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K:\Github\CM_Methane_Database\data\World\raw\家畜\粪便\"/>
    </mc:Choice>
  </mc:AlternateContent>
  <xr:revisionPtr revIDLastSave="0" documentId="13_ncr:1_{187317D0-1F30-4D55-B1D2-A53A84CF07FA}" xr6:coauthVersionLast="47" xr6:coauthVersionMax="47" xr10:uidLastSave="{00000000-0000-0000-0000-000000000000}"/>
  <bookViews>
    <workbookView xWindow="3900" yWindow="3900" windowWidth="15195" windowHeight="16410" activeTab="1" xr2:uid="{00000000-000D-0000-FFFF-FFFF00000000}"/>
  </bookViews>
  <sheets>
    <sheet name="Sheet1" sheetId="32" r:id="rId1"/>
    <sheet name="Russia" sheetId="34" r:id="rId2"/>
    <sheet name="USA" sheetId="33" r:id="rId3"/>
    <sheet name="Iran" sheetId="29" r:id="rId4"/>
    <sheet name="India" sheetId="15" r:id="rId5"/>
    <sheet name="Indonesia" sheetId="30" r:id="rId6"/>
    <sheet name="Brazil" sheetId="28" r:id="rId7"/>
    <sheet name="Austria" sheetId="1" r:id="rId8"/>
    <sheet name="Belgium" sheetId="2" r:id="rId9"/>
    <sheet name="Bulgaria" sheetId="3" r:id="rId10"/>
    <sheet name="Cyprus" sheetId="4" r:id="rId11"/>
    <sheet name="Czech" sheetId="5" r:id="rId12"/>
    <sheet name="Germany" sheetId="6" r:id="rId13"/>
    <sheet name="Denmark" sheetId="7" r:id="rId14"/>
    <sheet name="Spain" sheetId="8" r:id="rId15"/>
    <sheet name="Estonia" sheetId="9" r:id="rId16"/>
    <sheet name="Finland" sheetId="11" r:id="rId17"/>
    <sheet name="France" sheetId="10" r:id="rId18"/>
    <sheet name="Greece" sheetId="12" r:id="rId19"/>
    <sheet name="Croatia" sheetId="13" r:id="rId20"/>
    <sheet name="Hungary" sheetId="14" r:id="rId21"/>
    <sheet name="Ireland" sheetId="16" r:id="rId22"/>
    <sheet name="Italy" sheetId="17" r:id="rId23"/>
    <sheet name="Lithuania" sheetId="18" r:id="rId24"/>
    <sheet name="Luxembourg" sheetId="19" r:id="rId25"/>
    <sheet name="Latvia" sheetId="31" r:id="rId26"/>
    <sheet name="Malta" sheetId="20" r:id="rId27"/>
    <sheet name="Netherlands" sheetId="21" r:id="rId28"/>
    <sheet name="Poland" sheetId="22" r:id="rId29"/>
    <sheet name="Portugal" sheetId="23" r:id="rId30"/>
    <sheet name="Romania" sheetId="24" r:id="rId31"/>
    <sheet name="Slovakia" sheetId="25" r:id="rId32"/>
    <sheet name="Slovenia" sheetId="26" r:id="rId33"/>
    <sheet name="Sweden" sheetId="27" r:id="rId3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6" i="34" l="1"/>
  <c r="K32" i="34" s="1"/>
  <c r="H26" i="34"/>
  <c r="I26" i="34" s="1"/>
  <c r="J26" i="34" s="1"/>
  <c r="T26" i="34"/>
  <c r="AA26" i="34"/>
  <c r="AP26" i="34"/>
  <c r="AR26" i="34"/>
  <c r="AT26" i="34"/>
  <c r="B27" i="34"/>
  <c r="T28" i="34" s="1"/>
  <c r="E27" i="34"/>
  <c r="H27" i="34"/>
  <c r="I27" i="34" s="1"/>
  <c r="J27" i="34" s="1"/>
  <c r="K27" i="34"/>
  <c r="L27" i="34" s="1"/>
  <c r="R27" i="34" s="1"/>
  <c r="T27" i="34"/>
  <c r="AA27" i="34"/>
  <c r="AP27" i="34"/>
  <c r="AT27" i="34"/>
  <c r="B28" i="34"/>
  <c r="AS26" i="34" s="1"/>
  <c r="E28" i="34"/>
  <c r="K28" i="34"/>
  <c r="L28" i="34" s="1"/>
  <c r="AA28" i="34"/>
  <c r="AP28" i="34"/>
  <c r="AS28" i="34"/>
  <c r="AT28" i="34"/>
  <c r="E29" i="34"/>
  <c r="H28" i="34" s="1"/>
  <c r="I28" i="34" s="1"/>
  <c r="J28" i="34" s="1"/>
  <c r="H29" i="34"/>
  <c r="I29" i="34"/>
  <c r="J29" i="34" s="1"/>
  <c r="T29" i="34"/>
  <c r="AA29" i="34"/>
  <c r="AP29" i="34"/>
  <c r="AR29" i="34"/>
  <c r="AT29" i="34"/>
  <c r="E30" i="34"/>
  <c r="K30" i="34"/>
  <c r="L30" i="34" s="1"/>
  <c r="R30" i="34" s="1"/>
  <c r="T30" i="34"/>
  <c r="AA30" i="34"/>
  <c r="AP30" i="34"/>
  <c r="AT30" i="34"/>
  <c r="E31" i="34"/>
  <c r="H30" i="34" s="1"/>
  <c r="I30" i="34" s="1"/>
  <c r="J30" i="34" s="1"/>
  <c r="I31" i="34"/>
  <c r="J31" i="34" s="1"/>
  <c r="K31" i="34"/>
  <c r="L31" i="34" s="1"/>
  <c r="R31" i="34"/>
  <c r="T31" i="34"/>
  <c r="AA31" i="34"/>
  <c r="AP31" i="34"/>
  <c r="AT31" i="34"/>
  <c r="E32" i="34"/>
  <c r="H31" i="34" s="1"/>
  <c r="H32" i="34"/>
  <c r="I32" i="34"/>
  <c r="J32" i="34"/>
  <c r="L32" i="34"/>
  <c r="R32" i="34" s="1"/>
  <c r="T32" i="34"/>
  <c r="AA32" i="34"/>
  <c r="AP32" i="34"/>
  <c r="AR32" i="34"/>
  <c r="AT32" i="34"/>
  <c r="E33" i="34"/>
  <c r="H33" i="34"/>
  <c r="I33" i="34" s="1"/>
  <c r="J33" i="34" s="1"/>
  <c r="T33" i="34"/>
  <c r="AA33" i="34"/>
  <c r="AP33" i="34"/>
  <c r="AS33" i="34"/>
  <c r="AT33" i="34"/>
  <c r="E34" i="34"/>
  <c r="J34" i="34"/>
  <c r="T34" i="34"/>
  <c r="AA34" i="34"/>
  <c r="AP34" i="34"/>
  <c r="AT34" i="34"/>
  <c r="E35" i="34"/>
  <c r="H34" i="34" s="1"/>
  <c r="I34" i="34" s="1"/>
  <c r="K35" i="34"/>
  <c r="L35" i="34" s="1"/>
  <c r="R35" i="34"/>
  <c r="T35" i="34"/>
  <c r="AA35" i="34"/>
  <c r="AP35" i="34"/>
  <c r="AT35" i="34"/>
  <c r="E36" i="34"/>
  <c r="H35" i="34" s="1"/>
  <c r="I35" i="34" s="1"/>
  <c r="J35" i="34" s="1"/>
  <c r="T36" i="34"/>
  <c r="AA36" i="34"/>
  <c r="AP36" i="34"/>
  <c r="AT36" i="34"/>
  <c r="E37" i="34"/>
  <c r="H36" i="34" s="1"/>
  <c r="I36" i="34" s="1"/>
  <c r="J36" i="34" s="1"/>
  <c r="H37" i="34"/>
  <c r="I37" i="34" s="1"/>
  <c r="J37" i="34" s="1"/>
  <c r="T37" i="34"/>
  <c r="AA37" i="34"/>
  <c r="AP37" i="34"/>
  <c r="AR37" i="34"/>
  <c r="AT37" i="34"/>
  <c r="E38" i="34"/>
  <c r="B42" i="34"/>
  <c r="K42" i="34" s="1"/>
  <c r="L42" i="34" s="1"/>
  <c r="D42" i="34"/>
  <c r="I42" i="34"/>
  <c r="J42" i="34" s="1"/>
  <c r="AA42" i="34"/>
  <c r="AG42" i="34"/>
  <c r="AP42" i="34"/>
  <c r="AS42" i="34"/>
  <c r="AT42" i="34"/>
  <c r="B43" i="34"/>
  <c r="T49" i="34" s="1"/>
  <c r="D43" i="34"/>
  <c r="E44" i="34" s="1"/>
  <c r="H43" i="34" s="1"/>
  <c r="I43" i="34" s="1"/>
  <c r="J43" i="34" s="1"/>
  <c r="E43" i="34"/>
  <c r="H42" i="34" s="1"/>
  <c r="T43" i="34"/>
  <c r="AA43" i="34"/>
  <c r="AG43" i="34"/>
  <c r="AP43" i="34"/>
  <c r="AS43" i="34"/>
  <c r="AT43" i="34"/>
  <c r="B44" i="34"/>
  <c r="D44" i="34"/>
  <c r="H44" i="34"/>
  <c r="I44" i="34" s="1"/>
  <c r="J44" i="34" s="1"/>
  <c r="T44" i="34"/>
  <c r="AA44" i="34"/>
  <c r="AG44" i="34"/>
  <c r="AP44" i="34"/>
  <c r="AR44" i="34"/>
  <c r="AS44" i="34"/>
  <c r="AT44" i="34"/>
  <c r="D45" i="34"/>
  <c r="E45" i="34"/>
  <c r="T45" i="34"/>
  <c r="AA45" i="34"/>
  <c r="AG45" i="34"/>
  <c r="AP45" i="34"/>
  <c r="AS45" i="34"/>
  <c r="AT45" i="34"/>
  <c r="D46" i="34"/>
  <c r="E47" i="34" s="1"/>
  <c r="H46" i="34" s="1"/>
  <c r="I46" i="34" s="1"/>
  <c r="J46" i="34" s="1"/>
  <c r="E46" i="34"/>
  <c r="H45" i="34" s="1"/>
  <c r="I45" i="34" s="1"/>
  <c r="J45" i="34" s="1"/>
  <c r="T46" i="34"/>
  <c r="AA46" i="34"/>
  <c r="AG46" i="34"/>
  <c r="AP46" i="34"/>
  <c r="AS46" i="34"/>
  <c r="AT46" i="34"/>
  <c r="D47" i="34"/>
  <c r="H47" i="34"/>
  <c r="I47" i="34" s="1"/>
  <c r="J47" i="34"/>
  <c r="AA47" i="34"/>
  <c r="AG47" i="34"/>
  <c r="AP47" i="34"/>
  <c r="AS47" i="34"/>
  <c r="AT47" i="34"/>
  <c r="D48" i="34"/>
  <c r="E49" i="34" s="1"/>
  <c r="H48" i="34" s="1"/>
  <c r="I48" i="34" s="1"/>
  <c r="J48" i="34" s="1"/>
  <c r="E48" i="34"/>
  <c r="T48" i="34"/>
  <c r="AA48" i="34"/>
  <c r="AG48" i="34"/>
  <c r="AP48" i="34"/>
  <c r="AS48" i="34"/>
  <c r="AT48" i="34"/>
  <c r="D49" i="34"/>
  <c r="AA49" i="34"/>
  <c r="AG49" i="34"/>
  <c r="AP49" i="34"/>
  <c r="AS49" i="34"/>
  <c r="AT49" i="34"/>
  <c r="D50" i="34"/>
  <c r="E50" i="34"/>
  <c r="H49" i="34" s="1"/>
  <c r="I49" i="34" s="1"/>
  <c r="J49" i="34" s="1"/>
  <c r="K50" i="34"/>
  <c r="L50" i="34" s="1"/>
  <c r="R50" i="34" s="1"/>
  <c r="AA50" i="34"/>
  <c r="AG50" i="34"/>
  <c r="AP50" i="34"/>
  <c r="AS50" i="34"/>
  <c r="AT50" i="34"/>
  <c r="D51" i="34"/>
  <c r="E51" i="34"/>
  <c r="H50" i="34" s="1"/>
  <c r="I50" i="34" s="1"/>
  <c r="J50" i="34" s="1"/>
  <c r="H51" i="34"/>
  <c r="I51" i="34" s="1"/>
  <c r="J51" i="34" s="1"/>
  <c r="T51" i="34"/>
  <c r="AA51" i="34"/>
  <c r="AG51" i="34"/>
  <c r="AP51" i="34"/>
  <c r="AS51" i="34"/>
  <c r="AT51" i="34"/>
  <c r="D52" i="34"/>
  <c r="E52" i="34"/>
  <c r="J52" i="34"/>
  <c r="T52" i="34"/>
  <c r="AA52" i="34"/>
  <c r="AG52" i="34"/>
  <c r="AP52" i="34"/>
  <c r="AS52" i="34"/>
  <c r="AT52" i="34"/>
  <c r="D53" i="34"/>
  <c r="E54" i="34" s="1"/>
  <c r="H53" i="34" s="1"/>
  <c r="I53" i="34" s="1"/>
  <c r="J53" i="34" s="1"/>
  <c r="E53" i="34"/>
  <c r="H52" i="34" s="1"/>
  <c r="I52" i="34" s="1"/>
  <c r="K53" i="34"/>
  <c r="L53" i="34" s="1"/>
  <c r="R53" i="34" s="1"/>
  <c r="T53" i="34"/>
  <c r="AA53" i="34"/>
  <c r="AG53" i="34"/>
  <c r="AP53" i="34"/>
  <c r="AS53" i="34"/>
  <c r="AT53" i="34"/>
  <c r="D54" i="34"/>
  <c r="B58" i="34"/>
  <c r="D58" i="34"/>
  <c r="E59" i="34" s="1"/>
  <c r="H58" i="34" s="1"/>
  <c r="I58" i="34" s="1"/>
  <c r="J58" i="34"/>
  <c r="K58" i="34"/>
  <c r="L58" i="34"/>
  <c r="T58" i="34"/>
  <c r="AA58" i="34"/>
  <c r="AP58" i="34"/>
  <c r="AR58" i="34"/>
  <c r="AT58" i="34"/>
  <c r="B59" i="34"/>
  <c r="D59" i="34"/>
  <c r="E60" i="34" s="1"/>
  <c r="H59" i="34" s="1"/>
  <c r="I59" i="34" s="1"/>
  <c r="J59" i="34" s="1"/>
  <c r="K59" i="34"/>
  <c r="L59" i="34" s="1"/>
  <c r="T59" i="34"/>
  <c r="AA59" i="34"/>
  <c r="AP59" i="34"/>
  <c r="AR59" i="34"/>
  <c r="AT59" i="34"/>
  <c r="B60" i="34"/>
  <c r="D60" i="34"/>
  <c r="K60" i="34"/>
  <c r="L60" i="34" s="1"/>
  <c r="R60" i="34"/>
  <c r="T60" i="34"/>
  <c r="AA60" i="34"/>
  <c r="AP60" i="34"/>
  <c r="AR60" i="34"/>
  <c r="AT60" i="34"/>
  <c r="D61" i="34"/>
  <c r="E62" i="34" s="1"/>
  <c r="H61" i="34" s="1"/>
  <c r="I61" i="34"/>
  <c r="J61" i="34" s="1"/>
  <c r="K61" i="34"/>
  <c r="L61" i="34" s="1"/>
  <c r="R61" i="34" s="1"/>
  <c r="T61" i="34"/>
  <c r="AA61" i="34"/>
  <c r="AP61" i="34"/>
  <c r="AR61" i="34"/>
  <c r="AT61" i="34"/>
  <c r="D62" i="34"/>
  <c r="E63" i="34" s="1"/>
  <c r="H62" i="34" s="1"/>
  <c r="I62" i="34"/>
  <c r="J62" i="34" s="1"/>
  <c r="K62" i="34"/>
  <c r="L62" i="34"/>
  <c r="R62" i="34" s="1"/>
  <c r="T62" i="34"/>
  <c r="AA62" i="34"/>
  <c r="AP62" i="34"/>
  <c r="AR62" i="34"/>
  <c r="AS62" i="34"/>
  <c r="AT62" i="34"/>
  <c r="D63" i="34"/>
  <c r="K63" i="34"/>
  <c r="L63" i="34" s="1"/>
  <c r="T63" i="34"/>
  <c r="AA63" i="34"/>
  <c r="AP63" i="34"/>
  <c r="AR63" i="34"/>
  <c r="AT63" i="34"/>
  <c r="D64" i="34"/>
  <c r="E65" i="34" s="1"/>
  <c r="H64" i="34" s="1"/>
  <c r="I64" i="34"/>
  <c r="J64" i="34" s="1"/>
  <c r="K64" i="34"/>
  <c r="L64" i="34" s="1"/>
  <c r="R64" i="34"/>
  <c r="T64" i="34"/>
  <c r="AA64" i="34"/>
  <c r="AP64" i="34"/>
  <c r="AR64" i="34"/>
  <c r="AT64" i="34"/>
  <c r="D65" i="34"/>
  <c r="E66" i="34" s="1"/>
  <c r="H65" i="34" s="1"/>
  <c r="I65" i="34" s="1"/>
  <c r="J65" i="34" s="1"/>
  <c r="K65" i="34"/>
  <c r="L65" i="34" s="1"/>
  <c r="T65" i="34"/>
  <c r="AA65" i="34"/>
  <c r="AP65" i="34"/>
  <c r="AR65" i="34"/>
  <c r="AT65" i="34"/>
  <c r="D66" i="34"/>
  <c r="D81" i="34" s="1"/>
  <c r="E82" i="34" s="1"/>
  <c r="H81" i="34" s="1"/>
  <c r="I81" i="34" s="1"/>
  <c r="J81" i="34" s="1"/>
  <c r="K66" i="34"/>
  <c r="L66" i="34"/>
  <c r="T66" i="34"/>
  <c r="AA66" i="34"/>
  <c r="AP66" i="34"/>
  <c r="AR66" i="34"/>
  <c r="AT66" i="34"/>
  <c r="D67" i="34"/>
  <c r="K67" i="34"/>
  <c r="L67" i="34"/>
  <c r="T67" i="34"/>
  <c r="AA67" i="34"/>
  <c r="AP67" i="34"/>
  <c r="AR67" i="34"/>
  <c r="AT67" i="34"/>
  <c r="D68" i="34"/>
  <c r="E68" i="34"/>
  <c r="H67" i="34" s="1"/>
  <c r="I67" i="34" s="1"/>
  <c r="J67" i="34" s="1"/>
  <c r="K68" i="34"/>
  <c r="L68" i="34"/>
  <c r="T68" i="34"/>
  <c r="AA68" i="34"/>
  <c r="AP68" i="34"/>
  <c r="AR68" i="34"/>
  <c r="AT68" i="34"/>
  <c r="D69" i="34"/>
  <c r="E69" i="34"/>
  <c r="H68" i="34" s="1"/>
  <c r="I68" i="34" s="1"/>
  <c r="J68" i="34" s="1"/>
  <c r="K69" i="34"/>
  <c r="L69" i="34"/>
  <c r="T69" i="34"/>
  <c r="AA69" i="34"/>
  <c r="AP69" i="34"/>
  <c r="AR69" i="34"/>
  <c r="AT69" i="34"/>
  <c r="D70" i="34"/>
  <c r="D85" i="34" s="1"/>
  <c r="D101" i="34" s="1"/>
  <c r="D117" i="34" s="1"/>
  <c r="D133" i="34" s="1"/>
  <c r="D148" i="34" s="1"/>
  <c r="B73" i="34"/>
  <c r="AR74" i="34" s="1"/>
  <c r="D73" i="34"/>
  <c r="K73" i="34"/>
  <c r="L73" i="34"/>
  <c r="AA73" i="34"/>
  <c r="AP73" i="34"/>
  <c r="AR73" i="34"/>
  <c r="AT73" i="34"/>
  <c r="B74" i="34"/>
  <c r="T81" i="34" s="1"/>
  <c r="AA74" i="34"/>
  <c r="AP74" i="34"/>
  <c r="AS74" i="34"/>
  <c r="AT74" i="34"/>
  <c r="B75" i="34"/>
  <c r="AS73" i="34" s="1"/>
  <c r="K75" i="34"/>
  <c r="L75" i="34" s="1"/>
  <c r="R75" i="34"/>
  <c r="T75" i="34"/>
  <c r="AA75" i="34"/>
  <c r="AP75" i="34"/>
  <c r="AS75" i="34"/>
  <c r="AT75" i="34"/>
  <c r="D76" i="34"/>
  <c r="E77" i="34" s="1"/>
  <c r="H76" i="34"/>
  <c r="I76" i="34" s="1"/>
  <c r="J76" i="34" s="1"/>
  <c r="K76" i="34"/>
  <c r="L76" i="34" s="1"/>
  <c r="R76" i="34" s="1"/>
  <c r="AA76" i="34"/>
  <c r="AP76" i="34"/>
  <c r="AS76" i="34"/>
  <c r="AT76" i="34"/>
  <c r="D77" i="34"/>
  <c r="E78" i="34" s="1"/>
  <c r="H77" i="34" s="1"/>
  <c r="I77" i="34" s="1"/>
  <c r="J77" i="34" s="1"/>
  <c r="T77" i="34"/>
  <c r="AA77" i="34"/>
  <c r="AP77" i="34"/>
  <c r="AR77" i="34"/>
  <c r="AS77" i="34"/>
  <c r="AT77" i="34"/>
  <c r="K78" i="34"/>
  <c r="L78" i="34" s="1"/>
  <c r="R78" i="34"/>
  <c r="T78" i="34"/>
  <c r="AA78" i="34"/>
  <c r="AP78" i="34"/>
  <c r="AS78" i="34"/>
  <c r="AT78" i="34"/>
  <c r="D79" i="34"/>
  <c r="E80" i="34" s="1"/>
  <c r="H79" i="34"/>
  <c r="I79" i="34" s="1"/>
  <c r="J79" i="34" s="1"/>
  <c r="K79" i="34"/>
  <c r="L79" i="34" s="1"/>
  <c r="R79" i="34" s="1"/>
  <c r="AA79" i="34"/>
  <c r="AP79" i="34"/>
  <c r="AR79" i="34"/>
  <c r="AS79" i="34"/>
  <c r="AT79" i="34"/>
  <c r="K80" i="34"/>
  <c r="L80" i="34" s="1"/>
  <c r="AA80" i="34"/>
  <c r="AP80" i="34"/>
  <c r="AR80" i="34"/>
  <c r="AS80" i="34"/>
  <c r="AT80" i="34"/>
  <c r="K81" i="34"/>
  <c r="L81" i="34"/>
  <c r="AA81" i="34"/>
  <c r="AP81" i="34"/>
  <c r="AR81" i="34"/>
  <c r="AS81" i="34"/>
  <c r="AT81" i="34"/>
  <c r="D82" i="34"/>
  <c r="K82" i="34"/>
  <c r="L82" i="34"/>
  <c r="AA82" i="34"/>
  <c r="AP82" i="34"/>
  <c r="AR82" i="34"/>
  <c r="AS82" i="34"/>
  <c r="AT82" i="34"/>
  <c r="D83" i="34"/>
  <c r="E84" i="34" s="1"/>
  <c r="H83" i="34" s="1"/>
  <c r="E83" i="34"/>
  <c r="H82" i="34" s="1"/>
  <c r="I82" i="34" s="1"/>
  <c r="J82" i="34" s="1"/>
  <c r="I83" i="34"/>
  <c r="J83" i="34" s="1"/>
  <c r="K83" i="34"/>
  <c r="L83" i="34" s="1"/>
  <c r="AA83" i="34"/>
  <c r="AP83" i="34"/>
  <c r="AR83" i="34"/>
  <c r="AS83" i="34"/>
  <c r="AT83" i="34"/>
  <c r="K84" i="34"/>
  <c r="L84" i="34"/>
  <c r="AA84" i="34"/>
  <c r="AP84" i="34"/>
  <c r="AR84" i="34"/>
  <c r="AS84" i="34"/>
  <c r="AT84" i="34"/>
  <c r="B89" i="34"/>
  <c r="AL89" i="34"/>
  <c r="AM89" i="34"/>
  <c r="B90" i="34"/>
  <c r="T90" i="34" s="1"/>
  <c r="AK90" i="34"/>
  <c r="AM90" i="34"/>
  <c r="B91" i="34"/>
  <c r="AL90" i="34" s="1"/>
  <c r="AM91" i="34"/>
  <c r="D92" i="34"/>
  <c r="K92" i="34"/>
  <c r="L92" i="34" s="1"/>
  <c r="R92" i="34" s="1"/>
  <c r="AL92" i="34"/>
  <c r="AM92" i="34"/>
  <c r="D93" i="34"/>
  <c r="D109" i="34" s="1"/>
  <c r="K93" i="34"/>
  <c r="L93" i="34" s="1"/>
  <c r="R93" i="34" s="1"/>
  <c r="AK93" i="34"/>
  <c r="AM93" i="34"/>
  <c r="AL94" i="34"/>
  <c r="AM94" i="34"/>
  <c r="D95" i="34"/>
  <c r="AL95" i="34"/>
  <c r="AM95" i="34"/>
  <c r="AM96" i="34"/>
  <c r="AL97" i="34"/>
  <c r="AM97" i="34"/>
  <c r="D98" i="34"/>
  <c r="E99" i="34" s="1"/>
  <c r="H98" i="34" s="1"/>
  <c r="I98" i="34" s="1"/>
  <c r="J98" i="34" s="1"/>
  <c r="AL98" i="34"/>
  <c r="AM98" i="34"/>
  <c r="D99" i="34"/>
  <c r="AL99" i="34"/>
  <c r="AM99" i="34"/>
  <c r="E100" i="34"/>
  <c r="H99" i="34" s="1"/>
  <c r="I99" i="34" s="1"/>
  <c r="J99" i="34" s="1"/>
  <c r="AL100" i="34"/>
  <c r="AM100" i="34"/>
  <c r="B105" i="34"/>
  <c r="K105" i="34"/>
  <c r="L105" i="34" s="1"/>
  <c r="O105" i="34" s="1"/>
  <c r="AG105" i="34"/>
  <c r="AS105" i="34"/>
  <c r="AW105" i="34"/>
  <c r="B106" i="34"/>
  <c r="K106" i="34"/>
  <c r="L106" i="34" s="1"/>
  <c r="R106" i="34" s="1"/>
  <c r="AG106" i="34"/>
  <c r="AS106" i="34"/>
  <c r="AW106" i="34"/>
  <c r="B107" i="34"/>
  <c r="AV112" i="34" s="1"/>
  <c r="T107" i="34"/>
  <c r="AG107" i="34"/>
  <c r="AS107" i="34"/>
  <c r="AW107" i="34"/>
  <c r="AG108" i="34"/>
  <c r="AS108" i="34"/>
  <c r="AV108" i="34"/>
  <c r="AW108" i="34"/>
  <c r="K109" i="34"/>
  <c r="L109" i="34" s="1"/>
  <c r="T109" i="34"/>
  <c r="AG109" i="34"/>
  <c r="AS109" i="34"/>
  <c r="AU109" i="34"/>
  <c r="AW109" i="34"/>
  <c r="T110" i="34"/>
  <c r="AG110" i="34"/>
  <c r="AS110" i="34"/>
  <c r="AW110" i="34"/>
  <c r="AG111" i="34"/>
  <c r="AS111" i="34"/>
  <c r="AV111" i="34"/>
  <c r="AW111" i="34"/>
  <c r="K112" i="34"/>
  <c r="L112" i="34" s="1"/>
  <c r="R112" i="34" s="1"/>
  <c r="AG112" i="34"/>
  <c r="AS112" i="34"/>
  <c r="AW112" i="34"/>
  <c r="K113" i="34"/>
  <c r="L113" i="34" s="1"/>
  <c r="AG113" i="34"/>
  <c r="AS113" i="34"/>
  <c r="AW113" i="34"/>
  <c r="K114" i="34"/>
  <c r="L114" i="34" s="1"/>
  <c r="R114" i="34" s="1"/>
  <c r="AG114" i="34"/>
  <c r="AS114" i="34"/>
  <c r="AW114" i="34"/>
  <c r="D115" i="34"/>
  <c r="E116" i="34" s="1"/>
  <c r="H115" i="34" s="1"/>
  <c r="I115" i="34" s="1"/>
  <c r="J115" i="34" s="1"/>
  <c r="K115" i="34"/>
  <c r="L115" i="34" s="1"/>
  <c r="AG115" i="34"/>
  <c r="AS115" i="34"/>
  <c r="AV115" i="34"/>
  <c r="AW115" i="34"/>
  <c r="K116" i="34"/>
  <c r="L116" i="34" s="1"/>
  <c r="R116" i="34"/>
  <c r="AG116" i="34"/>
  <c r="AS116" i="34"/>
  <c r="AW116" i="34"/>
  <c r="B121" i="34"/>
  <c r="K121" i="34" s="1"/>
  <c r="L121" i="34" s="1"/>
  <c r="AG121" i="34"/>
  <c r="AS121" i="34"/>
  <c r="AV121" i="34"/>
  <c r="AW121" i="34"/>
  <c r="AZ121" i="34"/>
  <c r="B122" i="34"/>
  <c r="T128" i="34" s="1"/>
  <c r="AG122" i="34"/>
  <c r="AS122" i="34"/>
  <c r="AW122" i="34"/>
  <c r="AZ122" i="34"/>
  <c r="B123" i="34"/>
  <c r="AV122" i="34" s="1"/>
  <c r="AG123" i="34"/>
  <c r="AS123" i="34"/>
  <c r="AV123" i="34"/>
  <c r="AW123" i="34"/>
  <c r="AZ123" i="34"/>
  <c r="AG124" i="34"/>
  <c r="AS124" i="34"/>
  <c r="AV124" i="34"/>
  <c r="AW124" i="34"/>
  <c r="AZ124" i="34"/>
  <c r="T125" i="34"/>
  <c r="AG125" i="34"/>
  <c r="AS125" i="34"/>
  <c r="AV125" i="34"/>
  <c r="AW125" i="34"/>
  <c r="AZ125" i="34"/>
  <c r="T126" i="34"/>
  <c r="AG126" i="34"/>
  <c r="AS126" i="34"/>
  <c r="AU126" i="34"/>
  <c r="AV126" i="34"/>
  <c r="AW126" i="34"/>
  <c r="AZ126" i="34"/>
  <c r="T127" i="34"/>
  <c r="AG127" i="34"/>
  <c r="AS127" i="34"/>
  <c r="AU127" i="34"/>
  <c r="AV127" i="34"/>
  <c r="AW127" i="34"/>
  <c r="AZ127" i="34"/>
  <c r="K128" i="34"/>
  <c r="L128" i="34" s="1"/>
  <c r="AG128" i="34"/>
  <c r="AS128" i="34"/>
  <c r="AV128" i="34"/>
  <c r="AW128" i="34"/>
  <c r="AZ128" i="34"/>
  <c r="T129" i="34"/>
  <c r="AG129" i="34"/>
  <c r="AS129" i="34"/>
  <c r="AV129" i="34"/>
  <c r="AW129" i="34"/>
  <c r="AZ129" i="34"/>
  <c r="K130" i="34"/>
  <c r="L130" i="34" s="1"/>
  <c r="T130" i="34"/>
  <c r="AG130" i="34"/>
  <c r="AS130" i="34"/>
  <c r="AV130" i="34"/>
  <c r="AW130" i="34"/>
  <c r="AZ130" i="34"/>
  <c r="D131" i="34"/>
  <c r="E132" i="34" s="1"/>
  <c r="H131" i="34" s="1"/>
  <c r="I131" i="34" s="1"/>
  <c r="J131" i="34" s="1"/>
  <c r="K131" i="34"/>
  <c r="L131" i="34" s="1"/>
  <c r="T131" i="34"/>
  <c r="AG131" i="34"/>
  <c r="AS131" i="34"/>
  <c r="AV131" i="34"/>
  <c r="AW131" i="34"/>
  <c r="AZ131" i="34"/>
  <c r="T132" i="34"/>
  <c r="AG132" i="34"/>
  <c r="AS132" i="34"/>
  <c r="AV132" i="34"/>
  <c r="AW132" i="34"/>
  <c r="AZ132" i="34"/>
  <c r="B136" i="34"/>
  <c r="AU144" i="34" s="1"/>
  <c r="K136" i="34"/>
  <c r="L136" i="34" s="1"/>
  <c r="AG136" i="34"/>
  <c r="AS136" i="34"/>
  <c r="AU136" i="34"/>
  <c r="AW136" i="34"/>
  <c r="B137" i="34"/>
  <c r="T136" i="34" s="1"/>
  <c r="K137" i="34"/>
  <c r="L137" i="34" s="1"/>
  <c r="AG137" i="34"/>
  <c r="AS137" i="34"/>
  <c r="AW137" i="34"/>
  <c r="B138" i="34"/>
  <c r="AV144" i="34" s="1"/>
  <c r="K138" i="34"/>
  <c r="AG138" i="34"/>
  <c r="AS138" i="34"/>
  <c r="AU138" i="34"/>
  <c r="AW138" i="34"/>
  <c r="T139" i="34"/>
  <c r="AG139" i="34"/>
  <c r="AS139" i="34"/>
  <c r="AU139" i="34"/>
  <c r="AW139" i="34"/>
  <c r="K140" i="34"/>
  <c r="L140" i="34" s="1"/>
  <c r="AG140" i="34"/>
  <c r="AS140" i="34"/>
  <c r="AW140" i="34"/>
  <c r="K141" i="34"/>
  <c r="AG141" i="34"/>
  <c r="AS141" i="34"/>
  <c r="AU141" i="34"/>
  <c r="AW141" i="34"/>
  <c r="T142" i="34"/>
  <c r="AG142" i="34"/>
  <c r="AS142" i="34"/>
  <c r="AU142" i="34"/>
  <c r="AW142" i="34"/>
  <c r="K143" i="34"/>
  <c r="L143" i="34" s="1"/>
  <c r="AG143" i="34"/>
  <c r="AS143" i="34"/>
  <c r="AW143" i="34"/>
  <c r="K144" i="34"/>
  <c r="AG144" i="34"/>
  <c r="AS144" i="34"/>
  <c r="AW144" i="34"/>
  <c r="K145" i="34"/>
  <c r="L145" i="34" s="1"/>
  <c r="AG145" i="34"/>
  <c r="AS145" i="34"/>
  <c r="AU145" i="34"/>
  <c r="AW145" i="34"/>
  <c r="D146" i="34"/>
  <c r="E147" i="34" s="1"/>
  <c r="H146" i="34" s="1"/>
  <c r="I146" i="34" s="1"/>
  <c r="J146" i="34" s="1"/>
  <c r="T146" i="34"/>
  <c r="AG146" i="34"/>
  <c r="AS146" i="34"/>
  <c r="AW146" i="34"/>
  <c r="K147" i="34"/>
  <c r="AG147" i="34"/>
  <c r="AS147" i="34"/>
  <c r="AW147" i="34"/>
  <c r="AW147" i="27"/>
  <c r="AS147" i="27"/>
  <c r="AG147" i="27"/>
  <c r="T147" i="27"/>
  <c r="AW146" i="27"/>
  <c r="AV146" i="27"/>
  <c r="AU146" i="27"/>
  <c r="AS146" i="27"/>
  <c r="AG146" i="27"/>
  <c r="AW145" i="27"/>
  <c r="AS145" i="27"/>
  <c r="AG145" i="27"/>
  <c r="K145" i="27"/>
  <c r="L145" i="27" s="1"/>
  <c r="R145" i="27" s="1"/>
  <c r="AW144" i="27"/>
  <c r="AU144" i="27"/>
  <c r="AS144" i="27"/>
  <c r="AG144" i="27"/>
  <c r="T144" i="27"/>
  <c r="AW143" i="27"/>
  <c r="AV143" i="27"/>
  <c r="AU143" i="27"/>
  <c r="AS143" i="27"/>
  <c r="AG143" i="27"/>
  <c r="AW142" i="27"/>
  <c r="AV142" i="27"/>
  <c r="AS142" i="27"/>
  <c r="AG142" i="27"/>
  <c r="L142" i="27"/>
  <c r="K142" i="27"/>
  <c r="AW141" i="27"/>
  <c r="AS141" i="27"/>
  <c r="AG141" i="27"/>
  <c r="AW140" i="27"/>
  <c r="AU140" i="27"/>
  <c r="AS140" i="27"/>
  <c r="AG140" i="27"/>
  <c r="T140" i="27"/>
  <c r="AW139" i="27"/>
  <c r="AV139" i="27"/>
  <c r="AS139" i="27"/>
  <c r="AG139" i="27"/>
  <c r="L139" i="27"/>
  <c r="K139" i="27"/>
  <c r="AW138" i="27"/>
  <c r="AS138" i="27"/>
  <c r="AG138" i="27"/>
  <c r="T138" i="27"/>
  <c r="B138" i="27"/>
  <c r="AV145" i="27" s="1"/>
  <c r="AW137" i="27"/>
  <c r="AV137" i="27"/>
  <c r="AU137" i="27"/>
  <c r="AS137" i="27"/>
  <c r="AG137" i="27"/>
  <c r="K137" i="27"/>
  <c r="B137" i="27"/>
  <c r="T146" i="27" s="1"/>
  <c r="AW136" i="27"/>
  <c r="AS136" i="27"/>
  <c r="AG136" i="27"/>
  <c r="O136" i="27"/>
  <c r="L136" i="27"/>
  <c r="R136" i="27" s="1"/>
  <c r="K136" i="27"/>
  <c r="B136" i="27"/>
  <c r="AU142" i="27" s="1"/>
  <c r="AZ132" i="27"/>
  <c r="AW132" i="27"/>
  <c r="AV132" i="27"/>
  <c r="AS132" i="27"/>
  <c r="AG132" i="27"/>
  <c r="AZ131" i="27"/>
  <c r="AW131" i="27"/>
  <c r="AS131" i="27"/>
  <c r="AG131" i="27"/>
  <c r="AZ130" i="27"/>
  <c r="AW130" i="27"/>
  <c r="AU130" i="27"/>
  <c r="AS130" i="27"/>
  <c r="AG130" i="27"/>
  <c r="AZ129" i="27"/>
  <c r="AW129" i="27"/>
  <c r="AS129" i="27"/>
  <c r="AG129" i="27"/>
  <c r="K129" i="27"/>
  <c r="L129" i="27" s="1"/>
  <c r="AZ128" i="27"/>
  <c r="AW128" i="27"/>
  <c r="AS128" i="27"/>
  <c r="AG128" i="27"/>
  <c r="T128" i="27"/>
  <c r="AZ127" i="27"/>
  <c r="AW127" i="27"/>
  <c r="AS127" i="27"/>
  <c r="AG127" i="27"/>
  <c r="AZ126" i="27"/>
  <c r="AW126" i="27"/>
  <c r="AS126" i="27"/>
  <c r="AG126" i="27"/>
  <c r="T126" i="27"/>
  <c r="AZ125" i="27"/>
  <c r="AW125" i="27"/>
  <c r="AS125" i="27"/>
  <c r="AG125" i="27"/>
  <c r="K125" i="27"/>
  <c r="L125" i="27" s="1"/>
  <c r="AZ124" i="27"/>
  <c r="AW124" i="27"/>
  <c r="AS124" i="27"/>
  <c r="AG124" i="27"/>
  <c r="T124" i="27"/>
  <c r="AZ123" i="27"/>
  <c r="AW123" i="27"/>
  <c r="AS123" i="27"/>
  <c r="AG123" i="27"/>
  <c r="B123" i="27"/>
  <c r="AZ122" i="27"/>
  <c r="AW122" i="27"/>
  <c r="AS122" i="27"/>
  <c r="AG122" i="27"/>
  <c r="T122" i="27"/>
  <c r="B122" i="27"/>
  <c r="T130" i="27" s="1"/>
  <c r="AZ121" i="27"/>
  <c r="AW121" i="27"/>
  <c r="AS121" i="27"/>
  <c r="AG121" i="27"/>
  <c r="B121" i="27"/>
  <c r="AW116" i="27"/>
  <c r="AS116" i="27"/>
  <c r="AG116" i="27"/>
  <c r="AW115" i="27"/>
  <c r="AU115" i="27"/>
  <c r="AS115" i="27"/>
  <c r="AG115" i="27"/>
  <c r="T115" i="27"/>
  <c r="AW114" i="27"/>
  <c r="AV114" i="27"/>
  <c r="AS114" i="27"/>
  <c r="AG114" i="27"/>
  <c r="L114" i="27"/>
  <c r="K114" i="27"/>
  <c r="AW113" i="27"/>
  <c r="AU113" i="27"/>
  <c r="AS113" i="27"/>
  <c r="AG113" i="27"/>
  <c r="AW112" i="27"/>
  <c r="AU112" i="27"/>
  <c r="AS112" i="27"/>
  <c r="AG112" i="27"/>
  <c r="T112" i="27"/>
  <c r="AW111" i="27"/>
  <c r="AV111" i="27"/>
  <c r="AU111" i="27"/>
  <c r="AS111" i="27"/>
  <c r="AG111" i="27"/>
  <c r="K111" i="27"/>
  <c r="L111" i="27" s="1"/>
  <c r="AW110" i="27"/>
  <c r="AS110" i="27"/>
  <c r="AG110" i="27"/>
  <c r="AW109" i="27"/>
  <c r="AS109" i="27"/>
  <c r="AG109" i="27"/>
  <c r="T109" i="27"/>
  <c r="AW108" i="27"/>
  <c r="AV108" i="27"/>
  <c r="AU108" i="27"/>
  <c r="AS108" i="27"/>
  <c r="AG108" i="27"/>
  <c r="K108" i="27"/>
  <c r="L108" i="27" s="1"/>
  <c r="AW107" i="27"/>
  <c r="AS107" i="27"/>
  <c r="AG107" i="27"/>
  <c r="B107" i="27"/>
  <c r="AV110" i="27" s="1"/>
  <c r="AW106" i="27"/>
  <c r="AU106" i="27"/>
  <c r="AS106" i="27"/>
  <c r="AG106" i="27"/>
  <c r="T106" i="27"/>
  <c r="B106" i="27"/>
  <c r="T111" i="27" s="1"/>
  <c r="AW105" i="27"/>
  <c r="AV105" i="27"/>
  <c r="AU105" i="27"/>
  <c r="AS105" i="27"/>
  <c r="AG105" i="27"/>
  <c r="L105" i="27"/>
  <c r="K105" i="27"/>
  <c r="B105" i="27"/>
  <c r="AU114" i="27" s="1"/>
  <c r="AM100" i="27"/>
  <c r="T100" i="27"/>
  <c r="AM99" i="27"/>
  <c r="AK99" i="27"/>
  <c r="T99" i="27"/>
  <c r="AM98" i="27"/>
  <c r="AL98" i="27"/>
  <c r="AK98" i="27"/>
  <c r="AM97" i="27"/>
  <c r="T97" i="27"/>
  <c r="AM96" i="27"/>
  <c r="L96" i="27"/>
  <c r="K96" i="27"/>
  <c r="AM95" i="27"/>
  <c r="T95" i="27"/>
  <c r="AM94" i="27"/>
  <c r="AK94" i="27"/>
  <c r="T94" i="27"/>
  <c r="AM93" i="27"/>
  <c r="AK93" i="27"/>
  <c r="AM92" i="27"/>
  <c r="T92" i="27"/>
  <c r="AM91" i="27"/>
  <c r="K91" i="27"/>
  <c r="L91" i="27" s="1"/>
  <c r="B91" i="27"/>
  <c r="AL97" i="27" s="1"/>
  <c r="AM90" i="27"/>
  <c r="T90" i="27"/>
  <c r="B90" i="27"/>
  <c r="T93" i="27" s="1"/>
  <c r="AM89" i="27"/>
  <c r="AL89" i="27"/>
  <c r="T89" i="27"/>
  <c r="B89" i="27"/>
  <c r="K100" i="27" s="1"/>
  <c r="L100" i="27" s="1"/>
  <c r="AT84" i="27"/>
  <c r="AP84" i="27"/>
  <c r="AA84" i="27"/>
  <c r="AT83" i="27"/>
  <c r="AP83" i="27"/>
  <c r="AA83" i="27"/>
  <c r="AT82" i="27"/>
  <c r="AP82" i="27"/>
  <c r="AA82" i="27"/>
  <c r="AT81" i="27"/>
  <c r="AP81" i="27"/>
  <c r="AA81" i="27"/>
  <c r="L81" i="27"/>
  <c r="K81" i="27"/>
  <c r="AT80" i="27"/>
  <c r="AP80" i="27"/>
  <c r="AA80" i="27"/>
  <c r="AT79" i="27"/>
  <c r="AS79" i="27"/>
  <c r="AP79" i="27"/>
  <c r="AA79" i="27"/>
  <c r="AT78" i="27"/>
  <c r="AP78" i="27"/>
  <c r="AA78" i="27"/>
  <c r="AT77" i="27"/>
  <c r="AP77" i="27"/>
  <c r="AA77" i="27"/>
  <c r="AT76" i="27"/>
  <c r="AS76" i="27"/>
  <c r="AP76" i="27"/>
  <c r="AA76" i="27"/>
  <c r="D76" i="27"/>
  <c r="AT75" i="27"/>
  <c r="AP75" i="27"/>
  <c r="AA75" i="27"/>
  <c r="B75" i="27"/>
  <c r="AS78" i="27" s="1"/>
  <c r="AT74" i="27"/>
  <c r="AP74" i="27"/>
  <c r="AA74" i="27"/>
  <c r="B74" i="27"/>
  <c r="T79" i="27" s="1"/>
  <c r="AT73" i="27"/>
  <c r="AS73" i="27"/>
  <c r="AP73" i="27"/>
  <c r="AA73" i="27"/>
  <c r="B73" i="27"/>
  <c r="K84" i="27" s="1"/>
  <c r="L84" i="27" s="1"/>
  <c r="AT69" i="27"/>
  <c r="AP69" i="27"/>
  <c r="AA69" i="27"/>
  <c r="T69" i="27"/>
  <c r="AT68" i="27"/>
  <c r="AR68" i="27"/>
  <c r="AP68" i="27"/>
  <c r="AA68" i="27"/>
  <c r="AT67" i="27"/>
  <c r="AP67" i="27"/>
  <c r="AA67" i="27"/>
  <c r="AT66" i="27"/>
  <c r="AP66" i="27"/>
  <c r="AA66" i="27"/>
  <c r="T66" i="27"/>
  <c r="AT65" i="27"/>
  <c r="AP65" i="27"/>
  <c r="AA65" i="27"/>
  <c r="AT64" i="27"/>
  <c r="AS64" i="27"/>
  <c r="AP64" i="27"/>
  <c r="AA64" i="27"/>
  <c r="H64" i="27"/>
  <c r="I64" i="27" s="1"/>
  <c r="J64" i="27" s="1"/>
  <c r="E64" i="27"/>
  <c r="H63" i="27" s="1"/>
  <c r="I63" i="27" s="1"/>
  <c r="J63" i="27" s="1"/>
  <c r="AT63" i="27"/>
  <c r="AP63" i="27"/>
  <c r="AA63" i="27"/>
  <c r="AT62" i="27"/>
  <c r="AP62" i="27"/>
  <c r="AA62" i="27"/>
  <c r="T62" i="27"/>
  <c r="E62" i="27"/>
  <c r="H61" i="27" s="1"/>
  <c r="I61" i="27" s="1"/>
  <c r="J61" i="27" s="1"/>
  <c r="AT61" i="27"/>
  <c r="AS61" i="27"/>
  <c r="AP61" i="27"/>
  <c r="AA61" i="27"/>
  <c r="AT60" i="27"/>
  <c r="AP60" i="27"/>
  <c r="AA60" i="27"/>
  <c r="T60" i="27"/>
  <c r="B60" i="27"/>
  <c r="AS67" i="27" s="1"/>
  <c r="AT59" i="27"/>
  <c r="AS59" i="27"/>
  <c r="AP59" i="27"/>
  <c r="AA59" i="27"/>
  <c r="T59" i="27"/>
  <c r="K59" i="27"/>
  <c r="L59" i="27" s="1"/>
  <c r="E59" i="27"/>
  <c r="H58" i="27" s="1"/>
  <c r="I58" i="27" s="1"/>
  <c r="J58" i="27" s="1"/>
  <c r="B59" i="27"/>
  <c r="T68" i="27" s="1"/>
  <c r="AT58" i="27"/>
  <c r="AS58" i="27"/>
  <c r="AP58" i="27"/>
  <c r="AA58" i="27"/>
  <c r="T58" i="27"/>
  <c r="B58" i="27"/>
  <c r="AR64" i="27" s="1"/>
  <c r="D54" i="27"/>
  <c r="D70" i="27" s="1"/>
  <c r="D85" i="27" s="1"/>
  <c r="D101" i="27" s="1"/>
  <c r="D117" i="27" s="1"/>
  <c r="D133" i="27" s="1"/>
  <c r="D148" i="27" s="1"/>
  <c r="AT53" i="27"/>
  <c r="AS53" i="27"/>
  <c r="AR53" i="27"/>
  <c r="AP53" i="27"/>
  <c r="AG53" i="27"/>
  <c r="AA53" i="27"/>
  <c r="K53" i="27"/>
  <c r="D53" i="27"/>
  <c r="AT52" i="27"/>
  <c r="AP52" i="27"/>
  <c r="AG52" i="27"/>
  <c r="AA52" i="27"/>
  <c r="D52" i="27"/>
  <c r="D68" i="27" s="1"/>
  <c r="AT51" i="27"/>
  <c r="AR51" i="27"/>
  <c r="AP51" i="27"/>
  <c r="AG51" i="27"/>
  <c r="AA51" i="27"/>
  <c r="D51" i="27"/>
  <c r="AT50" i="27"/>
  <c r="AS50" i="27"/>
  <c r="AP50" i="27"/>
  <c r="AG50" i="27"/>
  <c r="AA50" i="27"/>
  <c r="L50" i="27"/>
  <c r="K50" i="27"/>
  <c r="D50" i="27"/>
  <c r="D66" i="27" s="1"/>
  <c r="AT49" i="27"/>
  <c r="AP49" i="27"/>
  <c r="AG49" i="27"/>
  <c r="AA49" i="27"/>
  <c r="D49" i="27"/>
  <c r="D65" i="27" s="1"/>
  <c r="AT48" i="27"/>
  <c r="AR48" i="27"/>
  <c r="AP48" i="27"/>
  <c r="AG48" i="27"/>
  <c r="AA48" i="27"/>
  <c r="E48" i="27"/>
  <c r="H47" i="27" s="1"/>
  <c r="I47" i="27" s="1"/>
  <c r="J47" i="27" s="1"/>
  <c r="D48" i="27"/>
  <c r="D64" i="27" s="1"/>
  <c r="E65" i="27" s="1"/>
  <c r="AT47" i="27"/>
  <c r="AP47" i="27"/>
  <c r="AG47" i="27"/>
  <c r="AA47" i="27"/>
  <c r="K47" i="27"/>
  <c r="L47" i="27" s="1"/>
  <c r="D47" i="27"/>
  <c r="D63" i="27" s="1"/>
  <c r="D78" i="27" s="1"/>
  <c r="AT46" i="27"/>
  <c r="AR46" i="27"/>
  <c r="AP46" i="27"/>
  <c r="AG46" i="27"/>
  <c r="AA46" i="27"/>
  <c r="K46" i="27"/>
  <c r="L46" i="27" s="1"/>
  <c r="E46" i="27"/>
  <c r="D46" i="27"/>
  <c r="D62" i="27" s="1"/>
  <c r="AT45" i="27"/>
  <c r="AR45" i="27"/>
  <c r="AP45" i="27"/>
  <c r="AG45" i="27"/>
  <c r="AA45" i="27"/>
  <c r="K45" i="27"/>
  <c r="L45" i="27" s="1"/>
  <c r="H45" i="27"/>
  <c r="I45" i="27" s="1"/>
  <c r="J45" i="27" s="1"/>
  <c r="D45" i="27"/>
  <c r="D61" i="27" s="1"/>
  <c r="AT44" i="27"/>
  <c r="AP44" i="27"/>
  <c r="AG44" i="27"/>
  <c r="AA44" i="27"/>
  <c r="E44" i="27"/>
  <c r="D44" i="27"/>
  <c r="D60" i="27" s="1"/>
  <c r="D75" i="27" s="1"/>
  <c r="B44" i="27"/>
  <c r="AS47" i="27" s="1"/>
  <c r="AT43" i="27"/>
  <c r="AR43" i="27"/>
  <c r="AP43" i="27"/>
  <c r="AG43" i="27"/>
  <c r="AA43" i="27"/>
  <c r="H43" i="27"/>
  <c r="I43" i="27" s="1"/>
  <c r="J43" i="27" s="1"/>
  <c r="E43" i="27"/>
  <c r="H42" i="27" s="1"/>
  <c r="I42" i="27" s="1"/>
  <c r="J42" i="27" s="1"/>
  <c r="D43" i="27"/>
  <c r="D59" i="27" s="1"/>
  <c r="B43" i="27"/>
  <c r="AT42" i="27"/>
  <c r="AP42" i="27"/>
  <c r="AG42" i="27"/>
  <c r="AA42" i="27"/>
  <c r="D42" i="27"/>
  <c r="D58" i="27" s="1"/>
  <c r="D73" i="27" s="1"/>
  <c r="B42" i="27"/>
  <c r="AR50" i="27" s="1"/>
  <c r="E38" i="27"/>
  <c r="AT37" i="27"/>
  <c r="AS37" i="27"/>
  <c r="AP37" i="27"/>
  <c r="AA37" i="27"/>
  <c r="H37" i="27"/>
  <c r="I37" i="27" s="1"/>
  <c r="J37" i="27" s="1"/>
  <c r="E37" i="27"/>
  <c r="AT36" i="27"/>
  <c r="AR36" i="27"/>
  <c r="AP36" i="27"/>
  <c r="AA36" i="27"/>
  <c r="K36" i="27"/>
  <c r="L36" i="27" s="1"/>
  <c r="H36" i="27"/>
  <c r="I36" i="27" s="1"/>
  <c r="J36" i="27" s="1"/>
  <c r="E36" i="27"/>
  <c r="AT35" i="27"/>
  <c r="AP35" i="27"/>
  <c r="AA35" i="27"/>
  <c r="H35" i="27"/>
  <c r="I35" i="27" s="1"/>
  <c r="J35" i="27" s="1"/>
  <c r="E35" i="27"/>
  <c r="H34" i="27" s="1"/>
  <c r="I34" i="27" s="1"/>
  <c r="J34" i="27" s="1"/>
  <c r="AT34" i="27"/>
  <c r="AR34" i="27"/>
  <c r="AP34" i="27"/>
  <c r="AA34" i="27"/>
  <c r="T34" i="27"/>
  <c r="E34" i="27"/>
  <c r="H33" i="27" s="1"/>
  <c r="I33" i="27" s="1"/>
  <c r="J33" i="27" s="1"/>
  <c r="AT33" i="27"/>
  <c r="AR33" i="27"/>
  <c r="AP33" i="27"/>
  <c r="AA33" i="27"/>
  <c r="K33" i="27"/>
  <c r="L33" i="27" s="1"/>
  <c r="E33" i="27"/>
  <c r="AT32" i="27"/>
  <c r="AS32" i="27"/>
  <c r="AP32" i="27"/>
  <c r="AA32" i="27"/>
  <c r="K32" i="27"/>
  <c r="L32" i="27" s="1"/>
  <c r="H32" i="27"/>
  <c r="I32" i="27" s="1"/>
  <c r="J32" i="27" s="1"/>
  <c r="E32" i="27"/>
  <c r="AT31" i="27"/>
  <c r="AP31" i="27"/>
  <c r="AA31" i="27"/>
  <c r="H31" i="27"/>
  <c r="I31" i="27" s="1"/>
  <c r="J31" i="27" s="1"/>
  <c r="E31" i="27"/>
  <c r="AT30" i="27"/>
  <c r="AR30" i="27"/>
  <c r="AP30" i="27"/>
  <c r="AA30" i="27"/>
  <c r="T30" i="27"/>
  <c r="K30" i="27"/>
  <c r="L30" i="27" s="1"/>
  <c r="H30" i="27"/>
  <c r="I30" i="27" s="1"/>
  <c r="J30" i="27" s="1"/>
  <c r="E30" i="27"/>
  <c r="AT29" i="27"/>
  <c r="AS29" i="27"/>
  <c r="AR29" i="27"/>
  <c r="AP29" i="27"/>
  <c r="AA29" i="27"/>
  <c r="H29" i="27"/>
  <c r="I29" i="27" s="1"/>
  <c r="J29" i="27" s="1"/>
  <c r="E29" i="27"/>
  <c r="H28" i="27" s="1"/>
  <c r="I28" i="27" s="1"/>
  <c r="J28" i="27" s="1"/>
  <c r="AT28" i="27"/>
  <c r="AP28" i="27"/>
  <c r="AA28" i="27"/>
  <c r="T28" i="27"/>
  <c r="L28" i="27"/>
  <c r="K28" i="27"/>
  <c r="E28" i="27"/>
  <c r="B28" i="27"/>
  <c r="AS28" i="27" s="1"/>
  <c r="AT27" i="27"/>
  <c r="AS27" i="27"/>
  <c r="AR27" i="27"/>
  <c r="AP27" i="27"/>
  <c r="AA27" i="27"/>
  <c r="H27" i="27"/>
  <c r="I27" i="27" s="1"/>
  <c r="J27" i="27" s="1"/>
  <c r="E27" i="27"/>
  <c r="B27" i="27"/>
  <c r="T37" i="27" s="1"/>
  <c r="AT26" i="27"/>
  <c r="AS26" i="27"/>
  <c r="AP26" i="27"/>
  <c r="AA26" i="27"/>
  <c r="L26" i="27"/>
  <c r="R26" i="27" s="1"/>
  <c r="K26" i="27"/>
  <c r="H26" i="27"/>
  <c r="I26" i="27" s="1"/>
  <c r="J26" i="27" s="1"/>
  <c r="B26" i="27"/>
  <c r="K35" i="27" s="1"/>
  <c r="L35" i="27" s="1"/>
  <c r="AW147" i="26"/>
  <c r="AS147" i="26"/>
  <c r="AG147" i="26"/>
  <c r="L147" i="26"/>
  <c r="AW146" i="26"/>
  <c r="AS146" i="26"/>
  <c r="AG146" i="26"/>
  <c r="AW145" i="26"/>
  <c r="AU145" i="26"/>
  <c r="AS145" i="26"/>
  <c r="AG145" i="26"/>
  <c r="AW144" i="26"/>
  <c r="AS144" i="26"/>
  <c r="AG144" i="26"/>
  <c r="AW143" i="26"/>
  <c r="AS143" i="26"/>
  <c r="AG143" i="26"/>
  <c r="AW142" i="26"/>
  <c r="AV142" i="26"/>
  <c r="AS142" i="26"/>
  <c r="AG142" i="26"/>
  <c r="K142" i="26"/>
  <c r="L142" i="26" s="1"/>
  <c r="AW141" i="26"/>
  <c r="AS141" i="26"/>
  <c r="AG141" i="26"/>
  <c r="T141" i="26"/>
  <c r="K141" i="26"/>
  <c r="L141" i="26" s="1"/>
  <c r="AW140" i="26"/>
  <c r="AU140" i="26"/>
  <c r="AS140" i="26"/>
  <c r="AG140" i="26"/>
  <c r="T140" i="26"/>
  <c r="AW139" i="26"/>
  <c r="AV139" i="26"/>
  <c r="AS139" i="26"/>
  <c r="AG139" i="26"/>
  <c r="K139" i="26"/>
  <c r="L139" i="26" s="1"/>
  <c r="AW138" i="26"/>
  <c r="AS138" i="26"/>
  <c r="AG138" i="26"/>
  <c r="T138" i="26"/>
  <c r="K138" i="26"/>
  <c r="L138" i="26" s="1"/>
  <c r="R138" i="26" s="1"/>
  <c r="B138" i="26"/>
  <c r="AV141" i="26" s="1"/>
  <c r="AW137" i="26"/>
  <c r="AV137" i="26"/>
  <c r="AS137" i="26"/>
  <c r="AG137" i="26"/>
  <c r="B137" i="26"/>
  <c r="T142" i="26" s="1"/>
  <c r="AW136" i="26"/>
  <c r="AU136" i="26"/>
  <c r="AS136" i="26"/>
  <c r="AG136" i="26"/>
  <c r="T136" i="26"/>
  <c r="B136" i="26"/>
  <c r="K147" i="26" s="1"/>
  <c r="AZ132" i="26"/>
  <c r="AW132" i="26"/>
  <c r="AS132" i="26"/>
  <c r="AG132" i="26"/>
  <c r="T132" i="26"/>
  <c r="AZ131" i="26"/>
  <c r="AW131" i="26"/>
  <c r="AS131" i="26"/>
  <c r="AG131" i="26"/>
  <c r="AZ130" i="26"/>
  <c r="AW130" i="26"/>
  <c r="AS130" i="26"/>
  <c r="AG130" i="26"/>
  <c r="AZ129" i="26"/>
  <c r="AW129" i="26"/>
  <c r="AS129" i="26"/>
  <c r="AG129" i="26"/>
  <c r="AZ128" i="26"/>
  <c r="AW128" i="26"/>
  <c r="AS128" i="26"/>
  <c r="AG128" i="26"/>
  <c r="T128" i="26"/>
  <c r="AZ127" i="26"/>
  <c r="AW127" i="26"/>
  <c r="AV127" i="26"/>
  <c r="AS127" i="26"/>
  <c r="AG127" i="26"/>
  <c r="AZ126" i="26"/>
  <c r="AW126" i="26"/>
  <c r="AS126" i="26"/>
  <c r="AG126" i="26"/>
  <c r="T126" i="26"/>
  <c r="AZ125" i="26"/>
  <c r="AW125" i="26"/>
  <c r="AU125" i="26"/>
  <c r="AS125" i="26"/>
  <c r="AG125" i="26"/>
  <c r="AZ124" i="26"/>
  <c r="AW124" i="26"/>
  <c r="AS124" i="26"/>
  <c r="AG124" i="26"/>
  <c r="AZ123" i="26"/>
  <c r="AW123" i="26"/>
  <c r="AS123" i="26"/>
  <c r="AG123" i="26"/>
  <c r="B123" i="26"/>
  <c r="AV129" i="26" s="1"/>
  <c r="AZ122" i="26"/>
  <c r="AW122" i="26"/>
  <c r="AS122" i="26"/>
  <c r="AG122" i="26"/>
  <c r="T122" i="26"/>
  <c r="B122" i="26"/>
  <c r="T123" i="26" s="1"/>
  <c r="AZ121" i="26"/>
  <c r="AW121" i="26"/>
  <c r="AS121" i="26"/>
  <c r="AG121" i="26"/>
  <c r="T121" i="26"/>
  <c r="B121" i="26"/>
  <c r="AW116" i="26"/>
  <c r="AS116" i="26"/>
  <c r="AG116" i="26"/>
  <c r="AW115" i="26"/>
  <c r="AV115" i="26"/>
  <c r="AS115" i="26"/>
  <c r="AG115" i="26"/>
  <c r="AW114" i="26"/>
  <c r="AV114" i="26"/>
  <c r="AS114" i="26"/>
  <c r="AG114" i="26"/>
  <c r="AW113" i="26"/>
  <c r="AS113" i="26"/>
  <c r="AG113" i="26"/>
  <c r="AW112" i="26"/>
  <c r="AV112" i="26"/>
  <c r="AU112" i="26"/>
  <c r="AS112" i="26"/>
  <c r="AG112" i="26"/>
  <c r="AW111" i="26"/>
  <c r="AV111" i="26"/>
  <c r="AS111" i="26"/>
  <c r="AG111" i="26"/>
  <c r="AW110" i="26"/>
  <c r="AV110" i="26"/>
  <c r="AS110" i="26"/>
  <c r="AG110" i="26"/>
  <c r="K110" i="26"/>
  <c r="AW109" i="26"/>
  <c r="AV109" i="26"/>
  <c r="AS109" i="26"/>
  <c r="AG109" i="26"/>
  <c r="T109" i="26"/>
  <c r="AW108" i="26"/>
  <c r="AV108" i="26"/>
  <c r="AS108" i="26"/>
  <c r="AG108" i="26"/>
  <c r="AW107" i="26"/>
  <c r="AV107" i="26"/>
  <c r="AS107" i="26"/>
  <c r="AG107" i="26"/>
  <c r="K107" i="26"/>
  <c r="L107" i="26" s="1"/>
  <c r="R107" i="26" s="1"/>
  <c r="B107" i="26"/>
  <c r="AW106" i="26"/>
  <c r="AV106" i="26"/>
  <c r="AS106" i="26"/>
  <c r="AG106" i="26"/>
  <c r="B106" i="26"/>
  <c r="AW105" i="26"/>
  <c r="AV105" i="26"/>
  <c r="AU105" i="26"/>
  <c r="AS105" i="26"/>
  <c r="AG105" i="26"/>
  <c r="K105" i="26"/>
  <c r="L105" i="26" s="1"/>
  <c r="B105" i="26"/>
  <c r="AM100" i="26"/>
  <c r="AM99" i="26"/>
  <c r="T99" i="26"/>
  <c r="AM98" i="26"/>
  <c r="AL98" i="26"/>
  <c r="T98" i="26"/>
  <c r="AM97" i="26"/>
  <c r="AL97" i="26"/>
  <c r="AM96" i="26"/>
  <c r="AM95" i="26"/>
  <c r="T95" i="26"/>
  <c r="AM94" i="26"/>
  <c r="T94" i="26"/>
  <c r="AM93" i="26"/>
  <c r="T93" i="26"/>
  <c r="AM92" i="26"/>
  <c r="AL92" i="26"/>
  <c r="AM91" i="26"/>
  <c r="B91" i="26"/>
  <c r="AL96" i="26" s="1"/>
  <c r="AM90" i="26"/>
  <c r="T90" i="26"/>
  <c r="B90" i="26"/>
  <c r="T97" i="26" s="1"/>
  <c r="AM89" i="26"/>
  <c r="AL89" i="26"/>
  <c r="T89" i="26"/>
  <c r="B89" i="26"/>
  <c r="AK93" i="26" s="1"/>
  <c r="AT84" i="26"/>
  <c r="AR84" i="26"/>
  <c r="AP84" i="26"/>
  <c r="AA84" i="26"/>
  <c r="AT83" i="26"/>
  <c r="AP83" i="26"/>
  <c r="AA83" i="26"/>
  <c r="AT82" i="26"/>
  <c r="AR82" i="26"/>
  <c r="AP82" i="26"/>
  <c r="AA82" i="26"/>
  <c r="T82" i="26"/>
  <c r="AT81" i="26"/>
  <c r="AR81" i="26"/>
  <c r="AP81" i="26"/>
  <c r="AA81" i="26"/>
  <c r="AT80" i="26"/>
  <c r="AP80" i="26"/>
  <c r="AA80" i="26"/>
  <c r="AT79" i="26"/>
  <c r="AS79" i="26"/>
  <c r="AP79" i="26"/>
  <c r="AA79" i="26"/>
  <c r="D79" i="26"/>
  <c r="AT78" i="26"/>
  <c r="AP78" i="26"/>
  <c r="AA78" i="26"/>
  <c r="K78" i="26"/>
  <c r="L78" i="26" s="1"/>
  <c r="R78" i="26" s="1"/>
  <c r="AT77" i="26"/>
  <c r="AP77" i="26"/>
  <c r="AA77" i="26"/>
  <c r="T77" i="26"/>
  <c r="AT76" i="26"/>
  <c r="AS76" i="26"/>
  <c r="AP76" i="26"/>
  <c r="AA76" i="26"/>
  <c r="AT75" i="26"/>
  <c r="AS75" i="26"/>
  <c r="AP75" i="26"/>
  <c r="AA75" i="26"/>
  <c r="K75" i="26"/>
  <c r="L75" i="26" s="1"/>
  <c r="R75" i="26" s="1"/>
  <c r="B75" i="26"/>
  <c r="AS77" i="26" s="1"/>
  <c r="AT74" i="26"/>
  <c r="AP74" i="26"/>
  <c r="AA74" i="26"/>
  <c r="B74" i="26"/>
  <c r="T78" i="26" s="1"/>
  <c r="AT73" i="26"/>
  <c r="AS73" i="26"/>
  <c r="AR73" i="26"/>
  <c r="AP73" i="26"/>
  <c r="AA73" i="26"/>
  <c r="T73" i="26"/>
  <c r="B73" i="26"/>
  <c r="K80" i="26" s="1"/>
  <c r="L80" i="26" s="1"/>
  <c r="AT69" i="26"/>
  <c r="AP69" i="26"/>
  <c r="AA69" i="26"/>
  <c r="AT68" i="26"/>
  <c r="AP68" i="26"/>
  <c r="AA68" i="26"/>
  <c r="T68" i="26"/>
  <c r="AT67" i="26"/>
  <c r="AS67" i="26"/>
  <c r="AP67" i="26"/>
  <c r="AA67" i="26"/>
  <c r="AT66" i="26"/>
  <c r="AP66" i="26"/>
  <c r="AA66" i="26"/>
  <c r="AT65" i="26"/>
  <c r="AP65" i="26"/>
  <c r="AA65" i="26"/>
  <c r="T65" i="26"/>
  <c r="D65" i="26"/>
  <c r="AT64" i="26"/>
  <c r="AR64" i="26"/>
  <c r="AP64" i="26"/>
  <c r="AA64" i="26"/>
  <c r="K64" i="26"/>
  <c r="L64" i="26" s="1"/>
  <c r="I64" i="26"/>
  <c r="J64" i="26" s="1"/>
  <c r="AT63" i="26"/>
  <c r="AP63" i="26"/>
  <c r="AA63" i="26"/>
  <c r="AT62" i="26"/>
  <c r="AP62" i="26"/>
  <c r="AA62" i="26"/>
  <c r="D62" i="26"/>
  <c r="AT61" i="26"/>
  <c r="AR61" i="26"/>
  <c r="AP61" i="26"/>
  <c r="AA61" i="26"/>
  <c r="K61" i="26"/>
  <c r="L61" i="26" s="1"/>
  <c r="AT60" i="26"/>
  <c r="AP60" i="26"/>
  <c r="AA60" i="26"/>
  <c r="B60" i="26"/>
  <c r="AS63" i="26" s="1"/>
  <c r="AT59" i="26"/>
  <c r="AP59" i="26"/>
  <c r="AA59" i="26"/>
  <c r="T59" i="26"/>
  <c r="D59" i="26"/>
  <c r="B59" i="26"/>
  <c r="T64" i="26" s="1"/>
  <c r="AT58" i="26"/>
  <c r="AS58" i="26"/>
  <c r="AR58" i="26"/>
  <c r="AP58" i="26"/>
  <c r="AA58" i="26"/>
  <c r="L58" i="26"/>
  <c r="K58" i="26"/>
  <c r="B58" i="26"/>
  <c r="AR63" i="26" s="1"/>
  <c r="E54" i="26"/>
  <c r="H53" i="26" s="1"/>
  <c r="I53" i="26" s="1"/>
  <c r="J53" i="26" s="1"/>
  <c r="D54" i="26"/>
  <c r="D70" i="26" s="1"/>
  <c r="D85" i="26" s="1"/>
  <c r="D101" i="26" s="1"/>
  <c r="D117" i="26" s="1"/>
  <c r="D133" i="26" s="1"/>
  <c r="D148" i="26" s="1"/>
  <c r="AT53" i="26"/>
  <c r="AP53" i="26"/>
  <c r="AG53" i="26"/>
  <c r="AA53" i="26"/>
  <c r="D53" i="26"/>
  <c r="D69" i="26" s="1"/>
  <c r="D84" i="26" s="1"/>
  <c r="AT52" i="26"/>
  <c r="AS52" i="26"/>
  <c r="AP52" i="26"/>
  <c r="AG52" i="26"/>
  <c r="AA52" i="26"/>
  <c r="H52" i="26"/>
  <c r="I52" i="26" s="1"/>
  <c r="J52" i="26" s="1"/>
  <c r="D52" i="26"/>
  <c r="E53" i="26" s="1"/>
  <c r="AT51" i="26"/>
  <c r="AP51" i="26"/>
  <c r="AG51" i="26"/>
  <c r="AA51" i="26"/>
  <c r="T51" i="26"/>
  <c r="K51" i="26"/>
  <c r="L51" i="26" s="1"/>
  <c r="D51" i="26"/>
  <c r="E52" i="26" s="1"/>
  <c r="H51" i="26" s="1"/>
  <c r="I51" i="26" s="1"/>
  <c r="J51" i="26" s="1"/>
  <c r="AT50" i="26"/>
  <c r="AR50" i="26"/>
  <c r="AP50" i="26"/>
  <c r="AG50" i="26"/>
  <c r="AA50" i="26"/>
  <c r="D50" i="26"/>
  <c r="AT49" i="26"/>
  <c r="AP49" i="26"/>
  <c r="AG49" i="26"/>
  <c r="AA49" i="26"/>
  <c r="J49" i="26"/>
  <c r="E49" i="26"/>
  <c r="H48" i="26" s="1"/>
  <c r="I48" i="26" s="1"/>
  <c r="J48" i="26" s="1"/>
  <c r="D49" i="26"/>
  <c r="E50" i="26" s="1"/>
  <c r="H49" i="26" s="1"/>
  <c r="I49" i="26" s="1"/>
  <c r="AT48" i="26"/>
  <c r="AP48" i="26"/>
  <c r="AG48" i="26"/>
  <c r="AA48" i="26"/>
  <c r="T48" i="26"/>
  <c r="D48" i="26"/>
  <c r="D64" i="26" s="1"/>
  <c r="E65" i="26" s="1"/>
  <c r="H64" i="26" s="1"/>
  <c r="AT47" i="26"/>
  <c r="AR47" i="26"/>
  <c r="AP47" i="26"/>
  <c r="AG47" i="26"/>
  <c r="AA47" i="26"/>
  <c r="D47" i="26"/>
  <c r="AT46" i="26"/>
  <c r="AS46" i="26"/>
  <c r="AP46" i="26"/>
  <c r="AG46" i="26"/>
  <c r="AA46" i="26"/>
  <c r="J46" i="26"/>
  <c r="D46" i="26"/>
  <c r="E47" i="26" s="1"/>
  <c r="H46" i="26" s="1"/>
  <c r="I46" i="26" s="1"/>
  <c r="AT45" i="26"/>
  <c r="AP45" i="26"/>
  <c r="AG45" i="26"/>
  <c r="AA45" i="26"/>
  <c r="E45" i="26"/>
  <c r="H44" i="26" s="1"/>
  <c r="I44" i="26" s="1"/>
  <c r="J44" i="26" s="1"/>
  <c r="D45" i="26"/>
  <c r="E46" i="26" s="1"/>
  <c r="H45" i="26" s="1"/>
  <c r="I45" i="26" s="1"/>
  <c r="J45" i="26" s="1"/>
  <c r="AT44" i="26"/>
  <c r="AS44" i="26"/>
  <c r="AP44" i="26"/>
  <c r="AG44" i="26"/>
  <c r="AA44" i="26"/>
  <c r="K44" i="26"/>
  <c r="L44" i="26" s="1"/>
  <c r="R44" i="26" s="1"/>
  <c r="D44" i="26"/>
  <c r="D60" i="26" s="1"/>
  <c r="D75" i="26" s="1"/>
  <c r="B44" i="26"/>
  <c r="AS51" i="26" s="1"/>
  <c r="AT43" i="26"/>
  <c r="AP43" i="26"/>
  <c r="AG43" i="26"/>
  <c r="AA43" i="26"/>
  <c r="T43" i="26"/>
  <c r="D43" i="26"/>
  <c r="E44" i="26" s="1"/>
  <c r="H43" i="26" s="1"/>
  <c r="I43" i="26" s="1"/>
  <c r="J43" i="26" s="1"/>
  <c r="B43" i="26"/>
  <c r="T47" i="26" s="1"/>
  <c r="AT42" i="26"/>
  <c r="AS42" i="26"/>
  <c r="AP42" i="26"/>
  <c r="AG42" i="26"/>
  <c r="AA42" i="26"/>
  <c r="T42" i="26"/>
  <c r="R42" i="26"/>
  <c r="K42" i="26"/>
  <c r="L42" i="26" s="1"/>
  <c r="O42" i="26" s="1"/>
  <c r="D42" i="26"/>
  <c r="B42" i="26"/>
  <c r="AR46" i="26" s="1"/>
  <c r="E38" i="26"/>
  <c r="AT37" i="26"/>
  <c r="AP37" i="26"/>
  <c r="AA37" i="26"/>
  <c r="T37" i="26"/>
  <c r="J37" i="26"/>
  <c r="I37" i="26"/>
  <c r="H37" i="26"/>
  <c r="E37" i="26"/>
  <c r="H36" i="26" s="1"/>
  <c r="I36" i="26" s="1"/>
  <c r="J36" i="26" s="1"/>
  <c r="AT36" i="26"/>
  <c r="AP36" i="26"/>
  <c r="AA36" i="26"/>
  <c r="E36" i="26"/>
  <c r="H35" i="26" s="1"/>
  <c r="I35" i="26" s="1"/>
  <c r="J35" i="26" s="1"/>
  <c r="AT35" i="26"/>
  <c r="AR35" i="26"/>
  <c r="AP35" i="26"/>
  <c r="AA35" i="26"/>
  <c r="T35" i="26"/>
  <c r="E35" i="26"/>
  <c r="H34" i="26" s="1"/>
  <c r="I34" i="26" s="1"/>
  <c r="J34" i="26" s="1"/>
  <c r="AT34" i="26"/>
  <c r="AP34" i="26"/>
  <c r="AA34" i="26"/>
  <c r="T34" i="26"/>
  <c r="E34" i="26"/>
  <c r="AT33" i="26"/>
  <c r="AS33" i="26"/>
  <c r="AP33" i="26"/>
  <c r="AA33" i="26"/>
  <c r="T33" i="26"/>
  <c r="I33" i="26"/>
  <c r="J33" i="26" s="1"/>
  <c r="H33" i="26"/>
  <c r="E33" i="26"/>
  <c r="H32" i="26" s="1"/>
  <c r="I32" i="26" s="1"/>
  <c r="J32" i="26" s="1"/>
  <c r="AT32" i="26"/>
  <c r="AR32" i="26"/>
  <c r="AP32" i="26"/>
  <c r="AA32" i="26"/>
  <c r="E32" i="26"/>
  <c r="H31" i="26" s="1"/>
  <c r="I31" i="26" s="1"/>
  <c r="J31" i="26" s="1"/>
  <c r="AT31" i="26"/>
  <c r="AP31" i="26"/>
  <c r="AA31" i="26"/>
  <c r="K31" i="26"/>
  <c r="L31" i="26" s="1"/>
  <c r="E31" i="26"/>
  <c r="H30" i="26" s="1"/>
  <c r="I30" i="26" s="1"/>
  <c r="J30" i="26" s="1"/>
  <c r="AT30" i="26"/>
  <c r="AP30" i="26"/>
  <c r="AA30" i="26"/>
  <c r="T30" i="26"/>
  <c r="E30" i="26"/>
  <c r="AT29" i="26"/>
  <c r="AS29" i="26"/>
  <c r="AP29" i="26"/>
  <c r="AA29" i="26"/>
  <c r="T29" i="26"/>
  <c r="H29" i="26"/>
  <c r="I29" i="26" s="1"/>
  <c r="J29" i="26" s="1"/>
  <c r="E29" i="26"/>
  <c r="AT28" i="26"/>
  <c r="AS28" i="26"/>
  <c r="AR28" i="26"/>
  <c r="AP28" i="26"/>
  <c r="AA28" i="26"/>
  <c r="H28" i="26"/>
  <c r="I28" i="26" s="1"/>
  <c r="J28" i="26" s="1"/>
  <c r="E28" i="26"/>
  <c r="H27" i="26" s="1"/>
  <c r="I27" i="26" s="1"/>
  <c r="J27" i="26" s="1"/>
  <c r="B28" i="26"/>
  <c r="AT27" i="26"/>
  <c r="AP27" i="26"/>
  <c r="AA27" i="26"/>
  <c r="T27" i="26"/>
  <c r="E27" i="26"/>
  <c r="B27" i="26"/>
  <c r="T32" i="26" s="1"/>
  <c r="AT26" i="26"/>
  <c r="AS26" i="26"/>
  <c r="AP26" i="26"/>
  <c r="AA26" i="26"/>
  <c r="T26" i="26"/>
  <c r="H26" i="26"/>
  <c r="I26" i="26" s="1"/>
  <c r="J26" i="26" s="1"/>
  <c r="B26" i="26"/>
  <c r="AR34" i="26" s="1"/>
  <c r="E148" i="25"/>
  <c r="H147" i="25" s="1"/>
  <c r="I147" i="25" s="1"/>
  <c r="J147" i="25" s="1"/>
  <c r="AW147" i="25"/>
  <c r="AS147" i="25"/>
  <c r="AG147" i="25"/>
  <c r="E147" i="25"/>
  <c r="AW146" i="25"/>
  <c r="AS146" i="25"/>
  <c r="AG146" i="25"/>
  <c r="T146" i="25"/>
  <c r="I146" i="25"/>
  <c r="J146" i="25" s="1"/>
  <c r="H146" i="25"/>
  <c r="E146" i="25"/>
  <c r="AW145" i="25"/>
  <c r="AU145" i="25"/>
  <c r="AS145" i="25"/>
  <c r="AG145" i="25"/>
  <c r="T145" i="25"/>
  <c r="I145" i="25"/>
  <c r="J145" i="25" s="1"/>
  <c r="H145" i="25"/>
  <c r="E145" i="25"/>
  <c r="H144" i="25" s="1"/>
  <c r="I144" i="25" s="1"/>
  <c r="J144" i="25" s="1"/>
  <c r="AW144" i="25"/>
  <c r="AU144" i="25"/>
  <c r="AS144" i="25"/>
  <c r="AG144" i="25"/>
  <c r="K144" i="25"/>
  <c r="L144" i="25" s="1"/>
  <c r="E144" i="25"/>
  <c r="H143" i="25" s="1"/>
  <c r="I143" i="25" s="1"/>
  <c r="J143" i="25" s="1"/>
  <c r="AW143" i="25"/>
  <c r="AS143" i="25"/>
  <c r="AG143" i="25"/>
  <c r="K143" i="25"/>
  <c r="L143" i="25" s="1"/>
  <c r="E143" i="25"/>
  <c r="AW142" i="25"/>
  <c r="AS142" i="25"/>
  <c r="AG142" i="25"/>
  <c r="T142" i="25"/>
  <c r="I142" i="25"/>
  <c r="J142" i="25" s="1"/>
  <c r="H142" i="25"/>
  <c r="E142" i="25"/>
  <c r="AW141" i="25"/>
  <c r="AU141" i="25"/>
  <c r="AS141" i="25"/>
  <c r="AG141" i="25"/>
  <c r="T141" i="25"/>
  <c r="I141" i="25"/>
  <c r="J141" i="25" s="1"/>
  <c r="H141" i="25"/>
  <c r="E141" i="25"/>
  <c r="AW140" i="25"/>
  <c r="AU140" i="25"/>
  <c r="AS140" i="25"/>
  <c r="AG140" i="25"/>
  <c r="L140" i="25"/>
  <c r="R140" i="25" s="1"/>
  <c r="K140" i="25"/>
  <c r="H140" i="25"/>
  <c r="I140" i="25" s="1"/>
  <c r="J140" i="25" s="1"/>
  <c r="E140" i="25"/>
  <c r="H139" i="25" s="1"/>
  <c r="I139" i="25" s="1"/>
  <c r="J139" i="25" s="1"/>
  <c r="AW139" i="25"/>
  <c r="AS139" i="25"/>
  <c r="AG139" i="25"/>
  <c r="T139" i="25"/>
  <c r="L139" i="25"/>
  <c r="K139" i="25"/>
  <c r="E139" i="25"/>
  <c r="AW138" i="25"/>
  <c r="AS138" i="25"/>
  <c r="AG138" i="25"/>
  <c r="T138" i="25"/>
  <c r="J138" i="25"/>
  <c r="I138" i="25"/>
  <c r="H138" i="25"/>
  <c r="E138" i="25"/>
  <c r="B138" i="25"/>
  <c r="AV143" i="25" s="1"/>
  <c r="AW137" i="25"/>
  <c r="AU137" i="25"/>
  <c r="AS137" i="25"/>
  <c r="AG137" i="25"/>
  <c r="K137" i="25"/>
  <c r="L137" i="25" s="1"/>
  <c r="I137" i="25"/>
  <c r="J137" i="25" s="1"/>
  <c r="H137" i="25"/>
  <c r="E137" i="25"/>
  <c r="H136" i="25" s="1"/>
  <c r="I136" i="25" s="1"/>
  <c r="B137" i="25"/>
  <c r="T137" i="25" s="1"/>
  <c r="AW136" i="25"/>
  <c r="AS136" i="25"/>
  <c r="AG136" i="25"/>
  <c r="L136" i="25"/>
  <c r="R136" i="25" s="1"/>
  <c r="K136" i="25"/>
  <c r="J136" i="25"/>
  <c r="B136" i="25"/>
  <c r="AU147" i="25" s="1"/>
  <c r="E133" i="25"/>
  <c r="AZ132" i="25"/>
  <c r="AW132" i="25"/>
  <c r="AS132" i="25"/>
  <c r="AG132" i="25"/>
  <c r="I132" i="25"/>
  <c r="J132" i="25" s="1"/>
  <c r="H132" i="25"/>
  <c r="E132" i="25"/>
  <c r="H131" i="25" s="1"/>
  <c r="I131" i="25" s="1"/>
  <c r="AZ131" i="25"/>
  <c r="AW131" i="25"/>
  <c r="AV131" i="25"/>
  <c r="AS131" i="25"/>
  <c r="AG131" i="25"/>
  <c r="J131" i="25"/>
  <c r="E131" i="25"/>
  <c r="AZ130" i="25"/>
  <c r="AW130" i="25"/>
  <c r="AS130" i="25"/>
  <c r="AG130" i="25"/>
  <c r="J130" i="25"/>
  <c r="I130" i="25"/>
  <c r="H130" i="25"/>
  <c r="E130" i="25"/>
  <c r="AZ129" i="25"/>
  <c r="AW129" i="25"/>
  <c r="AV129" i="25"/>
  <c r="AS129" i="25"/>
  <c r="AG129" i="25"/>
  <c r="H129" i="25"/>
  <c r="I129" i="25" s="1"/>
  <c r="J129" i="25" s="1"/>
  <c r="E129" i="25"/>
  <c r="AZ128" i="25"/>
  <c r="AW128" i="25"/>
  <c r="AS128" i="25"/>
  <c r="AG128" i="25"/>
  <c r="H128" i="25"/>
  <c r="I128" i="25" s="1"/>
  <c r="J128" i="25" s="1"/>
  <c r="E128" i="25"/>
  <c r="AZ127" i="25"/>
  <c r="AW127" i="25"/>
  <c r="AV127" i="25"/>
  <c r="AS127" i="25"/>
  <c r="AG127" i="25"/>
  <c r="T127" i="25"/>
  <c r="H127" i="25"/>
  <c r="I127" i="25" s="1"/>
  <c r="J127" i="25" s="1"/>
  <c r="E127" i="25"/>
  <c r="AZ126" i="25"/>
  <c r="AW126" i="25"/>
  <c r="AV126" i="25"/>
  <c r="AU126" i="25"/>
  <c r="AS126" i="25"/>
  <c r="AG126" i="25"/>
  <c r="H126" i="25"/>
  <c r="I126" i="25" s="1"/>
  <c r="J126" i="25" s="1"/>
  <c r="E126" i="25"/>
  <c r="H125" i="25" s="1"/>
  <c r="I125" i="25" s="1"/>
  <c r="J125" i="25" s="1"/>
  <c r="AZ125" i="25"/>
  <c r="AW125" i="25"/>
  <c r="AV125" i="25"/>
  <c r="AS125" i="25"/>
  <c r="AG125" i="25"/>
  <c r="E125" i="25"/>
  <c r="AZ124" i="25"/>
  <c r="AW124" i="25"/>
  <c r="AV124" i="25"/>
  <c r="AU124" i="25"/>
  <c r="AS124" i="25"/>
  <c r="AG124" i="25"/>
  <c r="K124" i="25"/>
  <c r="L124" i="25" s="1"/>
  <c r="I124" i="25"/>
  <c r="J124" i="25" s="1"/>
  <c r="H124" i="25"/>
  <c r="E124" i="25"/>
  <c r="H123" i="25" s="1"/>
  <c r="I123" i="25" s="1"/>
  <c r="J123" i="25" s="1"/>
  <c r="AZ123" i="25"/>
  <c r="AW123" i="25"/>
  <c r="AS123" i="25"/>
  <c r="AG123" i="25"/>
  <c r="K123" i="25"/>
  <c r="L123" i="25" s="1"/>
  <c r="E123" i="25"/>
  <c r="B123" i="25"/>
  <c r="AV123" i="25" s="1"/>
  <c r="AZ122" i="25"/>
  <c r="AW122" i="25"/>
  <c r="AV122" i="25"/>
  <c r="AS122" i="25"/>
  <c r="AG122" i="25"/>
  <c r="T122" i="25"/>
  <c r="H122" i="25"/>
  <c r="I122" i="25" s="1"/>
  <c r="J122" i="25" s="1"/>
  <c r="E122" i="25"/>
  <c r="B122" i="25"/>
  <c r="T124" i="25" s="1"/>
  <c r="AZ121" i="25"/>
  <c r="AW121" i="25"/>
  <c r="AV121" i="25"/>
  <c r="AS121" i="25"/>
  <c r="AG121" i="25"/>
  <c r="K121" i="25"/>
  <c r="L121" i="25" s="1"/>
  <c r="I121" i="25"/>
  <c r="J121" i="25" s="1"/>
  <c r="H121" i="25"/>
  <c r="B121" i="25"/>
  <c r="K125" i="25" s="1"/>
  <c r="L125" i="25" s="1"/>
  <c r="E117" i="25"/>
  <c r="AW116" i="25"/>
  <c r="AS116" i="25"/>
  <c r="AG116" i="25"/>
  <c r="I116" i="25"/>
  <c r="J116" i="25" s="1"/>
  <c r="H116" i="25"/>
  <c r="E116" i="25"/>
  <c r="AW115" i="25"/>
  <c r="AS115" i="25"/>
  <c r="AG115" i="25"/>
  <c r="T115" i="25"/>
  <c r="H115" i="25"/>
  <c r="I115" i="25" s="1"/>
  <c r="J115" i="25" s="1"/>
  <c r="E115" i="25"/>
  <c r="AW114" i="25"/>
  <c r="AV114" i="25"/>
  <c r="AU114" i="25"/>
  <c r="AS114" i="25"/>
  <c r="AG114" i="25"/>
  <c r="L114" i="25"/>
  <c r="R114" i="25" s="1"/>
  <c r="K114" i="25"/>
  <c r="H114" i="25"/>
  <c r="I114" i="25" s="1"/>
  <c r="J114" i="25" s="1"/>
  <c r="E114" i="25"/>
  <c r="H113" i="25" s="1"/>
  <c r="I113" i="25" s="1"/>
  <c r="J113" i="25" s="1"/>
  <c r="AW113" i="25"/>
  <c r="AS113" i="25"/>
  <c r="AG113" i="25"/>
  <c r="T113" i="25"/>
  <c r="L113" i="25"/>
  <c r="K113" i="25"/>
  <c r="E113" i="25"/>
  <c r="AW112" i="25"/>
  <c r="AS112" i="25"/>
  <c r="AG112" i="25"/>
  <c r="T112" i="25"/>
  <c r="J112" i="25"/>
  <c r="I112" i="25"/>
  <c r="H112" i="25"/>
  <c r="E112" i="25"/>
  <c r="AW111" i="25"/>
  <c r="AV111" i="25"/>
  <c r="AU111" i="25"/>
  <c r="AS111" i="25"/>
  <c r="AG111" i="25"/>
  <c r="H111" i="25"/>
  <c r="I111" i="25" s="1"/>
  <c r="J111" i="25" s="1"/>
  <c r="E111" i="25"/>
  <c r="AW110" i="25"/>
  <c r="AV110" i="25"/>
  <c r="AU110" i="25"/>
  <c r="AS110" i="25"/>
  <c r="AG110" i="25"/>
  <c r="K110" i="25"/>
  <c r="L110" i="25" s="1"/>
  <c r="H110" i="25"/>
  <c r="I110" i="25" s="1"/>
  <c r="J110" i="25" s="1"/>
  <c r="E110" i="25"/>
  <c r="H109" i="25" s="1"/>
  <c r="I109" i="25" s="1"/>
  <c r="J109" i="25" s="1"/>
  <c r="AW109" i="25"/>
  <c r="AS109" i="25"/>
  <c r="AG109" i="25"/>
  <c r="T109" i="25"/>
  <c r="E109" i="25"/>
  <c r="H108" i="25" s="1"/>
  <c r="I108" i="25" s="1"/>
  <c r="J108" i="25" s="1"/>
  <c r="AW108" i="25"/>
  <c r="AU108" i="25"/>
  <c r="AS108" i="25"/>
  <c r="AG108" i="25"/>
  <c r="E108" i="25"/>
  <c r="H107" i="25" s="1"/>
  <c r="I107" i="25" s="1"/>
  <c r="J107" i="25" s="1"/>
  <c r="AW107" i="25"/>
  <c r="AV107" i="25"/>
  <c r="AU107" i="25"/>
  <c r="AS107" i="25"/>
  <c r="AG107" i="25"/>
  <c r="K107" i="25"/>
  <c r="L107" i="25" s="1"/>
  <c r="E107" i="25"/>
  <c r="H106" i="25" s="1"/>
  <c r="I106" i="25" s="1"/>
  <c r="J106" i="25" s="1"/>
  <c r="B107" i="25"/>
  <c r="AV113" i="25" s="1"/>
  <c r="AW106" i="25"/>
  <c r="AV106" i="25"/>
  <c r="AS106" i="25"/>
  <c r="AG106" i="25"/>
  <c r="E106" i="25"/>
  <c r="B106" i="25"/>
  <c r="T107" i="25" s="1"/>
  <c r="AW105" i="25"/>
  <c r="AV105" i="25"/>
  <c r="AS105" i="25"/>
  <c r="AG105" i="25"/>
  <c r="T105" i="25"/>
  <c r="K105" i="25"/>
  <c r="L105" i="25" s="1"/>
  <c r="J105" i="25"/>
  <c r="I105" i="25"/>
  <c r="H105" i="25"/>
  <c r="B105" i="25"/>
  <c r="AU106" i="25" s="1"/>
  <c r="AM100" i="25"/>
  <c r="AM99" i="25"/>
  <c r="K99" i="25"/>
  <c r="AM98" i="25"/>
  <c r="K98" i="25"/>
  <c r="L98" i="25" s="1"/>
  <c r="AM97" i="25"/>
  <c r="AM96" i="25"/>
  <c r="AK96" i="25"/>
  <c r="AM95" i="25"/>
  <c r="AM94" i="25"/>
  <c r="K94" i="25"/>
  <c r="L94" i="25" s="1"/>
  <c r="AM93" i="25"/>
  <c r="AK93" i="25"/>
  <c r="K93" i="25"/>
  <c r="AM92" i="25"/>
  <c r="T92" i="25"/>
  <c r="AM91" i="25"/>
  <c r="AK91" i="25"/>
  <c r="K91" i="25"/>
  <c r="B91" i="25"/>
  <c r="AL95" i="25" s="1"/>
  <c r="AM90" i="25"/>
  <c r="AK90" i="25"/>
  <c r="K90" i="25"/>
  <c r="B90" i="25"/>
  <c r="L91" i="25" s="1"/>
  <c r="AM89" i="25"/>
  <c r="AK89" i="25"/>
  <c r="T89" i="25"/>
  <c r="L89" i="25"/>
  <c r="R89" i="25" s="1"/>
  <c r="K89" i="25"/>
  <c r="B89" i="25"/>
  <c r="K97" i="25" s="1"/>
  <c r="L97" i="25" s="1"/>
  <c r="AT84" i="25"/>
  <c r="AP84" i="25"/>
  <c r="AA84" i="25"/>
  <c r="AT83" i="25"/>
  <c r="AR83" i="25"/>
  <c r="AP83" i="25"/>
  <c r="AA83" i="25"/>
  <c r="AT82" i="25"/>
  <c r="AP82" i="25"/>
  <c r="AA82" i="25"/>
  <c r="K82" i="25"/>
  <c r="L82" i="25" s="1"/>
  <c r="R82" i="25" s="1"/>
  <c r="AT81" i="25"/>
  <c r="AP81" i="25"/>
  <c r="AA81" i="25"/>
  <c r="T81" i="25"/>
  <c r="AT80" i="25"/>
  <c r="AR80" i="25"/>
  <c r="AP80" i="25"/>
  <c r="AA80" i="25"/>
  <c r="K80" i="25"/>
  <c r="L80" i="25" s="1"/>
  <c r="AT79" i="25"/>
  <c r="AP79" i="25"/>
  <c r="AA79" i="25"/>
  <c r="AT78" i="25"/>
  <c r="AP78" i="25"/>
  <c r="AA78" i="25"/>
  <c r="AT77" i="25"/>
  <c r="AS77" i="25"/>
  <c r="AP77" i="25"/>
  <c r="AA77" i="25"/>
  <c r="K77" i="25"/>
  <c r="L77" i="25" s="1"/>
  <c r="AT76" i="25"/>
  <c r="AP76" i="25"/>
  <c r="AA76" i="25"/>
  <c r="AT75" i="25"/>
  <c r="AP75" i="25"/>
  <c r="AA75" i="25"/>
  <c r="B75" i="25"/>
  <c r="AS84" i="25" s="1"/>
  <c r="AT74" i="25"/>
  <c r="AR74" i="25"/>
  <c r="AP74" i="25"/>
  <c r="AA74" i="25"/>
  <c r="K74" i="25"/>
  <c r="L74" i="25" s="1"/>
  <c r="B74" i="25"/>
  <c r="T84" i="25" s="1"/>
  <c r="AT73" i="25"/>
  <c r="AP73" i="25"/>
  <c r="AA73" i="25"/>
  <c r="K73" i="25"/>
  <c r="L73" i="25" s="1"/>
  <c r="R73" i="25" s="1"/>
  <c r="B73" i="25"/>
  <c r="AR79" i="25" s="1"/>
  <c r="AT69" i="25"/>
  <c r="AS69" i="25"/>
  <c r="AR69" i="25"/>
  <c r="AP69" i="25"/>
  <c r="AA69" i="25"/>
  <c r="E69" i="25"/>
  <c r="H68" i="25" s="1"/>
  <c r="I68" i="25" s="1"/>
  <c r="J68" i="25" s="1"/>
  <c r="AT68" i="25"/>
  <c r="AS68" i="25"/>
  <c r="AP68" i="25"/>
  <c r="AA68" i="25"/>
  <c r="K68" i="25"/>
  <c r="L68" i="25" s="1"/>
  <c r="AT67" i="25"/>
  <c r="AP67" i="25"/>
  <c r="AA67" i="25"/>
  <c r="T67" i="25"/>
  <c r="AT66" i="25"/>
  <c r="AS66" i="25"/>
  <c r="AR66" i="25"/>
  <c r="AP66" i="25"/>
  <c r="AA66" i="25"/>
  <c r="E66" i="25"/>
  <c r="H65" i="25" s="1"/>
  <c r="I65" i="25" s="1"/>
  <c r="J65" i="25" s="1"/>
  <c r="AT65" i="25"/>
  <c r="AS65" i="25"/>
  <c r="AP65" i="25"/>
  <c r="AA65" i="25"/>
  <c r="AT64" i="25"/>
  <c r="AS64" i="25"/>
  <c r="AP64" i="25"/>
  <c r="AA64" i="25"/>
  <c r="T64" i="25"/>
  <c r="AT63" i="25"/>
  <c r="AS63" i="25"/>
  <c r="AR63" i="25"/>
  <c r="AP63" i="25"/>
  <c r="AA63" i="25"/>
  <c r="T63" i="25"/>
  <c r="D63" i="25"/>
  <c r="AT62" i="25"/>
  <c r="AR62" i="25"/>
  <c r="AP62" i="25"/>
  <c r="AA62" i="25"/>
  <c r="T62" i="25"/>
  <c r="AT61" i="25"/>
  <c r="AS61" i="25"/>
  <c r="AP61" i="25"/>
  <c r="AA61" i="25"/>
  <c r="T61" i="25"/>
  <c r="AT60" i="25"/>
  <c r="AS60" i="25"/>
  <c r="AR60" i="25"/>
  <c r="AP60" i="25"/>
  <c r="AA60" i="25"/>
  <c r="T60" i="25"/>
  <c r="D60" i="25"/>
  <c r="B60" i="25"/>
  <c r="AS67" i="25" s="1"/>
  <c r="AT59" i="25"/>
  <c r="AS59" i="25"/>
  <c r="AP59" i="25"/>
  <c r="AA59" i="25"/>
  <c r="T59" i="25"/>
  <c r="B59" i="25"/>
  <c r="T69" i="25" s="1"/>
  <c r="AT58" i="25"/>
  <c r="AS58" i="25"/>
  <c r="AP58" i="25"/>
  <c r="AA58" i="25"/>
  <c r="T58" i="25"/>
  <c r="B58" i="25"/>
  <c r="AR68" i="25" s="1"/>
  <c r="E54" i="25"/>
  <c r="D54" i="25"/>
  <c r="D70" i="25" s="1"/>
  <c r="D85" i="25" s="1"/>
  <c r="D101" i="25" s="1"/>
  <c r="AT53" i="25"/>
  <c r="AS53" i="25"/>
  <c r="AP53" i="25"/>
  <c r="AG53" i="25"/>
  <c r="AA53" i="25"/>
  <c r="K53" i="25"/>
  <c r="L53" i="25" s="1"/>
  <c r="I53" i="25"/>
  <c r="J53" i="25" s="1"/>
  <c r="H53" i="25"/>
  <c r="E53" i="25"/>
  <c r="H52" i="25" s="1"/>
  <c r="I52" i="25" s="1"/>
  <c r="J52" i="25" s="1"/>
  <c r="D53" i="25"/>
  <c r="D69" i="25" s="1"/>
  <c r="AT52" i="25"/>
  <c r="AP52" i="25"/>
  <c r="AG52" i="25"/>
  <c r="AA52" i="25"/>
  <c r="D52" i="25"/>
  <c r="D68" i="25" s="1"/>
  <c r="D83" i="25" s="1"/>
  <c r="AT51" i="25"/>
  <c r="AR51" i="25"/>
  <c r="AP51" i="25"/>
  <c r="AG51" i="25"/>
  <c r="AA51" i="25"/>
  <c r="D51" i="25"/>
  <c r="AT50" i="25"/>
  <c r="AP50" i="25"/>
  <c r="AG50" i="25"/>
  <c r="AA50" i="25"/>
  <c r="D50" i="25"/>
  <c r="D66" i="25" s="1"/>
  <c r="AT49" i="25"/>
  <c r="AP49" i="25"/>
  <c r="AG49" i="25"/>
  <c r="AA49" i="25"/>
  <c r="T49" i="25"/>
  <c r="D49" i="25"/>
  <c r="D65" i="25" s="1"/>
  <c r="D80" i="25" s="1"/>
  <c r="AT48" i="25"/>
  <c r="AR48" i="25"/>
  <c r="AP48" i="25"/>
  <c r="AG48" i="25"/>
  <c r="AA48" i="25"/>
  <c r="L48" i="25"/>
  <c r="R48" i="25" s="1"/>
  <c r="K48" i="25"/>
  <c r="D48" i="25"/>
  <c r="AT47" i="25"/>
  <c r="AP47" i="25"/>
  <c r="AG47" i="25"/>
  <c r="AA47" i="25"/>
  <c r="T47" i="25"/>
  <c r="E47" i="25"/>
  <c r="D47" i="25"/>
  <c r="E48" i="25" s="1"/>
  <c r="H47" i="25" s="1"/>
  <c r="I47" i="25" s="1"/>
  <c r="J47" i="25" s="1"/>
  <c r="AT46" i="25"/>
  <c r="AR46" i="25"/>
  <c r="AP46" i="25"/>
  <c r="AG46" i="25"/>
  <c r="AA46" i="25"/>
  <c r="T46" i="25"/>
  <c r="I46" i="25"/>
  <c r="J46" i="25" s="1"/>
  <c r="H46" i="25"/>
  <c r="E46" i="25"/>
  <c r="H45" i="25" s="1"/>
  <c r="D46" i="25"/>
  <c r="D62" i="25" s="1"/>
  <c r="AT45" i="25"/>
  <c r="AS45" i="25"/>
  <c r="AP45" i="25"/>
  <c r="AG45" i="25"/>
  <c r="AA45" i="25"/>
  <c r="K45" i="25"/>
  <c r="L45" i="25" s="1"/>
  <c r="I45" i="25"/>
  <c r="J45" i="25" s="1"/>
  <c r="D45" i="25"/>
  <c r="D61" i="25" s="1"/>
  <c r="AT44" i="25"/>
  <c r="AP44" i="25"/>
  <c r="AG44" i="25"/>
  <c r="AA44" i="25"/>
  <c r="D44" i="25"/>
  <c r="E45" i="25" s="1"/>
  <c r="H44" i="25" s="1"/>
  <c r="I44" i="25" s="1"/>
  <c r="J44" i="25" s="1"/>
  <c r="B44" i="25"/>
  <c r="AS50" i="25" s="1"/>
  <c r="AT43" i="25"/>
  <c r="AR43" i="25"/>
  <c r="AP43" i="25"/>
  <c r="AG43" i="25"/>
  <c r="AA43" i="25"/>
  <c r="L43" i="25"/>
  <c r="R43" i="25" s="1"/>
  <c r="K43" i="25"/>
  <c r="D43" i="25"/>
  <c r="B43" i="25"/>
  <c r="T51" i="25" s="1"/>
  <c r="AT42" i="25"/>
  <c r="AR42" i="25"/>
  <c r="AP42" i="25"/>
  <c r="AG42" i="25"/>
  <c r="AA42" i="25"/>
  <c r="T42" i="25"/>
  <c r="K42" i="25"/>
  <c r="L42" i="25" s="1"/>
  <c r="D42" i="25"/>
  <c r="D58" i="25" s="1"/>
  <c r="B42" i="25"/>
  <c r="K47" i="25" s="1"/>
  <c r="L47" i="25" s="1"/>
  <c r="E38" i="25"/>
  <c r="AT37" i="25"/>
  <c r="AS37" i="25"/>
  <c r="AP37" i="25"/>
  <c r="AA37" i="25"/>
  <c r="H37" i="25"/>
  <c r="I37" i="25" s="1"/>
  <c r="J37" i="25" s="1"/>
  <c r="E37" i="25"/>
  <c r="AT36" i="25"/>
  <c r="AS36" i="25"/>
  <c r="AP36" i="25"/>
  <c r="AA36" i="25"/>
  <c r="K36" i="25"/>
  <c r="L36" i="25" s="1"/>
  <c r="I36" i="25"/>
  <c r="J36" i="25" s="1"/>
  <c r="H36" i="25"/>
  <c r="E36" i="25"/>
  <c r="AT35" i="25"/>
  <c r="AP35" i="25"/>
  <c r="AA35" i="25"/>
  <c r="H35" i="25"/>
  <c r="I35" i="25" s="1"/>
  <c r="J35" i="25" s="1"/>
  <c r="E35" i="25"/>
  <c r="H34" i="25" s="1"/>
  <c r="I34" i="25" s="1"/>
  <c r="J34" i="25" s="1"/>
  <c r="AT34" i="25"/>
  <c r="AR34" i="25"/>
  <c r="AP34" i="25"/>
  <c r="AA34" i="25"/>
  <c r="E34" i="25"/>
  <c r="H33" i="25" s="1"/>
  <c r="AT33" i="25"/>
  <c r="AR33" i="25"/>
  <c r="AP33" i="25"/>
  <c r="AA33" i="25"/>
  <c r="K33" i="25"/>
  <c r="L33" i="25" s="1"/>
  <c r="I33" i="25"/>
  <c r="J33" i="25" s="1"/>
  <c r="E33" i="25"/>
  <c r="H32" i="25" s="1"/>
  <c r="AT32" i="25"/>
  <c r="AP32" i="25"/>
  <c r="AA32" i="25"/>
  <c r="K32" i="25"/>
  <c r="L32" i="25" s="1"/>
  <c r="R32" i="25" s="1"/>
  <c r="I32" i="25"/>
  <c r="J32" i="25" s="1"/>
  <c r="E32" i="25"/>
  <c r="AT31" i="25"/>
  <c r="AP31" i="25"/>
  <c r="AA31" i="25"/>
  <c r="H31" i="25"/>
  <c r="I31" i="25" s="1"/>
  <c r="J31" i="25" s="1"/>
  <c r="E31" i="25"/>
  <c r="AT30" i="25"/>
  <c r="AR30" i="25"/>
  <c r="AP30" i="25"/>
  <c r="AA30" i="25"/>
  <c r="H30" i="25"/>
  <c r="I30" i="25" s="1"/>
  <c r="J30" i="25" s="1"/>
  <c r="E30" i="25"/>
  <c r="AT29" i="25"/>
  <c r="AS29" i="25"/>
  <c r="AP29" i="25"/>
  <c r="AA29" i="25"/>
  <c r="L29" i="25"/>
  <c r="R29" i="25" s="1"/>
  <c r="K29" i="25"/>
  <c r="H29" i="25"/>
  <c r="I29" i="25" s="1"/>
  <c r="J29" i="25" s="1"/>
  <c r="E29" i="25"/>
  <c r="AT28" i="25"/>
  <c r="AS28" i="25"/>
  <c r="AP28" i="25"/>
  <c r="AA28" i="25"/>
  <c r="H28" i="25"/>
  <c r="I28" i="25" s="1"/>
  <c r="J28" i="25" s="1"/>
  <c r="E28" i="25"/>
  <c r="B28" i="25"/>
  <c r="AS32" i="25" s="1"/>
  <c r="AT27" i="25"/>
  <c r="AS27" i="25"/>
  <c r="AP27" i="25"/>
  <c r="AA27" i="25"/>
  <c r="J27" i="25"/>
  <c r="I27" i="25"/>
  <c r="H27" i="25"/>
  <c r="E27" i="25"/>
  <c r="B27" i="25"/>
  <c r="T37" i="25" s="1"/>
  <c r="AT26" i="25"/>
  <c r="AS26" i="25"/>
  <c r="AP26" i="25"/>
  <c r="AA26" i="25"/>
  <c r="T26" i="25"/>
  <c r="L26" i="25"/>
  <c r="R26" i="25" s="1"/>
  <c r="K26" i="25"/>
  <c r="H26" i="25"/>
  <c r="I26" i="25" s="1"/>
  <c r="J26" i="25" s="1"/>
  <c r="B26" i="25"/>
  <c r="AR36" i="25" s="1"/>
  <c r="AW147" i="24"/>
  <c r="AS147" i="24"/>
  <c r="AG147" i="24"/>
  <c r="AW146" i="24"/>
  <c r="AV146" i="24"/>
  <c r="AS146" i="24"/>
  <c r="AG146" i="24"/>
  <c r="T146" i="24"/>
  <c r="AW145" i="24"/>
  <c r="AV145" i="24"/>
  <c r="AS145" i="24"/>
  <c r="AG145" i="24"/>
  <c r="AW144" i="24"/>
  <c r="AS144" i="24"/>
  <c r="AG144" i="24"/>
  <c r="AW143" i="24"/>
  <c r="AV143" i="24"/>
  <c r="AS143" i="24"/>
  <c r="AG143" i="24"/>
  <c r="T143" i="24"/>
  <c r="AW142" i="24"/>
  <c r="AU142" i="24"/>
  <c r="AS142" i="24"/>
  <c r="AG142" i="24"/>
  <c r="K142" i="24"/>
  <c r="L142" i="24" s="1"/>
  <c r="AW141" i="24"/>
  <c r="AS141" i="24"/>
  <c r="AG141" i="24"/>
  <c r="T141" i="24"/>
  <c r="AW140" i="24"/>
  <c r="AU140" i="24"/>
  <c r="AS140" i="24"/>
  <c r="AG140" i="24"/>
  <c r="AW139" i="24"/>
  <c r="AU139" i="24"/>
  <c r="AS139" i="24"/>
  <c r="AG139" i="24"/>
  <c r="K139" i="24"/>
  <c r="L139" i="24" s="1"/>
  <c r="AW138" i="24"/>
  <c r="AS138" i="24"/>
  <c r="AG138" i="24"/>
  <c r="T138" i="24"/>
  <c r="B138" i="24"/>
  <c r="AV141" i="24" s="1"/>
  <c r="AW137" i="24"/>
  <c r="AV137" i="24"/>
  <c r="AS137" i="24"/>
  <c r="AG137" i="24"/>
  <c r="T137" i="24"/>
  <c r="B137" i="24"/>
  <c r="T142" i="24" s="1"/>
  <c r="AW136" i="24"/>
  <c r="AV136" i="24"/>
  <c r="AS136" i="24"/>
  <c r="AG136" i="24"/>
  <c r="T136" i="24"/>
  <c r="B136" i="24"/>
  <c r="AU145" i="24" s="1"/>
  <c r="AZ132" i="24"/>
  <c r="AW132" i="24"/>
  <c r="AS132" i="24"/>
  <c r="AG132" i="24"/>
  <c r="AZ131" i="24"/>
  <c r="AW131" i="24"/>
  <c r="AS131" i="24"/>
  <c r="AG131" i="24"/>
  <c r="AZ130" i="24"/>
  <c r="AW130" i="24"/>
  <c r="AS130" i="24"/>
  <c r="AG130" i="24"/>
  <c r="T130" i="24"/>
  <c r="AZ129" i="24"/>
  <c r="AW129" i="24"/>
  <c r="AS129" i="24"/>
  <c r="AG129" i="24"/>
  <c r="AZ128" i="24"/>
  <c r="AW128" i="24"/>
  <c r="AS128" i="24"/>
  <c r="AG128" i="24"/>
  <c r="T128" i="24"/>
  <c r="K128" i="24"/>
  <c r="L128" i="24" s="1"/>
  <c r="AZ127" i="24"/>
  <c r="AW127" i="24"/>
  <c r="AS127" i="24"/>
  <c r="AG127" i="24"/>
  <c r="L127" i="24"/>
  <c r="K127" i="24"/>
  <c r="AZ126" i="24"/>
  <c r="AW126" i="24"/>
  <c r="AV126" i="24"/>
  <c r="AS126" i="24"/>
  <c r="AG126" i="24"/>
  <c r="T126" i="24"/>
  <c r="AZ125" i="24"/>
  <c r="AW125" i="24"/>
  <c r="AV125" i="24"/>
  <c r="AS125" i="24"/>
  <c r="AG125" i="24"/>
  <c r="T125" i="24"/>
  <c r="K125" i="24"/>
  <c r="L125" i="24" s="1"/>
  <c r="AZ124" i="24"/>
  <c r="AW124" i="24"/>
  <c r="AV124" i="24"/>
  <c r="AU124" i="24"/>
  <c r="AS124" i="24"/>
  <c r="AG124" i="24"/>
  <c r="T124" i="24"/>
  <c r="K124" i="24"/>
  <c r="L124" i="24" s="1"/>
  <c r="AZ123" i="24"/>
  <c r="AW123" i="24"/>
  <c r="AV123" i="24"/>
  <c r="AU123" i="24"/>
  <c r="AS123" i="24"/>
  <c r="AG123" i="24"/>
  <c r="T123" i="24"/>
  <c r="K123" i="24"/>
  <c r="L123" i="24" s="1"/>
  <c r="B123" i="24"/>
  <c r="AV130" i="24" s="1"/>
  <c r="AZ122" i="24"/>
  <c r="AW122" i="24"/>
  <c r="AV122" i="24"/>
  <c r="AS122" i="24"/>
  <c r="AG122" i="24"/>
  <c r="T122" i="24"/>
  <c r="B122" i="24"/>
  <c r="AZ121" i="24"/>
  <c r="AW121" i="24"/>
  <c r="AV121" i="24"/>
  <c r="AU121" i="24"/>
  <c r="AS121" i="24"/>
  <c r="AG121" i="24"/>
  <c r="T121" i="24"/>
  <c r="K121" i="24"/>
  <c r="L121" i="24" s="1"/>
  <c r="B121" i="24"/>
  <c r="AU127" i="24" s="1"/>
  <c r="AW116" i="24"/>
  <c r="AS116" i="24"/>
  <c r="AG116" i="24"/>
  <c r="AW115" i="24"/>
  <c r="AS115" i="24"/>
  <c r="AG115" i="24"/>
  <c r="AW114" i="24"/>
  <c r="AS114" i="24"/>
  <c r="AG114" i="24"/>
  <c r="AW113" i="24"/>
  <c r="AS113" i="24"/>
  <c r="AG113" i="24"/>
  <c r="AW112" i="24"/>
  <c r="AS112" i="24"/>
  <c r="AG112" i="24"/>
  <c r="K112" i="24"/>
  <c r="L112" i="24" s="1"/>
  <c r="AW111" i="24"/>
  <c r="AS111" i="24"/>
  <c r="AG111" i="24"/>
  <c r="K111" i="24"/>
  <c r="L111" i="24" s="1"/>
  <c r="AW110" i="24"/>
  <c r="AS110" i="24"/>
  <c r="AG110" i="24"/>
  <c r="T110" i="24"/>
  <c r="AW109" i="24"/>
  <c r="AU109" i="24"/>
  <c r="AS109" i="24"/>
  <c r="AG109" i="24"/>
  <c r="K109" i="24"/>
  <c r="L109" i="24" s="1"/>
  <c r="AW108" i="24"/>
  <c r="AS108" i="24"/>
  <c r="AG108" i="24"/>
  <c r="K108" i="24"/>
  <c r="L108" i="24" s="1"/>
  <c r="AW107" i="24"/>
  <c r="AS107" i="24"/>
  <c r="AG107" i="24"/>
  <c r="T107" i="24"/>
  <c r="R107" i="24"/>
  <c r="K107" i="24"/>
  <c r="L107" i="24" s="1"/>
  <c r="B107" i="24"/>
  <c r="AV111" i="24" s="1"/>
  <c r="AW106" i="24"/>
  <c r="AS106" i="24"/>
  <c r="AG106" i="24"/>
  <c r="K106" i="24"/>
  <c r="L106" i="24" s="1"/>
  <c r="B106" i="24"/>
  <c r="T109" i="24" s="1"/>
  <c r="AW105" i="24"/>
  <c r="AU105" i="24"/>
  <c r="AS105" i="24"/>
  <c r="AG105" i="24"/>
  <c r="L105" i="24"/>
  <c r="K105" i="24"/>
  <c r="B105" i="24"/>
  <c r="AU111" i="24" s="1"/>
  <c r="AM100" i="24"/>
  <c r="T100" i="24"/>
  <c r="AM99" i="24"/>
  <c r="AK99" i="24"/>
  <c r="K99" i="24"/>
  <c r="L99" i="24" s="1"/>
  <c r="AM98" i="24"/>
  <c r="K98" i="24"/>
  <c r="L98" i="24" s="1"/>
  <c r="AM97" i="24"/>
  <c r="AM96" i="24"/>
  <c r="AM95" i="24"/>
  <c r="T95" i="24"/>
  <c r="AM94" i="24"/>
  <c r="AK94" i="24"/>
  <c r="AM93" i="24"/>
  <c r="AL93" i="24"/>
  <c r="K93" i="24"/>
  <c r="L93" i="24" s="1"/>
  <c r="AM92" i="24"/>
  <c r="AM91" i="24"/>
  <c r="B91" i="24"/>
  <c r="AL98" i="24" s="1"/>
  <c r="AM90" i="24"/>
  <c r="AK90" i="24"/>
  <c r="B90" i="24"/>
  <c r="T99" i="24" s="1"/>
  <c r="AM89" i="24"/>
  <c r="AL89" i="24"/>
  <c r="AK89" i="24"/>
  <c r="B89" i="24"/>
  <c r="AK93" i="24" s="1"/>
  <c r="AT84" i="24"/>
  <c r="AP84" i="24"/>
  <c r="AA84" i="24"/>
  <c r="AT83" i="24"/>
  <c r="AP83" i="24"/>
  <c r="AA83" i="24"/>
  <c r="T83" i="24"/>
  <c r="AT82" i="24"/>
  <c r="AS82" i="24"/>
  <c r="AP82" i="24"/>
  <c r="AA82" i="24"/>
  <c r="AT81" i="24"/>
  <c r="AP81" i="24"/>
  <c r="AA81" i="24"/>
  <c r="AT80" i="24"/>
  <c r="AP80" i="24"/>
  <c r="AA80" i="24"/>
  <c r="T80" i="24"/>
  <c r="D80" i="24"/>
  <c r="AT79" i="24"/>
  <c r="AR79" i="24"/>
  <c r="AP79" i="24"/>
  <c r="AA79" i="24"/>
  <c r="K79" i="24"/>
  <c r="L79" i="24" s="1"/>
  <c r="AT78" i="24"/>
  <c r="AP78" i="24"/>
  <c r="AA78" i="24"/>
  <c r="AT77" i="24"/>
  <c r="AS77" i="24"/>
  <c r="AP77" i="24"/>
  <c r="AA77" i="24"/>
  <c r="AT76" i="24"/>
  <c r="AR76" i="24"/>
  <c r="AP76" i="24"/>
  <c r="AA76" i="24"/>
  <c r="K76" i="24"/>
  <c r="L76" i="24" s="1"/>
  <c r="AT75" i="24"/>
  <c r="AP75" i="24"/>
  <c r="AA75" i="24"/>
  <c r="B75" i="24"/>
  <c r="AS78" i="24" s="1"/>
  <c r="AT74" i="24"/>
  <c r="AS74" i="24"/>
  <c r="AP74" i="24"/>
  <c r="AA74" i="24"/>
  <c r="T74" i="24"/>
  <c r="B74" i="24"/>
  <c r="T79" i="24" s="1"/>
  <c r="AT73" i="24"/>
  <c r="AS73" i="24"/>
  <c r="AR73" i="24"/>
  <c r="AP73" i="24"/>
  <c r="AA73" i="24"/>
  <c r="T73" i="24"/>
  <c r="B73" i="24"/>
  <c r="AR82" i="24" s="1"/>
  <c r="AT69" i="24"/>
  <c r="AR69" i="24"/>
  <c r="AP69" i="24"/>
  <c r="AA69" i="24"/>
  <c r="T69" i="24"/>
  <c r="AT68" i="24"/>
  <c r="AR68" i="24"/>
  <c r="AP68" i="24"/>
  <c r="AA68" i="24"/>
  <c r="D68" i="24"/>
  <c r="D83" i="24" s="1"/>
  <c r="E84" i="24" s="1"/>
  <c r="H83" i="24" s="1"/>
  <c r="I83" i="24" s="1"/>
  <c r="J83" i="24" s="1"/>
  <c r="AT67" i="24"/>
  <c r="AP67" i="24"/>
  <c r="AA67" i="24"/>
  <c r="T67" i="24"/>
  <c r="K67" i="24"/>
  <c r="L67" i="24" s="1"/>
  <c r="R67" i="24" s="1"/>
  <c r="AT66" i="24"/>
  <c r="AR66" i="24"/>
  <c r="AP66" i="24"/>
  <c r="AA66" i="24"/>
  <c r="T66" i="24"/>
  <c r="AT65" i="24"/>
  <c r="AR65" i="24"/>
  <c r="AP65" i="24"/>
  <c r="AA65" i="24"/>
  <c r="E65" i="24"/>
  <c r="H64" i="24" s="1"/>
  <c r="I64" i="24" s="1"/>
  <c r="J64" i="24" s="1"/>
  <c r="AT64" i="24"/>
  <c r="AP64" i="24"/>
  <c r="AA64" i="24"/>
  <c r="AT63" i="24"/>
  <c r="AP63" i="24"/>
  <c r="AA63" i="24"/>
  <c r="D63" i="24"/>
  <c r="AT62" i="24"/>
  <c r="AS62" i="24"/>
  <c r="AP62" i="24"/>
  <c r="AA62" i="24"/>
  <c r="AT61" i="24"/>
  <c r="AR61" i="24"/>
  <c r="AP61" i="24"/>
  <c r="AA61" i="24"/>
  <c r="AT60" i="24"/>
  <c r="AP60" i="24"/>
  <c r="AA60" i="24"/>
  <c r="B60" i="24"/>
  <c r="AS64" i="24" s="1"/>
  <c r="AT59" i="24"/>
  <c r="AR59" i="24"/>
  <c r="AP59" i="24"/>
  <c r="AA59" i="24"/>
  <c r="T59" i="24"/>
  <c r="B59" i="24"/>
  <c r="T58" i="24" s="1"/>
  <c r="AT58" i="24"/>
  <c r="AS58" i="24"/>
  <c r="AP58" i="24"/>
  <c r="AA58" i="24"/>
  <c r="O58" i="24"/>
  <c r="K58" i="24"/>
  <c r="L58" i="24" s="1"/>
  <c r="R58" i="24" s="1"/>
  <c r="B58" i="24"/>
  <c r="AR64" i="24" s="1"/>
  <c r="D54" i="24"/>
  <c r="D70" i="24" s="1"/>
  <c r="D85" i="24" s="1"/>
  <c r="D101" i="24" s="1"/>
  <c r="D117" i="24" s="1"/>
  <c r="D133" i="24" s="1"/>
  <c r="D148" i="24" s="1"/>
  <c r="AT53" i="24"/>
  <c r="AP53" i="24"/>
  <c r="AG53" i="24"/>
  <c r="AA53" i="24"/>
  <c r="D53" i="24"/>
  <c r="AT52" i="24"/>
  <c r="AP52" i="24"/>
  <c r="AG52" i="24"/>
  <c r="AA52" i="24"/>
  <c r="I52" i="24"/>
  <c r="J52" i="24" s="1"/>
  <c r="H52" i="24"/>
  <c r="D52" i="24"/>
  <c r="E53" i="24" s="1"/>
  <c r="AT51" i="24"/>
  <c r="AP51" i="24"/>
  <c r="AG51" i="24"/>
  <c r="AA51" i="24"/>
  <c r="D51" i="24"/>
  <c r="AT50" i="24"/>
  <c r="AS50" i="24"/>
  <c r="AP50" i="24"/>
  <c r="AG50" i="24"/>
  <c r="AA50" i="24"/>
  <c r="K50" i="24"/>
  <c r="E50" i="24"/>
  <c r="D50" i="24"/>
  <c r="D66" i="24" s="1"/>
  <c r="AT49" i="24"/>
  <c r="AP49" i="24"/>
  <c r="AG49" i="24"/>
  <c r="AA49" i="24"/>
  <c r="H49" i="24"/>
  <c r="I49" i="24" s="1"/>
  <c r="J49" i="24" s="1"/>
  <c r="D49" i="24"/>
  <c r="D65" i="24" s="1"/>
  <c r="E66" i="24" s="1"/>
  <c r="H65" i="24" s="1"/>
  <c r="I65" i="24" s="1"/>
  <c r="J65" i="24" s="1"/>
  <c r="AT48" i="24"/>
  <c r="AP48" i="24"/>
  <c r="AG48" i="24"/>
  <c r="AA48" i="24"/>
  <c r="E48" i="24"/>
  <c r="H47" i="24" s="1"/>
  <c r="I47" i="24" s="1"/>
  <c r="J47" i="24" s="1"/>
  <c r="D48" i="24"/>
  <c r="D64" i="24" s="1"/>
  <c r="D79" i="24" s="1"/>
  <c r="AT47" i="24"/>
  <c r="AS47" i="24"/>
  <c r="AP47" i="24"/>
  <c r="AG47" i="24"/>
  <c r="AA47" i="24"/>
  <c r="K47" i="24"/>
  <c r="D47" i="24"/>
  <c r="AT46" i="24"/>
  <c r="AP46" i="24"/>
  <c r="AG46" i="24"/>
  <c r="AA46" i="24"/>
  <c r="E46" i="24"/>
  <c r="D46" i="24"/>
  <c r="D62" i="24" s="1"/>
  <c r="E63" i="24" s="1"/>
  <c r="H62" i="24" s="1"/>
  <c r="I62" i="24" s="1"/>
  <c r="J62" i="24" s="1"/>
  <c r="AT45" i="24"/>
  <c r="AS45" i="24"/>
  <c r="AR45" i="24"/>
  <c r="AP45" i="24"/>
  <c r="AG45" i="24"/>
  <c r="AA45" i="24"/>
  <c r="H45" i="24"/>
  <c r="I45" i="24" s="1"/>
  <c r="J45" i="24" s="1"/>
  <c r="D45" i="24"/>
  <c r="D61" i="24" s="1"/>
  <c r="D76" i="24" s="1"/>
  <c r="AT44" i="24"/>
  <c r="AP44" i="24"/>
  <c r="AG44" i="24"/>
  <c r="AA44" i="24"/>
  <c r="D44" i="24"/>
  <c r="D60" i="24" s="1"/>
  <c r="B44" i="24"/>
  <c r="AS53" i="24" s="1"/>
  <c r="AT43" i="24"/>
  <c r="AS43" i="24"/>
  <c r="AP43" i="24"/>
  <c r="AG43" i="24"/>
  <c r="AA43" i="24"/>
  <c r="E43" i="24"/>
  <c r="H42" i="24" s="1"/>
  <c r="I42" i="24" s="1"/>
  <c r="J42" i="24" s="1"/>
  <c r="D43" i="24"/>
  <c r="D59" i="24" s="1"/>
  <c r="E60" i="24" s="1"/>
  <c r="H59" i="24" s="1"/>
  <c r="I59" i="24" s="1"/>
  <c r="J59" i="24" s="1"/>
  <c r="B43" i="24"/>
  <c r="AT42" i="24"/>
  <c r="AS42" i="24"/>
  <c r="AP42" i="24"/>
  <c r="AG42" i="24"/>
  <c r="AA42" i="24"/>
  <c r="D42" i="24"/>
  <c r="D58" i="24" s="1"/>
  <c r="D73" i="24" s="1"/>
  <c r="E74" i="24" s="1"/>
  <c r="H73" i="24" s="1"/>
  <c r="I73" i="24" s="1"/>
  <c r="J73" i="24" s="1"/>
  <c r="B42" i="24"/>
  <c r="AR52" i="24" s="1"/>
  <c r="E38" i="24"/>
  <c r="AT37" i="24"/>
  <c r="AS37" i="24"/>
  <c r="AP37" i="24"/>
  <c r="AA37" i="24"/>
  <c r="H37" i="24"/>
  <c r="I37" i="24" s="1"/>
  <c r="J37" i="24" s="1"/>
  <c r="E37" i="24"/>
  <c r="AT36" i="24"/>
  <c r="AR36" i="24"/>
  <c r="AP36" i="24"/>
  <c r="AA36" i="24"/>
  <c r="H36" i="24"/>
  <c r="I36" i="24" s="1"/>
  <c r="J36" i="24" s="1"/>
  <c r="E36" i="24"/>
  <c r="AT35" i="24"/>
  <c r="AP35" i="24"/>
  <c r="AA35" i="24"/>
  <c r="J35" i="24"/>
  <c r="I35" i="24"/>
  <c r="H35" i="24"/>
  <c r="E35" i="24"/>
  <c r="AT34" i="24"/>
  <c r="AP34" i="24"/>
  <c r="AA34" i="24"/>
  <c r="T34" i="24"/>
  <c r="I34" i="24"/>
  <c r="J34" i="24" s="1"/>
  <c r="H34" i="24"/>
  <c r="E34" i="24"/>
  <c r="AT33" i="24"/>
  <c r="AP33" i="24"/>
  <c r="AA33" i="24"/>
  <c r="I33" i="24"/>
  <c r="J33" i="24" s="1"/>
  <c r="H33" i="24"/>
  <c r="E33" i="24"/>
  <c r="AT32" i="24"/>
  <c r="AS32" i="24"/>
  <c r="AP32" i="24"/>
  <c r="AA32" i="24"/>
  <c r="H32" i="24"/>
  <c r="I32" i="24" s="1"/>
  <c r="J32" i="24" s="1"/>
  <c r="E32" i="24"/>
  <c r="AT31" i="24"/>
  <c r="AP31" i="24"/>
  <c r="AA31" i="24"/>
  <c r="J31" i="24"/>
  <c r="I31" i="24"/>
  <c r="H31" i="24"/>
  <c r="E31" i="24"/>
  <c r="AT30" i="24"/>
  <c r="AP30" i="24"/>
  <c r="AA30" i="24"/>
  <c r="T30" i="24"/>
  <c r="J30" i="24"/>
  <c r="I30" i="24"/>
  <c r="H30" i="24"/>
  <c r="E30" i="24"/>
  <c r="H29" i="24" s="1"/>
  <c r="I29" i="24" s="1"/>
  <c r="J29" i="24" s="1"/>
  <c r="AT29" i="24"/>
  <c r="AR29" i="24"/>
  <c r="AP29" i="24"/>
  <c r="AA29" i="24"/>
  <c r="E29" i="24"/>
  <c r="H28" i="24" s="1"/>
  <c r="AT28" i="24"/>
  <c r="AP28" i="24"/>
  <c r="AA28" i="24"/>
  <c r="T28" i="24"/>
  <c r="K28" i="24"/>
  <c r="L28" i="24" s="1"/>
  <c r="I28" i="24"/>
  <c r="J28" i="24" s="1"/>
  <c r="E28" i="24"/>
  <c r="B28" i="24"/>
  <c r="AS35" i="24" s="1"/>
  <c r="AT27" i="24"/>
  <c r="AS27" i="24"/>
  <c r="AR27" i="24"/>
  <c r="AP27" i="24"/>
  <c r="AA27" i="24"/>
  <c r="H27" i="24"/>
  <c r="I27" i="24" s="1"/>
  <c r="J27" i="24" s="1"/>
  <c r="E27" i="24"/>
  <c r="B27" i="24"/>
  <c r="T29" i="24" s="1"/>
  <c r="AT26" i="24"/>
  <c r="AS26" i="24"/>
  <c r="AP26" i="24"/>
  <c r="AA26" i="24"/>
  <c r="H26" i="24"/>
  <c r="I26" i="24" s="1"/>
  <c r="J26" i="24" s="1"/>
  <c r="B26" i="24"/>
  <c r="K27" i="24" s="1"/>
  <c r="L27" i="24" s="1"/>
  <c r="AW147" i="23"/>
  <c r="AS147" i="23"/>
  <c r="AG147" i="23"/>
  <c r="AW146" i="23"/>
  <c r="AS146" i="23"/>
  <c r="AG146" i="23"/>
  <c r="AW145" i="23"/>
  <c r="AU145" i="23"/>
  <c r="AS145" i="23"/>
  <c r="AG145" i="23"/>
  <c r="AW144" i="23"/>
  <c r="AS144" i="23"/>
  <c r="AG144" i="23"/>
  <c r="AW143" i="23"/>
  <c r="AS143" i="23"/>
  <c r="AG143" i="23"/>
  <c r="AW142" i="23"/>
  <c r="AV142" i="23"/>
  <c r="AS142" i="23"/>
  <c r="AG142" i="23"/>
  <c r="K142" i="23"/>
  <c r="L142" i="23" s="1"/>
  <c r="AW141" i="23"/>
  <c r="AS141" i="23"/>
  <c r="AG141" i="23"/>
  <c r="K141" i="23"/>
  <c r="L141" i="23" s="1"/>
  <c r="AW140" i="23"/>
  <c r="AS140" i="23"/>
  <c r="AG140" i="23"/>
  <c r="T140" i="23"/>
  <c r="AW139" i="23"/>
  <c r="AV139" i="23"/>
  <c r="AS139" i="23"/>
  <c r="AG139" i="23"/>
  <c r="K139" i="23"/>
  <c r="L139" i="23" s="1"/>
  <c r="AW138" i="23"/>
  <c r="AS138" i="23"/>
  <c r="AG138" i="23"/>
  <c r="K138" i="23"/>
  <c r="L138" i="23" s="1"/>
  <c r="B138" i="23"/>
  <c r="AV141" i="23" s="1"/>
  <c r="AW137" i="23"/>
  <c r="AS137" i="23"/>
  <c r="AG137" i="23"/>
  <c r="K137" i="23"/>
  <c r="L137" i="23" s="1"/>
  <c r="B137" i="23"/>
  <c r="T142" i="23" s="1"/>
  <c r="AW136" i="23"/>
  <c r="AU136" i="23"/>
  <c r="AS136" i="23"/>
  <c r="AG136" i="23"/>
  <c r="L136" i="23"/>
  <c r="R136" i="23" s="1"/>
  <c r="K136" i="23"/>
  <c r="B136" i="23"/>
  <c r="AU141" i="23" s="1"/>
  <c r="AZ132" i="23"/>
  <c r="AW132" i="23"/>
  <c r="AS132" i="23"/>
  <c r="AG132" i="23"/>
  <c r="T132" i="23"/>
  <c r="AZ131" i="23"/>
  <c r="AW131" i="23"/>
  <c r="AS131" i="23"/>
  <c r="AG131" i="23"/>
  <c r="AZ130" i="23"/>
  <c r="AW130" i="23"/>
  <c r="AS130" i="23"/>
  <c r="AG130" i="23"/>
  <c r="AZ129" i="23"/>
  <c r="AW129" i="23"/>
  <c r="AV129" i="23"/>
  <c r="AS129" i="23"/>
  <c r="AG129" i="23"/>
  <c r="AZ128" i="23"/>
  <c r="AW128" i="23"/>
  <c r="AS128" i="23"/>
  <c r="AG128" i="23"/>
  <c r="AZ127" i="23"/>
  <c r="AW127" i="23"/>
  <c r="AS127" i="23"/>
  <c r="AG127" i="23"/>
  <c r="AZ126" i="23"/>
  <c r="AW126" i="23"/>
  <c r="AS126" i="23"/>
  <c r="AG126" i="23"/>
  <c r="AZ125" i="23"/>
  <c r="AW125" i="23"/>
  <c r="AS125" i="23"/>
  <c r="AG125" i="23"/>
  <c r="AZ124" i="23"/>
  <c r="AW124" i="23"/>
  <c r="AS124" i="23"/>
  <c r="AG124" i="23"/>
  <c r="AZ123" i="23"/>
  <c r="AW123" i="23"/>
  <c r="AS123" i="23"/>
  <c r="AG123" i="23"/>
  <c r="B123" i="23"/>
  <c r="AV122" i="23" s="1"/>
  <c r="AZ122" i="23"/>
  <c r="AW122" i="23"/>
  <c r="AS122" i="23"/>
  <c r="AG122" i="23"/>
  <c r="T122" i="23"/>
  <c r="K122" i="23"/>
  <c r="L122" i="23" s="1"/>
  <c r="B122" i="23"/>
  <c r="T127" i="23" s="1"/>
  <c r="AZ121" i="23"/>
  <c r="AW121" i="23"/>
  <c r="AS121" i="23"/>
  <c r="AG121" i="23"/>
  <c r="K121" i="23"/>
  <c r="L121" i="23" s="1"/>
  <c r="B121" i="23"/>
  <c r="K128" i="23" s="1"/>
  <c r="L128" i="23" s="1"/>
  <c r="AW116" i="23"/>
  <c r="AS116" i="23"/>
  <c r="AG116" i="23"/>
  <c r="AW115" i="23"/>
  <c r="AS115" i="23"/>
  <c r="AG115" i="23"/>
  <c r="AW114" i="23"/>
  <c r="AV114" i="23"/>
  <c r="AS114" i="23"/>
  <c r="AG114" i="23"/>
  <c r="AW113" i="23"/>
  <c r="AS113" i="23"/>
  <c r="AG113" i="23"/>
  <c r="AW112" i="23"/>
  <c r="AS112" i="23"/>
  <c r="AG112" i="23"/>
  <c r="AW111" i="23"/>
  <c r="AS111" i="23"/>
  <c r="AG111" i="23"/>
  <c r="AW110" i="23"/>
  <c r="AS110" i="23"/>
  <c r="AG110" i="23"/>
  <c r="AW109" i="23"/>
  <c r="AS109" i="23"/>
  <c r="AG109" i="23"/>
  <c r="AW108" i="23"/>
  <c r="AS108" i="23"/>
  <c r="AG108" i="23"/>
  <c r="AW107" i="23"/>
  <c r="AV107" i="23"/>
  <c r="AS107" i="23"/>
  <c r="AG107" i="23"/>
  <c r="B107" i="23"/>
  <c r="AV116" i="23" s="1"/>
  <c r="AW106" i="23"/>
  <c r="AV106" i="23"/>
  <c r="AS106" i="23"/>
  <c r="AG106" i="23"/>
  <c r="B106" i="23"/>
  <c r="AW105" i="23"/>
  <c r="AV105" i="23"/>
  <c r="AS105" i="23"/>
  <c r="AG105" i="23"/>
  <c r="K105" i="23"/>
  <c r="L105" i="23" s="1"/>
  <c r="B105" i="23"/>
  <c r="K113" i="23" s="1"/>
  <c r="L113" i="23" s="1"/>
  <c r="AM100" i="23"/>
  <c r="T100" i="23"/>
  <c r="AM99" i="23"/>
  <c r="AM98" i="23"/>
  <c r="AM97" i="23"/>
  <c r="K97" i="23"/>
  <c r="L97" i="23" s="1"/>
  <c r="AM96" i="23"/>
  <c r="AK96" i="23"/>
  <c r="AM95" i="23"/>
  <c r="AL95" i="23"/>
  <c r="K95" i="23"/>
  <c r="L95" i="23" s="1"/>
  <c r="AM94" i="23"/>
  <c r="AM93" i="23"/>
  <c r="T93" i="23"/>
  <c r="AM92" i="23"/>
  <c r="AL92" i="23"/>
  <c r="AK92" i="23"/>
  <c r="AM91" i="23"/>
  <c r="B91" i="23"/>
  <c r="AL90" i="23" s="1"/>
  <c r="AM90" i="23"/>
  <c r="L90" i="23"/>
  <c r="R90" i="23" s="1"/>
  <c r="K90" i="23"/>
  <c r="B90" i="23"/>
  <c r="AM89" i="23"/>
  <c r="AK89" i="23"/>
  <c r="T89" i="23"/>
  <c r="K89" i="23"/>
  <c r="L89" i="23" s="1"/>
  <c r="B89" i="23"/>
  <c r="AK99" i="23" s="1"/>
  <c r="AT84" i="23"/>
  <c r="AS84" i="23"/>
  <c r="AP84" i="23"/>
  <c r="AA84" i="23"/>
  <c r="AT83" i="23"/>
  <c r="AS83" i="23"/>
  <c r="AP83" i="23"/>
  <c r="AA83" i="23"/>
  <c r="AT82" i="23"/>
  <c r="AP82" i="23"/>
  <c r="AA82" i="23"/>
  <c r="AT81" i="23"/>
  <c r="AS81" i="23"/>
  <c r="AP81" i="23"/>
  <c r="AA81" i="23"/>
  <c r="AT80" i="23"/>
  <c r="AS80" i="23"/>
  <c r="AP80" i="23"/>
  <c r="AA80" i="23"/>
  <c r="AT79" i="23"/>
  <c r="AP79" i="23"/>
  <c r="AA79" i="23"/>
  <c r="T79" i="23"/>
  <c r="AT78" i="23"/>
  <c r="AR78" i="23"/>
  <c r="AP78" i="23"/>
  <c r="AA78" i="23"/>
  <c r="T78" i="23"/>
  <c r="AT77" i="23"/>
  <c r="AR77" i="23"/>
  <c r="AP77" i="23"/>
  <c r="AA77" i="23"/>
  <c r="AT76" i="23"/>
  <c r="AP76" i="23"/>
  <c r="AA76" i="23"/>
  <c r="T76" i="23"/>
  <c r="AT75" i="23"/>
  <c r="AR75" i="23"/>
  <c r="AP75" i="23"/>
  <c r="AA75" i="23"/>
  <c r="T75" i="23"/>
  <c r="B75" i="23"/>
  <c r="AS79" i="23" s="1"/>
  <c r="AT74" i="23"/>
  <c r="AS74" i="23"/>
  <c r="AP74" i="23"/>
  <c r="AA74" i="23"/>
  <c r="K74" i="23"/>
  <c r="L74" i="23" s="1"/>
  <c r="B74" i="23"/>
  <c r="T77" i="23" s="1"/>
  <c r="AT73" i="23"/>
  <c r="AP73" i="23"/>
  <c r="AA73" i="23"/>
  <c r="K73" i="23"/>
  <c r="L73" i="23" s="1"/>
  <c r="B73" i="23"/>
  <c r="K82" i="23" s="1"/>
  <c r="L82" i="23" s="1"/>
  <c r="AT69" i="23"/>
  <c r="AP69" i="23"/>
  <c r="AA69" i="23"/>
  <c r="D69" i="23"/>
  <c r="AT68" i="23"/>
  <c r="AP68" i="23"/>
  <c r="AA68" i="23"/>
  <c r="E68" i="23"/>
  <c r="H67" i="23" s="1"/>
  <c r="I67" i="23" s="1"/>
  <c r="J67" i="23" s="1"/>
  <c r="AT67" i="23"/>
  <c r="AP67" i="23"/>
  <c r="AA67" i="23"/>
  <c r="D67" i="23"/>
  <c r="D82" i="23" s="1"/>
  <c r="AT66" i="23"/>
  <c r="AP66" i="23"/>
  <c r="AA66" i="23"/>
  <c r="D66" i="23"/>
  <c r="AT65" i="23"/>
  <c r="AP65" i="23"/>
  <c r="AA65" i="23"/>
  <c r="K65" i="23"/>
  <c r="L65" i="23" s="1"/>
  <c r="D65" i="23"/>
  <c r="AT64" i="23"/>
  <c r="AP64" i="23"/>
  <c r="AA64" i="23"/>
  <c r="R64" i="23"/>
  <c r="K64" i="23"/>
  <c r="L64" i="23" s="1"/>
  <c r="AT63" i="23"/>
  <c r="AP63" i="23"/>
  <c r="AA63" i="23"/>
  <c r="AT62" i="23"/>
  <c r="AP62" i="23"/>
  <c r="AA62" i="23"/>
  <c r="K62" i="23"/>
  <c r="L62" i="23" s="1"/>
  <c r="AT61" i="23"/>
  <c r="AP61" i="23"/>
  <c r="AA61" i="23"/>
  <c r="K61" i="23"/>
  <c r="L61" i="23" s="1"/>
  <c r="AT60" i="23"/>
  <c r="AP60" i="23"/>
  <c r="AA60" i="23"/>
  <c r="B60" i="23"/>
  <c r="AT59" i="23"/>
  <c r="AP59" i="23"/>
  <c r="AA59" i="23"/>
  <c r="K59" i="23"/>
  <c r="L59" i="23" s="1"/>
  <c r="D59" i="23"/>
  <c r="B59" i="23"/>
  <c r="T63" i="23" s="1"/>
  <c r="AT58" i="23"/>
  <c r="AP58" i="23"/>
  <c r="AA58" i="23"/>
  <c r="T58" i="23"/>
  <c r="B58" i="23"/>
  <c r="AR62" i="23" s="1"/>
  <c r="D54" i="23"/>
  <c r="D70" i="23" s="1"/>
  <c r="D85" i="23" s="1"/>
  <c r="D101" i="23" s="1"/>
  <c r="D117" i="23" s="1"/>
  <c r="D133" i="23" s="1"/>
  <c r="D148" i="23" s="1"/>
  <c r="AT53" i="23"/>
  <c r="AP53" i="23"/>
  <c r="AG53" i="23"/>
  <c r="AA53" i="23"/>
  <c r="J53" i="23"/>
  <c r="D53" i="23"/>
  <c r="E54" i="23" s="1"/>
  <c r="H53" i="23" s="1"/>
  <c r="I53" i="23" s="1"/>
  <c r="AT52" i="23"/>
  <c r="AP52" i="23"/>
  <c r="AG52" i="23"/>
  <c r="AA52" i="23"/>
  <c r="D52" i="23"/>
  <c r="AT51" i="23"/>
  <c r="AP51" i="23"/>
  <c r="AG51" i="23"/>
  <c r="AA51" i="23"/>
  <c r="T51" i="23"/>
  <c r="E51" i="23"/>
  <c r="D51" i="23"/>
  <c r="E52" i="23" s="1"/>
  <c r="H51" i="23" s="1"/>
  <c r="I51" i="23" s="1"/>
  <c r="J51" i="23" s="1"/>
  <c r="AT50" i="23"/>
  <c r="AR50" i="23"/>
  <c r="AP50" i="23"/>
  <c r="AG50" i="23"/>
  <c r="AA50" i="23"/>
  <c r="T50" i="23"/>
  <c r="H50" i="23"/>
  <c r="I50" i="23" s="1"/>
  <c r="J50" i="23" s="1"/>
  <c r="D50" i="23"/>
  <c r="AT49" i="23"/>
  <c r="AR49" i="23"/>
  <c r="AP49" i="23"/>
  <c r="AG49" i="23"/>
  <c r="AA49" i="23"/>
  <c r="D49" i="23"/>
  <c r="E50" i="23" s="1"/>
  <c r="H49" i="23" s="1"/>
  <c r="I49" i="23" s="1"/>
  <c r="J49" i="23" s="1"/>
  <c r="AT48" i="23"/>
  <c r="AS48" i="23"/>
  <c r="AP48" i="23"/>
  <c r="AG48" i="23"/>
  <c r="AA48" i="23"/>
  <c r="D48" i="23"/>
  <c r="D64" i="23" s="1"/>
  <c r="AT47" i="23"/>
  <c r="AP47" i="23"/>
  <c r="AG47" i="23"/>
  <c r="AA47" i="23"/>
  <c r="D47" i="23"/>
  <c r="D63" i="23" s="1"/>
  <c r="AT46" i="23"/>
  <c r="AP46" i="23"/>
  <c r="AG46" i="23"/>
  <c r="AA46" i="23"/>
  <c r="R46" i="23"/>
  <c r="K46" i="23"/>
  <c r="L46" i="23" s="1"/>
  <c r="D46" i="23"/>
  <c r="E47" i="23" s="1"/>
  <c r="H46" i="23" s="1"/>
  <c r="I46" i="23" s="1"/>
  <c r="J46" i="23" s="1"/>
  <c r="AT45" i="23"/>
  <c r="AP45" i="23"/>
  <c r="AG45" i="23"/>
  <c r="AA45" i="23"/>
  <c r="E45" i="23"/>
  <c r="H44" i="23" s="1"/>
  <c r="I44" i="23" s="1"/>
  <c r="J44" i="23" s="1"/>
  <c r="D45" i="23"/>
  <c r="D61" i="23" s="1"/>
  <c r="AT44" i="23"/>
  <c r="AP44" i="23"/>
  <c r="AG44" i="23"/>
  <c r="AA44" i="23"/>
  <c r="T44" i="23"/>
  <c r="E44" i="23"/>
  <c r="H43" i="23" s="1"/>
  <c r="D44" i="23"/>
  <c r="D60" i="23" s="1"/>
  <c r="B44" i="23"/>
  <c r="AS45" i="23" s="1"/>
  <c r="AT43" i="23"/>
  <c r="AS43" i="23"/>
  <c r="AP43" i="23"/>
  <c r="AG43" i="23"/>
  <c r="AA43" i="23"/>
  <c r="I43" i="23"/>
  <c r="J43" i="23" s="1"/>
  <c r="D43" i="23"/>
  <c r="B43" i="23"/>
  <c r="T46" i="23" s="1"/>
  <c r="AT42" i="23"/>
  <c r="AS42" i="23"/>
  <c r="AR42" i="23"/>
  <c r="AP42" i="23"/>
  <c r="AG42" i="23"/>
  <c r="AA42" i="23"/>
  <c r="T42" i="23"/>
  <c r="K42" i="23"/>
  <c r="L42" i="23" s="1"/>
  <c r="D42" i="23"/>
  <c r="D58" i="23" s="1"/>
  <c r="B42" i="23"/>
  <c r="K47" i="23" s="1"/>
  <c r="L47" i="23" s="1"/>
  <c r="E38" i="23"/>
  <c r="H37" i="23" s="1"/>
  <c r="I37" i="23" s="1"/>
  <c r="J37" i="23" s="1"/>
  <c r="AT37" i="23"/>
  <c r="AP37" i="23"/>
  <c r="AA37" i="23"/>
  <c r="T37" i="23"/>
  <c r="E37" i="23"/>
  <c r="H36" i="23" s="1"/>
  <c r="I36" i="23" s="1"/>
  <c r="J36" i="23" s="1"/>
  <c r="AT36" i="23"/>
  <c r="AP36" i="23"/>
  <c r="AA36" i="23"/>
  <c r="E36" i="23"/>
  <c r="H35" i="23" s="1"/>
  <c r="I35" i="23" s="1"/>
  <c r="J35" i="23" s="1"/>
  <c r="AT35" i="23"/>
  <c r="AP35" i="23"/>
  <c r="AA35" i="23"/>
  <c r="E35" i="23"/>
  <c r="AT34" i="23"/>
  <c r="AP34" i="23"/>
  <c r="AA34" i="23"/>
  <c r="I34" i="23"/>
  <c r="J34" i="23" s="1"/>
  <c r="H34" i="23"/>
  <c r="E34" i="23"/>
  <c r="AT33" i="23"/>
  <c r="AS33" i="23"/>
  <c r="AP33" i="23"/>
  <c r="AA33" i="23"/>
  <c r="H33" i="23"/>
  <c r="I33" i="23" s="1"/>
  <c r="J33" i="23" s="1"/>
  <c r="E33" i="23"/>
  <c r="AT32" i="23"/>
  <c r="AP32" i="23"/>
  <c r="AA32" i="23"/>
  <c r="I32" i="23"/>
  <c r="J32" i="23" s="1"/>
  <c r="H32" i="23"/>
  <c r="E32" i="23"/>
  <c r="H31" i="23" s="1"/>
  <c r="I31" i="23" s="1"/>
  <c r="J31" i="23" s="1"/>
  <c r="AT31" i="23"/>
  <c r="AS31" i="23"/>
  <c r="AP31" i="23"/>
  <c r="AA31" i="23"/>
  <c r="K31" i="23"/>
  <c r="L31" i="23" s="1"/>
  <c r="E31" i="23"/>
  <c r="AT30" i="23"/>
  <c r="AP30" i="23"/>
  <c r="AA30" i="23"/>
  <c r="J30" i="23"/>
  <c r="H30" i="23"/>
  <c r="I30" i="23" s="1"/>
  <c r="E30" i="23"/>
  <c r="H29" i="23" s="1"/>
  <c r="AT29" i="23"/>
  <c r="AP29" i="23"/>
  <c r="AA29" i="23"/>
  <c r="I29" i="23"/>
  <c r="J29" i="23" s="1"/>
  <c r="E29" i="23"/>
  <c r="AT28" i="23"/>
  <c r="AS28" i="23"/>
  <c r="AP28" i="23"/>
  <c r="AA28" i="23"/>
  <c r="T28" i="23"/>
  <c r="H28" i="23"/>
  <c r="I28" i="23" s="1"/>
  <c r="J28" i="23" s="1"/>
  <c r="E28" i="23"/>
  <c r="B28" i="23"/>
  <c r="AS36" i="23" s="1"/>
  <c r="AT27" i="23"/>
  <c r="AP27" i="23"/>
  <c r="AA27" i="23"/>
  <c r="T27" i="23"/>
  <c r="J27" i="23"/>
  <c r="I27" i="23"/>
  <c r="H27" i="23"/>
  <c r="E27" i="23"/>
  <c r="H26" i="23" s="1"/>
  <c r="I26" i="23" s="1"/>
  <c r="J26" i="23" s="1"/>
  <c r="B27" i="23"/>
  <c r="T33" i="23" s="1"/>
  <c r="AT26" i="23"/>
  <c r="AS26" i="23"/>
  <c r="AR26" i="23"/>
  <c r="AP26" i="23"/>
  <c r="AA26" i="23"/>
  <c r="T26" i="23"/>
  <c r="B26" i="23"/>
  <c r="AR37" i="23" s="1"/>
  <c r="AW147" i="22"/>
  <c r="AS147" i="22"/>
  <c r="AG147" i="22"/>
  <c r="AW146" i="22"/>
  <c r="AS146" i="22"/>
  <c r="AG146" i="22"/>
  <c r="AW145" i="22"/>
  <c r="AS145" i="22"/>
  <c r="AG145" i="22"/>
  <c r="AW144" i="22"/>
  <c r="AS144" i="22"/>
  <c r="AG144" i="22"/>
  <c r="AW143" i="22"/>
  <c r="AS143" i="22"/>
  <c r="AG143" i="22"/>
  <c r="AW142" i="22"/>
  <c r="AS142" i="22"/>
  <c r="AG142" i="22"/>
  <c r="AW141" i="22"/>
  <c r="AS141" i="22"/>
  <c r="AG141" i="22"/>
  <c r="T141" i="22"/>
  <c r="AW140" i="22"/>
  <c r="AV140" i="22"/>
  <c r="AS140" i="22"/>
  <c r="AG140" i="22"/>
  <c r="AW139" i="22"/>
  <c r="AV139" i="22"/>
  <c r="AS139" i="22"/>
  <c r="AG139" i="22"/>
  <c r="T139" i="22"/>
  <c r="AW138" i="22"/>
  <c r="AV138" i="22"/>
  <c r="AU138" i="22"/>
  <c r="AS138" i="22"/>
  <c r="AG138" i="22"/>
  <c r="T138" i="22"/>
  <c r="B138" i="22"/>
  <c r="AW137" i="22"/>
  <c r="AV137" i="22"/>
  <c r="AS137" i="22"/>
  <c r="AG137" i="22"/>
  <c r="T137" i="22"/>
  <c r="B137" i="22"/>
  <c r="AW136" i="22"/>
  <c r="AV136" i="22"/>
  <c r="AS136" i="22"/>
  <c r="AG136" i="22"/>
  <c r="T136" i="22"/>
  <c r="B136" i="22"/>
  <c r="K147" i="22" s="1"/>
  <c r="L147" i="22" s="1"/>
  <c r="AZ132" i="22"/>
  <c r="AW132" i="22"/>
  <c r="AS132" i="22"/>
  <c r="AG132" i="22"/>
  <c r="AZ131" i="22"/>
  <c r="AW131" i="22"/>
  <c r="AV131" i="22"/>
  <c r="AS131" i="22"/>
  <c r="AG131" i="22"/>
  <c r="T131" i="22"/>
  <c r="AZ130" i="22"/>
  <c r="AW130" i="22"/>
  <c r="AV130" i="22"/>
  <c r="AS130" i="22"/>
  <c r="AG130" i="22"/>
  <c r="T130" i="22"/>
  <c r="AZ129" i="22"/>
  <c r="AW129" i="22"/>
  <c r="AV129" i="22"/>
  <c r="AS129" i="22"/>
  <c r="AG129" i="22"/>
  <c r="AZ128" i="22"/>
  <c r="AW128" i="22"/>
  <c r="AV128" i="22"/>
  <c r="AS128" i="22"/>
  <c r="AG128" i="22"/>
  <c r="T128" i="22"/>
  <c r="AZ127" i="22"/>
  <c r="AW127" i="22"/>
  <c r="AS127" i="22"/>
  <c r="AG127" i="22"/>
  <c r="T127" i="22"/>
  <c r="AZ126" i="22"/>
  <c r="AW126" i="22"/>
  <c r="AV126" i="22"/>
  <c r="AS126" i="22"/>
  <c r="AG126" i="22"/>
  <c r="AZ125" i="22"/>
  <c r="AW125" i="22"/>
  <c r="AV125" i="22"/>
  <c r="AS125" i="22"/>
  <c r="AG125" i="22"/>
  <c r="T125" i="22"/>
  <c r="AZ124" i="22"/>
  <c r="AW124" i="22"/>
  <c r="AV124" i="22"/>
  <c r="AS124" i="22"/>
  <c r="AG124" i="22"/>
  <c r="AZ123" i="22"/>
  <c r="AW123" i="22"/>
  <c r="AS123" i="22"/>
  <c r="AG123" i="22"/>
  <c r="T123" i="22"/>
  <c r="B123" i="22"/>
  <c r="AV132" i="22" s="1"/>
  <c r="AZ122" i="22"/>
  <c r="AW122" i="22"/>
  <c r="AV122" i="22"/>
  <c r="AU122" i="22"/>
  <c r="AS122" i="22"/>
  <c r="AG122" i="22"/>
  <c r="T122" i="22"/>
  <c r="B122" i="22"/>
  <c r="T129" i="22" s="1"/>
  <c r="AZ121" i="22"/>
  <c r="AW121" i="22"/>
  <c r="AV121" i="22"/>
  <c r="AS121" i="22"/>
  <c r="AG121" i="22"/>
  <c r="T121" i="22"/>
  <c r="B121" i="22"/>
  <c r="AW116" i="22"/>
  <c r="AU116" i="22"/>
  <c r="AS116" i="22"/>
  <c r="AG116" i="22"/>
  <c r="T116" i="22"/>
  <c r="AW115" i="22"/>
  <c r="AU115" i="22"/>
  <c r="AS115" i="22"/>
  <c r="AG115" i="22"/>
  <c r="AW114" i="22"/>
  <c r="AS114" i="22"/>
  <c r="AG114" i="22"/>
  <c r="T114" i="22"/>
  <c r="AW113" i="22"/>
  <c r="AU113" i="22"/>
  <c r="AS113" i="22"/>
  <c r="AG113" i="22"/>
  <c r="T113" i="22"/>
  <c r="AW112" i="22"/>
  <c r="AU112" i="22"/>
  <c r="AS112" i="22"/>
  <c r="AG112" i="22"/>
  <c r="AW111" i="22"/>
  <c r="AV111" i="22"/>
  <c r="AS111" i="22"/>
  <c r="AG111" i="22"/>
  <c r="AW110" i="22"/>
  <c r="AS110" i="22"/>
  <c r="AG110" i="22"/>
  <c r="T110" i="22"/>
  <c r="AW109" i="22"/>
  <c r="AS109" i="22"/>
  <c r="AG109" i="22"/>
  <c r="T109" i="22"/>
  <c r="L109" i="22"/>
  <c r="K109" i="22"/>
  <c r="AW108" i="22"/>
  <c r="AV108" i="22"/>
  <c r="AS108" i="22"/>
  <c r="AG108" i="22"/>
  <c r="T108" i="22"/>
  <c r="AW107" i="22"/>
  <c r="AS107" i="22"/>
  <c r="AG107" i="22"/>
  <c r="T107" i="22"/>
  <c r="B107" i="22"/>
  <c r="AV109" i="22" s="1"/>
  <c r="AW106" i="22"/>
  <c r="AU106" i="22"/>
  <c r="AS106" i="22"/>
  <c r="AG106" i="22"/>
  <c r="L106" i="22"/>
  <c r="K106" i="22"/>
  <c r="B106" i="22"/>
  <c r="T115" i="22" s="1"/>
  <c r="AW105" i="22"/>
  <c r="AS105" i="22"/>
  <c r="AG105" i="22"/>
  <c r="T105" i="22"/>
  <c r="B105" i="22"/>
  <c r="K112" i="22" s="1"/>
  <c r="L112" i="22" s="1"/>
  <c r="AM100" i="22"/>
  <c r="AK100" i="22"/>
  <c r="K100" i="22"/>
  <c r="L100" i="22" s="1"/>
  <c r="AM99" i="22"/>
  <c r="T99" i="22"/>
  <c r="L99" i="22"/>
  <c r="K99" i="22"/>
  <c r="AM98" i="22"/>
  <c r="T98" i="22"/>
  <c r="AM97" i="22"/>
  <c r="AK97" i="22"/>
  <c r="T97" i="22"/>
  <c r="AM96" i="22"/>
  <c r="AK96" i="22"/>
  <c r="T96" i="22"/>
  <c r="AM95" i="22"/>
  <c r="AK95" i="22"/>
  <c r="K95" i="22"/>
  <c r="L95" i="22" s="1"/>
  <c r="AM94" i="22"/>
  <c r="T94" i="22"/>
  <c r="K94" i="22"/>
  <c r="L94" i="22" s="1"/>
  <c r="AM93" i="22"/>
  <c r="AK93" i="22"/>
  <c r="D93" i="22"/>
  <c r="AM92" i="22"/>
  <c r="AK92" i="22"/>
  <c r="T92" i="22"/>
  <c r="AM91" i="22"/>
  <c r="AK91" i="22"/>
  <c r="T91" i="22"/>
  <c r="B91" i="22"/>
  <c r="AM90" i="22"/>
  <c r="AK90" i="22"/>
  <c r="R90" i="22"/>
  <c r="L90" i="22"/>
  <c r="K90" i="22"/>
  <c r="B90" i="22"/>
  <c r="T100" i="22" s="1"/>
  <c r="AM89" i="22"/>
  <c r="O89" i="22"/>
  <c r="K89" i="22"/>
  <c r="L89" i="22" s="1"/>
  <c r="B89" i="22"/>
  <c r="K98" i="22" s="1"/>
  <c r="L98" i="22" s="1"/>
  <c r="AT84" i="22"/>
  <c r="AS84" i="22"/>
  <c r="AR84" i="22"/>
  <c r="AP84" i="22"/>
  <c r="AA84" i="22"/>
  <c r="AT83" i="22"/>
  <c r="AS83" i="22"/>
  <c r="AR83" i="22"/>
  <c r="AP83" i="22"/>
  <c r="AA83" i="22"/>
  <c r="K83" i="22"/>
  <c r="L83" i="22" s="1"/>
  <c r="D83" i="22"/>
  <c r="AT82" i="22"/>
  <c r="AR82" i="22"/>
  <c r="AP82" i="22"/>
  <c r="AA82" i="22"/>
  <c r="K82" i="22"/>
  <c r="AT81" i="22"/>
  <c r="AS81" i="22"/>
  <c r="AR81" i="22"/>
  <c r="AP81" i="22"/>
  <c r="AA81" i="22"/>
  <c r="AT80" i="22"/>
  <c r="AS80" i="22"/>
  <c r="AR80" i="22"/>
  <c r="AP80" i="22"/>
  <c r="AA80" i="22"/>
  <c r="AT79" i="22"/>
  <c r="AP79" i="22"/>
  <c r="AA79" i="22"/>
  <c r="AT78" i="22"/>
  <c r="AR78" i="22"/>
  <c r="AP78" i="22"/>
  <c r="AA78" i="22"/>
  <c r="K78" i="22"/>
  <c r="L78" i="22" s="1"/>
  <c r="E78" i="22"/>
  <c r="H77" i="22" s="1"/>
  <c r="I77" i="22" s="1"/>
  <c r="J77" i="22" s="1"/>
  <c r="AT77" i="22"/>
  <c r="AS77" i="22"/>
  <c r="AR77" i="22"/>
  <c r="AP77" i="22"/>
  <c r="AA77" i="22"/>
  <c r="AT76" i="22"/>
  <c r="AP76" i="22"/>
  <c r="AA76" i="22"/>
  <c r="AT75" i="22"/>
  <c r="AS75" i="22"/>
  <c r="AR75" i="22"/>
  <c r="AP75" i="22"/>
  <c r="AA75" i="22"/>
  <c r="K75" i="22"/>
  <c r="L75" i="22" s="1"/>
  <c r="B75" i="22"/>
  <c r="AS79" i="22" s="1"/>
  <c r="AT74" i="22"/>
  <c r="AS74" i="22"/>
  <c r="AR74" i="22"/>
  <c r="AP74" i="22"/>
  <c r="AA74" i="22"/>
  <c r="B74" i="22"/>
  <c r="AT73" i="22"/>
  <c r="AS73" i="22"/>
  <c r="AR73" i="22"/>
  <c r="AP73" i="22"/>
  <c r="AA73" i="22"/>
  <c r="K73" i="22"/>
  <c r="B73" i="22"/>
  <c r="K79" i="22" s="1"/>
  <c r="AT69" i="22"/>
  <c r="AS69" i="22"/>
  <c r="AP69" i="22"/>
  <c r="AA69" i="22"/>
  <c r="AT68" i="22"/>
  <c r="AS68" i="22"/>
  <c r="AP68" i="22"/>
  <c r="AA68" i="22"/>
  <c r="AT67" i="22"/>
  <c r="AP67" i="22"/>
  <c r="AA67" i="22"/>
  <c r="D67" i="22"/>
  <c r="AT66" i="22"/>
  <c r="AP66" i="22"/>
  <c r="AA66" i="22"/>
  <c r="AT65" i="22"/>
  <c r="AS65" i="22"/>
  <c r="AP65" i="22"/>
  <c r="AA65" i="22"/>
  <c r="AT64" i="22"/>
  <c r="AP64" i="22"/>
  <c r="AA64" i="22"/>
  <c r="T64" i="22"/>
  <c r="I64" i="22"/>
  <c r="J64" i="22" s="1"/>
  <c r="AT63" i="22"/>
  <c r="AR63" i="22"/>
  <c r="AP63" i="22"/>
  <c r="AA63" i="22"/>
  <c r="T63" i="22"/>
  <c r="AT62" i="22"/>
  <c r="AP62" i="22"/>
  <c r="AA62" i="22"/>
  <c r="AT61" i="22"/>
  <c r="AP61" i="22"/>
  <c r="AA61" i="22"/>
  <c r="T61" i="22"/>
  <c r="K61" i="22"/>
  <c r="L61" i="22" s="1"/>
  <c r="AT60" i="22"/>
  <c r="AP60" i="22"/>
  <c r="AA60" i="22"/>
  <c r="B60" i="22"/>
  <c r="AT59" i="22"/>
  <c r="AS59" i="22"/>
  <c r="AP59" i="22"/>
  <c r="AA59" i="22"/>
  <c r="T59" i="22"/>
  <c r="B59" i="22"/>
  <c r="AT58" i="22"/>
  <c r="AS58" i="22"/>
  <c r="AP58" i="22"/>
  <c r="AA58" i="22"/>
  <c r="T58" i="22"/>
  <c r="B58" i="22"/>
  <c r="E54" i="22"/>
  <c r="H53" i="22" s="1"/>
  <c r="I53" i="22" s="1"/>
  <c r="J53" i="22" s="1"/>
  <c r="D54" i="22"/>
  <c r="D70" i="22" s="1"/>
  <c r="D85" i="22" s="1"/>
  <c r="D101" i="22" s="1"/>
  <c r="D117" i="22" s="1"/>
  <c r="D133" i="22" s="1"/>
  <c r="D148" i="22" s="1"/>
  <c r="AT53" i="22"/>
  <c r="AP53" i="22"/>
  <c r="AG53" i="22"/>
  <c r="AA53" i="22"/>
  <c r="T53" i="22"/>
  <c r="D53" i="22"/>
  <c r="D69" i="22" s="1"/>
  <c r="AT52" i="22"/>
  <c r="AR52" i="22"/>
  <c r="AP52" i="22"/>
  <c r="AG52" i="22"/>
  <c r="AA52" i="22"/>
  <c r="T52" i="22"/>
  <c r="D52" i="22"/>
  <c r="D68" i="22" s="1"/>
  <c r="E69" i="22" s="1"/>
  <c r="H68" i="22" s="1"/>
  <c r="I68" i="22" s="1"/>
  <c r="J68" i="22" s="1"/>
  <c r="AT51" i="22"/>
  <c r="AS51" i="22"/>
  <c r="AP51" i="22"/>
  <c r="AG51" i="22"/>
  <c r="AA51" i="22"/>
  <c r="T51" i="22"/>
  <c r="K51" i="22"/>
  <c r="L51" i="22" s="1"/>
  <c r="D51" i="22"/>
  <c r="E52" i="22" s="1"/>
  <c r="H51" i="22" s="1"/>
  <c r="I51" i="22" s="1"/>
  <c r="J51" i="22" s="1"/>
  <c r="AT50" i="22"/>
  <c r="AR50" i="22"/>
  <c r="AP50" i="22"/>
  <c r="AG50" i="22"/>
  <c r="AA50" i="22"/>
  <c r="T50" i="22"/>
  <c r="D50" i="22"/>
  <c r="E51" i="22" s="1"/>
  <c r="H50" i="22" s="1"/>
  <c r="I50" i="22" s="1"/>
  <c r="J50" i="22" s="1"/>
  <c r="AT49" i="22"/>
  <c r="AR49" i="22"/>
  <c r="AP49" i="22"/>
  <c r="AG49" i="22"/>
  <c r="AA49" i="22"/>
  <c r="L49" i="22"/>
  <c r="R49" i="22" s="1"/>
  <c r="K49" i="22"/>
  <c r="E49" i="22"/>
  <c r="H48" i="22" s="1"/>
  <c r="I48" i="22" s="1"/>
  <c r="J48" i="22" s="1"/>
  <c r="D49" i="22"/>
  <c r="AT48" i="22"/>
  <c r="AP48" i="22"/>
  <c r="AG48" i="22"/>
  <c r="AA48" i="22"/>
  <c r="T48" i="22"/>
  <c r="K48" i="22"/>
  <c r="L48" i="22" s="1"/>
  <c r="D48" i="22"/>
  <c r="D64" i="22" s="1"/>
  <c r="E65" i="22" s="1"/>
  <c r="H64" i="22" s="1"/>
  <c r="AT47" i="22"/>
  <c r="AR47" i="22"/>
  <c r="AP47" i="22"/>
  <c r="AG47" i="22"/>
  <c r="AA47" i="22"/>
  <c r="T47" i="22"/>
  <c r="E47" i="22"/>
  <c r="D47" i="22"/>
  <c r="D63" i="22" s="1"/>
  <c r="E64" i="22" s="1"/>
  <c r="H63" i="22" s="1"/>
  <c r="I63" i="22" s="1"/>
  <c r="J63" i="22" s="1"/>
  <c r="AT46" i="22"/>
  <c r="AS46" i="22"/>
  <c r="AR46" i="22"/>
  <c r="AP46" i="22"/>
  <c r="AG46" i="22"/>
  <c r="AA46" i="22"/>
  <c r="T46" i="22"/>
  <c r="K46" i="22"/>
  <c r="L46" i="22" s="1"/>
  <c r="I46" i="22"/>
  <c r="J46" i="22" s="1"/>
  <c r="H46" i="22"/>
  <c r="D46" i="22"/>
  <c r="D62" i="22" s="1"/>
  <c r="D77" i="22" s="1"/>
  <c r="AT45" i="22"/>
  <c r="AP45" i="22"/>
  <c r="AG45" i="22"/>
  <c r="AA45" i="22"/>
  <c r="K45" i="22"/>
  <c r="L45" i="22" s="1"/>
  <c r="D45" i="22"/>
  <c r="D61" i="22" s="1"/>
  <c r="AT44" i="22"/>
  <c r="AP44" i="22"/>
  <c r="AG44" i="22"/>
  <c r="AA44" i="22"/>
  <c r="K44" i="22"/>
  <c r="L44" i="22" s="1"/>
  <c r="E44" i="22"/>
  <c r="H43" i="22" s="1"/>
  <c r="I43" i="22" s="1"/>
  <c r="J43" i="22" s="1"/>
  <c r="D44" i="22"/>
  <c r="B44" i="22"/>
  <c r="AT43" i="22"/>
  <c r="AR43" i="22"/>
  <c r="AP43" i="22"/>
  <c r="AG43" i="22"/>
  <c r="AA43" i="22"/>
  <c r="T43" i="22"/>
  <c r="K43" i="22"/>
  <c r="L43" i="22" s="1"/>
  <c r="R43" i="22" s="1"/>
  <c r="D43" i="22"/>
  <c r="D59" i="22" s="1"/>
  <c r="D74" i="22" s="1"/>
  <c r="D90" i="22" s="1"/>
  <c r="B43" i="22"/>
  <c r="T44" i="22" s="1"/>
  <c r="AT42" i="22"/>
  <c r="AR42" i="22"/>
  <c r="AP42" i="22"/>
  <c r="AG42" i="22"/>
  <c r="AA42" i="22"/>
  <c r="T42" i="22"/>
  <c r="K42" i="22"/>
  <c r="L42" i="22" s="1"/>
  <c r="D42" i="22"/>
  <c r="E43" i="22" s="1"/>
  <c r="H42" i="22" s="1"/>
  <c r="I42" i="22" s="1"/>
  <c r="J42" i="22" s="1"/>
  <c r="B42" i="22"/>
  <c r="K53" i="22" s="1"/>
  <c r="L53" i="22" s="1"/>
  <c r="E38" i="22"/>
  <c r="H37" i="22" s="1"/>
  <c r="I37" i="22" s="1"/>
  <c r="J37" i="22" s="1"/>
  <c r="AT37" i="22"/>
  <c r="AP37" i="22"/>
  <c r="AA37" i="22"/>
  <c r="K37" i="22"/>
  <c r="L37" i="22" s="1"/>
  <c r="E37" i="22"/>
  <c r="H36" i="22" s="1"/>
  <c r="I36" i="22" s="1"/>
  <c r="J36" i="22" s="1"/>
  <c r="AT36" i="22"/>
  <c r="AP36" i="22"/>
  <c r="AA36" i="22"/>
  <c r="E36" i="22"/>
  <c r="AT35" i="22"/>
  <c r="AP35" i="22"/>
  <c r="AA35" i="22"/>
  <c r="T35" i="22"/>
  <c r="K35" i="22"/>
  <c r="L35" i="22" s="1"/>
  <c r="I35" i="22"/>
  <c r="J35" i="22" s="1"/>
  <c r="H35" i="22"/>
  <c r="E35" i="22"/>
  <c r="AT34" i="22"/>
  <c r="AS34" i="22"/>
  <c r="AR34" i="22"/>
  <c r="AP34" i="22"/>
  <c r="AA34" i="22"/>
  <c r="H34" i="22"/>
  <c r="I34" i="22" s="1"/>
  <c r="J34" i="22" s="1"/>
  <c r="E34" i="22"/>
  <c r="H33" i="22" s="1"/>
  <c r="I33" i="22" s="1"/>
  <c r="J33" i="22" s="1"/>
  <c r="AT33" i="22"/>
  <c r="AP33" i="22"/>
  <c r="AA33" i="22"/>
  <c r="L33" i="22"/>
  <c r="K33" i="22"/>
  <c r="E33" i="22"/>
  <c r="H32" i="22" s="1"/>
  <c r="I32" i="22" s="1"/>
  <c r="J32" i="22" s="1"/>
  <c r="AT32" i="22"/>
  <c r="AR32" i="22"/>
  <c r="AP32" i="22"/>
  <c r="AA32" i="22"/>
  <c r="E32" i="22"/>
  <c r="AT31" i="22"/>
  <c r="AP31" i="22"/>
  <c r="AA31" i="22"/>
  <c r="T31" i="22"/>
  <c r="K31" i="22"/>
  <c r="L31" i="22" s="1"/>
  <c r="I31" i="22"/>
  <c r="J31" i="22" s="1"/>
  <c r="H31" i="22"/>
  <c r="E31" i="22"/>
  <c r="AT30" i="22"/>
  <c r="AS30" i="22"/>
  <c r="AR30" i="22"/>
  <c r="AP30" i="22"/>
  <c r="AA30" i="22"/>
  <c r="I30" i="22"/>
  <c r="J30" i="22" s="1"/>
  <c r="H30" i="22"/>
  <c r="E30" i="22"/>
  <c r="H29" i="22" s="1"/>
  <c r="I29" i="22" s="1"/>
  <c r="J29" i="22" s="1"/>
  <c r="AT29" i="22"/>
  <c r="AP29" i="22"/>
  <c r="AA29" i="22"/>
  <c r="L29" i="22"/>
  <c r="R29" i="22" s="1"/>
  <c r="K29" i="22"/>
  <c r="E29" i="22"/>
  <c r="AT28" i="22"/>
  <c r="AP28" i="22"/>
  <c r="AA28" i="22"/>
  <c r="H28" i="22"/>
  <c r="I28" i="22" s="1"/>
  <c r="J28" i="22" s="1"/>
  <c r="E28" i="22"/>
  <c r="B28" i="22"/>
  <c r="AS37" i="22" s="1"/>
  <c r="AT27" i="22"/>
  <c r="AR27" i="22"/>
  <c r="AP27" i="22"/>
  <c r="AA27" i="22"/>
  <c r="K27" i="22"/>
  <c r="L27" i="22" s="1"/>
  <c r="J27" i="22"/>
  <c r="I27" i="22"/>
  <c r="H27" i="22"/>
  <c r="E27" i="22"/>
  <c r="H26" i="22" s="1"/>
  <c r="I26" i="22" s="1"/>
  <c r="J26" i="22" s="1"/>
  <c r="B27" i="22"/>
  <c r="AT26" i="22"/>
  <c r="AP26" i="22"/>
  <c r="AA26" i="22"/>
  <c r="K26" i="22"/>
  <c r="L26" i="22" s="1"/>
  <c r="B26" i="22"/>
  <c r="AR37" i="22" s="1"/>
  <c r="AW147" i="21"/>
  <c r="AV147" i="21"/>
  <c r="AS147" i="21"/>
  <c r="AG147" i="21"/>
  <c r="T147" i="21"/>
  <c r="AW146" i="21"/>
  <c r="AV146" i="21"/>
  <c r="AU146" i="21"/>
  <c r="AS146" i="21"/>
  <c r="AG146" i="21"/>
  <c r="K146" i="21"/>
  <c r="L146" i="21" s="1"/>
  <c r="AW145" i="21"/>
  <c r="AS145" i="21"/>
  <c r="AG145" i="21"/>
  <c r="AW144" i="21"/>
  <c r="AV144" i="21"/>
  <c r="AS144" i="21"/>
  <c r="AG144" i="21"/>
  <c r="T144" i="21"/>
  <c r="AW143" i="21"/>
  <c r="AV143" i="21"/>
  <c r="AU143" i="21"/>
  <c r="AS143" i="21"/>
  <c r="AG143" i="21"/>
  <c r="AW142" i="21"/>
  <c r="AS142" i="21"/>
  <c r="AG142" i="21"/>
  <c r="T142" i="21"/>
  <c r="L142" i="21"/>
  <c r="AW141" i="21"/>
  <c r="AV141" i="21"/>
  <c r="AU141" i="21"/>
  <c r="AS141" i="21"/>
  <c r="AG141" i="21"/>
  <c r="T141" i="21"/>
  <c r="AW140" i="21"/>
  <c r="AV140" i="21"/>
  <c r="AU140" i="21"/>
  <c r="AS140" i="21"/>
  <c r="AG140" i="21"/>
  <c r="AW139" i="21"/>
  <c r="AS139" i="21"/>
  <c r="AG139" i="21"/>
  <c r="T139" i="21"/>
  <c r="AW138" i="21"/>
  <c r="AV138" i="21"/>
  <c r="AU138" i="21"/>
  <c r="AS138" i="21"/>
  <c r="AG138" i="21"/>
  <c r="T138" i="21"/>
  <c r="B138" i="21"/>
  <c r="AV142" i="21" s="1"/>
  <c r="AW137" i="21"/>
  <c r="AV137" i="21"/>
  <c r="AU137" i="21"/>
  <c r="AS137" i="21"/>
  <c r="AG137" i="21"/>
  <c r="T137" i="21"/>
  <c r="B137" i="21"/>
  <c r="T140" i="21" s="1"/>
  <c r="AW136" i="21"/>
  <c r="AV136" i="21"/>
  <c r="AS136" i="21"/>
  <c r="AG136" i="21"/>
  <c r="T136" i="21"/>
  <c r="B136" i="21"/>
  <c r="K142" i="21" s="1"/>
  <c r="AZ132" i="21"/>
  <c r="AW132" i="21"/>
  <c r="AV132" i="21"/>
  <c r="AS132" i="21"/>
  <c r="AG132" i="21"/>
  <c r="K132" i="21"/>
  <c r="L132" i="21" s="1"/>
  <c r="AZ131" i="21"/>
  <c r="AW131" i="21"/>
  <c r="AS131" i="21"/>
  <c r="AG131" i="21"/>
  <c r="T131" i="21"/>
  <c r="AZ130" i="21"/>
  <c r="AW130" i="21"/>
  <c r="AV130" i="21"/>
  <c r="AU130" i="21"/>
  <c r="AS130" i="21"/>
  <c r="AG130" i="21"/>
  <c r="AZ129" i="21"/>
  <c r="AW129" i="21"/>
  <c r="AS129" i="21"/>
  <c r="AG129" i="21"/>
  <c r="AZ128" i="21"/>
  <c r="AW128" i="21"/>
  <c r="AV128" i="21"/>
  <c r="AU128" i="21"/>
  <c r="AS128" i="21"/>
  <c r="AG128" i="21"/>
  <c r="L128" i="21"/>
  <c r="K128" i="21"/>
  <c r="AZ127" i="21"/>
  <c r="AW127" i="21"/>
  <c r="AS127" i="21"/>
  <c r="AG127" i="21"/>
  <c r="T127" i="21"/>
  <c r="AZ126" i="21"/>
  <c r="AW126" i="21"/>
  <c r="AS126" i="21"/>
  <c r="AG126" i="21"/>
  <c r="AZ125" i="21"/>
  <c r="AW125" i="21"/>
  <c r="AS125" i="21"/>
  <c r="AG125" i="21"/>
  <c r="L125" i="21"/>
  <c r="R125" i="21" s="1"/>
  <c r="K125" i="21"/>
  <c r="AZ124" i="21"/>
  <c r="AW124" i="21"/>
  <c r="AV124" i="21"/>
  <c r="AS124" i="21"/>
  <c r="AG124" i="21"/>
  <c r="T124" i="21"/>
  <c r="AZ123" i="21"/>
  <c r="AW123" i="21"/>
  <c r="AV123" i="21"/>
  <c r="AS123" i="21"/>
  <c r="AG123" i="21"/>
  <c r="K123" i="21"/>
  <c r="L123" i="21" s="1"/>
  <c r="B123" i="21"/>
  <c r="AV125" i="21" s="1"/>
  <c r="AZ122" i="21"/>
  <c r="AW122" i="21"/>
  <c r="AV122" i="21"/>
  <c r="AU122" i="21"/>
  <c r="AS122" i="21"/>
  <c r="AG122" i="21"/>
  <c r="T122" i="21"/>
  <c r="B122" i="21"/>
  <c r="T126" i="21" s="1"/>
  <c r="AZ121" i="21"/>
  <c r="AW121" i="21"/>
  <c r="AV121" i="21"/>
  <c r="AS121" i="21"/>
  <c r="AG121" i="21"/>
  <c r="T121" i="21"/>
  <c r="L121" i="21"/>
  <c r="O121" i="21" s="1"/>
  <c r="K121" i="21"/>
  <c r="B121" i="21"/>
  <c r="AU132" i="21" s="1"/>
  <c r="AW116" i="21"/>
  <c r="AV116" i="21"/>
  <c r="AU116" i="21"/>
  <c r="AS116" i="21"/>
  <c r="AG116" i="21"/>
  <c r="AW115" i="21"/>
  <c r="AV115" i="21"/>
  <c r="AU115" i="21"/>
  <c r="AS115" i="21"/>
  <c r="AG115" i="21"/>
  <c r="AW114" i="21"/>
  <c r="AS114" i="21"/>
  <c r="AG114" i="21"/>
  <c r="AW113" i="21"/>
  <c r="AV113" i="21"/>
  <c r="AU113" i="21"/>
  <c r="AS113" i="21"/>
  <c r="AG113" i="21"/>
  <c r="AW112" i="21"/>
  <c r="AU112" i="21"/>
  <c r="AS112" i="21"/>
  <c r="AG112" i="21"/>
  <c r="AW111" i="21"/>
  <c r="AS111" i="21"/>
  <c r="AG111" i="21"/>
  <c r="T111" i="21"/>
  <c r="L111" i="21"/>
  <c r="R111" i="21" s="1"/>
  <c r="K111" i="21"/>
  <c r="AW110" i="21"/>
  <c r="AS110" i="21"/>
  <c r="AG110" i="21"/>
  <c r="AW109" i="21"/>
  <c r="AU109" i="21"/>
  <c r="AS109" i="21"/>
  <c r="AG109" i="21"/>
  <c r="K109" i="21"/>
  <c r="L109" i="21" s="1"/>
  <c r="AW108" i="21"/>
  <c r="AS108" i="21"/>
  <c r="AG108" i="21"/>
  <c r="L108" i="21"/>
  <c r="R108" i="21" s="1"/>
  <c r="K108" i="21"/>
  <c r="AW107" i="21"/>
  <c r="AV107" i="21"/>
  <c r="AU107" i="21"/>
  <c r="AS107" i="21"/>
  <c r="AG107" i="21"/>
  <c r="T107" i="21"/>
  <c r="K107" i="21"/>
  <c r="L107" i="21" s="1"/>
  <c r="B107" i="21"/>
  <c r="AV112" i="21" s="1"/>
  <c r="AW106" i="21"/>
  <c r="AV106" i="21"/>
  <c r="AU106" i="21"/>
  <c r="AS106" i="21"/>
  <c r="AG106" i="21"/>
  <c r="K106" i="21"/>
  <c r="L106" i="21" s="1"/>
  <c r="R106" i="21" s="1"/>
  <c r="B106" i="21"/>
  <c r="T106" i="21" s="1"/>
  <c r="AW105" i="21"/>
  <c r="AU105" i="21"/>
  <c r="AS105" i="21"/>
  <c r="AG105" i="21"/>
  <c r="O105" i="21"/>
  <c r="L105" i="21"/>
  <c r="R105" i="21" s="1"/>
  <c r="K105" i="21"/>
  <c r="B105" i="21"/>
  <c r="AM100" i="21"/>
  <c r="AL100" i="21"/>
  <c r="K100" i="21"/>
  <c r="L100" i="21" s="1"/>
  <c r="AM99" i="21"/>
  <c r="AL99" i="21"/>
  <c r="AM98" i="21"/>
  <c r="AL98" i="21"/>
  <c r="AM97" i="21"/>
  <c r="AK97" i="21"/>
  <c r="AM96" i="21"/>
  <c r="AL96" i="21"/>
  <c r="AM95" i="21"/>
  <c r="AL95" i="21"/>
  <c r="K95" i="21"/>
  <c r="L95" i="21" s="1"/>
  <c r="AM94" i="21"/>
  <c r="AL94" i="21"/>
  <c r="AK94" i="21"/>
  <c r="AM93" i="21"/>
  <c r="AL93" i="21"/>
  <c r="AK93" i="21"/>
  <c r="K93" i="21"/>
  <c r="L93" i="21" s="1"/>
  <c r="AM92" i="21"/>
  <c r="AK92" i="21"/>
  <c r="AM91" i="21"/>
  <c r="AL91" i="21"/>
  <c r="B91" i="21"/>
  <c r="AL97" i="21" s="1"/>
  <c r="AM90" i="21"/>
  <c r="AL90" i="21"/>
  <c r="AK90" i="21"/>
  <c r="K90" i="21"/>
  <c r="L90" i="21" s="1"/>
  <c r="B90" i="21"/>
  <c r="T97" i="21" s="1"/>
  <c r="AM89" i="21"/>
  <c r="AL89" i="21"/>
  <c r="AK89" i="21"/>
  <c r="B89" i="21"/>
  <c r="AK96" i="21" s="1"/>
  <c r="AT84" i="21"/>
  <c r="AR84" i="21"/>
  <c r="AP84" i="21"/>
  <c r="AA84" i="21"/>
  <c r="AT83" i="21"/>
  <c r="AP83" i="21"/>
  <c r="AA83" i="21"/>
  <c r="AT82" i="21"/>
  <c r="AP82" i="21"/>
  <c r="AA82" i="21"/>
  <c r="T82" i="21"/>
  <c r="AT81" i="21"/>
  <c r="AR81" i="21"/>
  <c r="AP81" i="21"/>
  <c r="AA81" i="21"/>
  <c r="D81" i="21"/>
  <c r="AT80" i="21"/>
  <c r="AP80" i="21"/>
  <c r="AA80" i="21"/>
  <c r="L80" i="21"/>
  <c r="K80" i="21"/>
  <c r="AT79" i="21"/>
  <c r="AR79" i="21"/>
  <c r="AP79" i="21"/>
  <c r="AA79" i="21"/>
  <c r="T79" i="21"/>
  <c r="AT78" i="21"/>
  <c r="AR78" i="21"/>
  <c r="AP78" i="21"/>
  <c r="AA78" i="21"/>
  <c r="L78" i="21"/>
  <c r="R78" i="21" s="1"/>
  <c r="K78" i="21"/>
  <c r="AT77" i="21"/>
  <c r="AP77" i="21"/>
  <c r="AA77" i="21"/>
  <c r="K77" i="21"/>
  <c r="L77" i="21" s="1"/>
  <c r="AT76" i="21"/>
  <c r="AR76" i="21"/>
  <c r="AP76" i="21"/>
  <c r="AA76" i="21"/>
  <c r="T76" i="21"/>
  <c r="R76" i="21"/>
  <c r="K76" i="21"/>
  <c r="L76" i="21" s="1"/>
  <c r="AT75" i="21"/>
  <c r="AR75" i="21"/>
  <c r="AP75" i="21"/>
  <c r="AA75" i="21"/>
  <c r="L75" i="21"/>
  <c r="R75" i="21" s="1"/>
  <c r="K75" i="21"/>
  <c r="B75" i="21"/>
  <c r="AT74" i="21"/>
  <c r="AP74" i="21"/>
  <c r="AA74" i="21"/>
  <c r="T74" i="21"/>
  <c r="L74" i="21"/>
  <c r="K74" i="21"/>
  <c r="B74" i="21"/>
  <c r="T78" i="21" s="1"/>
  <c r="AT73" i="21"/>
  <c r="AR73" i="21"/>
  <c r="AP73" i="21"/>
  <c r="AA73" i="21"/>
  <c r="T73" i="21"/>
  <c r="K73" i="21"/>
  <c r="L73" i="21" s="1"/>
  <c r="B73" i="21"/>
  <c r="K83" i="21" s="1"/>
  <c r="L83" i="21" s="1"/>
  <c r="AT69" i="21"/>
  <c r="AP69" i="21"/>
  <c r="AA69" i="21"/>
  <c r="AT68" i="21"/>
  <c r="AP68" i="21"/>
  <c r="AA68" i="21"/>
  <c r="AT67" i="21"/>
  <c r="AP67" i="21"/>
  <c r="AA67" i="21"/>
  <c r="D67" i="21"/>
  <c r="E68" i="21" s="1"/>
  <c r="H67" i="21" s="1"/>
  <c r="I67" i="21" s="1"/>
  <c r="J67" i="21" s="1"/>
  <c r="AT66" i="21"/>
  <c r="AP66" i="21"/>
  <c r="AA66" i="21"/>
  <c r="AT65" i="21"/>
  <c r="AP65" i="21"/>
  <c r="AA65" i="21"/>
  <c r="AT64" i="21"/>
  <c r="AP64" i="21"/>
  <c r="AA64" i="21"/>
  <c r="AT63" i="21"/>
  <c r="AS63" i="21"/>
  <c r="AP63" i="21"/>
  <c r="AA63" i="21"/>
  <c r="AT62" i="21"/>
  <c r="AP62" i="21"/>
  <c r="AA62" i="21"/>
  <c r="AT61" i="21"/>
  <c r="AP61" i="21"/>
  <c r="AA61" i="21"/>
  <c r="AT60" i="21"/>
  <c r="AS60" i="21"/>
  <c r="AP60" i="21"/>
  <c r="AA60" i="21"/>
  <c r="B60" i="21"/>
  <c r="AS69" i="21" s="1"/>
  <c r="AT59" i="21"/>
  <c r="AS59" i="21"/>
  <c r="AP59" i="21"/>
  <c r="AA59" i="21"/>
  <c r="B59" i="21"/>
  <c r="T64" i="21" s="1"/>
  <c r="AT58" i="21"/>
  <c r="AS58" i="21"/>
  <c r="AP58" i="21"/>
  <c r="AA58" i="21"/>
  <c r="B58" i="21"/>
  <c r="AR63" i="21" s="1"/>
  <c r="E54" i="21"/>
  <c r="H53" i="21" s="1"/>
  <c r="I53" i="21" s="1"/>
  <c r="J53" i="21" s="1"/>
  <c r="D54" i="21"/>
  <c r="D70" i="21" s="1"/>
  <c r="D85" i="21" s="1"/>
  <c r="D101" i="21" s="1"/>
  <c r="D117" i="21" s="1"/>
  <c r="D133" i="21" s="1"/>
  <c r="D148" i="21" s="1"/>
  <c r="AT53" i="21"/>
  <c r="AP53" i="21"/>
  <c r="AG53" i="21"/>
  <c r="AA53" i="21"/>
  <c r="D53" i="21"/>
  <c r="D69" i="21" s="1"/>
  <c r="E70" i="21" s="1"/>
  <c r="H69" i="21" s="1"/>
  <c r="I69" i="21" s="1"/>
  <c r="J69" i="21" s="1"/>
  <c r="AT52" i="21"/>
  <c r="AP52" i="21"/>
  <c r="AG52" i="21"/>
  <c r="AA52" i="21"/>
  <c r="K52" i="21"/>
  <c r="L52" i="21" s="1"/>
  <c r="D52" i="21"/>
  <c r="E53" i="21" s="1"/>
  <c r="H52" i="21" s="1"/>
  <c r="I52" i="21" s="1"/>
  <c r="J52" i="21" s="1"/>
  <c r="AT51" i="21"/>
  <c r="AP51" i="21"/>
  <c r="AG51" i="21"/>
  <c r="AA51" i="21"/>
  <c r="K51" i="21"/>
  <c r="L51" i="21" s="1"/>
  <c r="J51" i="21"/>
  <c r="D51" i="21"/>
  <c r="E52" i="21" s="1"/>
  <c r="H51" i="21" s="1"/>
  <c r="I51" i="21" s="1"/>
  <c r="AT50" i="21"/>
  <c r="AP50" i="21"/>
  <c r="AG50" i="21"/>
  <c r="AA50" i="21"/>
  <c r="D50" i="21"/>
  <c r="D66" i="21" s="1"/>
  <c r="E67" i="21" s="1"/>
  <c r="H66" i="21" s="1"/>
  <c r="I66" i="21" s="1"/>
  <c r="J66" i="21" s="1"/>
  <c r="AT49" i="21"/>
  <c r="AR49" i="21"/>
  <c r="AP49" i="21"/>
  <c r="AG49" i="21"/>
  <c r="AA49" i="21"/>
  <c r="E49" i="21"/>
  <c r="H48" i="21" s="1"/>
  <c r="I48" i="21" s="1"/>
  <c r="J48" i="21" s="1"/>
  <c r="D49" i="21"/>
  <c r="AT48" i="21"/>
  <c r="AP48" i="21"/>
  <c r="AG48" i="21"/>
  <c r="AA48" i="21"/>
  <c r="E48" i="21"/>
  <c r="D48" i="21"/>
  <c r="D64" i="21" s="1"/>
  <c r="AT47" i="21"/>
  <c r="AP47" i="21"/>
  <c r="AG47" i="21"/>
  <c r="AA47" i="21"/>
  <c r="T47" i="21"/>
  <c r="K47" i="21"/>
  <c r="L47" i="21" s="1"/>
  <c r="I47" i="21"/>
  <c r="J47" i="21" s="1"/>
  <c r="H47" i="21"/>
  <c r="D47" i="21"/>
  <c r="D63" i="21" s="1"/>
  <c r="E64" i="21" s="1"/>
  <c r="H63" i="21" s="1"/>
  <c r="I63" i="21" s="1"/>
  <c r="J63" i="21" s="1"/>
  <c r="AT46" i="21"/>
  <c r="AS46" i="21"/>
  <c r="AR46" i="21"/>
  <c r="AP46" i="21"/>
  <c r="AG46" i="21"/>
  <c r="AA46" i="21"/>
  <c r="K46" i="21"/>
  <c r="L46" i="21" s="1"/>
  <c r="D46" i="21"/>
  <c r="D62" i="21" s="1"/>
  <c r="AT45" i="21"/>
  <c r="AR45" i="21"/>
  <c r="AP45" i="21"/>
  <c r="AG45" i="21"/>
  <c r="AA45" i="21"/>
  <c r="D45" i="21"/>
  <c r="E46" i="21" s="1"/>
  <c r="H45" i="21" s="1"/>
  <c r="I45" i="21" s="1"/>
  <c r="J45" i="21" s="1"/>
  <c r="AT44" i="21"/>
  <c r="AP44" i="21"/>
  <c r="AG44" i="21"/>
  <c r="AA44" i="21"/>
  <c r="T44" i="21"/>
  <c r="L44" i="21"/>
  <c r="R44" i="21" s="1"/>
  <c r="K44" i="21"/>
  <c r="E44" i="21"/>
  <c r="H43" i="21" s="1"/>
  <c r="I43" i="21" s="1"/>
  <c r="J43" i="21" s="1"/>
  <c r="D44" i="21"/>
  <c r="B44" i="21"/>
  <c r="AT43" i="21"/>
  <c r="AP43" i="21"/>
  <c r="AG43" i="21"/>
  <c r="AA43" i="21"/>
  <c r="L43" i="21"/>
  <c r="R43" i="21" s="1"/>
  <c r="K43" i="21"/>
  <c r="E43" i="21"/>
  <c r="H42" i="21" s="1"/>
  <c r="I42" i="21" s="1"/>
  <c r="J42" i="21" s="1"/>
  <c r="D43" i="21"/>
  <c r="D59" i="21" s="1"/>
  <c r="B43" i="21"/>
  <c r="T52" i="21" s="1"/>
  <c r="AT42" i="21"/>
  <c r="AR42" i="21"/>
  <c r="AP42" i="21"/>
  <c r="AG42" i="21"/>
  <c r="AA42" i="21"/>
  <c r="L42" i="21"/>
  <c r="O42" i="21" s="1"/>
  <c r="P42" i="21" s="1"/>
  <c r="Q42" i="21" s="1"/>
  <c r="K42" i="21"/>
  <c r="D42" i="21"/>
  <c r="D58" i="21" s="1"/>
  <c r="B42" i="21"/>
  <c r="K48" i="21" s="1"/>
  <c r="L48" i="21" s="1"/>
  <c r="R48" i="21" s="1"/>
  <c r="E38" i="21"/>
  <c r="H37" i="21" s="1"/>
  <c r="I37" i="21" s="1"/>
  <c r="J37" i="21" s="1"/>
  <c r="AT37" i="21"/>
  <c r="AP37" i="21"/>
  <c r="AA37" i="21"/>
  <c r="K37" i="21"/>
  <c r="L37" i="21" s="1"/>
  <c r="E37" i="21"/>
  <c r="H36" i="21" s="1"/>
  <c r="I36" i="21" s="1"/>
  <c r="J36" i="21" s="1"/>
  <c r="AT36" i="21"/>
  <c r="AP36" i="21"/>
  <c r="AA36" i="21"/>
  <c r="E36" i="21"/>
  <c r="H35" i="21" s="1"/>
  <c r="I35" i="21" s="1"/>
  <c r="J35" i="21" s="1"/>
  <c r="AT35" i="21"/>
  <c r="AP35" i="21"/>
  <c r="AA35" i="21"/>
  <c r="E35" i="21"/>
  <c r="AT34" i="21"/>
  <c r="AS34" i="21"/>
  <c r="AR34" i="21"/>
  <c r="AP34" i="21"/>
  <c r="AA34" i="21"/>
  <c r="H34" i="21"/>
  <c r="I34" i="21" s="1"/>
  <c r="J34" i="21" s="1"/>
  <c r="E34" i="21"/>
  <c r="H33" i="21" s="1"/>
  <c r="I33" i="21" s="1"/>
  <c r="J33" i="21" s="1"/>
  <c r="AT33" i="21"/>
  <c r="AP33" i="21"/>
  <c r="AA33" i="21"/>
  <c r="K33" i="21"/>
  <c r="L33" i="21" s="1"/>
  <c r="E33" i="21"/>
  <c r="AT32" i="21"/>
  <c r="AP32" i="21"/>
  <c r="AA32" i="21"/>
  <c r="H32" i="21"/>
  <c r="I32" i="21" s="1"/>
  <c r="J32" i="21" s="1"/>
  <c r="E32" i="21"/>
  <c r="H31" i="21" s="1"/>
  <c r="I31" i="21" s="1"/>
  <c r="J31" i="21" s="1"/>
  <c r="AT31" i="21"/>
  <c r="AP31" i="21"/>
  <c r="AA31" i="21"/>
  <c r="E31" i="21"/>
  <c r="AT30" i="21"/>
  <c r="AS30" i="21"/>
  <c r="AR30" i="21"/>
  <c r="AP30" i="21"/>
  <c r="AA30" i="21"/>
  <c r="I30" i="21"/>
  <c r="J30" i="21" s="1"/>
  <c r="H30" i="21"/>
  <c r="E30" i="21"/>
  <c r="H29" i="21" s="1"/>
  <c r="I29" i="21" s="1"/>
  <c r="J29" i="21" s="1"/>
  <c r="AT29" i="21"/>
  <c r="AP29" i="21"/>
  <c r="AA29" i="21"/>
  <c r="E29" i="21"/>
  <c r="H28" i="21" s="1"/>
  <c r="I28" i="21" s="1"/>
  <c r="J28" i="21" s="1"/>
  <c r="AT28" i="21"/>
  <c r="AR28" i="21"/>
  <c r="AP28" i="21"/>
  <c r="AA28" i="21"/>
  <c r="T28" i="21"/>
  <c r="E28" i="21"/>
  <c r="H27" i="21" s="1"/>
  <c r="I27" i="21" s="1"/>
  <c r="J27" i="21" s="1"/>
  <c r="B28" i="21"/>
  <c r="AS37" i="21" s="1"/>
  <c r="AT27" i="21"/>
  <c r="AP27" i="21"/>
  <c r="AA27" i="21"/>
  <c r="E27" i="21"/>
  <c r="H26" i="21" s="1"/>
  <c r="I26" i="21" s="1"/>
  <c r="B27" i="21"/>
  <c r="AT26" i="21"/>
  <c r="AP26" i="21"/>
  <c r="AA26" i="21"/>
  <c r="L26" i="21"/>
  <c r="K26" i="21"/>
  <c r="J26" i="21"/>
  <c r="B26" i="21"/>
  <c r="AW147" i="20"/>
  <c r="AS147" i="20"/>
  <c r="AG147" i="20"/>
  <c r="AW146" i="20"/>
  <c r="AV146" i="20"/>
  <c r="AS146" i="20"/>
  <c r="AG146" i="20"/>
  <c r="AW145" i="20"/>
  <c r="AU145" i="20"/>
  <c r="AS145" i="20"/>
  <c r="AG145" i="20"/>
  <c r="AW144" i="20"/>
  <c r="AS144" i="20"/>
  <c r="AG144" i="20"/>
  <c r="AW143" i="20"/>
  <c r="AV143" i="20"/>
  <c r="AS143" i="20"/>
  <c r="AG143" i="20"/>
  <c r="AW142" i="20"/>
  <c r="AS142" i="20"/>
  <c r="AG142" i="20"/>
  <c r="K142" i="20"/>
  <c r="L142" i="20" s="1"/>
  <c r="R142" i="20" s="1"/>
  <c r="AW141" i="20"/>
  <c r="AV141" i="20"/>
  <c r="AS141" i="20"/>
  <c r="AG141" i="20"/>
  <c r="T141" i="20"/>
  <c r="AW140" i="20"/>
  <c r="AU140" i="20"/>
  <c r="AS140" i="20"/>
  <c r="AG140" i="20"/>
  <c r="K140" i="20"/>
  <c r="L140" i="20" s="1"/>
  <c r="AW139" i="20"/>
  <c r="AS139" i="20"/>
  <c r="AG139" i="20"/>
  <c r="K139" i="20"/>
  <c r="L139" i="20" s="1"/>
  <c r="R139" i="20" s="1"/>
  <c r="AW138" i="20"/>
  <c r="AV138" i="20"/>
  <c r="AS138" i="20"/>
  <c r="AG138" i="20"/>
  <c r="T138" i="20"/>
  <c r="B138" i="20"/>
  <c r="AV145" i="20" s="1"/>
  <c r="AW137" i="20"/>
  <c r="AV137" i="20"/>
  <c r="AU137" i="20"/>
  <c r="AS137" i="20"/>
  <c r="AG137" i="20"/>
  <c r="K137" i="20"/>
  <c r="L137" i="20" s="1"/>
  <c r="B137" i="20"/>
  <c r="AW136" i="20"/>
  <c r="AS136" i="20"/>
  <c r="AG136" i="20"/>
  <c r="T136" i="20"/>
  <c r="B136" i="20"/>
  <c r="K146" i="20" s="1"/>
  <c r="L146" i="20" s="1"/>
  <c r="AZ132" i="20"/>
  <c r="AW132" i="20"/>
  <c r="AV132" i="20"/>
  <c r="AS132" i="20"/>
  <c r="AG132" i="20"/>
  <c r="AZ131" i="20"/>
  <c r="AW131" i="20"/>
  <c r="AS131" i="20"/>
  <c r="AG131" i="20"/>
  <c r="AZ130" i="20"/>
  <c r="AW130" i="20"/>
  <c r="AV130" i="20"/>
  <c r="AS130" i="20"/>
  <c r="AG130" i="20"/>
  <c r="AZ129" i="20"/>
  <c r="AW129" i="20"/>
  <c r="AS129" i="20"/>
  <c r="AG129" i="20"/>
  <c r="AZ128" i="20"/>
  <c r="AW128" i="20"/>
  <c r="AS128" i="20"/>
  <c r="AG128" i="20"/>
  <c r="T128" i="20"/>
  <c r="AZ127" i="20"/>
  <c r="AW127" i="20"/>
  <c r="AS127" i="20"/>
  <c r="AG127" i="20"/>
  <c r="AZ126" i="20"/>
  <c r="AW126" i="20"/>
  <c r="AV126" i="20"/>
  <c r="AS126" i="20"/>
  <c r="AG126" i="20"/>
  <c r="T126" i="20"/>
  <c r="AZ125" i="20"/>
  <c r="AW125" i="20"/>
  <c r="AV125" i="20"/>
  <c r="AS125" i="20"/>
  <c r="AG125" i="20"/>
  <c r="AZ124" i="20"/>
  <c r="AW124" i="20"/>
  <c r="AV124" i="20"/>
  <c r="AS124" i="20"/>
  <c r="AG124" i="20"/>
  <c r="AZ123" i="20"/>
  <c r="AW123" i="20"/>
  <c r="AV123" i="20"/>
  <c r="AS123" i="20"/>
  <c r="AG123" i="20"/>
  <c r="B123" i="20"/>
  <c r="AV127" i="20" s="1"/>
  <c r="AZ122" i="20"/>
  <c r="AW122" i="20"/>
  <c r="AV122" i="20"/>
  <c r="AS122" i="20"/>
  <c r="AG122" i="20"/>
  <c r="T122" i="20"/>
  <c r="B122" i="20"/>
  <c r="T130" i="20" s="1"/>
  <c r="AZ121" i="20"/>
  <c r="AW121" i="20"/>
  <c r="AV121" i="20"/>
  <c r="AS121" i="20"/>
  <c r="AG121" i="20"/>
  <c r="B121" i="20"/>
  <c r="K129" i="20" s="1"/>
  <c r="L129" i="20" s="1"/>
  <c r="AW116" i="20"/>
  <c r="AV116" i="20"/>
  <c r="AS116" i="20"/>
  <c r="AG116" i="20"/>
  <c r="AW115" i="20"/>
  <c r="AU115" i="20"/>
  <c r="AS115" i="20"/>
  <c r="AG115" i="20"/>
  <c r="AW114" i="20"/>
  <c r="AS114" i="20"/>
  <c r="AG114" i="20"/>
  <c r="K114" i="20"/>
  <c r="AW113" i="20"/>
  <c r="AV113" i="20"/>
  <c r="AS113" i="20"/>
  <c r="AG113" i="20"/>
  <c r="T113" i="20"/>
  <c r="AW112" i="20"/>
  <c r="AU112" i="20"/>
  <c r="AS112" i="20"/>
  <c r="AG112" i="20"/>
  <c r="AW111" i="20"/>
  <c r="AV111" i="20"/>
  <c r="AS111" i="20"/>
  <c r="AG111" i="20"/>
  <c r="AW110" i="20"/>
  <c r="AU110" i="20"/>
  <c r="AS110" i="20"/>
  <c r="AG110" i="20"/>
  <c r="AW109" i="20"/>
  <c r="AS109" i="20"/>
  <c r="AG109" i="20"/>
  <c r="T109" i="20"/>
  <c r="AW108" i="20"/>
  <c r="AV108" i="20"/>
  <c r="AS108" i="20"/>
  <c r="AG108" i="20"/>
  <c r="AW107" i="20"/>
  <c r="AU107" i="20"/>
  <c r="AS107" i="20"/>
  <c r="AG107" i="20"/>
  <c r="B107" i="20"/>
  <c r="AV114" i="20" s="1"/>
  <c r="AW106" i="20"/>
  <c r="AU106" i="20"/>
  <c r="AS106" i="20"/>
  <c r="AG106" i="20"/>
  <c r="B106" i="20"/>
  <c r="T116" i="20" s="1"/>
  <c r="AW105" i="20"/>
  <c r="AS105" i="20"/>
  <c r="AG105" i="20"/>
  <c r="K105" i="20"/>
  <c r="L105" i="20" s="1"/>
  <c r="R105" i="20" s="1"/>
  <c r="B105" i="20"/>
  <c r="AU111" i="20" s="1"/>
  <c r="AM100" i="20"/>
  <c r="AM99" i="20"/>
  <c r="AL99" i="20"/>
  <c r="T99" i="20"/>
  <c r="AM98" i="20"/>
  <c r="AL98" i="20"/>
  <c r="AM97" i="20"/>
  <c r="AM96" i="20"/>
  <c r="AL96" i="20"/>
  <c r="AM95" i="20"/>
  <c r="AM94" i="20"/>
  <c r="AL94" i="20"/>
  <c r="T94" i="20"/>
  <c r="AM93" i="20"/>
  <c r="AM92" i="20"/>
  <c r="AL92" i="20"/>
  <c r="AM91" i="20"/>
  <c r="AL91" i="20"/>
  <c r="B91" i="20"/>
  <c r="AL97" i="20" s="1"/>
  <c r="AM90" i="20"/>
  <c r="T90" i="20"/>
  <c r="B90" i="20"/>
  <c r="T93" i="20" s="1"/>
  <c r="AM89" i="20"/>
  <c r="AL89" i="20"/>
  <c r="T89" i="20"/>
  <c r="B89" i="20"/>
  <c r="K97" i="20" s="1"/>
  <c r="L97" i="20" s="1"/>
  <c r="R97" i="20" s="1"/>
  <c r="D85" i="20"/>
  <c r="D101" i="20" s="1"/>
  <c r="D117" i="20" s="1"/>
  <c r="D133" i="20" s="1"/>
  <c r="D148" i="20" s="1"/>
  <c r="AT84" i="20"/>
  <c r="AP84" i="20"/>
  <c r="AA84" i="20"/>
  <c r="AT83" i="20"/>
  <c r="AP83" i="20"/>
  <c r="AA83" i="20"/>
  <c r="AT82" i="20"/>
  <c r="AR82" i="20"/>
  <c r="AP82" i="20"/>
  <c r="AA82" i="20"/>
  <c r="K82" i="20"/>
  <c r="AT81" i="20"/>
  <c r="AP81" i="20"/>
  <c r="AA81" i="20"/>
  <c r="AT80" i="20"/>
  <c r="AP80" i="20"/>
  <c r="AA80" i="20"/>
  <c r="K80" i="20"/>
  <c r="AT79" i="20"/>
  <c r="AS79" i="20"/>
  <c r="AP79" i="20"/>
  <c r="AA79" i="20"/>
  <c r="AT78" i="20"/>
  <c r="AP78" i="20"/>
  <c r="AA78" i="20"/>
  <c r="K78" i="20"/>
  <c r="AT77" i="20"/>
  <c r="AP77" i="20"/>
  <c r="AA77" i="20"/>
  <c r="K77" i="20"/>
  <c r="AT76" i="20"/>
  <c r="AS76" i="20"/>
  <c r="AP76" i="20"/>
  <c r="AA76" i="20"/>
  <c r="AT75" i="20"/>
  <c r="AP75" i="20"/>
  <c r="AA75" i="20"/>
  <c r="K75" i="20"/>
  <c r="L75" i="20" s="1"/>
  <c r="B75" i="20"/>
  <c r="AS78" i="20" s="1"/>
  <c r="AT74" i="20"/>
  <c r="AP74" i="20"/>
  <c r="AA74" i="20"/>
  <c r="K74" i="20"/>
  <c r="B74" i="20"/>
  <c r="T77" i="20" s="1"/>
  <c r="AT73" i="20"/>
  <c r="AR73" i="20"/>
  <c r="AP73" i="20"/>
  <c r="AA73" i="20"/>
  <c r="K73" i="20"/>
  <c r="L73" i="20" s="1"/>
  <c r="B73" i="20"/>
  <c r="K84" i="20" s="1"/>
  <c r="L84" i="20" s="1"/>
  <c r="AT69" i="20"/>
  <c r="AP69" i="20"/>
  <c r="AA69" i="20"/>
  <c r="AT68" i="20"/>
  <c r="AP68" i="20"/>
  <c r="AA68" i="20"/>
  <c r="I68" i="20"/>
  <c r="J68" i="20" s="1"/>
  <c r="AT67" i="20"/>
  <c r="AP67" i="20"/>
  <c r="AA67" i="20"/>
  <c r="AT66" i="20"/>
  <c r="AP66" i="20"/>
  <c r="AA66" i="20"/>
  <c r="AT65" i="20"/>
  <c r="AP65" i="20"/>
  <c r="AA65" i="20"/>
  <c r="AT64" i="20"/>
  <c r="AP64" i="20"/>
  <c r="AA64" i="20"/>
  <c r="K64" i="20"/>
  <c r="AT63" i="20"/>
  <c r="AP63" i="20"/>
  <c r="AA63" i="20"/>
  <c r="K63" i="20"/>
  <c r="L63" i="20" s="1"/>
  <c r="AT62" i="20"/>
  <c r="AR62" i="20"/>
  <c r="AP62" i="20"/>
  <c r="AA62" i="20"/>
  <c r="AT61" i="20"/>
  <c r="AP61" i="20"/>
  <c r="AA61" i="20"/>
  <c r="AT60" i="20"/>
  <c r="AP60" i="20"/>
  <c r="AA60" i="20"/>
  <c r="T60" i="20"/>
  <c r="K60" i="20"/>
  <c r="L60" i="20" s="1"/>
  <c r="D60" i="20"/>
  <c r="D75" i="20" s="1"/>
  <c r="B60" i="20"/>
  <c r="AS65" i="20" s="1"/>
  <c r="AT59" i="20"/>
  <c r="AR59" i="20"/>
  <c r="AP59" i="20"/>
  <c r="AA59" i="20"/>
  <c r="K59" i="20"/>
  <c r="B59" i="20"/>
  <c r="AT58" i="20"/>
  <c r="AR58" i="20"/>
  <c r="AP58" i="20"/>
  <c r="AA58" i="20"/>
  <c r="K58" i="20"/>
  <c r="L58" i="20" s="1"/>
  <c r="D58" i="20"/>
  <c r="D73" i="20" s="1"/>
  <c r="B58" i="20"/>
  <c r="D54" i="20"/>
  <c r="D70" i="20" s="1"/>
  <c r="AT53" i="20"/>
  <c r="AR53" i="20"/>
  <c r="AP53" i="20"/>
  <c r="AG53" i="20"/>
  <c r="AA53" i="20"/>
  <c r="E53" i="20"/>
  <c r="H52" i="20" s="1"/>
  <c r="I52" i="20" s="1"/>
  <c r="J52" i="20" s="1"/>
  <c r="D53" i="20"/>
  <c r="D69" i="20" s="1"/>
  <c r="AT52" i="20"/>
  <c r="AP52" i="20"/>
  <c r="AG52" i="20"/>
  <c r="AA52" i="20"/>
  <c r="K52" i="20"/>
  <c r="L52" i="20" s="1"/>
  <c r="E52" i="20"/>
  <c r="D52" i="20"/>
  <c r="D68" i="20" s="1"/>
  <c r="E69" i="20" s="1"/>
  <c r="H68" i="20" s="1"/>
  <c r="AT51" i="20"/>
  <c r="AS51" i="20"/>
  <c r="AR51" i="20"/>
  <c r="AP51" i="20"/>
  <c r="AG51" i="20"/>
  <c r="AA51" i="20"/>
  <c r="H51" i="20"/>
  <c r="I51" i="20" s="1"/>
  <c r="J51" i="20" s="1"/>
  <c r="E51" i="20"/>
  <c r="H50" i="20" s="1"/>
  <c r="I50" i="20" s="1"/>
  <c r="J50" i="20" s="1"/>
  <c r="D51" i="20"/>
  <c r="D67" i="20" s="1"/>
  <c r="D82" i="20" s="1"/>
  <c r="E83" i="20" s="1"/>
  <c r="H82" i="20" s="1"/>
  <c r="I82" i="20" s="1"/>
  <c r="J82" i="20" s="1"/>
  <c r="AT50" i="20"/>
  <c r="AS50" i="20"/>
  <c r="AP50" i="20"/>
  <c r="AG50" i="20"/>
  <c r="AA50" i="20"/>
  <c r="K50" i="20"/>
  <c r="L50" i="20" s="1"/>
  <c r="E50" i="20"/>
  <c r="H49" i="20" s="1"/>
  <c r="I49" i="20" s="1"/>
  <c r="J49" i="20" s="1"/>
  <c r="D50" i="20"/>
  <c r="D66" i="20" s="1"/>
  <c r="AT49" i="20"/>
  <c r="AS49" i="20"/>
  <c r="AP49" i="20"/>
  <c r="AG49" i="20"/>
  <c r="AA49" i="20"/>
  <c r="D49" i="20"/>
  <c r="D65" i="20" s="1"/>
  <c r="AT48" i="20"/>
  <c r="AS48" i="20"/>
  <c r="AP48" i="20"/>
  <c r="AG48" i="20"/>
  <c r="AA48" i="20"/>
  <c r="E48" i="20"/>
  <c r="H47" i="20" s="1"/>
  <c r="D48" i="20"/>
  <c r="D64" i="20" s="1"/>
  <c r="E65" i="20" s="1"/>
  <c r="H64" i="20" s="1"/>
  <c r="I64" i="20" s="1"/>
  <c r="J64" i="20" s="1"/>
  <c r="AT47" i="20"/>
  <c r="AS47" i="20"/>
  <c r="AP47" i="20"/>
  <c r="AG47" i="20"/>
  <c r="AA47" i="20"/>
  <c r="I47" i="20"/>
  <c r="J47" i="20" s="1"/>
  <c r="D47" i="20"/>
  <c r="D63" i="20" s="1"/>
  <c r="AT46" i="20"/>
  <c r="AP46" i="20"/>
  <c r="AG46" i="20"/>
  <c r="AA46" i="20"/>
  <c r="D46" i="20"/>
  <c r="E47" i="20" s="1"/>
  <c r="H46" i="20" s="1"/>
  <c r="I46" i="20" s="1"/>
  <c r="J46" i="20" s="1"/>
  <c r="AT45" i="20"/>
  <c r="AS45" i="20"/>
  <c r="AP45" i="20"/>
  <c r="AG45" i="20"/>
  <c r="AA45" i="20"/>
  <c r="T45" i="20"/>
  <c r="E45" i="20"/>
  <c r="D45" i="20"/>
  <c r="AT44" i="20"/>
  <c r="AP44" i="20"/>
  <c r="AG44" i="20"/>
  <c r="AA44" i="20"/>
  <c r="H44" i="20"/>
  <c r="I44" i="20" s="1"/>
  <c r="J44" i="20" s="1"/>
  <c r="D44" i="20"/>
  <c r="B44" i="20"/>
  <c r="AS52" i="20" s="1"/>
  <c r="AT43" i="20"/>
  <c r="AS43" i="20"/>
  <c r="AP43" i="20"/>
  <c r="AG43" i="20"/>
  <c r="AA43" i="20"/>
  <c r="E43" i="20"/>
  <c r="H42" i="20" s="1"/>
  <c r="I42" i="20" s="1"/>
  <c r="D43" i="20"/>
  <c r="E44" i="20" s="1"/>
  <c r="H43" i="20" s="1"/>
  <c r="I43" i="20" s="1"/>
  <c r="J43" i="20" s="1"/>
  <c r="B43" i="20"/>
  <c r="T48" i="20" s="1"/>
  <c r="AT42" i="20"/>
  <c r="AS42" i="20"/>
  <c r="AP42" i="20"/>
  <c r="AG42" i="20"/>
  <c r="AA42" i="20"/>
  <c r="T42" i="20"/>
  <c r="J42" i="20"/>
  <c r="D42" i="20"/>
  <c r="B42" i="20"/>
  <c r="AR47" i="20" s="1"/>
  <c r="E38" i="20"/>
  <c r="AT37" i="20"/>
  <c r="AS37" i="20"/>
  <c r="AP37" i="20"/>
  <c r="AA37" i="20"/>
  <c r="H37" i="20"/>
  <c r="I37" i="20" s="1"/>
  <c r="J37" i="20" s="1"/>
  <c r="E37" i="20"/>
  <c r="H36" i="20" s="1"/>
  <c r="I36" i="20" s="1"/>
  <c r="AT36" i="20"/>
  <c r="AP36" i="20"/>
  <c r="AA36" i="20"/>
  <c r="J36" i="20"/>
  <c r="E36" i="20"/>
  <c r="H35" i="20" s="1"/>
  <c r="I35" i="20" s="1"/>
  <c r="AT35" i="20"/>
  <c r="AP35" i="20"/>
  <c r="AA35" i="20"/>
  <c r="T35" i="20"/>
  <c r="J35" i="20"/>
  <c r="E35" i="20"/>
  <c r="AT34" i="20"/>
  <c r="AP34" i="20"/>
  <c r="AA34" i="20"/>
  <c r="T34" i="20"/>
  <c r="H34" i="20"/>
  <c r="I34" i="20" s="1"/>
  <c r="J34" i="20" s="1"/>
  <c r="E34" i="20"/>
  <c r="AT33" i="20"/>
  <c r="AS33" i="20"/>
  <c r="AP33" i="20"/>
  <c r="AA33" i="20"/>
  <c r="T33" i="20"/>
  <c r="I33" i="20"/>
  <c r="J33" i="20" s="1"/>
  <c r="H33" i="20"/>
  <c r="E33" i="20"/>
  <c r="AT32" i="20"/>
  <c r="AS32" i="20"/>
  <c r="AP32" i="20"/>
  <c r="AA32" i="20"/>
  <c r="T32" i="20"/>
  <c r="H32" i="20"/>
  <c r="I32" i="20" s="1"/>
  <c r="J32" i="20" s="1"/>
  <c r="E32" i="20"/>
  <c r="H31" i="20" s="1"/>
  <c r="I31" i="20" s="1"/>
  <c r="J31" i="20" s="1"/>
  <c r="AT31" i="20"/>
  <c r="AP31" i="20"/>
  <c r="AA31" i="20"/>
  <c r="T31" i="20"/>
  <c r="E31" i="20"/>
  <c r="H30" i="20" s="1"/>
  <c r="I30" i="20" s="1"/>
  <c r="J30" i="20" s="1"/>
  <c r="AT30" i="20"/>
  <c r="AP30" i="20"/>
  <c r="AA30" i="20"/>
  <c r="T30" i="20"/>
  <c r="K30" i="20"/>
  <c r="L30" i="20" s="1"/>
  <c r="E30" i="20"/>
  <c r="H29" i="20" s="1"/>
  <c r="I29" i="20" s="1"/>
  <c r="J29" i="20" s="1"/>
  <c r="AT29" i="20"/>
  <c r="AR29" i="20"/>
  <c r="AP29" i="20"/>
  <c r="AA29" i="20"/>
  <c r="E29" i="20"/>
  <c r="H28" i="20" s="1"/>
  <c r="I28" i="20" s="1"/>
  <c r="J28" i="20" s="1"/>
  <c r="AT28" i="20"/>
  <c r="AR28" i="20"/>
  <c r="AP28" i="20"/>
  <c r="AA28" i="20"/>
  <c r="K28" i="20"/>
  <c r="L28" i="20" s="1"/>
  <c r="E28" i="20"/>
  <c r="H27" i="20" s="1"/>
  <c r="I27" i="20" s="1"/>
  <c r="J27" i="20" s="1"/>
  <c r="B28" i="20"/>
  <c r="AS35" i="20" s="1"/>
  <c r="AT27" i="20"/>
  <c r="AS27" i="20"/>
  <c r="AP27" i="20"/>
  <c r="AA27" i="20"/>
  <c r="T27" i="20"/>
  <c r="R27" i="20"/>
  <c r="L27" i="20"/>
  <c r="E27" i="20"/>
  <c r="B27" i="20"/>
  <c r="T29" i="20" s="1"/>
  <c r="AT26" i="20"/>
  <c r="AS26" i="20"/>
  <c r="AP26" i="20"/>
  <c r="AA26" i="20"/>
  <c r="T26" i="20"/>
  <c r="H26" i="20"/>
  <c r="I26" i="20" s="1"/>
  <c r="J26" i="20" s="1"/>
  <c r="B26" i="20"/>
  <c r="K27" i="20" s="1"/>
  <c r="AW147" i="31"/>
  <c r="AS147" i="31"/>
  <c r="AG147" i="31"/>
  <c r="AW146" i="31"/>
  <c r="AS146" i="31"/>
  <c r="AG146" i="31"/>
  <c r="AW145" i="31"/>
  <c r="AS145" i="31"/>
  <c r="AG145" i="31"/>
  <c r="AW144" i="31"/>
  <c r="AS144" i="31"/>
  <c r="AG144" i="31"/>
  <c r="AW143" i="31"/>
  <c r="AS143" i="31"/>
  <c r="AG143" i="31"/>
  <c r="K143" i="31"/>
  <c r="L143" i="31" s="1"/>
  <c r="AW142" i="31"/>
  <c r="AV142" i="31"/>
  <c r="AS142" i="31"/>
  <c r="AG142" i="31"/>
  <c r="K142" i="31"/>
  <c r="L142" i="31" s="1"/>
  <c r="AW141" i="31"/>
  <c r="AS141" i="31"/>
  <c r="AG141" i="31"/>
  <c r="AW140" i="31"/>
  <c r="AS140" i="31"/>
  <c r="AG140" i="31"/>
  <c r="T140" i="31"/>
  <c r="K140" i="31"/>
  <c r="L140" i="31" s="1"/>
  <c r="AW139" i="31"/>
  <c r="AV139" i="31"/>
  <c r="AS139" i="31"/>
  <c r="AG139" i="31"/>
  <c r="K139" i="31"/>
  <c r="L139" i="31" s="1"/>
  <c r="AW138" i="31"/>
  <c r="AS138" i="31"/>
  <c r="AG138" i="31"/>
  <c r="K138" i="31"/>
  <c r="L138" i="31" s="1"/>
  <c r="R138" i="31" s="1"/>
  <c r="B138" i="31"/>
  <c r="AV141" i="31" s="1"/>
  <c r="AW137" i="31"/>
  <c r="AS137" i="31"/>
  <c r="AG137" i="31"/>
  <c r="T137" i="31"/>
  <c r="K137" i="31"/>
  <c r="L137" i="31" s="1"/>
  <c r="B137" i="31"/>
  <c r="T142" i="31" s="1"/>
  <c r="AW136" i="31"/>
  <c r="AU136" i="31"/>
  <c r="AS136" i="31"/>
  <c r="AG136" i="31"/>
  <c r="L136" i="31"/>
  <c r="R136" i="31" s="1"/>
  <c r="K136" i="31"/>
  <c r="B136" i="31"/>
  <c r="AU141" i="31" s="1"/>
  <c r="AZ132" i="31"/>
  <c r="AW132" i="31"/>
  <c r="AU132" i="31"/>
  <c r="AS132" i="31"/>
  <c r="AG132" i="31"/>
  <c r="AZ131" i="31"/>
  <c r="AW131" i="31"/>
  <c r="AU131" i="31"/>
  <c r="AS131" i="31"/>
  <c r="AG131" i="31"/>
  <c r="AZ130" i="31"/>
  <c r="AW130" i="31"/>
  <c r="AS130" i="31"/>
  <c r="AG130" i="31"/>
  <c r="AZ129" i="31"/>
  <c r="AW129" i="31"/>
  <c r="AS129" i="31"/>
  <c r="AG129" i="31"/>
  <c r="AZ128" i="31"/>
  <c r="AW128" i="31"/>
  <c r="AS128" i="31"/>
  <c r="AG128" i="31"/>
  <c r="AZ127" i="31"/>
  <c r="AW127" i="31"/>
  <c r="AS127" i="31"/>
  <c r="AG127" i="31"/>
  <c r="K127" i="31"/>
  <c r="L127" i="31" s="1"/>
  <c r="AZ126" i="31"/>
  <c r="AW126" i="31"/>
  <c r="AU126" i="31"/>
  <c r="AS126" i="31"/>
  <c r="AG126" i="31"/>
  <c r="T126" i="31"/>
  <c r="K126" i="31"/>
  <c r="L126" i="31" s="1"/>
  <c r="AZ125" i="31"/>
  <c r="AW125" i="31"/>
  <c r="AS125" i="31"/>
  <c r="AG125" i="31"/>
  <c r="T125" i="31"/>
  <c r="AZ124" i="31"/>
  <c r="AW124" i="31"/>
  <c r="AS124" i="31"/>
  <c r="AG124" i="31"/>
  <c r="AZ123" i="31"/>
  <c r="AW123" i="31"/>
  <c r="AS123" i="31"/>
  <c r="AG123" i="31"/>
  <c r="B123" i="31"/>
  <c r="AZ122" i="31"/>
  <c r="AW122" i="31"/>
  <c r="AS122" i="31"/>
  <c r="AG122" i="31"/>
  <c r="B122" i="31"/>
  <c r="T127" i="31" s="1"/>
  <c r="AZ121" i="31"/>
  <c r="AW121" i="31"/>
  <c r="AS121" i="31"/>
  <c r="AG121" i="31"/>
  <c r="K121" i="31"/>
  <c r="L121" i="31" s="1"/>
  <c r="B121" i="31"/>
  <c r="K128" i="31" s="1"/>
  <c r="L128" i="31" s="1"/>
  <c r="AW116" i="31"/>
  <c r="AS116" i="31"/>
  <c r="AG116" i="31"/>
  <c r="AW115" i="31"/>
  <c r="AS115" i="31"/>
  <c r="AG115" i="31"/>
  <c r="T115" i="31"/>
  <c r="AW114" i="31"/>
  <c r="AV114" i="31"/>
  <c r="AS114" i="31"/>
  <c r="AG114" i="31"/>
  <c r="AW113" i="31"/>
  <c r="AS113" i="31"/>
  <c r="AG113" i="31"/>
  <c r="AW112" i="31"/>
  <c r="AS112" i="31"/>
  <c r="AG112" i="31"/>
  <c r="AW111" i="31"/>
  <c r="AS111" i="31"/>
  <c r="AG111" i="31"/>
  <c r="AW110" i="31"/>
  <c r="AV110" i="31"/>
  <c r="AS110" i="31"/>
  <c r="AG110" i="31"/>
  <c r="AW109" i="31"/>
  <c r="AS109" i="31"/>
  <c r="AG109" i="31"/>
  <c r="AW108" i="31"/>
  <c r="AS108" i="31"/>
  <c r="AG108" i="31"/>
  <c r="AW107" i="31"/>
  <c r="AV107" i="31"/>
  <c r="AS107" i="31"/>
  <c r="AG107" i="31"/>
  <c r="B107" i="31"/>
  <c r="AV116" i="31" s="1"/>
  <c r="AW106" i="31"/>
  <c r="AV106" i="31"/>
  <c r="AS106" i="31"/>
  <c r="AG106" i="31"/>
  <c r="T106" i="31"/>
  <c r="B106" i="31"/>
  <c r="AW105" i="31"/>
  <c r="AV105" i="31"/>
  <c r="AS105" i="31"/>
  <c r="AG105" i="31"/>
  <c r="T105" i="31"/>
  <c r="B105" i="31"/>
  <c r="K114" i="31" s="1"/>
  <c r="L114" i="31" s="1"/>
  <c r="AM100" i="31"/>
  <c r="AL100" i="31"/>
  <c r="T100" i="31"/>
  <c r="L100" i="31"/>
  <c r="R100" i="31" s="1"/>
  <c r="K100" i="31"/>
  <c r="AM99" i="31"/>
  <c r="AL99" i="31"/>
  <c r="AK99" i="31"/>
  <c r="T99" i="31"/>
  <c r="AM98" i="31"/>
  <c r="AL98" i="31"/>
  <c r="AK98" i="31"/>
  <c r="T98" i="31"/>
  <c r="AM97" i="31"/>
  <c r="AL97" i="31"/>
  <c r="AK97" i="31"/>
  <c r="AM96" i="31"/>
  <c r="AL96" i="31"/>
  <c r="K96" i="31"/>
  <c r="L96" i="31" s="1"/>
  <c r="AM95" i="31"/>
  <c r="AL95" i="31"/>
  <c r="T95" i="31"/>
  <c r="L95" i="31"/>
  <c r="R95" i="31" s="1"/>
  <c r="K95" i="31"/>
  <c r="AM94" i="31"/>
  <c r="AL94" i="31"/>
  <c r="AK94" i="31"/>
  <c r="T94" i="31"/>
  <c r="AM93" i="31"/>
  <c r="AK93" i="31"/>
  <c r="T93" i="31"/>
  <c r="AM92" i="31"/>
  <c r="AL92" i="31"/>
  <c r="AK92" i="31"/>
  <c r="AM91" i="31"/>
  <c r="AL91" i="31"/>
  <c r="K91" i="31"/>
  <c r="L91" i="31" s="1"/>
  <c r="B91" i="31"/>
  <c r="AL93" i="31" s="1"/>
  <c r="AM90" i="31"/>
  <c r="AL90" i="31"/>
  <c r="B90" i="31"/>
  <c r="T97" i="31" s="1"/>
  <c r="AM89" i="31"/>
  <c r="AL89" i="31"/>
  <c r="T89" i="31"/>
  <c r="B89" i="31"/>
  <c r="AK96" i="31" s="1"/>
  <c r="AT84" i="31"/>
  <c r="AP84" i="31"/>
  <c r="AA84" i="31"/>
  <c r="AT83" i="31"/>
  <c r="AP83" i="31"/>
  <c r="AA83" i="31"/>
  <c r="AT82" i="31"/>
  <c r="AP82" i="31"/>
  <c r="AA82" i="31"/>
  <c r="AT81" i="31"/>
  <c r="AP81" i="31"/>
  <c r="AA81" i="31"/>
  <c r="AT80" i="31"/>
  <c r="AP80" i="31"/>
  <c r="AA80" i="31"/>
  <c r="AT79" i="31"/>
  <c r="AP79" i="31"/>
  <c r="AA79" i="31"/>
  <c r="AT78" i="31"/>
  <c r="AS78" i="31"/>
  <c r="AP78" i="31"/>
  <c r="AA78" i="31"/>
  <c r="AT77" i="31"/>
  <c r="AP77" i="31"/>
  <c r="AA77" i="31"/>
  <c r="AT76" i="31"/>
  <c r="AP76" i="31"/>
  <c r="AA76" i="31"/>
  <c r="AT75" i="31"/>
  <c r="AS75" i="31"/>
  <c r="AP75" i="31"/>
  <c r="AA75" i="31"/>
  <c r="B75" i="31"/>
  <c r="AS77" i="31" s="1"/>
  <c r="AT74" i="31"/>
  <c r="AP74" i="31"/>
  <c r="AA74" i="31"/>
  <c r="B74" i="31"/>
  <c r="T78" i="31" s="1"/>
  <c r="AT73" i="31"/>
  <c r="AP73" i="31"/>
  <c r="AA73" i="31"/>
  <c r="B73" i="31"/>
  <c r="D70" i="31"/>
  <c r="D85" i="31" s="1"/>
  <c r="D101" i="31" s="1"/>
  <c r="D117" i="31" s="1"/>
  <c r="D133" i="31" s="1"/>
  <c r="D148" i="31" s="1"/>
  <c r="AT69" i="31"/>
  <c r="AP69" i="31"/>
  <c r="AA69" i="31"/>
  <c r="T69" i="31"/>
  <c r="AT68" i="31"/>
  <c r="AS68" i="31"/>
  <c r="AP68" i="31"/>
  <c r="AA68" i="31"/>
  <c r="T68" i="31"/>
  <c r="AT67" i="31"/>
  <c r="AS67" i="31"/>
  <c r="AR67" i="31"/>
  <c r="AP67" i="31"/>
  <c r="AA67" i="31"/>
  <c r="AT66" i="31"/>
  <c r="AP66" i="31"/>
  <c r="AA66" i="31"/>
  <c r="T66" i="31"/>
  <c r="AT65" i="31"/>
  <c r="AS65" i="31"/>
  <c r="AP65" i="31"/>
  <c r="AA65" i="31"/>
  <c r="T65" i="31"/>
  <c r="AT64" i="31"/>
  <c r="AS64" i="31"/>
  <c r="AR64" i="31"/>
  <c r="AP64" i="31"/>
  <c r="AA64" i="31"/>
  <c r="AT63" i="31"/>
  <c r="AS63" i="31"/>
  <c r="AP63" i="31"/>
  <c r="AA63" i="31"/>
  <c r="T63" i="31"/>
  <c r="L63" i="31"/>
  <c r="R63" i="31" s="1"/>
  <c r="K63" i="31"/>
  <c r="AT62" i="31"/>
  <c r="AR62" i="31"/>
  <c r="AP62" i="31"/>
  <c r="AA62" i="31"/>
  <c r="T62" i="31"/>
  <c r="AT61" i="31"/>
  <c r="AS61" i="31"/>
  <c r="AR61" i="31"/>
  <c r="AP61" i="31"/>
  <c r="AA61" i="31"/>
  <c r="E61" i="31"/>
  <c r="H60" i="31" s="1"/>
  <c r="I60" i="31" s="1"/>
  <c r="J60" i="31" s="1"/>
  <c r="D61" i="31"/>
  <c r="E62" i="31" s="1"/>
  <c r="H61" i="31" s="1"/>
  <c r="I61" i="31" s="1"/>
  <c r="J61" i="31" s="1"/>
  <c r="AT60" i="31"/>
  <c r="AS60" i="31"/>
  <c r="AP60" i="31"/>
  <c r="AA60" i="31"/>
  <c r="T60" i="31"/>
  <c r="L60" i="31"/>
  <c r="R60" i="31" s="1"/>
  <c r="K60" i="31"/>
  <c r="B60" i="31"/>
  <c r="AS69" i="31" s="1"/>
  <c r="AT59" i="31"/>
  <c r="AS59" i="31"/>
  <c r="AP59" i="31"/>
  <c r="AA59" i="31"/>
  <c r="T59" i="31"/>
  <c r="B59" i="31"/>
  <c r="T64" i="31" s="1"/>
  <c r="AT58" i="31"/>
  <c r="AS58" i="31"/>
  <c r="AR58" i="31"/>
  <c r="AP58" i="31"/>
  <c r="AA58" i="31"/>
  <c r="T58" i="31"/>
  <c r="B58" i="31"/>
  <c r="AR63" i="31" s="1"/>
  <c r="D54" i="31"/>
  <c r="AT53" i="31"/>
  <c r="AP53" i="31"/>
  <c r="AG53" i="31"/>
  <c r="AA53" i="31"/>
  <c r="T53" i="31"/>
  <c r="E53" i="31"/>
  <c r="D53" i="31"/>
  <c r="D69" i="31" s="1"/>
  <c r="D84" i="31" s="1"/>
  <c r="AT52" i="31"/>
  <c r="AR52" i="31"/>
  <c r="AP52" i="31"/>
  <c r="AG52" i="31"/>
  <c r="AA52" i="31"/>
  <c r="I52" i="31"/>
  <c r="J52" i="31" s="1"/>
  <c r="H52" i="31"/>
  <c r="E52" i="31"/>
  <c r="H51" i="31" s="1"/>
  <c r="I51" i="31" s="1"/>
  <c r="J51" i="31" s="1"/>
  <c r="D52" i="31"/>
  <c r="D68" i="31" s="1"/>
  <c r="AT51" i="31"/>
  <c r="AP51" i="31"/>
  <c r="AG51" i="31"/>
  <c r="AA51" i="31"/>
  <c r="D51" i="31"/>
  <c r="D67" i="31" s="1"/>
  <c r="E68" i="31" s="1"/>
  <c r="H67" i="31" s="1"/>
  <c r="I67" i="31" s="1"/>
  <c r="J67" i="31" s="1"/>
  <c r="AT50" i="31"/>
  <c r="AP50" i="31"/>
  <c r="AG50" i="31"/>
  <c r="AA50" i="31"/>
  <c r="D50" i="31"/>
  <c r="D66" i="31" s="1"/>
  <c r="AT49" i="31"/>
  <c r="AS49" i="31"/>
  <c r="AP49" i="31"/>
  <c r="AG49" i="31"/>
  <c r="AA49" i="31"/>
  <c r="K49" i="31"/>
  <c r="L49" i="31" s="1"/>
  <c r="D49" i="31"/>
  <c r="D65" i="31" s="1"/>
  <c r="AT48" i="31"/>
  <c r="AP48" i="31"/>
  <c r="AG48" i="31"/>
  <c r="AA48" i="31"/>
  <c r="R48" i="31"/>
  <c r="D48" i="31"/>
  <c r="D64" i="31" s="1"/>
  <c r="AT47" i="31"/>
  <c r="AP47" i="31"/>
  <c r="AG47" i="31"/>
  <c r="AA47" i="31"/>
  <c r="E47" i="31"/>
  <c r="H46" i="31" s="1"/>
  <c r="I46" i="31" s="1"/>
  <c r="J46" i="31" s="1"/>
  <c r="D47" i="31"/>
  <c r="AT46" i="31"/>
  <c r="AP46" i="31"/>
  <c r="AG46" i="31"/>
  <c r="AA46" i="31"/>
  <c r="T46" i="31"/>
  <c r="D46" i="31"/>
  <c r="D62" i="31" s="1"/>
  <c r="AT45" i="31"/>
  <c r="AS45" i="31"/>
  <c r="AP45" i="31"/>
  <c r="AG45" i="31"/>
  <c r="AA45" i="31"/>
  <c r="T45" i="31"/>
  <c r="D45" i="31"/>
  <c r="E46" i="31" s="1"/>
  <c r="H45" i="31" s="1"/>
  <c r="I45" i="31" s="1"/>
  <c r="J45" i="31" s="1"/>
  <c r="AT44" i="31"/>
  <c r="AS44" i="31"/>
  <c r="AP44" i="31"/>
  <c r="AG44" i="31"/>
  <c r="AA44" i="31"/>
  <c r="D44" i="31"/>
  <c r="D60" i="31" s="1"/>
  <c r="D75" i="31" s="1"/>
  <c r="B44" i="31"/>
  <c r="AS51" i="31" s="1"/>
  <c r="AT43" i="31"/>
  <c r="AP43" i="31"/>
  <c r="AG43" i="31"/>
  <c r="AA43" i="31"/>
  <c r="T43" i="31"/>
  <c r="D43" i="31"/>
  <c r="D59" i="31" s="1"/>
  <c r="B43" i="31"/>
  <c r="T52" i="31" s="1"/>
  <c r="AT42" i="31"/>
  <c r="AS42" i="31"/>
  <c r="AR42" i="31"/>
  <c r="AP42" i="31"/>
  <c r="AG42" i="31"/>
  <c r="AA42" i="31"/>
  <c r="D42" i="31"/>
  <c r="B42" i="31"/>
  <c r="K48" i="31" s="1"/>
  <c r="L48" i="31" s="1"/>
  <c r="E38" i="31"/>
  <c r="H37" i="31" s="1"/>
  <c r="I37" i="31" s="1"/>
  <c r="J37" i="31" s="1"/>
  <c r="AT37" i="31"/>
  <c r="AP37" i="31"/>
  <c r="AA37" i="31"/>
  <c r="E37" i="31"/>
  <c r="AT36" i="31"/>
  <c r="AS36" i="31"/>
  <c r="AP36" i="31"/>
  <c r="AA36" i="31"/>
  <c r="T36" i="31"/>
  <c r="I36" i="31"/>
  <c r="J36" i="31" s="1"/>
  <c r="H36" i="31"/>
  <c r="E36" i="31"/>
  <c r="AT35" i="31"/>
  <c r="AS35" i="31"/>
  <c r="AR35" i="31"/>
  <c r="AP35" i="31"/>
  <c r="AA35" i="31"/>
  <c r="H35" i="31"/>
  <c r="I35" i="31" s="1"/>
  <c r="J35" i="31" s="1"/>
  <c r="E35" i="31"/>
  <c r="H34" i="31" s="1"/>
  <c r="I34" i="31" s="1"/>
  <c r="J34" i="31" s="1"/>
  <c r="AT34" i="31"/>
  <c r="AP34" i="31"/>
  <c r="AA34" i="31"/>
  <c r="K34" i="31"/>
  <c r="L34" i="31" s="1"/>
  <c r="E34" i="31"/>
  <c r="AT33" i="31"/>
  <c r="AP33" i="31"/>
  <c r="AA33" i="31"/>
  <c r="I33" i="31"/>
  <c r="J33" i="31" s="1"/>
  <c r="H33" i="31"/>
  <c r="E33" i="31"/>
  <c r="AT32" i="31"/>
  <c r="AP32" i="31"/>
  <c r="AA32" i="31"/>
  <c r="T32" i="31"/>
  <c r="I32" i="31"/>
  <c r="J32" i="31" s="1"/>
  <c r="H32" i="31"/>
  <c r="E32" i="31"/>
  <c r="AT31" i="31"/>
  <c r="AS31" i="31"/>
  <c r="AR31" i="31"/>
  <c r="AP31" i="31"/>
  <c r="AA31" i="31"/>
  <c r="H31" i="31"/>
  <c r="I31" i="31" s="1"/>
  <c r="J31" i="31" s="1"/>
  <c r="E31" i="31"/>
  <c r="H30" i="31" s="1"/>
  <c r="I30" i="31" s="1"/>
  <c r="J30" i="31" s="1"/>
  <c r="AT30" i="31"/>
  <c r="AP30" i="31"/>
  <c r="AA30" i="31"/>
  <c r="L30" i="31"/>
  <c r="K30" i="31"/>
  <c r="E30" i="31"/>
  <c r="H29" i="31" s="1"/>
  <c r="I29" i="31" s="1"/>
  <c r="J29" i="31" s="1"/>
  <c r="AT29" i="31"/>
  <c r="AP29" i="31"/>
  <c r="AA29" i="31"/>
  <c r="E29" i="31"/>
  <c r="AT28" i="31"/>
  <c r="AP28" i="31"/>
  <c r="AA28" i="31"/>
  <c r="J28" i="31"/>
  <c r="H28" i="31"/>
  <c r="I28" i="31" s="1"/>
  <c r="E28" i="31"/>
  <c r="B28" i="31"/>
  <c r="AS37" i="31" s="1"/>
  <c r="AT27" i="31"/>
  <c r="AS27" i="31"/>
  <c r="AR27" i="31"/>
  <c r="AP27" i="31"/>
  <c r="AA27" i="31"/>
  <c r="K27" i="31"/>
  <c r="L27" i="31" s="1"/>
  <c r="H27" i="31"/>
  <c r="I27" i="31" s="1"/>
  <c r="J27" i="31" s="1"/>
  <c r="E27" i="31"/>
  <c r="H26" i="31" s="1"/>
  <c r="I26" i="31" s="1"/>
  <c r="J26" i="31" s="1"/>
  <c r="B27" i="31"/>
  <c r="T35" i="31" s="1"/>
  <c r="AT26" i="31"/>
  <c r="AP26" i="31"/>
  <c r="AA26" i="31"/>
  <c r="T26" i="31"/>
  <c r="P26" i="31"/>
  <c r="Q26" i="31" s="1"/>
  <c r="S26" i="31" s="1"/>
  <c r="U26" i="31" s="1"/>
  <c r="O26" i="31"/>
  <c r="L26" i="31"/>
  <c r="R26" i="31" s="1"/>
  <c r="K26" i="31"/>
  <c r="B26" i="31"/>
  <c r="K29" i="31" s="1"/>
  <c r="L29" i="31" s="1"/>
  <c r="AW147" i="19"/>
  <c r="AS147" i="19"/>
  <c r="AG147" i="19"/>
  <c r="AW146" i="19"/>
  <c r="AS146" i="19"/>
  <c r="AG146" i="19"/>
  <c r="T146" i="19"/>
  <c r="AW145" i="19"/>
  <c r="AS145" i="19"/>
  <c r="AG145" i="19"/>
  <c r="AW144" i="19"/>
  <c r="AV144" i="19"/>
  <c r="AU144" i="19"/>
  <c r="AS144" i="19"/>
  <c r="AG144" i="19"/>
  <c r="AW143" i="19"/>
  <c r="AS143" i="19"/>
  <c r="AG143" i="19"/>
  <c r="AW142" i="19"/>
  <c r="AU142" i="19"/>
  <c r="AS142" i="19"/>
  <c r="AG142" i="19"/>
  <c r="AW141" i="19"/>
  <c r="AV141" i="19"/>
  <c r="AU141" i="19"/>
  <c r="AS141" i="19"/>
  <c r="AG141" i="19"/>
  <c r="AW140" i="19"/>
  <c r="AV140" i="19"/>
  <c r="AU140" i="19"/>
  <c r="AS140" i="19"/>
  <c r="AG140" i="19"/>
  <c r="K140" i="19"/>
  <c r="AW139" i="19"/>
  <c r="AS139" i="19"/>
  <c r="AG139" i="19"/>
  <c r="K139" i="19"/>
  <c r="L139" i="19" s="1"/>
  <c r="AW138" i="19"/>
  <c r="AS138" i="19"/>
  <c r="AG138" i="19"/>
  <c r="B138" i="19"/>
  <c r="AV137" i="19" s="1"/>
  <c r="AW137" i="19"/>
  <c r="AU137" i="19"/>
  <c r="AS137" i="19"/>
  <c r="AG137" i="19"/>
  <c r="K137" i="19"/>
  <c r="B137" i="19"/>
  <c r="AW136" i="19"/>
  <c r="AU136" i="19"/>
  <c r="AS136" i="19"/>
  <c r="AG136" i="19"/>
  <c r="K136" i="19"/>
  <c r="L136" i="19" s="1"/>
  <c r="B136" i="19"/>
  <c r="AU138" i="19" s="1"/>
  <c r="AZ132" i="19"/>
  <c r="AW132" i="19"/>
  <c r="AV132" i="19"/>
  <c r="AU132" i="19"/>
  <c r="AS132" i="19"/>
  <c r="AG132" i="19"/>
  <c r="AZ131" i="19"/>
  <c r="AW131" i="19"/>
  <c r="AU131" i="19"/>
  <c r="AS131" i="19"/>
  <c r="AG131" i="19"/>
  <c r="AZ130" i="19"/>
  <c r="AW130" i="19"/>
  <c r="AV130" i="19"/>
  <c r="AU130" i="19"/>
  <c r="AS130" i="19"/>
  <c r="AG130" i="19"/>
  <c r="K130" i="19"/>
  <c r="AZ129" i="19"/>
  <c r="AW129" i="19"/>
  <c r="AS129" i="19"/>
  <c r="AG129" i="19"/>
  <c r="L129" i="19"/>
  <c r="R129" i="19" s="1"/>
  <c r="AZ128" i="19"/>
  <c r="AW128" i="19"/>
  <c r="AU128" i="19"/>
  <c r="AS128" i="19"/>
  <c r="AG128" i="19"/>
  <c r="AZ127" i="19"/>
  <c r="AW127" i="19"/>
  <c r="AS127" i="19"/>
  <c r="AG127" i="19"/>
  <c r="K127" i="19"/>
  <c r="L127" i="19" s="1"/>
  <c r="AZ126" i="19"/>
  <c r="AW126" i="19"/>
  <c r="AV126" i="19"/>
  <c r="AU126" i="19"/>
  <c r="AS126" i="19"/>
  <c r="AG126" i="19"/>
  <c r="T126" i="19"/>
  <c r="K126" i="19"/>
  <c r="L126" i="19" s="1"/>
  <c r="AZ125" i="19"/>
  <c r="AW125" i="19"/>
  <c r="AV125" i="19"/>
  <c r="AS125" i="19"/>
  <c r="AG125" i="19"/>
  <c r="K125" i="19"/>
  <c r="L125" i="19" s="1"/>
  <c r="AZ124" i="19"/>
  <c r="AW124" i="19"/>
  <c r="AU124" i="19"/>
  <c r="AS124" i="19"/>
  <c r="AG124" i="19"/>
  <c r="AZ123" i="19"/>
  <c r="AW123" i="19"/>
  <c r="AV123" i="19"/>
  <c r="AU123" i="19"/>
  <c r="AS123" i="19"/>
  <c r="AG123" i="19"/>
  <c r="K123" i="19"/>
  <c r="L123" i="19" s="1"/>
  <c r="B123" i="19"/>
  <c r="AV127" i="19" s="1"/>
  <c r="AZ122" i="19"/>
  <c r="AW122" i="19"/>
  <c r="AV122" i="19"/>
  <c r="AS122" i="19"/>
  <c r="AG122" i="19"/>
  <c r="K122" i="19"/>
  <c r="L122" i="19" s="1"/>
  <c r="B122" i="19"/>
  <c r="T128" i="19" s="1"/>
  <c r="AZ121" i="19"/>
  <c r="AW121" i="19"/>
  <c r="AV121" i="19"/>
  <c r="AU121" i="19"/>
  <c r="AS121" i="19"/>
  <c r="AG121" i="19"/>
  <c r="K121" i="19"/>
  <c r="L121" i="19" s="1"/>
  <c r="B121" i="19"/>
  <c r="K129" i="19" s="1"/>
  <c r="AW116" i="19"/>
  <c r="AS116" i="19"/>
  <c r="AG116" i="19"/>
  <c r="AW115" i="19"/>
  <c r="AV115" i="19"/>
  <c r="AS115" i="19"/>
  <c r="AG115" i="19"/>
  <c r="K115" i="19"/>
  <c r="AW114" i="19"/>
  <c r="AS114" i="19"/>
  <c r="AG114" i="19"/>
  <c r="K114" i="19"/>
  <c r="AW113" i="19"/>
  <c r="AS113" i="19"/>
  <c r="AG113" i="19"/>
  <c r="AW112" i="19"/>
  <c r="AV112" i="19"/>
  <c r="AS112" i="19"/>
  <c r="AG112" i="19"/>
  <c r="K112" i="19"/>
  <c r="AW111" i="19"/>
  <c r="AS111" i="19"/>
  <c r="AG111" i="19"/>
  <c r="K111" i="19"/>
  <c r="AW110" i="19"/>
  <c r="AS110" i="19"/>
  <c r="AG110" i="19"/>
  <c r="AW109" i="19"/>
  <c r="AU109" i="19"/>
  <c r="AS109" i="19"/>
  <c r="AG109" i="19"/>
  <c r="K109" i="19"/>
  <c r="AW108" i="19"/>
  <c r="AS108" i="19"/>
  <c r="AG108" i="19"/>
  <c r="K108" i="19"/>
  <c r="AW107" i="19"/>
  <c r="AS107" i="19"/>
  <c r="AG107" i="19"/>
  <c r="B107" i="19"/>
  <c r="AV111" i="19" s="1"/>
  <c r="AW106" i="19"/>
  <c r="AV106" i="19"/>
  <c r="AU106" i="19"/>
  <c r="AS106" i="19"/>
  <c r="AG106" i="19"/>
  <c r="K106" i="19"/>
  <c r="L106" i="19" s="1"/>
  <c r="B106" i="19"/>
  <c r="AW105" i="19"/>
  <c r="AS105" i="19"/>
  <c r="AG105" i="19"/>
  <c r="K105" i="19"/>
  <c r="L105" i="19" s="1"/>
  <c r="B105" i="19"/>
  <c r="AU111" i="19" s="1"/>
  <c r="AM100" i="19"/>
  <c r="AL100" i="19"/>
  <c r="AM99" i="19"/>
  <c r="AM98" i="19"/>
  <c r="AM97" i="19"/>
  <c r="AM96" i="19"/>
  <c r="AM95" i="19"/>
  <c r="AL95" i="19"/>
  <c r="AM94" i="19"/>
  <c r="AL94" i="19"/>
  <c r="AM93" i="19"/>
  <c r="AL93" i="19"/>
  <c r="AM92" i="19"/>
  <c r="AM91" i="19"/>
  <c r="B91" i="19"/>
  <c r="AL98" i="19" s="1"/>
  <c r="AM90" i="19"/>
  <c r="T90" i="19"/>
  <c r="B90" i="19"/>
  <c r="T99" i="19" s="1"/>
  <c r="AM89" i="19"/>
  <c r="AL89" i="19"/>
  <c r="B89" i="19"/>
  <c r="AT84" i="19"/>
  <c r="AR84" i="19"/>
  <c r="AP84" i="19"/>
  <c r="AA84" i="19"/>
  <c r="AT83" i="19"/>
  <c r="AS83" i="19"/>
  <c r="AP83" i="19"/>
  <c r="AA83" i="19"/>
  <c r="T83" i="19"/>
  <c r="AT82" i="19"/>
  <c r="AS82" i="19"/>
  <c r="AP82" i="19"/>
  <c r="AA82" i="19"/>
  <c r="T82" i="19"/>
  <c r="AT81" i="19"/>
  <c r="AR81" i="19"/>
  <c r="AP81" i="19"/>
  <c r="AA81" i="19"/>
  <c r="AT80" i="19"/>
  <c r="AS80" i="19"/>
  <c r="AP80" i="19"/>
  <c r="AA80" i="19"/>
  <c r="T80" i="19"/>
  <c r="AT79" i="19"/>
  <c r="AS79" i="19"/>
  <c r="AR79" i="19"/>
  <c r="AP79" i="19"/>
  <c r="AA79" i="19"/>
  <c r="K79" i="19"/>
  <c r="L79" i="19" s="1"/>
  <c r="AT78" i="19"/>
  <c r="AP78" i="19"/>
  <c r="AA78" i="19"/>
  <c r="T78" i="19"/>
  <c r="AT77" i="19"/>
  <c r="AS77" i="19"/>
  <c r="AR77" i="19"/>
  <c r="AP77" i="19"/>
  <c r="AA77" i="19"/>
  <c r="T77" i="19"/>
  <c r="AT76" i="19"/>
  <c r="AS76" i="19"/>
  <c r="AR76" i="19"/>
  <c r="AP76" i="19"/>
  <c r="AA76" i="19"/>
  <c r="K76" i="19"/>
  <c r="L76" i="19" s="1"/>
  <c r="AT75" i="19"/>
  <c r="AP75" i="19"/>
  <c r="AA75" i="19"/>
  <c r="T75" i="19"/>
  <c r="B75" i="19"/>
  <c r="AS78" i="19" s="1"/>
  <c r="AT74" i="19"/>
  <c r="AS74" i="19"/>
  <c r="AP74" i="19"/>
  <c r="AA74" i="19"/>
  <c r="T74" i="19"/>
  <c r="B74" i="19"/>
  <c r="T79" i="19" s="1"/>
  <c r="AT73" i="19"/>
  <c r="AS73" i="19"/>
  <c r="AP73" i="19"/>
  <c r="AA73" i="19"/>
  <c r="T73" i="19"/>
  <c r="B73" i="19"/>
  <c r="AR82" i="19" s="1"/>
  <c r="AT69" i="19"/>
  <c r="AR69" i="19"/>
  <c r="AP69" i="19"/>
  <c r="AA69" i="19"/>
  <c r="D69" i="19"/>
  <c r="E70" i="19" s="1"/>
  <c r="H69" i="19" s="1"/>
  <c r="I69" i="19" s="1"/>
  <c r="J69" i="19" s="1"/>
  <c r="AT68" i="19"/>
  <c r="AP68" i="19"/>
  <c r="AA68" i="19"/>
  <c r="D68" i="19"/>
  <c r="AT67" i="19"/>
  <c r="AP67" i="19"/>
  <c r="AA67" i="19"/>
  <c r="L67" i="19"/>
  <c r="K67" i="19"/>
  <c r="AT66" i="19"/>
  <c r="AR66" i="19"/>
  <c r="AP66" i="19"/>
  <c r="AA66" i="19"/>
  <c r="D66" i="19"/>
  <c r="E67" i="19" s="1"/>
  <c r="H66" i="19" s="1"/>
  <c r="I66" i="19" s="1"/>
  <c r="J66" i="19" s="1"/>
  <c r="AT65" i="19"/>
  <c r="AP65" i="19"/>
  <c r="AA65" i="19"/>
  <c r="K65" i="19"/>
  <c r="D65" i="19"/>
  <c r="AT64" i="19"/>
  <c r="AP64" i="19"/>
  <c r="AA64" i="19"/>
  <c r="K64" i="19"/>
  <c r="AT63" i="19"/>
  <c r="AP63" i="19"/>
  <c r="AA63" i="19"/>
  <c r="D63" i="19"/>
  <c r="E64" i="19" s="1"/>
  <c r="H63" i="19" s="1"/>
  <c r="I63" i="19" s="1"/>
  <c r="J63" i="19" s="1"/>
  <c r="AT62" i="19"/>
  <c r="AS62" i="19"/>
  <c r="AP62" i="19"/>
  <c r="AA62" i="19"/>
  <c r="K62" i="19"/>
  <c r="D62" i="19"/>
  <c r="AT61" i="19"/>
  <c r="AP61" i="19"/>
  <c r="AA61" i="19"/>
  <c r="K61" i="19"/>
  <c r="L61" i="19" s="1"/>
  <c r="AT60" i="19"/>
  <c r="AP60" i="19"/>
  <c r="AA60" i="19"/>
  <c r="D60" i="19"/>
  <c r="E61" i="19" s="1"/>
  <c r="H60" i="19" s="1"/>
  <c r="I60" i="19" s="1"/>
  <c r="J60" i="19" s="1"/>
  <c r="B60" i="19"/>
  <c r="AS64" i="19" s="1"/>
  <c r="AT59" i="19"/>
  <c r="AP59" i="19"/>
  <c r="AA59" i="19"/>
  <c r="K59" i="19"/>
  <c r="D59" i="19"/>
  <c r="B59" i="19"/>
  <c r="AT58" i="19"/>
  <c r="AP58" i="19"/>
  <c r="AA58" i="19"/>
  <c r="L58" i="19"/>
  <c r="K58" i="19"/>
  <c r="B58" i="19"/>
  <c r="AR64" i="19" s="1"/>
  <c r="E54" i="19"/>
  <c r="D54" i="19"/>
  <c r="D70" i="19" s="1"/>
  <c r="D85" i="19" s="1"/>
  <c r="D101" i="19" s="1"/>
  <c r="D117" i="19" s="1"/>
  <c r="D133" i="19" s="1"/>
  <c r="D148" i="19" s="1"/>
  <c r="AT53" i="19"/>
  <c r="AR53" i="19"/>
  <c r="AP53" i="19"/>
  <c r="AG53" i="19"/>
  <c r="AA53" i="19"/>
  <c r="K53" i="19"/>
  <c r="L53" i="19" s="1"/>
  <c r="H53" i="19"/>
  <c r="I53" i="19" s="1"/>
  <c r="J53" i="19" s="1"/>
  <c r="D53" i="19"/>
  <c r="AT52" i="19"/>
  <c r="AP52" i="19"/>
  <c r="AG52" i="19"/>
  <c r="AA52" i="19"/>
  <c r="L52" i="19"/>
  <c r="K52" i="19"/>
  <c r="D52" i="19"/>
  <c r="E53" i="19" s="1"/>
  <c r="H52" i="19" s="1"/>
  <c r="I52" i="19" s="1"/>
  <c r="J52" i="19" s="1"/>
  <c r="AT51" i="19"/>
  <c r="AR51" i="19"/>
  <c r="AP51" i="19"/>
  <c r="AG51" i="19"/>
  <c r="AA51" i="19"/>
  <c r="T51" i="19"/>
  <c r="K51" i="19"/>
  <c r="L51" i="19" s="1"/>
  <c r="E51" i="19"/>
  <c r="D51" i="19"/>
  <c r="E52" i="19" s="1"/>
  <c r="H51" i="19" s="1"/>
  <c r="I51" i="19" s="1"/>
  <c r="J51" i="19" s="1"/>
  <c r="AT50" i="19"/>
  <c r="AR50" i="19"/>
  <c r="AP50" i="19"/>
  <c r="AG50" i="19"/>
  <c r="AA50" i="19"/>
  <c r="K50" i="19"/>
  <c r="L50" i="19" s="1"/>
  <c r="H50" i="19"/>
  <c r="I50" i="19" s="1"/>
  <c r="J50" i="19" s="1"/>
  <c r="E50" i="19"/>
  <c r="H49" i="19" s="1"/>
  <c r="I49" i="19" s="1"/>
  <c r="J49" i="19" s="1"/>
  <c r="D50" i="19"/>
  <c r="AT49" i="19"/>
  <c r="AP49" i="19"/>
  <c r="AG49" i="19"/>
  <c r="AA49" i="19"/>
  <c r="E49" i="19"/>
  <c r="H48" i="19" s="1"/>
  <c r="I48" i="19" s="1"/>
  <c r="J48" i="19" s="1"/>
  <c r="D49" i="19"/>
  <c r="AT48" i="19"/>
  <c r="AS48" i="19"/>
  <c r="AP48" i="19"/>
  <c r="AG48" i="19"/>
  <c r="AA48" i="19"/>
  <c r="E48" i="19"/>
  <c r="H47" i="19" s="1"/>
  <c r="D48" i="19"/>
  <c r="D64" i="19" s="1"/>
  <c r="AT47" i="19"/>
  <c r="AS47" i="19"/>
  <c r="AP47" i="19"/>
  <c r="AG47" i="19"/>
  <c r="AA47" i="19"/>
  <c r="J47" i="19"/>
  <c r="I47" i="19"/>
  <c r="D47" i="19"/>
  <c r="AT46" i="19"/>
  <c r="AS46" i="19"/>
  <c r="AP46" i="19"/>
  <c r="AG46" i="19"/>
  <c r="AA46" i="19"/>
  <c r="D46" i="19"/>
  <c r="E47" i="19" s="1"/>
  <c r="H46" i="19" s="1"/>
  <c r="I46" i="19" s="1"/>
  <c r="J46" i="19" s="1"/>
  <c r="AT45" i="19"/>
  <c r="AP45" i="19"/>
  <c r="AG45" i="19"/>
  <c r="AA45" i="19"/>
  <c r="E45" i="19"/>
  <c r="H44" i="19" s="1"/>
  <c r="I44" i="19" s="1"/>
  <c r="J44" i="19" s="1"/>
  <c r="D45" i="19"/>
  <c r="AT44" i="19"/>
  <c r="AP44" i="19"/>
  <c r="AG44" i="19"/>
  <c r="AA44" i="19"/>
  <c r="T44" i="19"/>
  <c r="D44" i="19"/>
  <c r="B44" i="19"/>
  <c r="AS52" i="19" s="1"/>
  <c r="AT43" i="19"/>
  <c r="AS43" i="19"/>
  <c r="AP43" i="19"/>
  <c r="AG43" i="19"/>
  <c r="AA43" i="19"/>
  <c r="T43" i="19"/>
  <c r="E43" i="19"/>
  <c r="H42" i="19" s="1"/>
  <c r="I42" i="19" s="1"/>
  <c r="J42" i="19" s="1"/>
  <c r="D43" i="19"/>
  <c r="E44" i="19" s="1"/>
  <c r="H43" i="19" s="1"/>
  <c r="I43" i="19" s="1"/>
  <c r="J43" i="19" s="1"/>
  <c r="B43" i="19"/>
  <c r="T48" i="19" s="1"/>
  <c r="AT42" i="19"/>
  <c r="AS42" i="19"/>
  <c r="AP42" i="19"/>
  <c r="AG42" i="19"/>
  <c r="AA42" i="19"/>
  <c r="T42" i="19"/>
  <c r="K42" i="19"/>
  <c r="L42" i="19" s="1"/>
  <c r="D42" i="19"/>
  <c r="D58" i="19" s="1"/>
  <c r="B42" i="19"/>
  <c r="AR47" i="19" s="1"/>
  <c r="E38" i="19"/>
  <c r="AT37" i="19"/>
  <c r="AS37" i="19"/>
  <c r="AP37" i="19"/>
  <c r="AA37" i="19"/>
  <c r="T37" i="19"/>
  <c r="H37" i="19"/>
  <c r="I37" i="19" s="1"/>
  <c r="J37" i="19" s="1"/>
  <c r="E37" i="19"/>
  <c r="H36" i="19" s="1"/>
  <c r="I36" i="19" s="1"/>
  <c r="J36" i="19" s="1"/>
  <c r="AT36" i="19"/>
  <c r="AP36" i="19"/>
  <c r="AA36" i="19"/>
  <c r="E36" i="19"/>
  <c r="H35" i="19" s="1"/>
  <c r="I35" i="19" s="1"/>
  <c r="AT35" i="19"/>
  <c r="AP35" i="19"/>
  <c r="AA35" i="19"/>
  <c r="K35" i="19"/>
  <c r="L35" i="19" s="1"/>
  <c r="J35" i="19"/>
  <c r="E35" i="19"/>
  <c r="AT34" i="19"/>
  <c r="AS34" i="19"/>
  <c r="AP34" i="19"/>
  <c r="AA34" i="19"/>
  <c r="T34" i="19"/>
  <c r="H34" i="19"/>
  <c r="I34" i="19" s="1"/>
  <c r="J34" i="19" s="1"/>
  <c r="E34" i="19"/>
  <c r="AT33" i="19"/>
  <c r="AS33" i="19"/>
  <c r="AP33" i="19"/>
  <c r="AA33" i="19"/>
  <c r="T33" i="19"/>
  <c r="I33" i="19"/>
  <c r="J33" i="19" s="1"/>
  <c r="H33" i="19"/>
  <c r="E33" i="19"/>
  <c r="H32" i="19" s="1"/>
  <c r="I32" i="19" s="1"/>
  <c r="J32" i="19" s="1"/>
  <c r="AT32" i="19"/>
  <c r="AR32" i="19"/>
  <c r="AP32" i="19"/>
  <c r="AA32" i="19"/>
  <c r="E32" i="19"/>
  <c r="H31" i="19" s="1"/>
  <c r="I31" i="19" s="1"/>
  <c r="AT31" i="19"/>
  <c r="AP31" i="19"/>
  <c r="AA31" i="19"/>
  <c r="K31" i="19"/>
  <c r="L31" i="19" s="1"/>
  <c r="J31" i="19"/>
  <c r="E31" i="19"/>
  <c r="AT30" i="19"/>
  <c r="AS30" i="19"/>
  <c r="AP30" i="19"/>
  <c r="AA30" i="19"/>
  <c r="T30" i="19"/>
  <c r="I30" i="19"/>
  <c r="J30" i="19" s="1"/>
  <c r="H30" i="19"/>
  <c r="E30" i="19"/>
  <c r="H29" i="19" s="1"/>
  <c r="I29" i="19" s="1"/>
  <c r="J29" i="19" s="1"/>
  <c r="AT29" i="19"/>
  <c r="AR29" i="19"/>
  <c r="AP29" i="19"/>
  <c r="AA29" i="19"/>
  <c r="E29" i="19"/>
  <c r="AT28" i="19"/>
  <c r="AS28" i="19"/>
  <c r="AR28" i="19"/>
  <c r="AP28" i="19"/>
  <c r="AA28" i="19"/>
  <c r="K28" i="19"/>
  <c r="L28" i="19" s="1"/>
  <c r="H28" i="19"/>
  <c r="I28" i="19" s="1"/>
  <c r="J28" i="19" s="1"/>
  <c r="E28" i="19"/>
  <c r="H27" i="19" s="1"/>
  <c r="I27" i="19" s="1"/>
  <c r="J27" i="19" s="1"/>
  <c r="B28" i="19"/>
  <c r="AS35" i="19" s="1"/>
  <c r="AT27" i="19"/>
  <c r="AP27" i="19"/>
  <c r="AA27" i="19"/>
  <c r="T27" i="19"/>
  <c r="L27" i="19"/>
  <c r="R27" i="19" s="1"/>
  <c r="E27" i="19"/>
  <c r="B27" i="19"/>
  <c r="T29" i="19" s="1"/>
  <c r="AT26" i="19"/>
  <c r="AS26" i="19"/>
  <c r="AP26" i="19"/>
  <c r="AA26" i="19"/>
  <c r="T26" i="19"/>
  <c r="H26" i="19"/>
  <c r="I26" i="19" s="1"/>
  <c r="J26" i="19" s="1"/>
  <c r="B26" i="19"/>
  <c r="K27" i="19" s="1"/>
  <c r="AW147" i="18"/>
  <c r="AS147" i="18"/>
  <c r="AG147" i="18"/>
  <c r="AW146" i="18"/>
  <c r="AS146" i="18"/>
  <c r="AG146" i="18"/>
  <c r="AW145" i="18"/>
  <c r="AS145" i="18"/>
  <c r="AG145" i="18"/>
  <c r="AW144" i="18"/>
  <c r="AS144" i="18"/>
  <c r="AG144" i="18"/>
  <c r="AW143" i="18"/>
  <c r="AS143" i="18"/>
  <c r="AG143" i="18"/>
  <c r="AW142" i="18"/>
  <c r="AV142" i="18"/>
  <c r="AS142" i="18"/>
  <c r="AG142" i="18"/>
  <c r="AW141" i="18"/>
  <c r="AS141" i="18"/>
  <c r="AG141" i="18"/>
  <c r="AW140" i="18"/>
  <c r="AV140" i="18"/>
  <c r="AS140" i="18"/>
  <c r="AG140" i="18"/>
  <c r="T140" i="18"/>
  <c r="AW139" i="18"/>
  <c r="AV139" i="18"/>
  <c r="AS139" i="18"/>
  <c r="AG139" i="18"/>
  <c r="AW138" i="18"/>
  <c r="AS138" i="18"/>
  <c r="AG138" i="18"/>
  <c r="B138" i="18"/>
  <c r="AV141" i="18" s="1"/>
  <c r="AW137" i="18"/>
  <c r="AS137" i="18"/>
  <c r="AG137" i="18"/>
  <c r="B137" i="18"/>
  <c r="T142" i="18" s="1"/>
  <c r="AW136" i="18"/>
  <c r="AV136" i="18"/>
  <c r="AS136" i="18"/>
  <c r="AG136" i="18"/>
  <c r="B136" i="18"/>
  <c r="K147" i="18" s="1"/>
  <c r="L147" i="18" s="1"/>
  <c r="AZ132" i="18"/>
  <c r="AW132" i="18"/>
  <c r="AU132" i="18"/>
  <c r="AS132" i="18"/>
  <c r="AG132" i="18"/>
  <c r="AZ131" i="18"/>
  <c r="AW131" i="18"/>
  <c r="AV131" i="18"/>
  <c r="AU131" i="18"/>
  <c r="AS131" i="18"/>
  <c r="AG131" i="18"/>
  <c r="AZ130" i="18"/>
  <c r="AW130" i="18"/>
  <c r="AS130" i="18"/>
  <c r="AG130" i="18"/>
  <c r="AZ129" i="18"/>
  <c r="AW129" i="18"/>
  <c r="AU129" i="18"/>
  <c r="AS129" i="18"/>
  <c r="AG129" i="18"/>
  <c r="AZ128" i="18"/>
  <c r="AW128" i="18"/>
  <c r="AS128" i="18"/>
  <c r="AG128" i="18"/>
  <c r="AZ127" i="18"/>
  <c r="AW127" i="18"/>
  <c r="AS127" i="18"/>
  <c r="AG127" i="18"/>
  <c r="K127" i="18"/>
  <c r="L127" i="18" s="1"/>
  <c r="AZ126" i="18"/>
  <c r="AW126" i="18"/>
  <c r="AS126" i="18"/>
  <c r="AG126" i="18"/>
  <c r="T126" i="18"/>
  <c r="L126" i="18"/>
  <c r="K126" i="18"/>
  <c r="AZ125" i="18"/>
  <c r="AW125" i="18"/>
  <c r="AS125" i="18"/>
  <c r="AG125" i="18"/>
  <c r="T125" i="18"/>
  <c r="AZ124" i="18"/>
  <c r="AW124" i="18"/>
  <c r="AS124" i="18"/>
  <c r="AG124" i="18"/>
  <c r="K124" i="18"/>
  <c r="L124" i="18" s="1"/>
  <c r="AZ123" i="18"/>
  <c r="AW123" i="18"/>
  <c r="AU123" i="18"/>
  <c r="AS123" i="18"/>
  <c r="AG123" i="18"/>
  <c r="T123" i="18"/>
  <c r="K123" i="18"/>
  <c r="L123" i="18" s="1"/>
  <c r="B123" i="18"/>
  <c r="AV122" i="18" s="1"/>
  <c r="AZ122" i="18"/>
  <c r="AW122" i="18"/>
  <c r="AS122" i="18"/>
  <c r="AG122" i="18"/>
  <c r="B122" i="18"/>
  <c r="T127" i="18" s="1"/>
  <c r="AZ121" i="18"/>
  <c r="AW121" i="18"/>
  <c r="AU121" i="18"/>
  <c r="AS121" i="18"/>
  <c r="AG121" i="18"/>
  <c r="T121" i="18"/>
  <c r="K121" i="18"/>
  <c r="L121" i="18" s="1"/>
  <c r="B121" i="18"/>
  <c r="K128" i="18" s="1"/>
  <c r="L128" i="18" s="1"/>
  <c r="R128" i="18" s="1"/>
  <c r="AW116" i="18"/>
  <c r="AS116" i="18"/>
  <c r="AG116" i="18"/>
  <c r="AW115" i="18"/>
  <c r="AS115" i="18"/>
  <c r="AG115" i="18"/>
  <c r="AW114" i="18"/>
  <c r="AV114" i="18"/>
  <c r="AS114" i="18"/>
  <c r="AG114" i="18"/>
  <c r="K114" i="18"/>
  <c r="AW113" i="18"/>
  <c r="AS113" i="18"/>
  <c r="AG113" i="18"/>
  <c r="AW112" i="18"/>
  <c r="AS112" i="18"/>
  <c r="AG112" i="18"/>
  <c r="AW111" i="18"/>
  <c r="AU111" i="18"/>
  <c r="AS111" i="18"/>
  <c r="AG111" i="18"/>
  <c r="AW110" i="18"/>
  <c r="AV110" i="18"/>
  <c r="AS110" i="18"/>
  <c r="AG110" i="18"/>
  <c r="AW109" i="18"/>
  <c r="AS109" i="18"/>
  <c r="AG109" i="18"/>
  <c r="AW108" i="18"/>
  <c r="AU108" i="18"/>
  <c r="AS108" i="18"/>
  <c r="AG108" i="18"/>
  <c r="AW107" i="18"/>
  <c r="AV107" i="18"/>
  <c r="AS107" i="18"/>
  <c r="AG107" i="18"/>
  <c r="B107" i="18"/>
  <c r="AV116" i="18" s="1"/>
  <c r="AW106" i="18"/>
  <c r="AS106" i="18"/>
  <c r="AG106" i="18"/>
  <c r="T106" i="18"/>
  <c r="K106" i="18"/>
  <c r="B106" i="18"/>
  <c r="T115" i="18" s="1"/>
  <c r="AW105" i="18"/>
  <c r="AV105" i="18"/>
  <c r="AS105" i="18"/>
  <c r="AG105" i="18"/>
  <c r="K105" i="18"/>
  <c r="L105" i="18" s="1"/>
  <c r="B105" i="18"/>
  <c r="AU110" i="18" s="1"/>
  <c r="D101" i="18"/>
  <c r="D117" i="18" s="1"/>
  <c r="D133" i="18" s="1"/>
  <c r="D148" i="18" s="1"/>
  <c r="AM100" i="18"/>
  <c r="AM99" i="18"/>
  <c r="AM98" i="18"/>
  <c r="AL98" i="18"/>
  <c r="T98" i="18"/>
  <c r="K98" i="18"/>
  <c r="L98" i="18" s="1"/>
  <c r="AM97" i="18"/>
  <c r="AL97" i="18"/>
  <c r="AM96" i="18"/>
  <c r="K96" i="18"/>
  <c r="L96" i="18" s="1"/>
  <c r="AM95" i="18"/>
  <c r="AM94" i="18"/>
  <c r="AL94" i="18"/>
  <c r="AM93" i="18"/>
  <c r="AL93" i="18"/>
  <c r="T93" i="18"/>
  <c r="K93" i="18"/>
  <c r="L93" i="18" s="1"/>
  <c r="AM92" i="18"/>
  <c r="AL92" i="18"/>
  <c r="AM91" i="18"/>
  <c r="K91" i="18"/>
  <c r="L91" i="18" s="1"/>
  <c r="B91" i="18"/>
  <c r="AL95" i="18" s="1"/>
  <c r="AM90" i="18"/>
  <c r="AL90" i="18"/>
  <c r="AK90" i="18"/>
  <c r="K90" i="18"/>
  <c r="L90" i="18" s="1"/>
  <c r="B90" i="18"/>
  <c r="T100" i="18" s="1"/>
  <c r="AM89" i="18"/>
  <c r="AL89" i="18"/>
  <c r="B89" i="18"/>
  <c r="AK89" i="18" s="1"/>
  <c r="AT84" i="18"/>
  <c r="AP84" i="18"/>
  <c r="AA84" i="18"/>
  <c r="K84" i="18"/>
  <c r="L84" i="18" s="1"/>
  <c r="AT83" i="18"/>
  <c r="AP83" i="18"/>
  <c r="AA83" i="18"/>
  <c r="AT82" i="18"/>
  <c r="AP82" i="18"/>
  <c r="AA82" i="18"/>
  <c r="T82" i="18"/>
  <c r="D82" i="18"/>
  <c r="AT81" i="18"/>
  <c r="AP81" i="18"/>
  <c r="AA81" i="18"/>
  <c r="K81" i="18"/>
  <c r="L81" i="18" s="1"/>
  <c r="AT80" i="18"/>
  <c r="AP80" i="18"/>
  <c r="AA80" i="18"/>
  <c r="AT79" i="18"/>
  <c r="AS79" i="18"/>
  <c r="AP79" i="18"/>
  <c r="AA79" i="18"/>
  <c r="AT78" i="18"/>
  <c r="AS78" i="18"/>
  <c r="AP78" i="18"/>
  <c r="AA78" i="18"/>
  <c r="AT77" i="18"/>
  <c r="AP77" i="18"/>
  <c r="AA77" i="18"/>
  <c r="AT76" i="18"/>
  <c r="AS76" i="18"/>
  <c r="AP76" i="18"/>
  <c r="AA76" i="18"/>
  <c r="AT75" i="18"/>
  <c r="AS75" i="18"/>
  <c r="AP75" i="18"/>
  <c r="AA75" i="18"/>
  <c r="B75" i="18"/>
  <c r="AS77" i="18" s="1"/>
  <c r="AT74" i="18"/>
  <c r="AS74" i="18"/>
  <c r="AP74" i="18"/>
  <c r="AA74" i="18"/>
  <c r="B74" i="18"/>
  <c r="T78" i="18" s="1"/>
  <c r="AT73" i="18"/>
  <c r="AS73" i="18"/>
  <c r="AP73" i="18"/>
  <c r="AA73" i="18"/>
  <c r="T73" i="18"/>
  <c r="B73" i="18"/>
  <c r="D70" i="18"/>
  <c r="D85" i="18" s="1"/>
  <c r="AT69" i="18"/>
  <c r="AP69" i="18"/>
  <c r="AA69" i="18"/>
  <c r="AT68" i="18"/>
  <c r="AS68" i="18"/>
  <c r="AP68" i="18"/>
  <c r="AA68" i="18"/>
  <c r="AT67" i="18"/>
  <c r="AR67" i="18"/>
  <c r="AP67" i="18"/>
  <c r="AA67" i="18"/>
  <c r="AT66" i="18"/>
  <c r="AP66" i="18"/>
  <c r="AA66" i="18"/>
  <c r="AT65" i="18"/>
  <c r="AS65" i="18"/>
  <c r="AP65" i="18"/>
  <c r="AA65" i="18"/>
  <c r="AT64" i="18"/>
  <c r="AS64" i="18"/>
  <c r="AP64" i="18"/>
  <c r="AA64" i="18"/>
  <c r="K64" i="18"/>
  <c r="L64" i="18" s="1"/>
  <c r="D64" i="18"/>
  <c r="AT63" i="18"/>
  <c r="AP63" i="18"/>
  <c r="AA63" i="18"/>
  <c r="T63" i="18"/>
  <c r="K63" i="18"/>
  <c r="L63" i="18" s="1"/>
  <c r="R63" i="18" s="1"/>
  <c r="AT62" i="18"/>
  <c r="AS62" i="18"/>
  <c r="AR62" i="18"/>
  <c r="AP62" i="18"/>
  <c r="AA62" i="18"/>
  <c r="T62" i="18"/>
  <c r="AT61" i="18"/>
  <c r="AS61" i="18"/>
  <c r="AR61" i="18"/>
  <c r="AP61" i="18"/>
  <c r="AA61" i="18"/>
  <c r="K61" i="18"/>
  <c r="L61" i="18" s="1"/>
  <c r="D61" i="18"/>
  <c r="AT60" i="18"/>
  <c r="AP60" i="18"/>
  <c r="AA60" i="18"/>
  <c r="T60" i="18"/>
  <c r="K60" i="18"/>
  <c r="L60" i="18" s="1"/>
  <c r="R60" i="18" s="1"/>
  <c r="B60" i="18"/>
  <c r="AS63" i="18" s="1"/>
  <c r="AT59" i="18"/>
  <c r="AS59" i="18"/>
  <c r="AR59" i="18"/>
  <c r="AP59" i="18"/>
  <c r="AA59" i="18"/>
  <c r="T59" i="18"/>
  <c r="B59" i="18"/>
  <c r="T64" i="18" s="1"/>
  <c r="AT58" i="18"/>
  <c r="AS58" i="18"/>
  <c r="AR58" i="18"/>
  <c r="AP58" i="18"/>
  <c r="AA58" i="18"/>
  <c r="L58" i="18"/>
  <c r="R58" i="18" s="1"/>
  <c r="K58" i="18"/>
  <c r="D58" i="18"/>
  <c r="B58" i="18"/>
  <c r="AR63" i="18" s="1"/>
  <c r="E54" i="18"/>
  <c r="H53" i="18" s="1"/>
  <c r="I53" i="18" s="1"/>
  <c r="J53" i="18" s="1"/>
  <c r="D54" i="18"/>
  <c r="AT53" i="18"/>
  <c r="AP53" i="18"/>
  <c r="AG53" i="18"/>
  <c r="AA53" i="18"/>
  <c r="T53" i="18"/>
  <c r="E53" i="18"/>
  <c r="H52" i="18" s="1"/>
  <c r="D53" i="18"/>
  <c r="D69" i="18" s="1"/>
  <c r="AT52" i="18"/>
  <c r="AP52" i="18"/>
  <c r="AG52" i="18"/>
  <c r="AA52" i="18"/>
  <c r="I52" i="18"/>
  <c r="J52" i="18" s="1"/>
  <c r="E52" i="18"/>
  <c r="H51" i="18" s="1"/>
  <c r="I51" i="18" s="1"/>
  <c r="J51" i="18" s="1"/>
  <c r="D52" i="18"/>
  <c r="D68" i="18" s="1"/>
  <c r="AT51" i="18"/>
  <c r="AP51" i="18"/>
  <c r="AG51" i="18"/>
  <c r="AA51" i="18"/>
  <c r="D51" i="18"/>
  <c r="D67" i="18" s="1"/>
  <c r="E68" i="18" s="1"/>
  <c r="H67" i="18" s="1"/>
  <c r="I67" i="18" s="1"/>
  <c r="J67" i="18" s="1"/>
  <c r="AT50" i="18"/>
  <c r="AP50" i="18"/>
  <c r="AG50" i="18"/>
  <c r="AA50" i="18"/>
  <c r="D50" i="18"/>
  <c r="D66" i="18" s="1"/>
  <c r="AT49" i="18"/>
  <c r="AS49" i="18"/>
  <c r="AP49" i="18"/>
  <c r="AG49" i="18"/>
  <c r="AA49" i="18"/>
  <c r="E49" i="18"/>
  <c r="H48" i="18" s="1"/>
  <c r="I48" i="18" s="1"/>
  <c r="J48" i="18" s="1"/>
  <c r="D49" i="18"/>
  <c r="D65" i="18" s="1"/>
  <c r="AT48" i="18"/>
  <c r="AP48" i="18"/>
  <c r="AG48" i="18"/>
  <c r="AA48" i="18"/>
  <c r="E48" i="18"/>
  <c r="H47" i="18" s="1"/>
  <c r="I47" i="18" s="1"/>
  <c r="J47" i="18" s="1"/>
  <c r="D48" i="18"/>
  <c r="AT47" i="18"/>
  <c r="AP47" i="18"/>
  <c r="AG47" i="18"/>
  <c r="AA47" i="18"/>
  <c r="E47" i="18"/>
  <c r="H46" i="18" s="1"/>
  <c r="I46" i="18" s="1"/>
  <c r="J46" i="18" s="1"/>
  <c r="D47" i="18"/>
  <c r="D63" i="18" s="1"/>
  <c r="AT46" i="18"/>
  <c r="AS46" i="18"/>
  <c r="AP46" i="18"/>
  <c r="AG46" i="18"/>
  <c r="AA46" i="18"/>
  <c r="T46" i="18"/>
  <c r="D46" i="18"/>
  <c r="D62" i="18" s="1"/>
  <c r="AT45" i="18"/>
  <c r="AS45" i="18"/>
  <c r="AP45" i="18"/>
  <c r="AG45" i="18"/>
  <c r="AA45" i="18"/>
  <c r="T45" i="18"/>
  <c r="D45" i="18"/>
  <c r="E46" i="18" s="1"/>
  <c r="H45" i="18" s="1"/>
  <c r="I45" i="18" s="1"/>
  <c r="J45" i="18" s="1"/>
  <c r="AT44" i="18"/>
  <c r="AS44" i="18"/>
  <c r="AP44" i="18"/>
  <c r="AG44" i="18"/>
  <c r="AA44" i="18"/>
  <c r="D44" i="18"/>
  <c r="D60" i="18" s="1"/>
  <c r="B44" i="18"/>
  <c r="AS51" i="18" s="1"/>
  <c r="AT43" i="18"/>
  <c r="AP43" i="18"/>
  <c r="AG43" i="18"/>
  <c r="AA43" i="18"/>
  <c r="E43" i="18"/>
  <c r="D43" i="18"/>
  <c r="D59" i="18" s="1"/>
  <c r="B43" i="18"/>
  <c r="T47" i="18" s="1"/>
  <c r="AT42" i="18"/>
  <c r="AS42" i="18"/>
  <c r="AR42" i="18"/>
  <c r="AP42" i="18"/>
  <c r="AG42" i="18"/>
  <c r="AA42" i="18"/>
  <c r="T42" i="18"/>
  <c r="H42" i="18"/>
  <c r="I42" i="18" s="1"/>
  <c r="J42" i="18" s="1"/>
  <c r="D42" i="18"/>
  <c r="B42" i="18"/>
  <c r="AR52" i="18" s="1"/>
  <c r="E38" i="18"/>
  <c r="AT37" i="18"/>
  <c r="AP37" i="18"/>
  <c r="AA37" i="18"/>
  <c r="K37" i="18"/>
  <c r="L37" i="18" s="1"/>
  <c r="R37" i="18" s="1"/>
  <c r="I37" i="18"/>
  <c r="J37" i="18" s="1"/>
  <c r="H37" i="18"/>
  <c r="E37" i="18"/>
  <c r="AT36" i="18"/>
  <c r="AP36" i="18"/>
  <c r="AA36" i="18"/>
  <c r="J36" i="18"/>
  <c r="I36" i="18"/>
  <c r="H36" i="18"/>
  <c r="E36" i="18"/>
  <c r="AT35" i="18"/>
  <c r="AS35" i="18"/>
  <c r="AP35" i="18"/>
  <c r="AA35" i="18"/>
  <c r="H35" i="18"/>
  <c r="I35" i="18" s="1"/>
  <c r="J35" i="18" s="1"/>
  <c r="E35" i="18"/>
  <c r="AT34" i="18"/>
  <c r="AS34" i="18"/>
  <c r="AP34" i="18"/>
  <c r="AA34" i="18"/>
  <c r="H34" i="18"/>
  <c r="I34" i="18" s="1"/>
  <c r="J34" i="18" s="1"/>
  <c r="E34" i="18"/>
  <c r="AT33" i="18"/>
  <c r="AP33" i="18"/>
  <c r="AA33" i="18"/>
  <c r="H33" i="18"/>
  <c r="I33" i="18" s="1"/>
  <c r="J33" i="18" s="1"/>
  <c r="E33" i="18"/>
  <c r="AT32" i="18"/>
  <c r="AP32" i="18"/>
  <c r="AA32" i="18"/>
  <c r="T32" i="18"/>
  <c r="J32" i="18"/>
  <c r="I32" i="18"/>
  <c r="H32" i="18"/>
  <c r="E32" i="18"/>
  <c r="AT31" i="18"/>
  <c r="AS31" i="18"/>
  <c r="AP31" i="18"/>
  <c r="AA31" i="18"/>
  <c r="H31" i="18"/>
  <c r="I31" i="18" s="1"/>
  <c r="J31" i="18" s="1"/>
  <c r="E31" i="18"/>
  <c r="AT30" i="18"/>
  <c r="AS30" i="18"/>
  <c r="AP30" i="18"/>
  <c r="AA30" i="18"/>
  <c r="K30" i="18"/>
  <c r="L30" i="18" s="1"/>
  <c r="I30" i="18"/>
  <c r="J30" i="18" s="1"/>
  <c r="H30" i="18"/>
  <c r="E30" i="18"/>
  <c r="H29" i="18" s="1"/>
  <c r="I29" i="18" s="1"/>
  <c r="J29" i="18" s="1"/>
  <c r="AT29" i="18"/>
  <c r="AR29" i="18"/>
  <c r="AP29" i="18"/>
  <c r="AA29" i="18"/>
  <c r="E29" i="18"/>
  <c r="H28" i="18" s="1"/>
  <c r="I28" i="18" s="1"/>
  <c r="J28" i="18" s="1"/>
  <c r="AT28" i="18"/>
  <c r="AS28" i="18"/>
  <c r="AP28" i="18"/>
  <c r="AA28" i="18"/>
  <c r="K28" i="18"/>
  <c r="L28" i="18" s="1"/>
  <c r="E28" i="18"/>
  <c r="B28" i="18"/>
  <c r="AS37" i="18" s="1"/>
  <c r="AT27" i="18"/>
  <c r="AS27" i="18"/>
  <c r="AP27" i="18"/>
  <c r="AA27" i="18"/>
  <c r="H27" i="18"/>
  <c r="I27" i="18" s="1"/>
  <c r="J27" i="18" s="1"/>
  <c r="E27" i="18"/>
  <c r="B27" i="18"/>
  <c r="T35" i="18" s="1"/>
  <c r="AT26" i="18"/>
  <c r="AS26" i="18"/>
  <c r="AP26" i="18"/>
  <c r="AA26" i="18"/>
  <c r="K26" i="18"/>
  <c r="L26" i="18" s="1"/>
  <c r="H26" i="18"/>
  <c r="I26" i="18" s="1"/>
  <c r="J26" i="18" s="1"/>
  <c r="B26" i="18"/>
  <c r="AR34" i="18" s="1"/>
  <c r="AW147" i="17"/>
  <c r="AS147" i="17"/>
  <c r="AG147" i="17"/>
  <c r="AW146" i="17"/>
  <c r="AS146" i="17"/>
  <c r="AG146" i="17"/>
  <c r="AW145" i="17"/>
  <c r="AS145" i="17"/>
  <c r="AG145" i="17"/>
  <c r="AW144" i="17"/>
  <c r="AV144" i="17"/>
  <c r="AS144" i="17"/>
  <c r="AG144" i="17"/>
  <c r="AW143" i="17"/>
  <c r="AS143" i="17"/>
  <c r="AG143" i="17"/>
  <c r="K143" i="17"/>
  <c r="L143" i="17" s="1"/>
  <c r="R143" i="17" s="1"/>
  <c r="AW142" i="17"/>
  <c r="AS142" i="17"/>
  <c r="AG142" i="17"/>
  <c r="T142" i="17"/>
  <c r="AW141" i="17"/>
  <c r="AU141" i="17"/>
  <c r="AS141" i="17"/>
  <c r="AG141" i="17"/>
  <c r="AW140" i="17"/>
  <c r="AV140" i="17"/>
  <c r="AS140" i="17"/>
  <c r="AG140" i="17"/>
  <c r="T140" i="17"/>
  <c r="K140" i="17"/>
  <c r="L140" i="17" s="1"/>
  <c r="AW139" i="17"/>
  <c r="AS139" i="17"/>
  <c r="AG139" i="17"/>
  <c r="T139" i="17"/>
  <c r="AW138" i="17"/>
  <c r="AU138" i="17"/>
  <c r="AS138" i="17"/>
  <c r="AG138" i="17"/>
  <c r="B138" i="17"/>
  <c r="AW137" i="17"/>
  <c r="AS137" i="17"/>
  <c r="AG137" i="17"/>
  <c r="K137" i="17"/>
  <c r="L137" i="17" s="1"/>
  <c r="R137" i="17" s="1"/>
  <c r="B137" i="17"/>
  <c r="T141" i="17" s="1"/>
  <c r="AW136" i="17"/>
  <c r="AS136" i="17"/>
  <c r="AG136" i="17"/>
  <c r="B136" i="17"/>
  <c r="AU140" i="17" s="1"/>
  <c r="AZ132" i="17"/>
  <c r="AW132" i="17"/>
  <c r="AS132" i="17"/>
  <c r="AG132" i="17"/>
  <c r="AZ131" i="17"/>
  <c r="AW131" i="17"/>
  <c r="AS131" i="17"/>
  <c r="AG131" i="17"/>
  <c r="AZ130" i="17"/>
  <c r="AW130" i="17"/>
  <c r="AS130" i="17"/>
  <c r="AG130" i="17"/>
  <c r="K130" i="17"/>
  <c r="L130" i="17" s="1"/>
  <c r="R130" i="17" s="1"/>
  <c r="AZ129" i="17"/>
  <c r="AW129" i="17"/>
  <c r="AS129" i="17"/>
  <c r="AG129" i="17"/>
  <c r="AZ128" i="17"/>
  <c r="AW128" i="17"/>
  <c r="AU128" i="17"/>
  <c r="AS128" i="17"/>
  <c r="AG128" i="17"/>
  <c r="K128" i="17"/>
  <c r="AZ127" i="17"/>
  <c r="AW127" i="17"/>
  <c r="AS127" i="17"/>
  <c r="AG127" i="17"/>
  <c r="AZ126" i="17"/>
  <c r="AW126" i="17"/>
  <c r="AU126" i="17"/>
  <c r="AS126" i="17"/>
  <c r="AG126" i="17"/>
  <c r="AZ125" i="17"/>
  <c r="AW125" i="17"/>
  <c r="AS125" i="17"/>
  <c r="AG125" i="17"/>
  <c r="AZ124" i="17"/>
  <c r="AW124" i="17"/>
  <c r="AV124" i="17"/>
  <c r="AS124" i="17"/>
  <c r="AG124" i="17"/>
  <c r="AZ123" i="17"/>
  <c r="AW123" i="17"/>
  <c r="AS123" i="17"/>
  <c r="AG123" i="17"/>
  <c r="K123" i="17"/>
  <c r="B123" i="17"/>
  <c r="AV130" i="17" s="1"/>
  <c r="AZ122" i="17"/>
  <c r="AW122" i="17"/>
  <c r="AU122" i="17"/>
  <c r="AS122" i="17"/>
  <c r="AG122" i="17"/>
  <c r="B122" i="17"/>
  <c r="AZ121" i="17"/>
  <c r="AW121" i="17"/>
  <c r="AS121" i="17"/>
  <c r="AG121" i="17"/>
  <c r="K121" i="17"/>
  <c r="B121" i="17"/>
  <c r="AU130" i="17" s="1"/>
  <c r="AW116" i="17"/>
  <c r="AU116" i="17"/>
  <c r="AS116" i="17"/>
  <c r="AG116" i="17"/>
  <c r="AW115" i="17"/>
  <c r="AV115" i="17"/>
  <c r="AS115" i="17"/>
  <c r="AG115" i="17"/>
  <c r="K115" i="17"/>
  <c r="L115" i="17" s="1"/>
  <c r="AW114" i="17"/>
  <c r="AS114" i="17"/>
  <c r="AG114" i="17"/>
  <c r="T114" i="17"/>
  <c r="AW113" i="17"/>
  <c r="AU113" i="17"/>
  <c r="AS113" i="17"/>
  <c r="AG113" i="17"/>
  <c r="AW112" i="17"/>
  <c r="AV112" i="17"/>
  <c r="AS112" i="17"/>
  <c r="AG112" i="17"/>
  <c r="AW111" i="17"/>
  <c r="AS111" i="17"/>
  <c r="AG111" i="17"/>
  <c r="AW110" i="17"/>
  <c r="AS110" i="17"/>
  <c r="AG110" i="17"/>
  <c r="T110" i="17"/>
  <c r="AW109" i="17"/>
  <c r="AU109" i="17"/>
  <c r="AS109" i="17"/>
  <c r="AG109" i="17"/>
  <c r="AW108" i="17"/>
  <c r="AS108" i="17"/>
  <c r="AG108" i="17"/>
  <c r="AW107" i="17"/>
  <c r="AS107" i="17"/>
  <c r="AG107" i="17"/>
  <c r="T107" i="17"/>
  <c r="B107" i="17"/>
  <c r="AV111" i="17" s="1"/>
  <c r="AW106" i="17"/>
  <c r="AV106" i="17"/>
  <c r="AS106" i="17"/>
  <c r="AG106" i="17"/>
  <c r="T106" i="17"/>
  <c r="B106" i="17"/>
  <c r="T116" i="17" s="1"/>
  <c r="AW105" i="17"/>
  <c r="AV105" i="17"/>
  <c r="AS105" i="17"/>
  <c r="AG105" i="17"/>
  <c r="T105" i="17"/>
  <c r="B105" i="17"/>
  <c r="AU115" i="17" s="1"/>
  <c r="AM100" i="17"/>
  <c r="AM99" i="17"/>
  <c r="AM98" i="17"/>
  <c r="K98" i="17"/>
  <c r="AM97" i="17"/>
  <c r="T97" i="17"/>
  <c r="AM96" i="17"/>
  <c r="AK96" i="17"/>
  <c r="AM95" i="17"/>
  <c r="AM94" i="17"/>
  <c r="K94" i="17"/>
  <c r="AM93" i="17"/>
  <c r="K93" i="17"/>
  <c r="L93" i="17" s="1"/>
  <c r="AM92" i="17"/>
  <c r="T92" i="17"/>
  <c r="AM91" i="17"/>
  <c r="AK91" i="17"/>
  <c r="B91" i="17"/>
  <c r="AL100" i="17" s="1"/>
  <c r="AM90" i="17"/>
  <c r="AK90" i="17"/>
  <c r="B90" i="17"/>
  <c r="AM89" i="17"/>
  <c r="K89" i="17"/>
  <c r="L89" i="17" s="1"/>
  <c r="B89" i="17"/>
  <c r="AK99" i="17" s="1"/>
  <c r="AT84" i="17"/>
  <c r="AP84" i="17"/>
  <c r="AA84" i="17"/>
  <c r="AT83" i="17"/>
  <c r="AS83" i="17"/>
  <c r="AP83" i="17"/>
  <c r="AA83" i="17"/>
  <c r="AT82" i="17"/>
  <c r="AP82" i="17"/>
  <c r="AA82" i="17"/>
  <c r="AT81" i="17"/>
  <c r="AP81" i="17"/>
  <c r="AA81" i="17"/>
  <c r="AT80" i="17"/>
  <c r="AS80" i="17"/>
  <c r="AP80" i="17"/>
  <c r="AA80" i="17"/>
  <c r="AT79" i="17"/>
  <c r="AP79" i="17"/>
  <c r="AA79" i="17"/>
  <c r="K79" i="17"/>
  <c r="L79" i="17" s="1"/>
  <c r="AT78" i="17"/>
  <c r="AP78" i="17"/>
  <c r="AA78" i="17"/>
  <c r="T78" i="17"/>
  <c r="AT77" i="17"/>
  <c r="AR77" i="17"/>
  <c r="AP77" i="17"/>
  <c r="AA77" i="17"/>
  <c r="AT76" i="17"/>
  <c r="AP76" i="17"/>
  <c r="AA76" i="17"/>
  <c r="AT75" i="17"/>
  <c r="AP75" i="17"/>
  <c r="AA75" i="17"/>
  <c r="T75" i="17"/>
  <c r="B75" i="17"/>
  <c r="AS79" i="17" s="1"/>
  <c r="AT74" i="17"/>
  <c r="AS74" i="17"/>
  <c r="AP74" i="17"/>
  <c r="AA74" i="17"/>
  <c r="B74" i="17"/>
  <c r="T77" i="17" s="1"/>
  <c r="AT73" i="17"/>
  <c r="AP73" i="17"/>
  <c r="AA73" i="17"/>
  <c r="B73" i="17"/>
  <c r="K76" i="17" s="1"/>
  <c r="L76" i="17" s="1"/>
  <c r="AT69" i="17"/>
  <c r="AP69" i="17"/>
  <c r="AA69" i="17"/>
  <c r="K69" i="17"/>
  <c r="AT68" i="17"/>
  <c r="AP68" i="17"/>
  <c r="AA68" i="17"/>
  <c r="AT67" i="17"/>
  <c r="AP67" i="17"/>
  <c r="AA67" i="17"/>
  <c r="K67" i="17"/>
  <c r="L67" i="17" s="1"/>
  <c r="AT66" i="17"/>
  <c r="AR66" i="17"/>
  <c r="AP66" i="17"/>
  <c r="AA66" i="17"/>
  <c r="E66" i="17"/>
  <c r="H65" i="17" s="1"/>
  <c r="I65" i="17" s="1"/>
  <c r="D66" i="17"/>
  <c r="AT65" i="17"/>
  <c r="AR65" i="17"/>
  <c r="AP65" i="17"/>
  <c r="AA65" i="17"/>
  <c r="T65" i="17"/>
  <c r="L65" i="17"/>
  <c r="K65" i="17"/>
  <c r="J65" i="17"/>
  <c r="AT64" i="17"/>
  <c r="AR64" i="17"/>
  <c r="AP64" i="17"/>
  <c r="AA64" i="17"/>
  <c r="T64" i="17"/>
  <c r="D64" i="17"/>
  <c r="D79" i="17" s="1"/>
  <c r="E80" i="17" s="1"/>
  <c r="H79" i="17" s="1"/>
  <c r="I79" i="17" s="1"/>
  <c r="J79" i="17" s="1"/>
  <c r="AT63" i="17"/>
  <c r="AR63" i="17"/>
  <c r="AP63" i="17"/>
  <c r="AA63" i="17"/>
  <c r="L63" i="17"/>
  <c r="K63" i="17"/>
  <c r="AT62" i="17"/>
  <c r="AP62" i="17"/>
  <c r="AA62" i="17"/>
  <c r="L62" i="17"/>
  <c r="K62" i="17"/>
  <c r="AT61" i="17"/>
  <c r="AR61" i="17"/>
  <c r="AP61" i="17"/>
  <c r="AA61" i="17"/>
  <c r="T61" i="17"/>
  <c r="E61" i="17"/>
  <c r="H60" i="17" s="1"/>
  <c r="I60" i="17" s="1"/>
  <c r="J60" i="17" s="1"/>
  <c r="AT60" i="17"/>
  <c r="AR60" i="17"/>
  <c r="AP60" i="17"/>
  <c r="AA60" i="17"/>
  <c r="L60" i="17"/>
  <c r="K60" i="17"/>
  <c r="D60" i="17"/>
  <c r="D75" i="17" s="1"/>
  <c r="B60" i="17"/>
  <c r="AT59" i="17"/>
  <c r="AR59" i="17"/>
  <c r="AP59" i="17"/>
  <c r="AA59" i="17"/>
  <c r="T59" i="17"/>
  <c r="L59" i="17"/>
  <c r="K59" i="17"/>
  <c r="B59" i="17"/>
  <c r="T62" i="17" s="1"/>
  <c r="AT58" i="17"/>
  <c r="AR58" i="17"/>
  <c r="AP58" i="17"/>
  <c r="AA58" i="17"/>
  <c r="T58" i="17"/>
  <c r="R58" i="17"/>
  <c r="K58" i="17"/>
  <c r="L58" i="17" s="1"/>
  <c r="O58" i="17" s="1"/>
  <c r="B58" i="17"/>
  <c r="AR67" i="17" s="1"/>
  <c r="D54" i="17"/>
  <c r="D70" i="17" s="1"/>
  <c r="D85" i="17" s="1"/>
  <c r="D101" i="17" s="1"/>
  <c r="D117" i="17" s="1"/>
  <c r="D133" i="17" s="1"/>
  <c r="D148" i="17" s="1"/>
  <c r="AT53" i="17"/>
  <c r="AS53" i="17"/>
  <c r="AP53" i="17"/>
  <c r="AG53" i="17"/>
  <c r="AA53" i="17"/>
  <c r="K53" i="17"/>
  <c r="L53" i="17" s="1"/>
  <c r="I53" i="17"/>
  <c r="J53" i="17" s="1"/>
  <c r="D53" i="17"/>
  <c r="E54" i="17" s="1"/>
  <c r="H53" i="17" s="1"/>
  <c r="AT52" i="17"/>
  <c r="AP52" i="17"/>
  <c r="AG52" i="17"/>
  <c r="AA52" i="17"/>
  <c r="T52" i="17"/>
  <c r="D52" i="17"/>
  <c r="D68" i="17" s="1"/>
  <c r="AT51" i="17"/>
  <c r="AS51" i="17"/>
  <c r="AR51" i="17"/>
  <c r="AP51" i="17"/>
  <c r="AG51" i="17"/>
  <c r="AA51" i="17"/>
  <c r="E51" i="17"/>
  <c r="H50" i="17" s="1"/>
  <c r="I50" i="17" s="1"/>
  <c r="J50" i="17" s="1"/>
  <c r="D51" i="17"/>
  <c r="AT50" i="17"/>
  <c r="AS50" i="17"/>
  <c r="AP50" i="17"/>
  <c r="AG50" i="17"/>
  <c r="AA50" i="17"/>
  <c r="E50" i="17"/>
  <c r="H49" i="17" s="1"/>
  <c r="I49" i="17" s="1"/>
  <c r="J49" i="17" s="1"/>
  <c r="D50" i="17"/>
  <c r="AT49" i="17"/>
  <c r="AS49" i="17"/>
  <c r="AP49" i="17"/>
  <c r="AG49" i="17"/>
  <c r="AA49" i="17"/>
  <c r="T49" i="17"/>
  <c r="E49" i="17"/>
  <c r="D49" i="17"/>
  <c r="D65" i="17" s="1"/>
  <c r="D80" i="17" s="1"/>
  <c r="AT48" i="17"/>
  <c r="AS48" i="17"/>
  <c r="AR48" i="17"/>
  <c r="AP48" i="17"/>
  <c r="AG48" i="17"/>
  <c r="AA48" i="17"/>
  <c r="R48" i="17"/>
  <c r="K48" i="17"/>
  <c r="L48" i="17" s="1"/>
  <c r="H48" i="17"/>
  <c r="I48" i="17" s="1"/>
  <c r="J48" i="17" s="1"/>
  <c r="D48" i="17"/>
  <c r="AT47" i="17"/>
  <c r="AS47" i="17"/>
  <c r="AP47" i="17"/>
  <c r="AG47" i="17"/>
  <c r="AA47" i="17"/>
  <c r="D47" i="17"/>
  <c r="E48" i="17" s="1"/>
  <c r="H47" i="17" s="1"/>
  <c r="I47" i="17" s="1"/>
  <c r="J47" i="17" s="1"/>
  <c r="AT46" i="17"/>
  <c r="AP46" i="17"/>
  <c r="AG46" i="17"/>
  <c r="AA46" i="17"/>
  <c r="E46" i="17"/>
  <c r="H45" i="17" s="1"/>
  <c r="I45" i="17" s="1"/>
  <c r="J45" i="17" s="1"/>
  <c r="D46" i="17"/>
  <c r="AT45" i="17"/>
  <c r="AP45" i="17"/>
  <c r="AG45" i="17"/>
  <c r="AA45" i="17"/>
  <c r="T45" i="17"/>
  <c r="L45" i="17"/>
  <c r="R45" i="17" s="1"/>
  <c r="K45" i="17"/>
  <c r="D45" i="17"/>
  <c r="D61" i="17" s="1"/>
  <c r="AT44" i="17"/>
  <c r="AS44" i="17"/>
  <c r="AP44" i="17"/>
  <c r="AG44" i="17"/>
  <c r="AA44" i="17"/>
  <c r="T44" i="17"/>
  <c r="E44" i="17"/>
  <c r="D44" i="17"/>
  <c r="E45" i="17" s="1"/>
  <c r="H44" i="17" s="1"/>
  <c r="I44" i="17" s="1"/>
  <c r="J44" i="17" s="1"/>
  <c r="B44" i="17"/>
  <c r="AS45" i="17" s="1"/>
  <c r="AT43" i="17"/>
  <c r="AS43" i="17"/>
  <c r="AR43" i="17"/>
  <c r="AP43" i="17"/>
  <c r="AG43" i="17"/>
  <c r="AA43" i="17"/>
  <c r="K43" i="17"/>
  <c r="L43" i="17" s="1"/>
  <c r="H43" i="17"/>
  <c r="I43" i="17" s="1"/>
  <c r="J43" i="17" s="1"/>
  <c r="D43" i="17"/>
  <c r="D59" i="17" s="1"/>
  <c r="B43" i="17"/>
  <c r="T46" i="17" s="1"/>
  <c r="AT42" i="17"/>
  <c r="AP42" i="17"/>
  <c r="AG42" i="17"/>
  <c r="AA42" i="17"/>
  <c r="T42" i="17"/>
  <c r="D42" i="17"/>
  <c r="B42" i="17"/>
  <c r="AR53" i="17" s="1"/>
  <c r="E38" i="17"/>
  <c r="AT37" i="17"/>
  <c r="AS37" i="17"/>
  <c r="AP37" i="17"/>
  <c r="AA37" i="17"/>
  <c r="H37" i="17"/>
  <c r="I37" i="17" s="1"/>
  <c r="J37" i="17" s="1"/>
  <c r="E37" i="17"/>
  <c r="H36" i="17" s="1"/>
  <c r="I36" i="17" s="1"/>
  <c r="J36" i="17" s="1"/>
  <c r="AT36" i="17"/>
  <c r="AP36" i="17"/>
  <c r="AA36" i="17"/>
  <c r="T36" i="17"/>
  <c r="E36" i="17"/>
  <c r="H35" i="17" s="1"/>
  <c r="I35" i="17" s="1"/>
  <c r="J35" i="17" s="1"/>
  <c r="AT35" i="17"/>
  <c r="AP35" i="17"/>
  <c r="AA35" i="17"/>
  <c r="T35" i="17"/>
  <c r="E35" i="17"/>
  <c r="H34" i="17" s="1"/>
  <c r="I34" i="17" s="1"/>
  <c r="J34" i="17" s="1"/>
  <c r="AT34" i="17"/>
  <c r="AP34" i="17"/>
  <c r="AA34" i="17"/>
  <c r="K34" i="17"/>
  <c r="L34" i="17" s="1"/>
  <c r="E34" i="17"/>
  <c r="AT33" i="17"/>
  <c r="AS33" i="17"/>
  <c r="AP33" i="17"/>
  <c r="AA33" i="17"/>
  <c r="T33" i="17"/>
  <c r="I33" i="17"/>
  <c r="J33" i="17" s="1"/>
  <c r="H33" i="17"/>
  <c r="E33" i="17"/>
  <c r="H32" i="17" s="1"/>
  <c r="I32" i="17" s="1"/>
  <c r="J32" i="17" s="1"/>
  <c r="AT32" i="17"/>
  <c r="AS32" i="17"/>
  <c r="AP32" i="17"/>
  <c r="AA32" i="17"/>
  <c r="T32" i="17"/>
  <c r="E32" i="17"/>
  <c r="H31" i="17" s="1"/>
  <c r="I31" i="17" s="1"/>
  <c r="J31" i="17" s="1"/>
  <c r="AT31" i="17"/>
  <c r="AR31" i="17"/>
  <c r="AP31" i="17"/>
  <c r="AA31" i="17"/>
  <c r="T31" i="17"/>
  <c r="E31" i="17"/>
  <c r="H30" i="17" s="1"/>
  <c r="I30" i="17" s="1"/>
  <c r="J30" i="17" s="1"/>
  <c r="AT30" i="17"/>
  <c r="AP30" i="17"/>
  <c r="AA30" i="17"/>
  <c r="E30" i="17"/>
  <c r="AT29" i="17"/>
  <c r="AS29" i="17"/>
  <c r="AP29" i="17"/>
  <c r="AA29" i="17"/>
  <c r="J29" i="17"/>
  <c r="H29" i="17"/>
  <c r="I29" i="17" s="1"/>
  <c r="E29" i="17"/>
  <c r="H28" i="17" s="1"/>
  <c r="I28" i="17" s="1"/>
  <c r="J28" i="17" s="1"/>
  <c r="AT28" i="17"/>
  <c r="AP28" i="17"/>
  <c r="AA28" i="17"/>
  <c r="E28" i="17"/>
  <c r="B28" i="17"/>
  <c r="AS36" i="17" s="1"/>
  <c r="AT27" i="17"/>
  <c r="AS27" i="17"/>
  <c r="AP27" i="17"/>
  <c r="AA27" i="17"/>
  <c r="T27" i="17"/>
  <c r="I27" i="17"/>
  <c r="J27" i="17" s="1"/>
  <c r="H27" i="17"/>
  <c r="E27" i="17"/>
  <c r="B27" i="17"/>
  <c r="T34" i="17" s="1"/>
  <c r="AT26" i="17"/>
  <c r="AS26" i="17"/>
  <c r="AP26" i="17"/>
  <c r="AA26" i="17"/>
  <c r="H26" i="17"/>
  <c r="I26" i="17" s="1"/>
  <c r="J26" i="17" s="1"/>
  <c r="B26" i="17"/>
  <c r="AW147" i="16"/>
  <c r="AU147" i="16"/>
  <c r="AS147" i="16"/>
  <c r="AG147" i="16"/>
  <c r="AW146" i="16"/>
  <c r="AU146" i="16"/>
  <c r="AS146" i="16"/>
  <c r="AG146" i="16"/>
  <c r="AW145" i="16"/>
  <c r="AS145" i="16"/>
  <c r="AG145" i="16"/>
  <c r="T145" i="16"/>
  <c r="K145" i="16"/>
  <c r="L145" i="16" s="1"/>
  <c r="AW144" i="16"/>
  <c r="AU144" i="16"/>
  <c r="AS144" i="16"/>
  <c r="AG144" i="16"/>
  <c r="AW143" i="16"/>
  <c r="AU143" i="16"/>
  <c r="AS143" i="16"/>
  <c r="AG143" i="16"/>
  <c r="K143" i="16"/>
  <c r="AW142" i="16"/>
  <c r="AS142" i="16"/>
  <c r="AG142" i="16"/>
  <c r="K142" i="16"/>
  <c r="L142" i="16" s="1"/>
  <c r="AW141" i="16"/>
  <c r="AS141" i="16"/>
  <c r="AG141" i="16"/>
  <c r="AW140" i="16"/>
  <c r="AS140" i="16"/>
  <c r="AG140" i="16"/>
  <c r="K140" i="16"/>
  <c r="AW139" i="16"/>
  <c r="AS139" i="16"/>
  <c r="AG139" i="16"/>
  <c r="K139" i="16"/>
  <c r="L139" i="16" s="1"/>
  <c r="AW138" i="16"/>
  <c r="AS138" i="16"/>
  <c r="AG138" i="16"/>
  <c r="K138" i="16"/>
  <c r="B138" i="16"/>
  <c r="AV142" i="16" s="1"/>
  <c r="AW137" i="16"/>
  <c r="AU137" i="16"/>
  <c r="AS137" i="16"/>
  <c r="AG137" i="16"/>
  <c r="L137" i="16"/>
  <c r="K137" i="16"/>
  <c r="B137" i="16"/>
  <c r="L140" i="16" s="1"/>
  <c r="AW136" i="16"/>
  <c r="AU136" i="16"/>
  <c r="AS136" i="16"/>
  <c r="AG136" i="16"/>
  <c r="T136" i="16"/>
  <c r="K136" i="16"/>
  <c r="L136" i="16" s="1"/>
  <c r="B136" i="16"/>
  <c r="AU142" i="16" s="1"/>
  <c r="AZ132" i="16"/>
  <c r="AW132" i="16"/>
  <c r="AV132" i="16"/>
  <c r="AS132" i="16"/>
  <c r="AG132" i="16"/>
  <c r="AZ131" i="16"/>
  <c r="AW131" i="16"/>
  <c r="AS131" i="16"/>
  <c r="AG131" i="16"/>
  <c r="AZ130" i="16"/>
  <c r="AW130" i="16"/>
  <c r="AS130" i="16"/>
  <c r="AG130" i="16"/>
  <c r="AZ129" i="16"/>
  <c r="AW129" i="16"/>
  <c r="AS129" i="16"/>
  <c r="AG129" i="16"/>
  <c r="AZ128" i="16"/>
  <c r="AW128" i="16"/>
  <c r="AS128" i="16"/>
  <c r="AG128" i="16"/>
  <c r="T128" i="16"/>
  <c r="AZ127" i="16"/>
  <c r="AW127" i="16"/>
  <c r="AS127" i="16"/>
  <c r="AG127" i="16"/>
  <c r="K127" i="16"/>
  <c r="L127" i="16" s="1"/>
  <c r="AZ126" i="16"/>
  <c r="AW126" i="16"/>
  <c r="AV126" i="16"/>
  <c r="AS126" i="16"/>
  <c r="AG126" i="16"/>
  <c r="T126" i="16"/>
  <c r="AZ125" i="16"/>
  <c r="AW125" i="16"/>
  <c r="AV125" i="16"/>
  <c r="AS125" i="16"/>
  <c r="AG125" i="16"/>
  <c r="AZ124" i="16"/>
  <c r="AW124" i="16"/>
  <c r="AS124" i="16"/>
  <c r="AG124" i="16"/>
  <c r="T124" i="16"/>
  <c r="AZ123" i="16"/>
  <c r="AW123" i="16"/>
  <c r="AV123" i="16"/>
  <c r="AU123" i="16"/>
  <c r="AS123" i="16"/>
  <c r="AG123" i="16"/>
  <c r="B123" i="16"/>
  <c r="AV127" i="16" s="1"/>
  <c r="AZ122" i="16"/>
  <c r="AW122" i="16"/>
  <c r="AV122" i="16"/>
  <c r="AS122" i="16"/>
  <c r="AG122" i="16"/>
  <c r="B122" i="16"/>
  <c r="T130" i="16" s="1"/>
  <c r="AZ121" i="16"/>
  <c r="AW121" i="16"/>
  <c r="AV121" i="16"/>
  <c r="AS121" i="16"/>
  <c r="AG121" i="16"/>
  <c r="B121" i="16"/>
  <c r="AU132" i="16" s="1"/>
  <c r="AW116" i="16"/>
  <c r="AS116" i="16"/>
  <c r="AG116" i="16"/>
  <c r="AW115" i="16"/>
  <c r="AS115" i="16"/>
  <c r="AG115" i="16"/>
  <c r="L115" i="16"/>
  <c r="K115" i="16"/>
  <c r="AW114" i="16"/>
  <c r="AS114" i="16"/>
  <c r="AG114" i="16"/>
  <c r="K114" i="16"/>
  <c r="AW113" i="16"/>
  <c r="AS113" i="16"/>
  <c r="AG113" i="16"/>
  <c r="AW112" i="16"/>
  <c r="AS112" i="16"/>
  <c r="AG112" i="16"/>
  <c r="K112" i="16"/>
  <c r="L112" i="16" s="1"/>
  <c r="AW111" i="16"/>
  <c r="AS111" i="16"/>
  <c r="AG111" i="16"/>
  <c r="K111" i="16"/>
  <c r="AW110" i="16"/>
  <c r="AS110" i="16"/>
  <c r="AG110" i="16"/>
  <c r="AW109" i="16"/>
  <c r="AS109" i="16"/>
  <c r="AG109" i="16"/>
  <c r="T109" i="16"/>
  <c r="K109" i="16"/>
  <c r="AW108" i="16"/>
  <c r="AS108" i="16"/>
  <c r="AG108" i="16"/>
  <c r="K108" i="16"/>
  <c r="AW107" i="16"/>
  <c r="AS107" i="16"/>
  <c r="AG107" i="16"/>
  <c r="B107" i="16"/>
  <c r="AV108" i="16" s="1"/>
  <c r="AW106" i="16"/>
  <c r="AS106" i="16"/>
  <c r="AG106" i="16"/>
  <c r="K106" i="16"/>
  <c r="B106" i="16"/>
  <c r="AW105" i="16"/>
  <c r="AS105" i="16"/>
  <c r="AG105" i="16"/>
  <c r="K105" i="16"/>
  <c r="L105" i="16" s="1"/>
  <c r="B105" i="16"/>
  <c r="AU111" i="16" s="1"/>
  <c r="AM100" i="16"/>
  <c r="AL100" i="16"/>
  <c r="T100" i="16"/>
  <c r="AM99" i="16"/>
  <c r="T99" i="16"/>
  <c r="AM98" i="16"/>
  <c r="AL98" i="16"/>
  <c r="AM97" i="16"/>
  <c r="AL97" i="16"/>
  <c r="K97" i="16"/>
  <c r="L97" i="16" s="1"/>
  <c r="AM96" i="16"/>
  <c r="AM95" i="16"/>
  <c r="AL95" i="16"/>
  <c r="T95" i="16"/>
  <c r="AM94" i="16"/>
  <c r="T94" i="16"/>
  <c r="AM93" i="16"/>
  <c r="AL93" i="16"/>
  <c r="AK93" i="16"/>
  <c r="T93" i="16"/>
  <c r="AM92" i="16"/>
  <c r="AL92" i="16"/>
  <c r="AM91" i="16"/>
  <c r="AL91" i="16"/>
  <c r="B91" i="16"/>
  <c r="AL96" i="16" s="1"/>
  <c r="AM90" i="16"/>
  <c r="AL90" i="16"/>
  <c r="T90" i="16"/>
  <c r="B90" i="16"/>
  <c r="T98" i="16" s="1"/>
  <c r="AM89" i="16"/>
  <c r="AL89" i="16"/>
  <c r="T89" i="16"/>
  <c r="B89" i="16"/>
  <c r="K92" i="16" s="1"/>
  <c r="L92" i="16" s="1"/>
  <c r="AT84" i="16"/>
  <c r="AP84" i="16"/>
  <c r="AA84" i="16"/>
  <c r="AT83" i="16"/>
  <c r="AS83" i="16"/>
  <c r="AP83" i="16"/>
  <c r="AA83" i="16"/>
  <c r="T83" i="16"/>
  <c r="AT82" i="16"/>
  <c r="AS82" i="16"/>
  <c r="AR82" i="16"/>
  <c r="AP82" i="16"/>
  <c r="AA82" i="16"/>
  <c r="AT81" i="16"/>
  <c r="AP81" i="16"/>
  <c r="AA81" i="16"/>
  <c r="AT80" i="16"/>
  <c r="AS80" i="16"/>
  <c r="AP80" i="16"/>
  <c r="AA80" i="16"/>
  <c r="T80" i="16"/>
  <c r="AT79" i="16"/>
  <c r="AS79" i="16"/>
  <c r="AR79" i="16"/>
  <c r="AP79" i="16"/>
  <c r="AA79" i="16"/>
  <c r="D79" i="16"/>
  <c r="AT78" i="16"/>
  <c r="AP78" i="16"/>
  <c r="AA78" i="16"/>
  <c r="T78" i="16"/>
  <c r="K78" i="16"/>
  <c r="L78" i="16" s="1"/>
  <c r="AT77" i="16"/>
  <c r="AS77" i="16"/>
  <c r="AR77" i="16"/>
  <c r="AP77" i="16"/>
  <c r="AA77" i="16"/>
  <c r="T77" i="16"/>
  <c r="AT76" i="16"/>
  <c r="AS76" i="16"/>
  <c r="AR76" i="16"/>
  <c r="AP76" i="16"/>
  <c r="AA76" i="16"/>
  <c r="AT75" i="16"/>
  <c r="AS75" i="16"/>
  <c r="AP75" i="16"/>
  <c r="AA75" i="16"/>
  <c r="T75" i="16"/>
  <c r="L75" i="16"/>
  <c r="R75" i="16" s="1"/>
  <c r="K75" i="16"/>
  <c r="B75" i="16"/>
  <c r="AS78" i="16" s="1"/>
  <c r="AT74" i="16"/>
  <c r="AS74" i="16"/>
  <c r="AP74" i="16"/>
  <c r="AA74" i="16"/>
  <c r="T74" i="16"/>
  <c r="B74" i="16"/>
  <c r="T79" i="16" s="1"/>
  <c r="AT73" i="16"/>
  <c r="AS73" i="16"/>
  <c r="AR73" i="16"/>
  <c r="AP73" i="16"/>
  <c r="AA73" i="16"/>
  <c r="T73" i="16"/>
  <c r="K73" i="16"/>
  <c r="L73" i="16" s="1"/>
  <c r="B73" i="16"/>
  <c r="K84" i="16" s="1"/>
  <c r="L84" i="16" s="1"/>
  <c r="AT69" i="16"/>
  <c r="AR69" i="16"/>
  <c r="AP69" i="16"/>
  <c r="AA69" i="16"/>
  <c r="AT68" i="16"/>
  <c r="AR68" i="16"/>
  <c r="AP68" i="16"/>
  <c r="AA68" i="16"/>
  <c r="D68" i="16"/>
  <c r="D83" i="16" s="1"/>
  <c r="AT67" i="16"/>
  <c r="AP67" i="16"/>
  <c r="AA67" i="16"/>
  <c r="T67" i="16"/>
  <c r="L67" i="16"/>
  <c r="R67" i="16" s="1"/>
  <c r="K67" i="16"/>
  <c r="AT66" i="16"/>
  <c r="AR66" i="16"/>
  <c r="AP66" i="16"/>
  <c r="AA66" i="16"/>
  <c r="T66" i="16"/>
  <c r="E66" i="16"/>
  <c r="H65" i="16" s="1"/>
  <c r="I65" i="16" s="1"/>
  <c r="J65" i="16" s="1"/>
  <c r="AT65" i="16"/>
  <c r="AR65" i="16"/>
  <c r="AP65" i="16"/>
  <c r="AA65" i="16"/>
  <c r="L65" i="16"/>
  <c r="K65" i="16"/>
  <c r="D65" i="16"/>
  <c r="D80" i="16" s="1"/>
  <c r="AT64" i="16"/>
  <c r="AP64" i="16"/>
  <c r="AA64" i="16"/>
  <c r="K64" i="16"/>
  <c r="L64" i="16" s="1"/>
  <c r="AT63" i="16"/>
  <c r="AP63" i="16"/>
  <c r="AA63" i="16"/>
  <c r="D63" i="16"/>
  <c r="AT62" i="16"/>
  <c r="AP62" i="16"/>
  <c r="AA62" i="16"/>
  <c r="K62" i="16"/>
  <c r="AT61" i="16"/>
  <c r="AP61" i="16"/>
  <c r="AA61" i="16"/>
  <c r="L61" i="16"/>
  <c r="K61" i="16"/>
  <c r="AT60" i="16"/>
  <c r="AP60" i="16"/>
  <c r="AA60" i="16"/>
  <c r="D60" i="16"/>
  <c r="B60" i="16"/>
  <c r="AS64" i="16" s="1"/>
  <c r="AT59" i="16"/>
  <c r="AR59" i="16"/>
  <c r="AP59" i="16"/>
  <c r="AA59" i="16"/>
  <c r="L59" i="16"/>
  <c r="K59" i="16"/>
  <c r="D59" i="16"/>
  <c r="B59" i="16"/>
  <c r="AT58" i="16"/>
  <c r="AR58" i="16"/>
  <c r="AP58" i="16"/>
  <c r="AA58" i="16"/>
  <c r="T58" i="16"/>
  <c r="K58" i="16"/>
  <c r="L58" i="16" s="1"/>
  <c r="B58" i="16"/>
  <c r="AR64" i="16" s="1"/>
  <c r="D54" i="16"/>
  <c r="D70" i="16" s="1"/>
  <c r="D85" i="16" s="1"/>
  <c r="D101" i="16" s="1"/>
  <c r="D117" i="16" s="1"/>
  <c r="D133" i="16" s="1"/>
  <c r="D148" i="16" s="1"/>
  <c r="AT53" i="16"/>
  <c r="AP53" i="16"/>
  <c r="AG53" i="16"/>
  <c r="AA53" i="16"/>
  <c r="K53" i="16"/>
  <c r="L53" i="16" s="1"/>
  <c r="D53" i="16"/>
  <c r="AT52" i="16"/>
  <c r="AS52" i="16"/>
  <c r="AP52" i="16"/>
  <c r="AG52" i="16"/>
  <c r="AA52" i="16"/>
  <c r="L52" i="16"/>
  <c r="K52" i="16"/>
  <c r="J52" i="16"/>
  <c r="E52" i="16"/>
  <c r="D52" i="16"/>
  <c r="E53" i="16" s="1"/>
  <c r="H52" i="16" s="1"/>
  <c r="I52" i="16" s="1"/>
  <c r="AT51" i="16"/>
  <c r="AR51" i="16"/>
  <c r="AP51" i="16"/>
  <c r="AG51" i="16"/>
  <c r="AA51" i="16"/>
  <c r="H51" i="16"/>
  <c r="I51" i="16" s="1"/>
  <c r="J51" i="16" s="1"/>
  <c r="D51" i="16"/>
  <c r="D67" i="16" s="1"/>
  <c r="D82" i="16" s="1"/>
  <c r="E83" i="16" s="1"/>
  <c r="H82" i="16" s="1"/>
  <c r="I82" i="16" s="1"/>
  <c r="J82" i="16" s="1"/>
  <c r="AT50" i="16"/>
  <c r="AS50" i="16"/>
  <c r="AR50" i="16"/>
  <c r="AP50" i="16"/>
  <c r="AG50" i="16"/>
  <c r="AA50" i="16"/>
  <c r="E50" i="16"/>
  <c r="H49" i="16" s="1"/>
  <c r="I49" i="16" s="1"/>
  <c r="J49" i="16" s="1"/>
  <c r="D50" i="16"/>
  <c r="AT49" i="16"/>
  <c r="AP49" i="16"/>
  <c r="AG49" i="16"/>
  <c r="AA49" i="16"/>
  <c r="E49" i="16"/>
  <c r="H48" i="16" s="1"/>
  <c r="I48" i="16" s="1"/>
  <c r="J48" i="16" s="1"/>
  <c r="D49" i="16"/>
  <c r="AT48" i="16"/>
  <c r="AS48" i="16"/>
  <c r="AP48" i="16"/>
  <c r="AG48" i="16"/>
  <c r="AA48" i="16"/>
  <c r="T48" i="16"/>
  <c r="E48" i="16"/>
  <c r="D48" i="16"/>
  <c r="D64" i="16" s="1"/>
  <c r="E65" i="16" s="1"/>
  <c r="H64" i="16" s="1"/>
  <c r="I64" i="16" s="1"/>
  <c r="J64" i="16" s="1"/>
  <c r="AT47" i="16"/>
  <c r="AS47" i="16"/>
  <c r="AR47" i="16"/>
  <c r="AP47" i="16"/>
  <c r="AG47" i="16"/>
  <c r="AA47" i="16"/>
  <c r="K47" i="16"/>
  <c r="L47" i="16" s="1"/>
  <c r="H47" i="16"/>
  <c r="I47" i="16" s="1"/>
  <c r="J47" i="16" s="1"/>
  <c r="D47" i="16"/>
  <c r="AT46" i="16"/>
  <c r="AP46" i="16"/>
  <c r="AG46" i="16"/>
  <c r="AA46" i="16"/>
  <c r="D46" i="16"/>
  <c r="E47" i="16" s="1"/>
  <c r="H46" i="16" s="1"/>
  <c r="I46" i="16" s="1"/>
  <c r="J46" i="16" s="1"/>
  <c r="AT45" i="16"/>
  <c r="AR45" i="16"/>
  <c r="AP45" i="16"/>
  <c r="AG45" i="16"/>
  <c r="AA45" i="16"/>
  <c r="E45" i="16"/>
  <c r="H44" i="16" s="1"/>
  <c r="I44" i="16" s="1"/>
  <c r="J44" i="16" s="1"/>
  <c r="D45" i="16"/>
  <c r="AT44" i="16"/>
  <c r="AP44" i="16"/>
  <c r="AG44" i="16"/>
  <c r="AA44" i="16"/>
  <c r="T44" i="16"/>
  <c r="L44" i="16"/>
  <c r="R44" i="16" s="1"/>
  <c r="K44" i="16"/>
  <c r="D44" i="16"/>
  <c r="B44" i="16"/>
  <c r="AS44" i="16" s="1"/>
  <c r="AT43" i="16"/>
  <c r="AS43" i="16"/>
  <c r="AP43" i="16"/>
  <c r="AG43" i="16"/>
  <c r="AA43" i="16"/>
  <c r="T43" i="16"/>
  <c r="J43" i="16"/>
  <c r="I43" i="16"/>
  <c r="E43" i="16"/>
  <c r="D43" i="16"/>
  <c r="E44" i="16" s="1"/>
  <c r="H43" i="16" s="1"/>
  <c r="B43" i="16"/>
  <c r="AT42" i="16"/>
  <c r="AS42" i="16"/>
  <c r="AP42" i="16"/>
  <c r="AG42" i="16"/>
  <c r="AA42" i="16"/>
  <c r="L42" i="16"/>
  <c r="K42" i="16"/>
  <c r="I42" i="16"/>
  <c r="J42" i="16" s="1"/>
  <c r="H42" i="16"/>
  <c r="D42" i="16"/>
  <c r="D58" i="16" s="1"/>
  <c r="D73" i="16" s="1"/>
  <c r="B42" i="16"/>
  <c r="AR52" i="16" s="1"/>
  <c r="E38" i="16"/>
  <c r="AT37" i="16"/>
  <c r="AR37" i="16"/>
  <c r="AP37" i="16"/>
  <c r="AA37" i="16"/>
  <c r="T37" i="16"/>
  <c r="H37" i="16"/>
  <c r="I37" i="16" s="1"/>
  <c r="J37" i="16" s="1"/>
  <c r="E37" i="16"/>
  <c r="AT36" i="16"/>
  <c r="AR36" i="16"/>
  <c r="AP36" i="16"/>
  <c r="AA36" i="16"/>
  <c r="H36" i="16"/>
  <c r="I36" i="16" s="1"/>
  <c r="J36" i="16" s="1"/>
  <c r="E36" i="16"/>
  <c r="H35" i="16" s="1"/>
  <c r="AT35" i="16"/>
  <c r="AP35" i="16"/>
  <c r="AA35" i="16"/>
  <c r="K35" i="16"/>
  <c r="L35" i="16" s="1"/>
  <c r="I35" i="16"/>
  <c r="J35" i="16" s="1"/>
  <c r="E35" i="16"/>
  <c r="AT34" i="16"/>
  <c r="AP34" i="16"/>
  <c r="AA34" i="16"/>
  <c r="J34" i="16"/>
  <c r="H34" i="16"/>
  <c r="I34" i="16" s="1"/>
  <c r="E34" i="16"/>
  <c r="AT33" i="16"/>
  <c r="AP33" i="16"/>
  <c r="AA33" i="16"/>
  <c r="K33" i="16"/>
  <c r="L33" i="16" s="1"/>
  <c r="H33" i="16"/>
  <c r="I33" i="16" s="1"/>
  <c r="J33" i="16" s="1"/>
  <c r="E33" i="16"/>
  <c r="AT32" i="16"/>
  <c r="AR32" i="16"/>
  <c r="AP32" i="16"/>
  <c r="AA32" i="16"/>
  <c r="K32" i="16"/>
  <c r="H32" i="16"/>
  <c r="I32" i="16" s="1"/>
  <c r="J32" i="16" s="1"/>
  <c r="E32" i="16"/>
  <c r="H31" i="16" s="1"/>
  <c r="I31" i="16" s="1"/>
  <c r="AT31" i="16"/>
  <c r="AP31" i="16"/>
  <c r="AA31" i="16"/>
  <c r="L31" i="16"/>
  <c r="K31" i="16"/>
  <c r="J31" i="16"/>
  <c r="E31" i="16"/>
  <c r="H30" i="16" s="1"/>
  <c r="I30" i="16" s="1"/>
  <c r="J30" i="16" s="1"/>
  <c r="AT30" i="16"/>
  <c r="AP30" i="16"/>
  <c r="AA30" i="16"/>
  <c r="K30" i="16"/>
  <c r="L30" i="16" s="1"/>
  <c r="R30" i="16" s="1"/>
  <c r="E30" i="16"/>
  <c r="AT29" i="16"/>
  <c r="AR29" i="16"/>
  <c r="AP29" i="16"/>
  <c r="AA29" i="16"/>
  <c r="T29" i="16"/>
  <c r="H29" i="16"/>
  <c r="I29" i="16" s="1"/>
  <c r="J29" i="16" s="1"/>
  <c r="E29" i="16"/>
  <c r="AT28" i="16"/>
  <c r="AS28" i="16"/>
  <c r="AR28" i="16"/>
  <c r="AP28" i="16"/>
  <c r="AA28" i="16"/>
  <c r="L28" i="16"/>
  <c r="R28" i="16" s="1"/>
  <c r="K28" i="16"/>
  <c r="H28" i="16"/>
  <c r="I28" i="16" s="1"/>
  <c r="J28" i="16" s="1"/>
  <c r="E28" i="16"/>
  <c r="B28" i="16"/>
  <c r="AT27" i="16"/>
  <c r="AR27" i="16"/>
  <c r="AP27" i="16"/>
  <c r="AA27" i="16"/>
  <c r="K27" i="16"/>
  <c r="L27" i="16" s="1"/>
  <c r="R27" i="16" s="1"/>
  <c r="H27" i="16"/>
  <c r="I27" i="16" s="1"/>
  <c r="J27" i="16" s="1"/>
  <c r="E27" i="16"/>
  <c r="B27" i="16"/>
  <c r="T32" i="16" s="1"/>
  <c r="AT26" i="16"/>
  <c r="AP26" i="16"/>
  <c r="AA26" i="16"/>
  <c r="T26" i="16"/>
  <c r="K26" i="16"/>
  <c r="L26" i="16" s="1"/>
  <c r="O26" i="16" s="1"/>
  <c r="P26" i="16" s="1"/>
  <c r="Q26" i="16" s="1"/>
  <c r="H26" i="16"/>
  <c r="I26" i="16" s="1"/>
  <c r="J26" i="16" s="1"/>
  <c r="B26" i="16"/>
  <c r="AW147" i="14"/>
  <c r="AS147" i="14"/>
  <c r="AG147" i="14"/>
  <c r="K147" i="14"/>
  <c r="L147" i="14" s="1"/>
  <c r="AW146" i="14"/>
  <c r="AS146" i="14"/>
  <c r="AG146" i="14"/>
  <c r="T146" i="14"/>
  <c r="AW145" i="14"/>
  <c r="AS145" i="14"/>
  <c r="AG145" i="14"/>
  <c r="T145" i="14"/>
  <c r="AW144" i="14"/>
  <c r="AS144" i="14"/>
  <c r="AG144" i="14"/>
  <c r="K144" i="14"/>
  <c r="L144" i="14" s="1"/>
  <c r="AW143" i="14"/>
  <c r="AS143" i="14"/>
  <c r="AG143" i="14"/>
  <c r="T143" i="14"/>
  <c r="AW142" i="14"/>
  <c r="AS142" i="14"/>
  <c r="AG142" i="14"/>
  <c r="T142" i="14"/>
  <c r="AW141" i="14"/>
  <c r="AV141" i="14"/>
  <c r="AS141" i="14"/>
  <c r="AG141" i="14"/>
  <c r="T141" i="14"/>
  <c r="AW140" i="14"/>
  <c r="AV140" i="14"/>
  <c r="AS140" i="14"/>
  <c r="AG140" i="14"/>
  <c r="T140" i="14"/>
  <c r="AW139" i="14"/>
  <c r="AS139" i="14"/>
  <c r="AG139" i="14"/>
  <c r="T139" i="14"/>
  <c r="AW138" i="14"/>
  <c r="AV138" i="14"/>
  <c r="AS138" i="14"/>
  <c r="AG138" i="14"/>
  <c r="T138" i="14"/>
  <c r="B138" i="14"/>
  <c r="AV147" i="14" s="1"/>
  <c r="AW137" i="14"/>
  <c r="AS137" i="14"/>
  <c r="AG137" i="14"/>
  <c r="T137" i="14"/>
  <c r="B137" i="14"/>
  <c r="T147" i="14" s="1"/>
  <c r="AW136" i="14"/>
  <c r="AV136" i="14"/>
  <c r="AS136" i="14"/>
  <c r="AG136" i="14"/>
  <c r="T136" i="14"/>
  <c r="B136" i="14"/>
  <c r="AZ132" i="14"/>
  <c r="AW132" i="14"/>
  <c r="AS132" i="14"/>
  <c r="AG132" i="14"/>
  <c r="AZ131" i="14"/>
  <c r="AW131" i="14"/>
  <c r="AV131" i="14"/>
  <c r="AS131" i="14"/>
  <c r="AG131" i="14"/>
  <c r="AZ130" i="14"/>
  <c r="AW130" i="14"/>
  <c r="AS130" i="14"/>
  <c r="AG130" i="14"/>
  <c r="AZ129" i="14"/>
  <c r="AW129" i="14"/>
  <c r="AU129" i="14"/>
  <c r="AS129" i="14"/>
  <c r="AG129" i="14"/>
  <c r="AZ128" i="14"/>
  <c r="AW128" i="14"/>
  <c r="AS128" i="14"/>
  <c r="AG128" i="14"/>
  <c r="T128" i="14"/>
  <c r="AZ127" i="14"/>
  <c r="AW127" i="14"/>
  <c r="AS127" i="14"/>
  <c r="AG127" i="14"/>
  <c r="AZ126" i="14"/>
  <c r="AW126" i="14"/>
  <c r="AS126" i="14"/>
  <c r="AG126" i="14"/>
  <c r="AZ125" i="14"/>
  <c r="AW125" i="14"/>
  <c r="AS125" i="14"/>
  <c r="AG125" i="14"/>
  <c r="AZ124" i="14"/>
  <c r="AW124" i="14"/>
  <c r="AV124" i="14"/>
  <c r="AS124" i="14"/>
  <c r="AG124" i="14"/>
  <c r="K124" i="14"/>
  <c r="L124" i="14" s="1"/>
  <c r="AZ123" i="14"/>
  <c r="AW123" i="14"/>
  <c r="AS123" i="14"/>
  <c r="AG123" i="14"/>
  <c r="T123" i="14"/>
  <c r="B123" i="14"/>
  <c r="AV126" i="14" s="1"/>
  <c r="AZ122" i="14"/>
  <c r="AW122" i="14"/>
  <c r="AV122" i="14"/>
  <c r="AS122" i="14"/>
  <c r="AG122" i="14"/>
  <c r="B122" i="14"/>
  <c r="T127" i="14" s="1"/>
  <c r="AZ121" i="14"/>
  <c r="AW121" i="14"/>
  <c r="AV121" i="14"/>
  <c r="AS121" i="14"/>
  <c r="AG121" i="14"/>
  <c r="T121" i="14"/>
  <c r="B121" i="14"/>
  <c r="K128" i="14" s="1"/>
  <c r="L128" i="14" s="1"/>
  <c r="AW116" i="14"/>
  <c r="AV116" i="14"/>
  <c r="AS116" i="14"/>
  <c r="AG116" i="14"/>
  <c r="AW115" i="14"/>
  <c r="AV115" i="14"/>
  <c r="AS115" i="14"/>
  <c r="AG115" i="14"/>
  <c r="AW114" i="14"/>
  <c r="AS114" i="14"/>
  <c r="AG114" i="14"/>
  <c r="AW113" i="14"/>
  <c r="AV113" i="14"/>
  <c r="AS113" i="14"/>
  <c r="AG113" i="14"/>
  <c r="AW112" i="14"/>
  <c r="AV112" i="14"/>
  <c r="AS112" i="14"/>
  <c r="AG112" i="14"/>
  <c r="AW111" i="14"/>
  <c r="AV111" i="14"/>
  <c r="AS111" i="14"/>
  <c r="AG111" i="14"/>
  <c r="T111" i="14"/>
  <c r="AW110" i="14"/>
  <c r="AU110" i="14"/>
  <c r="AS110" i="14"/>
  <c r="AG110" i="14"/>
  <c r="T110" i="14"/>
  <c r="AW109" i="14"/>
  <c r="AV109" i="14"/>
  <c r="AU109" i="14"/>
  <c r="AS109" i="14"/>
  <c r="AG109" i="14"/>
  <c r="T109" i="14"/>
  <c r="AW108" i="14"/>
  <c r="AV108" i="14"/>
  <c r="AS108" i="14"/>
  <c r="AG108" i="14"/>
  <c r="T108" i="14"/>
  <c r="AW107" i="14"/>
  <c r="AU107" i="14"/>
  <c r="AS107" i="14"/>
  <c r="AG107" i="14"/>
  <c r="T107" i="14"/>
  <c r="B107" i="14"/>
  <c r="AV114" i="14" s="1"/>
  <c r="AW106" i="14"/>
  <c r="AV106" i="14"/>
  <c r="AS106" i="14"/>
  <c r="AG106" i="14"/>
  <c r="B106" i="14"/>
  <c r="T114" i="14" s="1"/>
  <c r="AW105" i="14"/>
  <c r="AV105" i="14"/>
  <c r="AU105" i="14"/>
  <c r="AS105" i="14"/>
  <c r="AG105" i="14"/>
  <c r="T105" i="14"/>
  <c r="B105" i="14"/>
  <c r="AU116" i="14" s="1"/>
  <c r="AM100" i="14"/>
  <c r="K100" i="14"/>
  <c r="L100" i="14" s="1"/>
  <c r="AM99" i="14"/>
  <c r="T99" i="14"/>
  <c r="AM98" i="14"/>
  <c r="AL98" i="14"/>
  <c r="T98" i="14"/>
  <c r="K98" i="14"/>
  <c r="L98" i="14" s="1"/>
  <c r="AM97" i="14"/>
  <c r="AK97" i="14"/>
  <c r="AM96" i="14"/>
  <c r="AL96" i="14"/>
  <c r="AM95" i="14"/>
  <c r="K95" i="14"/>
  <c r="L95" i="14" s="1"/>
  <c r="AM94" i="14"/>
  <c r="T94" i="14"/>
  <c r="AM93" i="14"/>
  <c r="AK93" i="14"/>
  <c r="K93" i="14"/>
  <c r="L93" i="14" s="1"/>
  <c r="AM92" i="14"/>
  <c r="AK92" i="14"/>
  <c r="AM91" i="14"/>
  <c r="AL91" i="14"/>
  <c r="B91" i="14"/>
  <c r="AL100" i="14" s="1"/>
  <c r="AM90" i="14"/>
  <c r="AK90" i="14"/>
  <c r="B90" i="14"/>
  <c r="T97" i="14" s="1"/>
  <c r="AM89" i="14"/>
  <c r="B89" i="14"/>
  <c r="AK96" i="14" s="1"/>
  <c r="AT84" i="14"/>
  <c r="AP84" i="14"/>
  <c r="AA84" i="14"/>
  <c r="D84" i="14"/>
  <c r="AT83" i="14"/>
  <c r="AP83" i="14"/>
  <c r="AA83" i="14"/>
  <c r="AT82" i="14"/>
  <c r="AR82" i="14"/>
  <c r="AP82" i="14"/>
  <c r="AA82" i="14"/>
  <c r="AT81" i="14"/>
  <c r="AP81" i="14"/>
  <c r="AA81" i="14"/>
  <c r="AT80" i="14"/>
  <c r="AP80" i="14"/>
  <c r="AA80" i="14"/>
  <c r="K80" i="14"/>
  <c r="L80" i="14" s="1"/>
  <c r="AT79" i="14"/>
  <c r="AP79" i="14"/>
  <c r="AA79" i="14"/>
  <c r="T79" i="14"/>
  <c r="K79" i="14"/>
  <c r="L79" i="14" s="1"/>
  <c r="AT78" i="14"/>
  <c r="AR78" i="14"/>
  <c r="AP78" i="14"/>
  <c r="AA78" i="14"/>
  <c r="K78" i="14"/>
  <c r="L78" i="14" s="1"/>
  <c r="AT77" i="14"/>
  <c r="AP77" i="14"/>
  <c r="AA77" i="14"/>
  <c r="K77" i="14"/>
  <c r="L77" i="14" s="1"/>
  <c r="AT76" i="14"/>
  <c r="AP76" i="14"/>
  <c r="AA76" i="14"/>
  <c r="T76" i="14"/>
  <c r="K76" i="14"/>
  <c r="L76" i="14" s="1"/>
  <c r="AT75" i="14"/>
  <c r="AR75" i="14"/>
  <c r="AP75" i="14"/>
  <c r="AA75" i="14"/>
  <c r="K75" i="14"/>
  <c r="L75" i="14" s="1"/>
  <c r="B75" i="14"/>
  <c r="AS84" i="14" s="1"/>
  <c r="AT74" i="14"/>
  <c r="AP74" i="14"/>
  <c r="AA74" i="14"/>
  <c r="K74" i="14"/>
  <c r="L74" i="14" s="1"/>
  <c r="B74" i="14"/>
  <c r="T78" i="14" s="1"/>
  <c r="AT73" i="14"/>
  <c r="AR73" i="14"/>
  <c r="AP73" i="14"/>
  <c r="AA73" i="14"/>
  <c r="L73" i="14"/>
  <c r="K73" i="14"/>
  <c r="B73" i="14"/>
  <c r="K83" i="14" s="1"/>
  <c r="L83" i="14" s="1"/>
  <c r="AT69" i="14"/>
  <c r="AP69" i="14"/>
  <c r="AA69" i="14"/>
  <c r="AT68" i="14"/>
  <c r="AP68" i="14"/>
  <c r="AA68" i="14"/>
  <c r="T68" i="14"/>
  <c r="AT67" i="14"/>
  <c r="AP67" i="14"/>
  <c r="AA67" i="14"/>
  <c r="D67" i="14"/>
  <c r="AT66" i="14"/>
  <c r="AP66" i="14"/>
  <c r="AA66" i="14"/>
  <c r="AT65" i="14"/>
  <c r="AP65" i="14"/>
  <c r="AA65" i="14"/>
  <c r="T65" i="14"/>
  <c r="AT64" i="14"/>
  <c r="AP64" i="14"/>
  <c r="AA64" i="14"/>
  <c r="T64" i="14"/>
  <c r="AT63" i="14"/>
  <c r="AS63" i="14"/>
  <c r="AP63" i="14"/>
  <c r="AA63" i="14"/>
  <c r="T63" i="14"/>
  <c r="AT62" i="14"/>
  <c r="AS62" i="14"/>
  <c r="AP62" i="14"/>
  <c r="AA62" i="14"/>
  <c r="T62" i="14"/>
  <c r="AT61" i="14"/>
  <c r="AP61" i="14"/>
  <c r="AA61" i="14"/>
  <c r="T61" i="14"/>
  <c r="AT60" i="14"/>
  <c r="AS60" i="14"/>
  <c r="AP60" i="14"/>
  <c r="AA60" i="14"/>
  <c r="T60" i="14"/>
  <c r="B60" i="14"/>
  <c r="AS69" i="14" s="1"/>
  <c r="AT59" i="14"/>
  <c r="AP59" i="14"/>
  <c r="AA59" i="14"/>
  <c r="T59" i="14"/>
  <c r="B59" i="14"/>
  <c r="T67" i="14" s="1"/>
  <c r="AT58" i="14"/>
  <c r="AS58" i="14"/>
  <c r="AP58" i="14"/>
  <c r="AA58" i="14"/>
  <c r="T58" i="14"/>
  <c r="B58" i="14"/>
  <c r="E54" i="14"/>
  <c r="D54" i="14"/>
  <c r="D70" i="14" s="1"/>
  <c r="D85" i="14" s="1"/>
  <c r="D101" i="14" s="1"/>
  <c r="D117" i="14" s="1"/>
  <c r="D133" i="14" s="1"/>
  <c r="D148" i="14" s="1"/>
  <c r="AT53" i="14"/>
  <c r="AP53" i="14"/>
  <c r="AG53" i="14"/>
  <c r="AA53" i="14"/>
  <c r="H53" i="14"/>
  <c r="I53" i="14" s="1"/>
  <c r="J53" i="14" s="1"/>
  <c r="D53" i="14"/>
  <c r="D69" i="14" s="1"/>
  <c r="E70" i="14" s="1"/>
  <c r="H69" i="14" s="1"/>
  <c r="I69" i="14" s="1"/>
  <c r="J69" i="14" s="1"/>
  <c r="AT52" i="14"/>
  <c r="AP52" i="14"/>
  <c r="AG52" i="14"/>
  <c r="AA52" i="14"/>
  <c r="T52" i="14"/>
  <c r="E52" i="14"/>
  <c r="H51" i="14" s="1"/>
  <c r="I51" i="14" s="1"/>
  <c r="D52" i="14"/>
  <c r="AT51" i="14"/>
  <c r="AP51" i="14"/>
  <c r="AG51" i="14"/>
  <c r="AA51" i="14"/>
  <c r="T51" i="14"/>
  <c r="J51" i="14"/>
  <c r="D51" i="14"/>
  <c r="AT50" i="14"/>
  <c r="AP50" i="14"/>
  <c r="AG50" i="14"/>
  <c r="AA50" i="14"/>
  <c r="T50" i="14"/>
  <c r="R50" i="14"/>
  <c r="K50" i="14"/>
  <c r="L50" i="14" s="1"/>
  <c r="D50" i="14"/>
  <c r="AT49" i="14"/>
  <c r="AR49" i="14"/>
  <c r="AP49" i="14"/>
  <c r="AG49" i="14"/>
  <c r="AA49" i="14"/>
  <c r="D49" i="14"/>
  <c r="AT48" i="14"/>
  <c r="AP48" i="14"/>
  <c r="AG48" i="14"/>
  <c r="AA48" i="14"/>
  <c r="T48" i="14"/>
  <c r="L48" i="14"/>
  <c r="K48" i="14"/>
  <c r="D48" i="14"/>
  <c r="D64" i="14" s="1"/>
  <c r="AT47" i="14"/>
  <c r="AR47" i="14"/>
  <c r="AP47" i="14"/>
  <c r="AG47" i="14"/>
  <c r="AA47" i="14"/>
  <c r="T47" i="14"/>
  <c r="D47" i="14"/>
  <c r="D63" i="14" s="1"/>
  <c r="AT46" i="14"/>
  <c r="AR46" i="14"/>
  <c r="AP46" i="14"/>
  <c r="AG46" i="14"/>
  <c r="AA46" i="14"/>
  <c r="T46" i="14"/>
  <c r="K46" i="14"/>
  <c r="L46" i="14" s="1"/>
  <c r="D46" i="14"/>
  <c r="D62" i="14" s="1"/>
  <c r="AT45" i="14"/>
  <c r="AP45" i="14"/>
  <c r="AG45" i="14"/>
  <c r="AA45" i="14"/>
  <c r="T45" i="14"/>
  <c r="E45" i="14"/>
  <c r="H44" i="14" s="1"/>
  <c r="I44" i="14" s="1"/>
  <c r="J44" i="14" s="1"/>
  <c r="D45" i="14"/>
  <c r="E46" i="14" s="1"/>
  <c r="H45" i="14" s="1"/>
  <c r="I45" i="14" s="1"/>
  <c r="J45" i="14" s="1"/>
  <c r="AT44" i="14"/>
  <c r="AP44" i="14"/>
  <c r="AG44" i="14"/>
  <c r="AA44" i="14"/>
  <c r="T44" i="14"/>
  <c r="K44" i="14"/>
  <c r="L44" i="14" s="1"/>
  <c r="E44" i="14"/>
  <c r="H43" i="14" s="1"/>
  <c r="I43" i="14" s="1"/>
  <c r="J43" i="14" s="1"/>
  <c r="D44" i="14"/>
  <c r="D60" i="14" s="1"/>
  <c r="B44" i="14"/>
  <c r="AT43" i="14"/>
  <c r="AP43" i="14"/>
  <c r="AG43" i="14"/>
  <c r="AA43" i="14"/>
  <c r="T43" i="14"/>
  <c r="L43" i="14"/>
  <c r="K43" i="14"/>
  <c r="E43" i="14"/>
  <c r="H42" i="14" s="1"/>
  <c r="D43" i="14"/>
  <c r="D59" i="14" s="1"/>
  <c r="B43" i="14"/>
  <c r="T49" i="14" s="1"/>
  <c r="AT42" i="14"/>
  <c r="AP42" i="14"/>
  <c r="AG42" i="14"/>
  <c r="AA42" i="14"/>
  <c r="T42" i="14"/>
  <c r="K42" i="14"/>
  <c r="L42" i="14" s="1"/>
  <c r="I42" i="14"/>
  <c r="J42" i="14" s="1"/>
  <c r="D42" i="14"/>
  <c r="D58" i="14" s="1"/>
  <c r="B42" i="14"/>
  <c r="K53" i="14" s="1"/>
  <c r="L53" i="14" s="1"/>
  <c r="E38" i="14"/>
  <c r="H37" i="14" s="1"/>
  <c r="I37" i="14" s="1"/>
  <c r="J37" i="14" s="1"/>
  <c r="AT37" i="14"/>
  <c r="AP37" i="14"/>
  <c r="AA37" i="14"/>
  <c r="E37" i="14"/>
  <c r="H36" i="14" s="1"/>
  <c r="I36" i="14" s="1"/>
  <c r="J36" i="14" s="1"/>
  <c r="AT36" i="14"/>
  <c r="AP36" i="14"/>
  <c r="AA36" i="14"/>
  <c r="E36" i="14"/>
  <c r="H35" i="14" s="1"/>
  <c r="AT35" i="14"/>
  <c r="AP35" i="14"/>
  <c r="AA35" i="14"/>
  <c r="I35" i="14"/>
  <c r="J35" i="14" s="1"/>
  <c r="E35" i="14"/>
  <c r="H34" i="14" s="1"/>
  <c r="AT34" i="14"/>
  <c r="AR34" i="14"/>
  <c r="AP34" i="14"/>
  <c r="AA34" i="14"/>
  <c r="T34" i="14"/>
  <c r="I34" i="14"/>
  <c r="J34" i="14" s="1"/>
  <c r="E34" i="14"/>
  <c r="H33" i="14" s="1"/>
  <c r="I33" i="14" s="1"/>
  <c r="J33" i="14" s="1"/>
  <c r="AT33" i="14"/>
  <c r="AP33" i="14"/>
  <c r="AA33" i="14"/>
  <c r="K33" i="14"/>
  <c r="L33" i="14" s="1"/>
  <c r="E33" i="14"/>
  <c r="AT32" i="14"/>
  <c r="AP32" i="14"/>
  <c r="AA32" i="14"/>
  <c r="J32" i="14"/>
  <c r="I32" i="14"/>
  <c r="H32" i="14"/>
  <c r="E32" i="14"/>
  <c r="H31" i="14" s="1"/>
  <c r="AT31" i="14"/>
  <c r="AP31" i="14"/>
  <c r="AA31" i="14"/>
  <c r="T31" i="14"/>
  <c r="K31" i="14"/>
  <c r="L31" i="14" s="1"/>
  <c r="I31" i="14"/>
  <c r="J31" i="14" s="1"/>
  <c r="E31" i="14"/>
  <c r="AT30" i="14"/>
  <c r="AR30" i="14"/>
  <c r="AP30" i="14"/>
  <c r="AA30" i="14"/>
  <c r="T30" i="14"/>
  <c r="J30" i="14"/>
  <c r="H30" i="14"/>
  <c r="I30" i="14" s="1"/>
  <c r="E30" i="14"/>
  <c r="H29" i="14" s="1"/>
  <c r="I29" i="14" s="1"/>
  <c r="J29" i="14" s="1"/>
  <c r="AT29" i="14"/>
  <c r="AR29" i="14"/>
  <c r="AP29" i="14"/>
  <c r="AA29" i="14"/>
  <c r="T29" i="14"/>
  <c r="K29" i="14"/>
  <c r="L29" i="14" s="1"/>
  <c r="E29" i="14"/>
  <c r="H28" i="14" s="1"/>
  <c r="I28" i="14" s="1"/>
  <c r="J28" i="14" s="1"/>
  <c r="AT28" i="14"/>
  <c r="AS28" i="14"/>
  <c r="AP28" i="14"/>
  <c r="AA28" i="14"/>
  <c r="T28" i="14"/>
  <c r="K28" i="14"/>
  <c r="L28" i="14" s="1"/>
  <c r="E28" i="14"/>
  <c r="B28" i="14"/>
  <c r="AT27" i="14"/>
  <c r="AR27" i="14"/>
  <c r="AP27" i="14"/>
  <c r="AA27" i="14"/>
  <c r="T27" i="14"/>
  <c r="R27" i="14"/>
  <c r="K27" i="14"/>
  <c r="L27" i="14" s="1"/>
  <c r="I27" i="14"/>
  <c r="J27" i="14" s="1"/>
  <c r="H27" i="14"/>
  <c r="E27" i="14"/>
  <c r="H26" i="14" s="1"/>
  <c r="I26" i="14" s="1"/>
  <c r="J26" i="14" s="1"/>
  <c r="B27" i="14"/>
  <c r="T35" i="14" s="1"/>
  <c r="AT26" i="14"/>
  <c r="AP26" i="14"/>
  <c r="AA26" i="14"/>
  <c r="T26" i="14"/>
  <c r="B26" i="14"/>
  <c r="AR37" i="14" s="1"/>
  <c r="AW147" i="13"/>
  <c r="AS147" i="13"/>
  <c r="AG147" i="13"/>
  <c r="K147" i="13"/>
  <c r="AW146" i="13"/>
  <c r="AS146" i="13"/>
  <c r="AG146" i="13"/>
  <c r="AW145" i="13"/>
  <c r="AS145" i="13"/>
  <c r="AG145" i="13"/>
  <c r="L145" i="13"/>
  <c r="K145" i="13"/>
  <c r="AW144" i="13"/>
  <c r="AS144" i="13"/>
  <c r="AG144" i="13"/>
  <c r="AW143" i="13"/>
  <c r="AS143" i="13"/>
  <c r="AG143" i="13"/>
  <c r="AW142" i="13"/>
  <c r="AS142" i="13"/>
  <c r="AG142" i="13"/>
  <c r="K142" i="13"/>
  <c r="L142" i="13" s="1"/>
  <c r="AW141" i="13"/>
  <c r="AS141" i="13"/>
  <c r="AG141" i="13"/>
  <c r="AW140" i="13"/>
  <c r="AS140" i="13"/>
  <c r="AG140" i="13"/>
  <c r="AW139" i="13"/>
  <c r="AS139" i="13"/>
  <c r="AG139" i="13"/>
  <c r="K139" i="13"/>
  <c r="AW138" i="13"/>
  <c r="AS138" i="13"/>
  <c r="AG138" i="13"/>
  <c r="B138" i="13"/>
  <c r="AV147" i="13" s="1"/>
  <c r="AW137" i="13"/>
  <c r="AS137" i="13"/>
  <c r="AG137" i="13"/>
  <c r="B137" i="13"/>
  <c r="AW136" i="13"/>
  <c r="AS136" i="13"/>
  <c r="AG136" i="13"/>
  <c r="L136" i="13"/>
  <c r="K136" i="13"/>
  <c r="B136" i="13"/>
  <c r="AU142" i="13" s="1"/>
  <c r="AZ132" i="13"/>
  <c r="AW132" i="13"/>
  <c r="AU132" i="13"/>
  <c r="AS132" i="13"/>
  <c r="AG132" i="13"/>
  <c r="AZ131" i="13"/>
  <c r="AW131" i="13"/>
  <c r="AS131" i="13"/>
  <c r="AG131" i="13"/>
  <c r="AZ130" i="13"/>
  <c r="AW130" i="13"/>
  <c r="AS130" i="13"/>
  <c r="AG130" i="13"/>
  <c r="AZ129" i="13"/>
  <c r="AW129" i="13"/>
  <c r="AS129" i="13"/>
  <c r="AG129" i="13"/>
  <c r="AZ128" i="13"/>
  <c r="AW128" i="13"/>
  <c r="AS128" i="13"/>
  <c r="AG128" i="13"/>
  <c r="AZ127" i="13"/>
  <c r="AW127" i="13"/>
  <c r="AS127" i="13"/>
  <c r="AG127" i="13"/>
  <c r="K127" i="13"/>
  <c r="L127" i="13" s="1"/>
  <c r="AZ126" i="13"/>
  <c r="AW126" i="13"/>
  <c r="AV126" i="13"/>
  <c r="AS126" i="13"/>
  <c r="AG126" i="13"/>
  <c r="T126" i="13"/>
  <c r="AZ125" i="13"/>
  <c r="AW125" i="13"/>
  <c r="AV125" i="13"/>
  <c r="AS125" i="13"/>
  <c r="AG125" i="13"/>
  <c r="AZ124" i="13"/>
  <c r="AW124" i="13"/>
  <c r="AU124" i="13"/>
  <c r="AS124" i="13"/>
  <c r="AG124" i="13"/>
  <c r="R124" i="13"/>
  <c r="K124" i="13"/>
  <c r="L124" i="13" s="1"/>
  <c r="AZ123" i="13"/>
  <c r="AW123" i="13"/>
  <c r="AV123" i="13"/>
  <c r="AU123" i="13"/>
  <c r="AS123" i="13"/>
  <c r="AG123" i="13"/>
  <c r="T123" i="13"/>
  <c r="B123" i="13"/>
  <c r="AV129" i="13" s="1"/>
  <c r="AZ122" i="13"/>
  <c r="AW122" i="13"/>
  <c r="AS122" i="13"/>
  <c r="AG122" i="13"/>
  <c r="B122" i="13"/>
  <c r="T130" i="13" s="1"/>
  <c r="AZ121" i="13"/>
  <c r="AW121" i="13"/>
  <c r="AV121" i="13"/>
  <c r="AU121" i="13"/>
  <c r="AS121" i="13"/>
  <c r="AG121" i="13"/>
  <c r="T121" i="13"/>
  <c r="K121" i="13"/>
  <c r="L121" i="13" s="1"/>
  <c r="B121" i="13"/>
  <c r="K131" i="13" s="1"/>
  <c r="L131" i="13" s="1"/>
  <c r="R131" i="13" s="1"/>
  <c r="AW116" i="13"/>
  <c r="AS116" i="13"/>
  <c r="AG116" i="13"/>
  <c r="AW115" i="13"/>
  <c r="AU115" i="13"/>
  <c r="AS115" i="13"/>
  <c r="AG115" i="13"/>
  <c r="K115" i="13"/>
  <c r="AW114" i="13"/>
  <c r="AU114" i="13"/>
  <c r="AS114" i="13"/>
  <c r="AG114" i="13"/>
  <c r="K114" i="13"/>
  <c r="L114" i="13" s="1"/>
  <c r="AW113" i="13"/>
  <c r="AU113" i="13"/>
  <c r="AS113" i="13"/>
  <c r="AG113" i="13"/>
  <c r="AW112" i="13"/>
  <c r="AU112" i="13"/>
  <c r="AS112" i="13"/>
  <c r="AG112" i="13"/>
  <c r="K112" i="13"/>
  <c r="L112" i="13" s="1"/>
  <c r="AW111" i="13"/>
  <c r="AU111" i="13"/>
  <c r="AS111" i="13"/>
  <c r="AG111" i="13"/>
  <c r="AW110" i="13"/>
  <c r="AU110" i="13"/>
  <c r="AS110" i="13"/>
  <c r="AG110" i="13"/>
  <c r="K110" i="13"/>
  <c r="AW109" i="13"/>
  <c r="AU109" i="13"/>
  <c r="AS109" i="13"/>
  <c r="AG109" i="13"/>
  <c r="K109" i="13"/>
  <c r="L109" i="13" s="1"/>
  <c r="AW108" i="13"/>
  <c r="AU108" i="13"/>
  <c r="AS108" i="13"/>
  <c r="AG108" i="13"/>
  <c r="AW107" i="13"/>
  <c r="AU107" i="13"/>
  <c r="AS107" i="13"/>
  <c r="AG107" i="13"/>
  <c r="K107" i="13"/>
  <c r="B107" i="13"/>
  <c r="AV110" i="13" s="1"/>
  <c r="AW106" i="13"/>
  <c r="AU106" i="13"/>
  <c r="AS106" i="13"/>
  <c r="AG106" i="13"/>
  <c r="K106" i="13"/>
  <c r="L106" i="13" s="1"/>
  <c r="B106" i="13"/>
  <c r="AW105" i="13"/>
  <c r="AU105" i="13"/>
  <c r="AS105" i="13"/>
  <c r="AG105" i="13"/>
  <c r="K105" i="13"/>
  <c r="L105" i="13" s="1"/>
  <c r="B105" i="13"/>
  <c r="K116" i="13" s="1"/>
  <c r="L116" i="13" s="1"/>
  <c r="R116" i="13" s="1"/>
  <c r="AM100" i="13"/>
  <c r="AM99" i="13"/>
  <c r="AL99" i="13"/>
  <c r="AM98" i="13"/>
  <c r="AM97" i="13"/>
  <c r="AM96" i="13"/>
  <c r="AM95" i="13"/>
  <c r="AL95" i="13"/>
  <c r="AM94" i="13"/>
  <c r="AL94" i="13"/>
  <c r="AM93" i="13"/>
  <c r="AL93" i="13"/>
  <c r="AM92" i="13"/>
  <c r="AM91" i="13"/>
  <c r="AL91" i="13"/>
  <c r="B91" i="13"/>
  <c r="AL97" i="13" s="1"/>
  <c r="AM90" i="13"/>
  <c r="AL90" i="13"/>
  <c r="T90" i="13"/>
  <c r="B90" i="13"/>
  <c r="T89" i="13" s="1"/>
  <c r="AM89" i="13"/>
  <c r="AL89" i="13"/>
  <c r="B89" i="13"/>
  <c r="K92" i="13" s="1"/>
  <c r="L92" i="13" s="1"/>
  <c r="AT84" i="13"/>
  <c r="AP84" i="13"/>
  <c r="AA84" i="13"/>
  <c r="AT83" i="13"/>
  <c r="AP83" i="13"/>
  <c r="AA83" i="13"/>
  <c r="T83" i="13"/>
  <c r="AT82" i="13"/>
  <c r="AS82" i="13"/>
  <c r="AP82" i="13"/>
  <c r="AA82" i="13"/>
  <c r="AT81" i="13"/>
  <c r="AP81" i="13"/>
  <c r="AA81" i="13"/>
  <c r="AT80" i="13"/>
  <c r="AP80" i="13"/>
  <c r="AA80" i="13"/>
  <c r="T80" i="13"/>
  <c r="AT79" i="13"/>
  <c r="AS79" i="13"/>
  <c r="AR79" i="13"/>
  <c r="AP79" i="13"/>
  <c r="AA79" i="13"/>
  <c r="T79" i="13"/>
  <c r="AT78" i="13"/>
  <c r="AR78" i="13"/>
  <c r="AP78" i="13"/>
  <c r="AA78" i="13"/>
  <c r="AT77" i="13"/>
  <c r="AP77" i="13"/>
  <c r="AA77" i="13"/>
  <c r="T77" i="13"/>
  <c r="K77" i="13"/>
  <c r="L77" i="13" s="1"/>
  <c r="AT76" i="13"/>
  <c r="AS76" i="13"/>
  <c r="AR76" i="13"/>
  <c r="AP76" i="13"/>
  <c r="AA76" i="13"/>
  <c r="T76" i="13"/>
  <c r="AT75" i="13"/>
  <c r="AR75" i="13"/>
  <c r="AP75" i="13"/>
  <c r="AA75" i="13"/>
  <c r="B75" i="13"/>
  <c r="AS78" i="13" s="1"/>
  <c r="AT74" i="13"/>
  <c r="AP74" i="13"/>
  <c r="AA74" i="13"/>
  <c r="T74" i="13"/>
  <c r="K74" i="13"/>
  <c r="L74" i="13" s="1"/>
  <c r="B74" i="13"/>
  <c r="T82" i="13" s="1"/>
  <c r="AT73" i="13"/>
  <c r="AS73" i="13"/>
  <c r="AP73" i="13"/>
  <c r="AA73" i="13"/>
  <c r="K73" i="13"/>
  <c r="L73" i="13" s="1"/>
  <c r="B73" i="13"/>
  <c r="AR84" i="13" s="1"/>
  <c r="AT69" i="13"/>
  <c r="AP69" i="13"/>
  <c r="AA69" i="13"/>
  <c r="AT68" i="13"/>
  <c r="AP68" i="13"/>
  <c r="AA68" i="13"/>
  <c r="D68" i="13"/>
  <c r="AT67" i="13"/>
  <c r="AP67" i="13"/>
  <c r="AA67" i="13"/>
  <c r="K67" i="13"/>
  <c r="AT66" i="13"/>
  <c r="AP66" i="13"/>
  <c r="AA66" i="13"/>
  <c r="AT65" i="13"/>
  <c r="AP65" i="13"/>
  <c r="AA65" i="13"/>
  <c r="D65" i="13"/>
  <c r="AT64" i="13"/>
  <c r="AP64" i="13"/>
  <c r="AA64" i="13"/>
  <c r="K64" i="13"/>
  <c r="AT63" i="13"/>
  <c r="AP63" i="13"/>
  <c r="AA63" i="13"/>
  <c r="AT62" i="13"/>
  <c r="AP62" i="13"/>
  <c r="AA62" i="13"/>
  <c r="D62" i="13"/>
  <c r="AT61" i="13"/>
  <c r="AP61" i="13"/>
  <c r="AA61" i="13"/>
  <c r="K61" i="13"/>
  <c r="AT60" i="13"/>
  <c r="AS60" i="13"/>
  <c r="AP60" i="13"/>
  <c r="AA60" i="13"/>
  <c r="B60" i="13"/>
  <c r="AS67" i="13" s="1"/>
  <c r="AT59" i="13"/>
  <c r="AP59" i="13"/>
  <c r="AA59" i="13"/>
  <c r="D59" i="13"/>
  <c r="B59" i="13"/>
  <c r="AT58" i="13"/>
  <c r="AP58" i="13"/>
  <c r="AA58" i="13"/>
  <c r="K58" i="13"/>
  <c r="L58" i="13" s="1"/>
  <c r="B58" i="13"/>
  <c r="AR64" i="13" s="1"/>
  <c r="E54" i="13"/>
  <c r="D54" i="13"/>
  <c r="D70" i="13" s="1"/>
  <c r="D85" i="13" s="1"/>
  <c r="D101" i="13" s="1"/>
  <c r="D117" i="13" s="1"/>
  <c r="D133" i="13" s="1"/>
  <c r="D148" i="13" s="1"/>
  <c r="AT53" i="13"/>
  <c r="AR53" i="13"/>
  <c r="AP53" i="13"/>
  <c r="AG53" i="13"/>
  <c r="AA53" i="13"/>
  <c r="T53" i="13"/>
  <c r="K53" i="13"/>
  <c r="L53" i="13" s="1"/>
  <c r="H53" i="13"/>
  <c r="I53" i="13" s="1"/>
  <c r="J53" i="13" s="1"/>
  <c r="D53" i="13"/>
  <c r="D69" i="13" s="1"/>
  <c r="AT52" i="13"/>
  <c r="AR52" i="13"/>
  <c r="AP52" i="13"/>
  <c r="AG52" i="13"/>
  <c r="AA52" i="13"/>
  <c r="K52" i="13"/>
  <c r="L52" i="13" s="1"/>
  <c r="D52" i="13"/>
  <c r="E53" i="13" s="1"/>
  <c r="H52" i="13" s="1"/>
  <c r="I52" i="13" s="1"/>
  <c r="J52" i="13" s="1"/>
  <c r="AT51" i="13"/>
  <c r="AR51" i="13"/>
  <c r="AP51" i="13"/>
  <c r="AG51" i="13"/>
  <c r="AA51" i="13"/>
  <c r="T51" i="13"/>
  <c r="L51" i="13"/>
  <c r="K51" i="13"/>
  <c r="E51" i="13"/>
  <c r="D51" i="13"/>
  <c r="E52" i="13" s="1"/>
  <c r="H51" i="13" s="1"/>
  <c r="I51" i="13" s="1"/>
  <c r="J51" i="13" s="1"/>
  <c r="AT50" i="13"/>
  <c r="AR50" i="13"/>
  <c r="AP50" i="13"/>
  <c r="AG50" i="13"/>
  <c r="AA50" i="13"/>
  <c r="T50" i="13"/>
  <c r="K50" i="13"/>
  <c r="L50" i="13" s="1"/>
  <c r="H50" i="13"/>
  <c r="I50" i="13" s="1"/>
  <c r="J50" i="13" s="1"/>
  <c r="E50" i="13"/>
  <c r="H49" i="13" s="1"/>
  <c r="I49" i="13" s="1"/>
  <c r="J49" i="13" s="1"/>
  <c r="D50" i="13"/>
  <c r="D66" i="13" s="1"/>
  <c r="AT49" i="13"/>
  <c r="AR49" i="13"/>
  <c r="AP49" i="13"/>
  <c r="AG49" i="13"/>
  <c r="AA49" i="13"/>
  <c r="T49" i="13"/>
  <c r="K49" i="13"/>
  <c r="L49" i="13" s="1"/>
  <c r="R49" i="13" s="1"/>
  <c r="D49" i="13"/>
  <c r="AT48" i="13"/>
  <c r="AR48" i="13"/>
  <c r="AP48" i="13"/>
  <c r="AG48" i="13"/>
  <c r="AA48" i="13"/>
  <c r="E48" i="13"/>
  <c r="H47" i="13" s="1"/>
  <c r="D48" i="13"/>
  <c r="D64" i="13" s="1"/>
  <c r="AT47" i="13"/>
  <c r="AS47" i="13"/>
  <c r="AP47" i="13"/>
  <c r="AG47" i="13"/>
  <c r="AA47" i="13"/>
  <c r="T47" i="13"/>
  <c r="J47" i="13"/>
  <c r="I47" i="13"/>
  <c r="D47" i="13"/>
  <c r="D63" i="13" s="1"/>
  <c r="AT46" i="13"/>
  <c r="AR46" i="13"/>
  <c r="AP46" i="13"/>
  <c r="AG46" i="13"/>
  <c r="AA46" i="13"/>
  <c r="T46" i="13"/>
  <c r="K46" i="13"/>
  <c r="L46" i="13" s="1"/>
  <c r="D46" i="13"/>
  <c r="E47" i="13" s="1"/>
  <c r="H46" i="13" s="1"/>
  <c r="I46" i="13" s="1"/>
  <c r="J46" i="13" s="1"/>
  <c r="AT45" i="13"/>
  <c r="AP45" i="13"/>
  <c r="AG45" i="13"/>
  <c r="AA45" i="13"/>
  <c r="K45" i="13"/>
  <c r="L45" i="13" s="1"/>
  <c r="E45" i="13"/>
  <c r="H44" i="13" s="1"/>
  <c r="I44" i="13" s="1"/>
  <c r="J44" i="13" s="1"/>
  <c r="D45" i="13"/>
  <c r="AT44" i="13"/>
  <c r="AP44" i="13"/>
  <c r="AG44" i="13"/>
  <c r="AA44" i="13"/>
  <c r="T44" i="13"/>
  <c r="L44" i="13"/>
  <c r="R44" i="13" s="1"/>
  <c r="K44" i="13"/>
  <c r="E44" i="13"/>
  <c r="H43" i="13" s="1"/>
  <c r="I43" i="13" s="1"/>
  <c r="J43" i="13" s="1"/>
  <c r="D44" i="13"/>
  <c r="D60" i="13" s="1"/>
  <c r="B44" i="13"/>
  <c r="AS44" i="13" s="1"/>
  <c r="AT43" i="13"/>
  <c r="AR43" i="13"/>
  <c r="AP43" i="13"/>
  <c r="AG43" i="13"/>
  <c r="AA43" i="13"/>
  <c r="T43" i="13"/>
  <c r="L43" i="13"/>
  <c r="R43" i="13" s="1"/>
  <c r="K43" i="13"/>
  <c r="E43" i="13"/>
  <c r="H42" i="13" s="1"/>
  <c r="I42" i="13" s="1"/>
  <c r="D43" i="13"/>
  <c r="B43" i="13"/>
  <c r="T45" i="13" s="1"/>
  <c r="AT42" i="13"/>
  <c r="AR42" i="13"/>
  <c r="AP42" i="13"/>
  <c r="AG42" i="13"/>
  <c r="AA42" i="13"/>
  <c r="T42" i="13"/>
  <c r="K42" i="13"/>
  <c r="L42" i="13" s="1"/>
  <c r="J42" i="13"/>
  <c r="D42" i="13"/>
  <c r="D58" i="13" s="1"/>
  <c r="B42" i="13"/>
  <c r="AR44" i="13" s="1"/>
  <c r="E38" i="13"/>
  <c r="H37" i="13" s="1"/>
  <c r="I37" i="13" s="1"/>
  <c r="J37" i="13" s="1"/>
  <c r="AT37" i="13"/>
  <c r="AS37" i="13"/>
  <c r="AP37" i="13"/>
  <c r="AA37" i="13"/>
  <c r="T37" i="13"/>
  <c r="E37" i="13"/>
  <c r="H36" i="13" s="1"/>
  <c r="I36" i="13" s="1"/>
  <c r="J36" i="13" s="1"/>
  <c r="AT36" i="13"/>
  <c r="AS36" i="13"/>
  <c r="AP36" i="13"/>
  <c r="AA36" i="13"/>
  <c r="E36" i="13"/>
  <c r="H35" i="13" s="1"/>
  <c r="I35" i="13" s="1"/>
  <c r="J35" i="13" s="1"/>
  <c r="AT35" i="13"/>
  <c r="AS35" i="13"/>
  <c r="AP35" i="13"/>
  <c r="AA35" i="13"/>
  <c r="K35" i="13"/>
  <c r="L35" i="13" s="1"/>
  <c r="E35" i="13"/>
  <c r="AT34" i="13"/>
  <c r="AS34" i="13"/>
  <c r="AP34" i="13"/>
  <c r="AA34" i="13"/>
  <c r="I34" i="13"/>
  <c r="J34" i="13" s="1"/>
  <c r="H34" i="13"/>
  <c r="E34" i="13"/>
  <c r="H33" i="13" s="1"/>
  <c r="I33" i="13" s="1"/>
  <c r="J33" i="13" s="1"/>
  <c r="AT33" i="13"/>
  <c r="AS33" i="13"/>
  <c r="AP33" i="13"/>
  <c r="AA33" i="13"/>
  <c r="T33" i="13"/>
  <c r="E33" i="13"/>
  <c r="H32" i="13" s="1"/>
  <c r="I32" i="13" s="1"/>
  <c r="J32" i="13" s="1"/>
  <c r="AT32" i="13"/>
  <c r="AR32" i="13"/>
  <c r="AP32" i="13"/>
  <c r="AA32" i="13"/>
  <c r="E32" i="13"/>
  <c r="H31" i="13" s="1"/>
  <c r="I31" i="13" s="1"/>
  <c r="J31" i="13" s="1"/>
  <c r="AT31" i="13"/>
  <c r="AS31" i="13"/>
  <c r="AP31" i="13"/>
  <c r="AA31" i="13"/>
  <c r="K31" i="13"/>
  <c r="L31" i="13" s="1"/>
  <c r="E31" i="13"/>
  <c r="AT30" i="13"/>
  <c r="AS30" i="13"/>
  <c r="AP30" i="13"/>
  <c r="AA30" i="13"/>
  <c r="H30" i="13"/>
  <c r="I30" i="13" s="1"/>
  <c r="J30" i="13" s="1"/>
  <c r="E30" i="13"/>
  <c r="AT29" i="13"/>
  <c r="AS29" i="13"/>
  <c r="AP29" i="13"/>
  <c r="AA29" i="13"/>
  <c r="I29" i="13"/>
  <c r="J29" i="13" s="1"/>
  <c r="H29" i="13"/>
  <c r="E29" i="13"/>
  <c r="AT28" i="13"/>
  <c r="AS28" i="13"/>
  <c r="AR28" i="13"/>
  <c r="AP28" i="13"/>
  <c r="AA28" i="13"/>
  <c r="T28" i="13"/>
  <c r="H28" i="13"/>
  <c r="I28" i="13" s="1"/>
  <c r="J28" i="13" s="1"/>
  <c r="E28" i="13"/>
  <c r="H27" i="13" s="1"/>
  <c r="I27" i="13" s="1"/>
  <c r="J27" i="13" s="1"/>
  <c r="B28" i="13"/>
  <c r="AS27" i="13" s="1"/>
  <c r="AT27" i="13"/>
  <c r="AR27" i="13"/>
  <c r="AP27" i="13"/>
  <c r="AA27" i="13"/>
  <c r="E27" i="13"/>
  <c r="H26" i="13" s="1"/>
  <c r="I26" i="13" s="1"/>
  <c r="J26" i="13" s="1"/>
  <c r="B27" i="13"/>
  <c r="T36" i="13" s="1"/>
  <c r="AT26" i="13"/>
  <c r="AS26" i="13"/>
  <c r="AP26" i="13"/>
  <c r="AA26" i="13"/>
  <c r="T26" i="13"/>
  <c r="B26" i="13"/>
  <c r="AR35" i="13" s="1"/>
  <c r="AW147" i="12"/>
  <c r="AS147" i="12"/>
  <c r="AG147" i="12"/>
  <c r="AW146" i="12"/>
  <c r="AV146" i="12"/>
  <c r="AS146" i="12"/>
  <c r="AG146" i="12"/>
  <c r="AW145" i="12"/>
  <c r="AV145" i="12"/>
  <c r="AS145" i="12"/>
  <c r="AG145" i="12"/>
  <c r="AW144" i="12"/>
  <c r="AV144" i="12"/>
  <c r="AS144" i="12"/>
  <c r="AG144" i="12"/>
  <c r="AW143" i="12"/>
  <c r="AV143" i="12"/>
  <c r="AS143" i="12"/>
  <c r="AG143" i="12"/>
  <c r="AW142" i="12"/>
  <c r="AV142" i="12"/>
  <c r="AS142" i="12"/>
  <c r="AG142" i="12"/>
  <c r="AW141" i="12"/>
  <c r="AS141" i="12"/>
  <c r="AG141" i="12"/>
  <c r="AW140" i="12"/>
  <c r="AV140" i="12"/>
  <c r="AS140" i="12"/>
  <c r="AG140" i="12"/>
  <c r="AW139" i="12"/>
  <c r="AV139" i="12"/>
  <c r="AS139" i="12"/>
  <c r="AG139" i="12"/>
  <c r="AW138" i="12"/>
  <c r="AS138" i="12"/>
  <c r="AG138" i="12"/>
  <c r="B138" i="12"/>
  <c r="AV141" i="12" s="1"/>
  <c r="AW137" i="12"/>
  <c r="AV137" i="12"/>
  <c r="AS137" i="12"/>
  <c r="AG137" i="12"/>
  <c r="B137" i="12"/>
  <c r="T145" i="12" s="1"/>
  <c r="AW136" i="12"/>
  <c r="AV136" i="12"/>
  <c r="AS136" i="12"/>
  <c r="AG136" i="12"/>
  <c r="B136" i="12"/>
  <c r="K144" i="12" s="1"/>
  <c r="L144" i="12" s="1"/>
  <c r="AZ132" i="12"/>
  <c r="AW132" i="12"/>
  <c r="AS132" i="12"/>
  <c r="AG132" i="12"/>
  <c r="K132" i="12"/>
  <c r="L132" i="12" s="1"/>
  <c r="AZ131" i="12"/>
  <c r="AW131" i="12"/>
  <c r="AU131" i="12"/>
  <c r="AS131" i="12"/>
  <c r="AG131" i="12"/>
  <c r="T131" i="12"/>
  <c r="AZ130" i="12"/>
  <c r="AW130" i="12"/>
  <c r="AS130" i="12"/>
  <c r="AG130" i="12"/>
  <c r="AZ129" i="12"/>
  <c r="AW129" i="12"/>
  <c r="AU129" i="12"/>
  <c r="AS129" i="12"/>
  <c r="AG129" i="12"/>
  <c r="AZ128" i="12"/>
  <c r="AW128" i="12"/>
  <c r="AS128" i="12"/>
  <c r="AG128" i="12"/>
  <c r="T128" i="12"/>
  <c r="AZ127" i="12"/>
  <c r="AW127" i="12"/>
  <c r="AS127" i="12"/>
  <c r="AG127" i="12"/>
  <c r="K127" i="12"/>
  <c r="L127" i="12" s="1"/>
  <c r="AZ126" i="12"/>
  <c r="AW126" i="12"/>
  <c r="AS126" i="12"/>
  <c r="AG126" i="12"/>
  <c r="T126" i="12"/>
  <c r="K126" i="12"/>
  <c r="L126" i="12" s="1"/>
  <c r="AZ125" i="12"/>
  <c r="AW125" i="12"/>
  <c r="AU125" i="12"/>
  <c r="AS125" i="12"/>
  <c r="AG125" i="12"/>
  <c r="T125" i="12"/>
  <c r="AZ124" i="12"/>
  <c r="AW124" i="12"/>
  <c r="AS124" i="12"/>
  <c r="AG124" i="12"/>
  <c r="K124" i="12"/>
  <c r="L124" i="12" s="1"/>
  <c r="AZ123" i="12"/>
  <c r="AW123" i="12"/>
  <c r="AU123" i="12"/>
  <c r="AS123" i="12"/>
  <c r="AG123" i="12"/>
  <c r="T123" i="12"/>
  <c r="K123" i="12"/>
  <c r="L123" i="12" s="1"/>
  <c r="B123" i="12"/>
  <c r="R132" i="12" s="1"/>
  <c r="AZ122" i="12"/>
  <c r="AW122" i="12"/>
  <c r="AS122" i="12"/>
  <c r="AG122" i="12"/>
  <c r="T122" i="12"/>
  <c r="B122" i="12"/>
  <c r="T129" i="12" s="1"/>
  <c r="AZ121" i="12"/>
  <c r="AW121" i="12"/>
  <c r="AU121" i="12"/>
  <c r="AS121" i="12"/>
  <c r="AG121" i="12"/>
  <c r="T121" i="12"/>
  <c r="L121" i="12"/>
  <c r="K121" i="12"/>
  <c r="B121" i="12"/>
  <c r="AW116" i="12"/>
  <c r="AS116" i="12"/>
  <c r="AG116" i="12"/>
  <c r="T116" i="12"/>
  <c r="AW115" i="12"/>
  <c r="AU115" i="12"/>
  <c r="AS115" i="12"/>
  <c r="AG115" i="12"/>
  <c r="T115" i="12"/>
  <c r="AW114" i="12"/>
  <c r="AS114" i="12"/>
  <c r="AG114" i="12"/>
  <c r="T114" i="12"/>
  <c r="AW113" i="12"/>
  <c r="AS113" i="12"/>
  <c r="AG113" i="12"/>
  <c r="T113" i="12"/>
  <c r="AW112" i="12"/>
  <c r="AS112" i="12"/>
  <c r="AG112" i="12"/>
  <c r="T112" i="12"/>
  <c r="K112" i="12"/>
  <c r="L112" i="12" s="1"/>
  <c r="AW111" i="12"/>
  <c r="AU111" i="12"/>
  <c r="AS111" i="12"/>
  <c r="AG111" i="12"/>
  <c r="T111" i="12"/>
  <c r="K111" i="12"/>
  <c r="L111" i="12" s="1"/>
  <c r="AW110" i="12"/>
  <c r="AU110" i="12"/>
  <c r="AS110" i="12"/>
  <c r="AG110" i="12"/>
  <c r="T110" i="12"/>
  <c r="AW109" i="12"/>
  <c r="AU109" i="12"/>
  <c r="AS109" i="12"/>
  <c r="AG109" i="12"/>
  <c r="T109" i="12"/>
  <c r="K109" i="12"/>
  <c r="L109" i="12" s="1"/>
  <c r="AW108" i="12"/>
  <c r="AU108" i="12"/>
  <c r="AS108" i="12"/>
  <c r="AG108" i="12"/>
  <c r="T108" i="12"/>
  <c r="K108" i="12"/>
  <c r="L108" i="12" s="1"/>
  <c r="AW107" i="12"/>
  <c r="AU107" i="12"/>
  <c r="AS107" i="12"/>
  <c r="AG107" i="12"/>
  <c r="T107" i="12"/>
  <c r="B107" i="12"/>
  <c r="AW106" i="12"/>
  <c r="AS106" i="12"/>
  <c r="AG106" i="12"/>
  <c r="T106" i="12"/>
  <c r="K106" i="12"/>
  <c r="L106" i="12" s="1"/>
  <c r="B106" i="12"/>
  <c r="AW105" i="12"/>
  <c r="AS105" i="12"/>
  <c r="AG105" i="12"/>
  <c r="T105" i="12"/>
  <c r="B105" i="12"/>
  <c r="K116" i="12" s="1"/>
  <c r="L116" i="12" s="1"/>
  <c r="AM100" i="12"/>
  <c r="K100" i="12"/>
  <c r="L100" i="12" s="1"/>
  <c r="AM99" i="12"/>
  <c r="AK99" i="12"/>
  <c r="K99" i="12"/>
  <c r="L99" i="12" s="1"/>
  <c r="AM98" i="12"/>
  <c r="AK98" i="12"/>
  <c r="T98" i="12"/>
  <c r="K98" i="12"/>
  <c r="L98" i="12" s="1"/>
  <c r="AM97" i="12"/>
  <c r="AK97" i="12"/>
  <c r="AM96" i="12"/>
  <c r="AL96" i="12"/>
  <c r="AK96" i="12"/>
  <c r="K96" i="12"/>
  <c r="L96" i="12" s="1"/>
  <c r="AM95" i="12"/>
  <c r="AK95" i="12"/>
  <c r="K95" i="12"/>
  <c r="L95" i="12" s="1"/>
  <c r="AM94" i="12"/>
  <c r="AK94" i="12"/>
  <c r="L94" i="12"/>
  <c r="K94" i="12"/>
  <c r="AM93" i="12"/>
  <c r="AL93" i="12"/>
  <c r="AK93" i="12"/>
  <c r="K93" i="12"/>
  <c r="L93" i="12" s="1"/>
  <c r="R93" i="12" s="1"/>
  <c r="AM92" i="12"/>
  <c r="AL92" i="12"/>
  <c r="AK92" i="12"/>
  <c r="AM91" i="12"/>
  <c r="AL91" i="12"/>
  <c r="AK91" i="12"/>
  <c r="K91" i="12"/>
  <c r="L91" i="12" s="1"/>
  <c r="B91" i="12"/>
  <c r="AL100" i="12" s="1"/>
  <c r="AM90" i="12"/>
  <c r="AL90" i="12"/>
  <c r="AK90" i="12"/>
  <c r="L90" i="12"/>
  <c r="K90" i="12"/>
  <c r="B90" i="12"/>
  <c r="T96" i="12" s="1"/>
  <c r="AM89" i="12"/>
  <c r="AK89" i="12"/>
  <c r="L89" i="12"/>
  <c r="O89" i="12" s="1"/>
  <c r="B89" i="12"/>
  <c r="K89" i="12" s="1"/>
  <c r="AT84" i="12"/>
  <c r="AP84" i="12"/>
  <c r="AA84" i="12"/>
  <c r="AT83" i="12"/>
  <c r="AP83" i="12"/>
  <c r="AA83" i="12"/>
  <c r="AT82" i="12"/>
  <c r="AP82" i="12"/>
  <c r="AA82" i="12"/>
  <c r="AT81" i="12"/>
  <c r="AS81" i="12"/>
  <c r="AP81" i="12"/>
  <c r="AA81" i="12"/>
  <c r="AT80" i="12"/>
  <c r="AP80" i="12"/>
  <c r="AA80" i="12"/>
  <c r="K80" i="12"/>
  <c r="L80" i="12" s="1"/>
  <c r="R80" i="12" s="1"/>
  <c r="AT79" i="12"/>
  <c r="AP79" i="12"/>
  <c r="AA79" i="12"/>
  <c r="T79" i="12"/>
  <c r="AT78" i="12"/>
  <c r="AR78" i="12"/>
  <c r="AP78" i="12"/>
  <c r="AA78" i="12"/>
  <c r="AT77" i="12"/>
  <c r="AS77" i="12"/>
  <c r="AP77" i="12"/>
  <c r="AA77" i="12"/>
  <c r="K77" i="12"/>
  <c r="L77" i="12" s="1"/>
  <c r="AT76" i="12"/>
  <c r="AP76" i="12"/>
  <c r="AA76" i="12"/>
  <c r="T76" i="12"/>
  <c r="AT75" i="12"/>
  <c r="AR75" i="12"/>
  <c r="AP75" i="12"/>
  <c r="AA75" i="12"/>
  <c r="B75" i="12"/>
  <c r="AS84" i="12" s="1"/>
  <c r="AT74" i="12"/>
  <c r="AP74" i="12"/>
  <c r="AA74" i="12"/>
  <c r="K74" i="12"/>
  <c r="L74" i="12" s="1"/>
  <c r="R74" i="12" s="1"/>
  <c r="B74" i="12"/>
  <c r="T78" i="12" s="1"/>
  <c r="AT73" i="12"/>
  <c r="AP73" i="12"/>
  <c r="AA73" i="12"/>
  <c r="B73" i="12"/>
  <c r="AR77" i="12" s="1"/>
  <c r="AT69" i="12"/>
  <c r="AP69" i="12"/>
  <c r="AA69" i="12"/>
  <c r="K69" i="12"/>
  <c r="L69" i="12" s="1"/>
  <c r="AT68" i="12"/>
  <c r="AS68" i="12"/>
  <c r="AP68" i="12"/>
  <c r="AA68" i="12"/>
  <c r="AT67" i="12"/>
  <c r="AS67" i="12"/>
  <c r="AP67" i="12"/>
  <c r="AA67" i="12"/>
  <c r="T67" i="12"/>
  <c r="D67" i="12"/>
  <c r="AT66" i="12"/>
  <c r="AP66" i="12"/>
  <c r="AA66" i="12"/>
  <c r="T66" i="12"/>
  <c r="AT65" i="12"/>
  <c r="AS65" i="12"/>
  <c r="AP65" i="12"/>
  <c r="AA65" i="12"/>
  <c r="AT64" i="12"/>
  <c r="AS64" i="12"/>
  <c r="AP64" i="12"/>
  <c r="AA64" i="12"/>
  <c r="AT63" i="12"/>
  <c r="AS63" i="12"/>
  <c r="AP63" i="12"/>
  <c r="AA63" i="12"/>
  <c r="D63" i="12"/>
  <c r="AT62" i="12"/>
  <c r="AS62" i="12"/>
  <c r="AP62" i="12"/>
  <c r="AA62" i="12"/>
  <c r="T62" i="12"/>
  <c r="AT61" i="12"/>
  <c r="AS61" i="12"/>
  <c r="AP61" i="12"/>
  <c r="AA61" i="12"/>
  <c r="AT60" i="12"/>
  <c r="AS60" i="12"/>
  <c r="AP60" i="12"/>
  <c r="AA60" i="12"/>
  <c r="D60" i="12"/>
  <c r="B60" i="12"/>
  <c r="AS69" i="12" s="1"/>
  <c r="AT59" i="12"/>
  <c r="AS59" i="12"/>
  <c r="AP59" i="12"/>
  <c r="AA59" i="12"/>
  <c r="B59" i="12"/>
  <c r="T63" i="12" s="1"/>
  <c r="AT58" i="12"/>
  <c r="AS58" i="12"/>
  <c r="AP58" i="12"/>
  <c r="AA58" i="12"/>
  <c r="T58" i="12"/>
  <c r="B58" i="12"/>
  <c r="K66" i="12" s="1"/>
  <c r="L66" i="12" s="1"/>
  <c r="D54" i="12"/>
  <c r="D70" i="12" s="1"/>
  <c r="D85" i="12" s="1"/>
  <c r="D101" i="12" s="1"/>
  <c r="D117" i="12" s="1"/>
  <c r="D133" i="12" s="1"/>
  <c r="D148" i="12" s="1"/>
  <c r="AT53" i="12"/>
  <c r="AR53" i="12"/>
  <c r="AP53" i="12"/>
  <c r="AG53" i="12"/>
  <c r="AA53" i="12"/>
  <c r="K53" i="12"/>
  <c r="L53" i="12" s="1"/>
  <c r="D53" i="12"/>
  <c r="D69" i="12" s="1"/>
  <c r="E70" i="12" s="1"/>
  <c r="H69" i="12" s="1"/>
  <c r="I69" i="12" s="1"/>
  <c r="J69" i="12" s="1"/>
  <c r="AT52" i="12"/>
  <c r="AR52" i="12"/>
  <c r="AP52" i="12"/>
  <c r="AG52" i="12"/>
  <c r="AA52" i="12"/>
  <c r="D52" i="12"/>
  <c r="AT51" i="12"/>
  <c r="AR51" i="12"/>
  <c r="AP51" i="12"/>
  <c r="AG51" i="12"/>
  <c r="AA51" i="12"/>
  <c r="J51" i="12"/>
  <c r="H51" i="12"/>
  <c r="I51" i="12" s="1"/>
  <c r="D51" i="12"/>
  <c r="E52" i="12" s="1"/>
  <c r="AT50" i="12"/>
  <c r="AP50" i="12"/>
  <c r="AG50" i="12"/>
  <c r="AA50" i="12"/>
  <c r="T50" i="12"/>
  <c r="K50" i="12"/>
  <c r="L50" i="12" s="1"/>
  <c r="D50" i="12"/>
  <c r="D66" i="12" s="1"/>
  <c r="E67" i="12" s="1"/>
  <c r="H66" i="12" s="1"/>
  <c r="I66" i="12" s="1"/>
  <c r="J66" i="12" s="1"/>
  <c r="AT49" i="12"/>
  <c r="AR49" i="12"/>
  <c r="AP49" i="12"/>
  <c r="AG49" i="12"/>
  <c r="AA49" i="12"/>
  <c r="K49" i="12"/>
  <c r="L49" i="12" s="1"/>
  <c r="D49" i="12"/>
  <c r="AT48" i="12"/>
  <c r="AP48" i="12"/>
  <c r="AG48" i="12"/>
  <c r="AA48" i="12"/>
  <c r="E48" i="12"/>
  <c r="H47" i="12" s="1"/>
  <c r="I47" i="12" s="1"/>
  <c r="J47" i="12" s="1"/>
  <c r="D48" i="12"/>
  <c r="D64" i="12" s="1"/>
  <c r="AT47" i="12"/>
  <c r="AP47" i="12"/>
  <c r="AG47" i="12"/>
  <c r="AA47" i="12"/>
  <c r="T47" i="12"/>
  <c r="K47" i="12"/>
  <c r="L47" i="12" s="1"/>
  <c r="E47" i="12"/>
  <c r="H46" i="12" s="1"/>
  <c r="I46" i="12" s="1"/>
  <c r="J46" i="12" s="1"/>
  <c r="D47" i="12"/>
  <c r="AT46" i="12"/>
  <c r="AR46" i="12"/>
  <c r="AP46" i="12"/>
  <c r="AG46" i="12"/>
  <c r="AA46" i="12"/>
  <c r="K46" i="12"/>
  <c r="L46" i="12" s="1"/>
  <c r="E46" i="12"/>
  <c r="H45" i="12" s="1"/>
  <c r="I45" i="12" s="1"/>
  <c r="J45" i="12" s="1"/>
  <c r="D46" i="12"/>
  <c r="D62" i="12" s="1"/>
  <c r="AT45" i="12"/>
  <c r="AR45" i="12"/>
  <c r="AP45" i="12"/>
  <c r="AG45" i="12"/>
  <c r="AA45" i="12"/>
  <c r="D45" i="12"/>
  <c r="D61" i="12" s="1"/>
  <c r="AT44" i="12"/>
  <c r="AP44" i="12"/>
  <c r="AG44" i="12"/>
  <c r="AA44" i="12"/>
  <c r="E44" i="12"/>
  <c r="H43" i="12" s="1"/>
  <c r="I43" i="12" s="1"/>
  <c r="D44" i="12"/>
  <c r="E45" i="12" s="1"/>
  <c r="H44" i="12" s="1"/>
  <c r="I44" i="12" s="1"/>
  <c r="J44" i="12" s="1"/>
  <c r="B44" i="12"/>
  <c r="AT43" i="12"/>
  <c r="AP43" i="12"/>
  <c r="AG43" i="12"/>
  <c r="AA43" i="12"/>
  <c r="J43" i="12"/>
  <c r="E43" i="12"/>
  <c r="D43" i="12"/>
  <c r="D59" i="12" s="1"/>
  <c r="B43" i="12"/>
  <c r="T44" i="12" s="1"/>
  <c r="AT42" i="12"/>
  <c r="AR42" i="12"/>
  <c r="AP42" i="12"/>
  <c r="AG42" i="12"/>
  <c r="AA42" i="12"/>
  <c r="H42" i="12"/>
  <c r="I42" i="12" s="1"/>
  <c r="J42" i="12" s="1"/>
  <c r="D42" i="12"/>
  <c r="D58" i="12" s="1"/>
  <c r="B42" i="12"/>
  <c r="AR48" i="12" s="1"/>
  <c r="E38" i="12"/>
  <c r="AT37" i="12"/>
  <c r="AS37" i="12"/>
  <c r="AP37" i="12"/>
  <c r="AA37" i="12"/>
  <c r="H37" i="12"/>
  <c r="I37" i="12" s="1"/>
  <c r="J37" i="12" s="1"/>
  <c r="E37" i="12"/>
  <c r="AT36" i="12"/>
  <c r="AR36" i="12"/>
  <c r="AP36" i="12"/>
  <c r="AA36" i="12"/>
  <c r="H36" i="12"/>
  <c r="I36" i="12" s="1"/>
  <c r="J36" i="12" s="1"/>
  <c r="E36" i="12"/>
  <c r="AT35" i="12"/>
  <c r="AS35" i="12"/>
  <c r="AP35" i="12"/>
  <c r="AA35" i="12"/>
  <c r="H35" i="12"/>
  <c r="I35" i="12" s="1"/>
  <c r="J35" i="12" s="1"/>
  <c r="E35" i="12"/>
  <c r="H34" i="12" s="1"/>
  <c r="AT34" i="12"/>
  <c r="AR34" i="12"/>
  <c r="AP34" i="12"/>
  <c r="AA34" i="12"/>
  <c r="T34" i="12"/>
  <c r="I34" i="12"/>
  <c r="J34" i="12" s="1"/>
  <c r="E34" i="12"/>
  <c r="H33" i="12" s="1"/>
  <c r="I33" i="12" s="1"/>
  <c r="J33" i="12" s="1"/>
  <c r="AT33" i="12"/>
  <c r="AP33" i="12"/>
  <c r="AA33" i="12"/>
  <c r="K33" i="12"/>
  <c r="L33" i="12" s="1"/>
  <c r="R33" i="12" s="1"/>
  <c r="E33" i="12"/>
  <c r="AT32" i="12"/>
  <c r="AS32" i="12"/>
  <c r="AP32" i="12"/>
  <c r="AA32" i="12"/>
  <c r="K32" i="12"/>
  <c r="L32" i="12" s="1"/>
  <c r="R32" i="12" s="1"/>
  <c r="H32" i="12"/>
  <c r="I32" i="12" s="1"/>
  <c r="J32" i="12" s="1"/>
  <c r="E32" i="12"/>
  <c r="AT31" i="12"/>
  <c r="AS31" i="12"/>
  <c r="AP31" i="12"/>
  <c r="AA31" i="12"/>
  <c r="H31" i="12"/>
  <c r="I31" i="12" s="1"/>
  <c r="J31" i="12" s="1"/>
  <c r="E31" i="12"/>
  <c r="AT30" i="12"/>
  <c r="AR30" i="12"/>
  <c r="AP30" i="12"/>
  <c r="AA30" i="12"/>
  <c r="T30" i="12"/>
  <c r="K30" i="12"/>
  <c r="L30" i="12" s="1"/>
  <c r="H30" i="12"/>
  <c r="I30" i="12" s="1"/>
  <c r="J30" i="12" s="1"/>
  <c r="E30" i="12"/>
  <c r="AT29" i="12"/>
  <c r="AS29" i="12"/>
  <c r="AR29" i="12"/>
  <c r="AP29" i="12"/>
  <c r="AA29" i="12"/>
  <c r="J29" i="12"/>
  <c r="H29" i="12"/>
  <c r="I29" i="12" s="1"/>
  <c r="E29" i="12"/>
  <c r="H28" i="12" s="1"/>
  <c r="I28" i="12" s="1"/>
  <c r="J28" i="12" s="1"/>
  <c r="AT28" i="12"/>
  <c r="AR28" i="12"/>
  <c r="AP28" i="12"/>
  <c r="AA28" i="12"/>
  <c r="T28" i="12"/>
  <c r="K28" i="12"/>
  <c r="L28" i="12" s="1"/>
  <c r="E28" i="12"/>
  <c r="H27" i="12" s="1"/>
  <c r="I27" i="12" s="1"/>
  <c r="J27" i="12" s="1"/>
  <c r="B28" i="12"/>
  <c r="AS33" i="12" s="1"/>
  <c r="AT27" i="12"/>
  <c r="AS27" i="12"/>
  <c r="AR27" i="12"/>
  <c r="AP27" i="12"/>
  <c r="AA27" i="12"/>
  <c r="R27" i="12"/>
  <c r="L27" i="12"/>
  <c r="K27" i="12"/>
  <c r="E27" i="12"/>
  <c r="B27" i="12"/>
  <c r="T27" i="12" s="1"/>
  <c r="AT26" i="12"/>
  <c r="AS26" i="12"/>
  <c r="AP26" i="12"/>
  <c r="AA26" i="12"/>
  <c r="L26" i="12"/>
  <c r="K26" i="12"/>
  <c r="J26" i="12"/>
  <c r="H26" i="12"/>
  <c r="I26" i="12" s="1"/>
  <c r="B26" i="12"/>
  <c r="AR37" i="12" s="1"/>
  <c r="AW147" i="10"/>
  <c r="AV147" i="10"/>
  <c r="AS147" i="10"/>
  <c r="AG147" i="10"/>
  <c r="AW146" i="10"/>
  <c r="AV146" i="10"/>
  <c r="AS146" i="10"/>
  <c r="AG146" i="10"/>
  <c r="K146" i="10"/>
  <c r="L146" i="10" s="1"/>
  <c r="AW145" i="10"/>
  <c r="AU145" i="10"/>
  <c r="AS145" i="10"/>
  <c r="AG145" i="10"/>
  <c r="AW144" i="10"/>
  <c r="AV144" i="10"/>
  <c r="AS144" i="10"/>
  <c r="AG144" i="10"/>
  <c r="AW143" i="10"/>
  <c r="AV143" i="10"/>
  <c r="AS143" i="10"/>
  <c r="AG143" i="10"/>
  <c r="AW142" i="10"/>
  <c r="AV142" i="10"/>
  <c r="AS142" i="10"/>
  <c r="AG142" i="10"/>
  <c r="T142" i="10"/>
  <c r="K142" i="10"/>
  <c r="L142" i="10" s="1"/>
  <c r="R142" i="10" s="1"/>
  <c r="AW141" i="10"/>
  <c r="AU141" i="10"/>
  <c r="AS141" i="10"/>
  <c r="AG141" i="10"/>
  <c r="T141" i="10"/>
  <c r="K141" i="10"/>
  <c r="L141" i="10" s="1"/>
  <c r="AW140" i="10"/>
  <c r="AU140" i="10"/>
  <c r="AS140" i="10"/>
  <c r="AG140" i="10"/>
  <c r="T140" i="10"/>
  <c r="K140" i="10"/>
  <c r="L140" i="10" s="1"/>
  <c r="AW139" i="10"/>
  <c r="AV139" i="10"/>
  <c r="AU139" i="10"/>
  <c r="AS139" i="10"/>
  <c r="AG139" i="10"/>
  <c r="T139" i="10"/>
  <c r="K139" i="10"/>
  <c r="L139" i="10" s="1"/>
  <c r="R139" i="10" s="1"/>
  <c r="AW138" i="10"/>
  <c r="AU138" i="10"/>
  <c r="AS138" i="10"/>
  <c r="AG138" i="10"/>
  <c r="T138" i="10"/>
  <c r="R138" i="10"/>
  <c r="K138" i="10"/>
  <c r="L138" i="10" s="1"/>
  <c r="B138" i="10"/>
  <c r="AV145" i="10" s="1"/>
  <c r="AW137" i="10"/>
  <c r="AV137" i="10"/>
  <c r="AU137" i="10"/>
  <c r="AS137" i="10"/>
  <c r="AG137" i="10"/>
  <c r="T137" i="10"/>
  <c r="K137" i="10"/>
  <c r="L137" i="10" s="1"/>
  <c r="B137" i="10"/>
  <c r="T146" i="10" s="1"/>
  <c r="AW136" i="10"/>
  <c r="AV136" i="10"/>
  <c r="AU136" i="10"/>
  <c r="AS136" i="10"/>
  <c r="AG136" i="10"/>
  <c r="T136" i="10"/>
  <c r="R136" i="10"/>
  <c r="L136" i="10"/>
  <c r="O136" i="10" s="1"/>
  <c r="K136" i="10"/>
  <c r="B136" i="10"/>
  <c r="K145" i="10" s="1"/>
  <c r="L145" i="10" s="1"/>
  <c r="AZ132" i="10"/>
  <c r="AW132" i="10"/>
  <c r="AU132" i="10"/>
  <c r="AS132" i="10"/>
  <c r="AG132" i="10"/>
  <c r="K132" i="10"/>
  <c r="L132" i="10" s="1"/>
  <c r="AZ131" i="10"/>
  <c r="AW131" i="10"/>
  <c r="AS131" i="10"/>
  <c r="AG131" i="10"/>
  <c r="T131" i="10"/>
  <c r="AZ130" i="10"/>
  <c r="AW130" i="10"/>
  <c r="AV130" i="10"/>
  <c r="AS130" i="10"/>
  <c r="AG130" i="10"/>
  <c r="AZ129" i="10"/>
  <c r="AW129" i="10"/>
  <c r="AS129" i="10"/>
  <c r="AG129" i="10"/>
  <c r="AZ128" i="10"/>
  <c r="AW128" i="10"/>
  <c r="AV128" i="10"/>
  <c r="AS128" i="10"/>
  <c r="AG128" i="10"/>
  <c r="K128" i="10"/>
  <c r="L128" i="10" s="1"/>
  <c r="AZ127" i="10"/>
  <c r="AW127" i="10"/>
  <c r="AS127" i="10"/>
  <c r="AG127" i="10"/>
  <c r="T127" i="10"/>
  <c r="K127" i="10"/>
  <c r="L127" i="10" s="1"/>
  <c r="R127" i="10" s="1"/>
  <c r="AZ126" i="10"/>
  <c r="AW126" i="10"/>
  <c r="AS126" i="10"/>
  <c r="AG126" i="10"/>
  <c r="T126" i="10"/>
  <c r="AZ125" i="10"/>
  <c r="AW125" i="10"/>
  <c r="AS125" i="10"/>
  <c r="AG125" i="10"/>
  <c r="AZ124" i="10"/>
  <c r="AW124" i="10"/>
  <c r="AV124" i="10"/>
  <c r="AS124" i="10"/>
  <c r="AG124" i="10"/>
  <c r="AZ123" i="10"/>
  <c r="AW123" i="10"/>
  <c r="AV123" i="10"/>
  <c r="AS123" i="10"/>
  <c r="AG123" i="10"/>
  <c r="B123" i="10"/>
  <c r="AV125" i="10" s="1"/>
  <c r="AZ122" i="10"/>
  <c r="AW122" i="10"/>
  <c r="AU122" i="10"/>
  <c r="AS122" i="10"/>
  <c r="AG122" i="10"/>
  <c r="T122" i="10"/>
  <c r="R122" i="10"/>
  <c r="K122" i="10"/>
  <c r="L122" i="10" s="1"/>
  <c r="B122" i="10"/>
  <c r="T128" i="10" s="1"/>
  <c r="AZ121" i="10"/>
  <c r="AW121" i="10"/>
  <c r="AV121" i="10"/>
  <c r="AS121" i="10"/>
  <c r="AG121" i="10"/>
  <c r="B121" i="10"/>
  <c r="AU123" i="10" s="1"/>
  <c r="AW116" i="10"/>
  <c r="AS116" i="10"/>
  <c r="AG116" i="10"/>
  <c r="T116" i="10"/>
  <c r="AW115" i="10"/>
  <c r="AU115" i="10"/>
  <c r="AS115" i="10"/>
  <c r="AG115" i="10"/>
  <c r="AW114" i="10"/>
  <c r="AS114" i="10"/>
  <c r="AG114" i="10"/>
  <c r="K114" i="10"/>
  <c r="L114" i="10" s="1"/>
  <c r="AW113" i="10"/>
  <c r="AS113" i="10"/>
  <c r="AG113" i="10"/>
  <c r="T113" i="10"/>
  <c r="AW112" i="10"/>
  <c r="AU112" i="10"/>
  <c r="AS112" i="10"/>
  <c r="AG112" i="10"/>
  <c r="AW111" i="10"/>
  <c r="AS111" i="10"/>
  <c r="AG111" i="10"/>
  <c r="AW110" i="10"/>
  <c r="AS110" i="10"/>
  <c r="AG110" i="10"/>
  <c r="AW109" i="10"/>
  <c r="AV109" i="10"/>
  <c r="AS109" i="10"/>
  <c r="AG109" i="10"/>
  <c r="AW108" i="10"/>
  <c r="AS108" i="10"/>
  <c r="AG108" i="10"/>
  <c r="AW107" i="10"/>
  <c r="AS107" i="10"/>
  <c r="AG107" i="10"/>
  <c r="B107" i="10"/>
  <c r="AV111" i="10" s="1"/>
  <c r="AW106" i="10"/>
  <c r="AV106" i="10"/>
  <c r="AU106" i="10"/>
  <c r="AS106" i="10"/>
  <c r="AG106" i="10"/>
  <c r="B106" i="10"/>
  <c r="AW105" i="10"/>
  <c r="AV105" i="10"/>
  <c r="AS105" i="10"/>
  <c r="AG105" i="10"/>
  <c r="O105" i="10"/>
  <c r="K105" i="10"/>
  <c r="L105" i="10" s="1"/>
  <c r="R105" i="10" s="1"/>
  <c r="B105" i="10"/>
  <c r="AU111" i="10" s="1"/>
  <c r="AM100" i="10"/>
  <c r="AM99" i="10"/>
  <c r="AL99" i="10"/>
  <c r="AM98" i="10"/>
  <c r="AM97" i="10"/>
  <c r="K97" i="10"/>
  <c r="L97" i="10" s="1"/>
  <c r="AM96" i="10"/>
  <c r="T96" i="10"/>
  <c r="AM95" i="10"/>
  <c r="AM94" i="10"/>
  <c r="AL94" i="10"/>
  <c r="AM93" i="10"/>
  <c r="AM92" i="10"/>
  <c r="T92" i="10"/>
  <c r="AM91" i="10"/>
  <c r="T91" i="10"/>
  <c r="B91" i="10"/>
  <c r="AL90" i="10" s="1"/>
  <c r="AM90" i="10"/>
  <c r="T90" i="10"/>
  <c r="B90" i="10"/>
  <c r="T99" i="10" s="1"/>
  <c r="AM89" i="10"/>
  <c r="B89" i="10"/>
  <c r="AK100" i="10" s="1"/>
  <c r="AT84" i="10"/>
  <c r="AP84" i="10"/>
  <c r="AA84" i="10"/>
  <c r="T84" i="10"/>
  <c r="AT83" i="10"/>
  <c r="AP83" i="10"/>
  <c r="AA83" i="10"/>
  <c r="K83" i="10"/>
  <c r="L83" i="10" s="1"/>
  <c r="R83" i="10" s="1"/>
  <c r="D83" i="10"/>
  <c r="AT82" i="10"/>
  <c r="AP82" i="10"/>
  <c r="AA82" i="10"/>
  <c r="AT81" i="10"/>
  <c r="AP81" i="10"/>
  <c r="AA81" i="10"/>
  <c r="T81" i="10"/>
  <c r="AT80" i="10"/>
  <c r="AR80" i="10"/>
  <c r="AP80" i="10"/>
  <c r="AA80" i="10"/>
  <c r="T80" i="10"/>
  <c r="AT79" i="10"/>
  <c r="AR79" i="10"/>
  <c r="AP79" i="10"/>
  <c r="AA79" i="10"/>
  <c r="AT78" i="10"/>
  <c r="AS78" i="10"/>
  <c r="AP78" i="10"/>
  <c r="AA78" i="10"/>
  <c r="L78" i="10"/>
  <c r="K78" i="10"/>
  <c r="AT77" i="10"/>
  <c r="AP77" i="10"/>
  <c r="AA77" i="10"/>
  <c r="AT76" i="10"/>
  <c r="AR76" i="10"/>
  <c r="AP76" i="10"/>
  <c r="AA76" i="10"/>
  <c r="T76" i="10"/>
  <c r="AT75" i="10"/>
  <c r="AS75" i="10"/>
  <c r="AP75" i="10"/>
  <c r="AA75" i="10"/>
  <c r="L75" i="10"/>
  <c r="K75" i="10"/>
  <c r="B75" i="10"/>
  <c r="AS83" i="10" s="1"/>
  <c r="AT74" i="10"/>
  <c r="AR74" i="10"/>
  <c r="AP74" i="10"/>
  <c r="AA74" i="10"/>
  <c r="T74" i="10"/>
  <c r="B74" i="10"/>
  <c r="T82" i="10" s="1"/>
  <c r="AT73" i="10"/>
  <c r="AS73" i="10"/>
  <c r="AR73" i="10"/>
  <c r="AP73" i="10"/>
  <c r="AA73" i="10"/>
  <c r="T73" i="10"/>
  <c r="B73" i="10"/>
  <c r="D70" i="10"/>
  <c r="D85" i="10" s="1"/>
  <c r="D101" i="10" s="1"/>
  <c r="D117" i="10" s="1"/>
  <c r="D133" i="10" s="1"/>
  <c r="D148" i="10" s="1"/>
  <c r="AT69" i="10"/>
  <c r="AP69" i="10"/>
  <c r="AA69" i="10"/>
  <c r="AT68" i="10"/>
  <c r="AP68" i="10"/>
  <c r="AA68" i="10"/>
  <c r="K68" i="10"/>
  <c r="D68" i="10"/>
  <c r="E69" i="10" s="1"/>
  <c r="H68" i="10" s="1"/>
  <c r="I68" i="10" s="1"/>
  <c r="J68" i="10" s="1"/>
  <c r="AT67" i="10"/>
  <c r="AR67" i="10"/>
  <c r="AP67" i="10"/>
  <c r="AA67" i="10"/>
  <c r="K67" i="10"/>
  <c r="AT66" i="10"/>
  <c r="AP66" i="10"/>
  <c r="AA66" i="10"/>
  <c r="AT65" i="10"/>
  <c r="AP65" i="10"/>
  <c r="AA65" i="10"/>
  <c r="AT64" i="10"/>
  <c r="AP64" i="10"/>
  <c r="AA64" i="10"/>
  <c r="D64" i="10"/>
  <c r="AT63" i="10"/>
  <c r="AP63" i="10"/>
  <c r="AA63" i="10"/>
  <c r="K63" i="10"/>
  <c r="AT62" i="10"/>
  <c r="AP62" i="10"/>
  <c r="AA62" i="10"/>
  <c r="AT61" i="10"/>
  <c r="AS61" i="10"/>
  <c r="AP61" i="10"/>
  <c r="AA61" i="10"/>
  <c r="AT60" i="10"/>
  <c r="AS60" i="10"/>
  <c r="AP60" i="10"/>
  <c r="AA60" i="10"/>
  <c r="K60" i="10"/>
  <c r="B60" i="10"/>
  <c r="AS63" i="10" s="1"/>
  <c r="AT59" i="10"/>
  <c r="AS59" i="10"/>
  <c r="AP59" i="10"/>
  <c r="AA59" i="10"/>
  <c r="B59" i="10"/>
  <c r="AT58" i="10"/>
  <c r="AS58" i="10"/>
  <c r="AR58" i="10"/>
  <c r="AP58" i="10"/>
  <c r="AA58" i="10"/>
  <c r="K58" i="10"/>
  <c r="D58" i="10"/>
  <c r="B58" i="10"/>
  <c r="K69" i="10" s="1"/>
  <c r="L69" i="10" s="1"/>
  <c r="E54" i="10"/>
  <c r="H53" i="10" s="1"/>
  <c r="I53" i="10" s="1"/>
  <c r="J53" i="10" s="1"/>
  <c r="D54" i="10"/>
  <c r="AT53" i="10"/>
  <c r="AS53" i="10"/>
  <c r="AP53" i="10"/>
  <c r="AG53" i="10"/>
  <c r="AA53" i="10"/>
  <c r="D53" i="10"/>
  <c r="D69" i="10" s="1"/>
  <c r="AT52" i="10"/>
  <c r="AS52" i="10"/>
  <c r="AP52" i="10"/>
  <c r="AG52" i="10"/>
  <c r="AA52" i="10"/>
  <c r="K52" i="10"/>
  <c r="L52" i="10" s="1"/>
  <c r="E52" i="10"/>
  <c r="H51" i="10" s="1"/>
  <c r="I51" i="10" s="1"/>
  <c r="J51" i="10" s="1"/>
  <c r="D52" i="10"/>
  <c r="E53" i="10" s="1"/>
  <c r="H52" i="10" s="1"/>
  <c r="I52" i="10" s="1"/>
  <c r="J52" i="10" s="1"/>
  <c r="AT51" i="10"/>
  <c r="AP51" i="10"/>
  <c r="AG51" i="10"/>
  <c r="AA51" i="10"/>
  <c r="D51" i="10"/>
  <c r="D67" i="10" s="1"/>
  <c r="E68" i="10" s="1"/>
  <c r="H67" i="10" s="1"/>
  <c r="I67" i="10" s="1"/>
  <c r="J67" i="10" s="1"/>
  <c r="AT50" i="10"/>
  <c r="AP50" i="10"/>
  <c r="AG50" i="10"/>
  <c r="AA50" i="10"/>
  <c r="E50" i="10"/>
  <c r="H49" i="10" s="1"/>
  <c r="D50" i="10"/>
  <c r="D66" i="10" s="1"/>
  <c r="D81" i="10" s="1"/>
  <c r="AT49" i="10"/>
  <c r="AS49" i="10"/>
  <c r="AP49" i="10"/>
  <c r="AG49" i="10"/>
  <c r="AA49" i="10"/>
  <c r="T49" i="10"/>
  <c r="I49" i="10"/>
  <c r="J49" i="10" s="1"/>
  <c r="E49" i="10"/>
  <c r="D49" i="10"/>
  <c r="D65" i="10" s="1"/>
  <c r="AT48" i="10"/>
  <c r="AP48" i="10"/>
  <c r="AG48" i="10"/>
  <c r="AA48" i="10"/>
  <c r="T48" i="10"/>
  <c r="H48" i="10"/>
  <c r="I48" i="10" s="1"/>
  <c r="J48" i="10" s="1"/>
  <c r="E48" i="10"/>
  <c r="D48" i="10"/>
  <c r="AT47" i="10"/>
  <c r="AS47" i="10"/>
  <c r="AP47" i="10"/>
  <c r="AG47" i="10"/>
  <c r="AA47" i="10"/>
  <c r="I47" i="10"/>
  <c r="J47" i="10" s="1"/>
  <c r="H47" i="10"/>
  <c r="E47" i="10"/>
  <c r="H46" i="10" s="1"/>
  <c r="I46" i="10" s="1"/>
  <c r="J46" i="10" s="1"/>
  <c r="D47" i="10"/>
  <c r="D63" i="10" s="1"/>
  <c r="AT46" i="10"/>
  <c r="AP46" i="10"/>
  <c r="AG46" i="10"/>
  <c r="AA46" i="10"/>
  <c r="D46" i="10"/>
  <c r="D62" i="10" s="1"/>
  <c r="AT45" i="10"/>
  <c r="AP45" i="10"/>
  <c r="AG45" i="10"/>
  <c r="AA45" i="10"/>
  <c r="T45" i="10"/>
  <c r="D45" i="10"/>
  <c r="E46" i="10" s="1"/>
  <c r="H45" i="10" s="1"/>
  <c r="I45" i="10" s="1"/>
  <c r="J45" i="10" s="1"/>
  <c r="AT44" i="10"/>
  <c r="AR44" i="10"/>
  <c r="AP44" i="10"/>
  <c r="AG44" i="10"/>
  <c r="AA44" i="10"/>
  <c r="E44" i="10"/>
  <c r="D44" i="10"/>
  <c r="D60" i="10" s="1"/>
  <c r="B44" i="10"/>
  <c r="AS46" i="10" s="1"/>
  <c r="AT43" i="10"/>
  <c r="AP43" i="10"/>
  <c r="AG43" i="10"/>
  <c r="AA43" i="10"/>
  <c r="T43" i="10"/>
  <c r="H43" i="10"/>
  <c r="I43" i="10" s="1"/>
  <c r="J43" i="10" s="1"/>
  <c r="E43" i="10"/>
  <c r="D43" i="10"/>
  <c r="D59" i="10" s="1"/>
  <c r="B43" i="10"/>
  <c r="T50" i="10" s="1"/>
  <c r="AT42" i="10"/>
  <c r="AS42" i="10"/>
  <c r="AP42" i="10"/>
  <c r="AG42" i="10"/>
  <c r="AA42" i="10"/>
  <c r="J42" i="10"/>
  <c r="I42" i="10"/>
  <c r="H42" i="10"/>
  <c r="D42" i="10"/>
  <c r="B42" i="10"/>
  <c r="E38" i="10"/>
  <c r="H37" i="10" s="1"/>
  <c r="I37" i="10" s="1"/>
  <c r="J37" i="10" s="1"/>
  <c r="AT37" i="10"/>
  <c r="AP37" i="10"/>
  <c r="AA37" i="10"/>
  <c r="E37" i="10"/>
  <c r="AT36" i="10"/>
  <c r="AP36" i="10"/>
  <c r="AA36" i="10"/>
  <c r="K36" i="10"/>
  <c r="L36" i="10" s="1"/>
  <c r="H36" i="10"/>
  <c r="I36" i="10" s="1"/>
  <c r="J36" i="10" s="1"/>
  <c r="E36" i="10"/>
  <c r="AT35" i="10"/>
  <c r="AP35" i="10"/>
  <c r="AA35" i="10"/>
  <c r="J35" i="10"/>
  <c r="I35" i="10"/>
  <c r="H35" i="10"/>
  <c r="E35" i="10"/>
  <c r="AT34" i="10"/>
  <c r="AP34" i="10"/>
  <c r="AA34" i="10"/>
  <c r="J34" i="10"/>
  <c r="I34" i="10"/>
  <c r="H34" i="10"/>
  <c r="E34" i="10"/>
  <c r="H33" i="10" s="1"/>
  <c r="I33" i="10" s="1"/>
  <c r="J33" i="10" s="1"/>
  <c r="AT33" i="10"/>
  <c r="AR33" i="10"/>
  <c r="AP33" i="10"/>
  <c r="AA33" i="10"/>
  <c r="T33" i="10"/>
  <c r="E33" i="10"/>
  <c r="H32" i="10" s="1"/>
  <c r="I32" i="10" s="1"/>
  <c r="J32" i="10" s="1"/>
  <c r="AT32" i="10"/>
  <c r="AP32" i="10"/>
  <c r="AA32" i="10"/>
  <c r="T32" i="10"/>
  <c r="K32" i="10"/>
  <c r="L32" i="10" s="1"/>
  <c r="E32" i="10"/>
  <c r="AT31" i="10"/>
  <c r="AP31" i="10"/>
  <c r="AA31" i="10"/>
  <c r="J31" i="10"/>
  <c r="I31" i="10"/>
  <c r="H31" i="10"/>
  <c r="E31" i="10"/>
  <c r="AT30" i="10"/>
  <c r="AR30" i="10"/>
  <c r="AP30" i="10"/>
  <c r="AA30" i="10"/>
  <c r="K30" i="10"/>
  <c r="L30" i="10" s="1"/>
  <c r="J30" i="10"/>
  <c r="I30" i="10"/>
  <c r="H30" i="10"/>
  <c r="E30" i="10"/>
  <c r="AT29" i="10"/>
  <c r="AR29" i="10"/>
  <c r="AP29" i="10"/>
  <c r="AA29" i="10"/>
  <c r="T29" i="10"/>
  <c r="H29" i="10"/>
  <c r="I29" i="10" s="1"/>
  <c r="J29" i="10" s="1"/>
  <c r="E29" i="10"/>
  <c r="H28" i="10" s="1"/>
  <c r="I28" i="10" s="1"/>
  <c r="J28" i="10" s="1"/>
  <c r="AT28" i="10"/>
  <c r="AR28" i="10"/>
  <c r="AP28" i="10"/>
  <c r="AA28" i="10"/>
  <c r="T28" i="10"/>
  <c r="L28" i="10"/>
  <c r="R28" i="10" s="1"/>
  <c r="K28" i="10"/>
  <c r="E28" i="10"/>
  <c r="B28" i="10"/>
  <c r="AS34" i="10" s="1"/>
  <c r="AT27" i="10"/>
  <c r="AS27" i="10"/>
  <c r="AR27" i="10"/>
  <c r="AP27" i="10"/>
  <c r="AA27" i="10"/>
  <c r="L27" i="10"/>
  <c r="K27" i="10"/>
  <c r="H27" i="10"/>
  <c r="I27" i="10" s="1"/>
  <c r="J27" i="10" s="1"/>
  <c r="E27" i="10"/>
  <c r="H26" i="10" s="1"/>
  <c r="I26" i="10" s="1"/>
  <c r="J26" i="10" s="1"/>
  <c r="B27" i="10"/>
  <c r="T35" i="10" s="1"/>
  <c r="AT26" i="10"/>
  <c r="AP26" i="10"/>
  <c r="AA26" i="10"/>
  <c r="R26" i="10"/>
  <c r="O26" i="10"/>
  <c r="L26" i="10"/>
  <c r="K26" i="10"/>
  <c r="B26" i="10"/>
  <c r="K37" i="10" s="1"/>
  <c r="L37" i="10" s="1"/>
  <c r="R37" i="10" s="1"/>
  <c r="AW147" i="11"/>
  <c r="AU147" i="11"/>
  <c r="AS147" i="11"/>
  <c r="AG147" i="11"/>
  <c r="AW146" i="11"/>
  <c r="AS146" i="11"/>
  <c r="AG146" i="11"/>
  <c r="L146" i="11"/>
  <c r="K146" i="11"/>
  <c r="AW145" i="11"/>
  <c r="AU145" i="11"/>
  <c r="AS145" i="11"/>
  <c r="AG145" i="11"/>
  <c r="K145" i="11"/>
  <c r="AW144" i="11"/>
  <c r="AU144" i="11"/>
  <c r="AS144" i="11"/>
  <c r="AG144" i="11"/>
  <c r="AW143" i="11"/>
  <c r="AS143" i="11"/>
  <c r="AG143" i="11"/>
  <c r="T143" i="11"/>
  <c r="K143" i="11"/>
  <c r="L143" i="11" s="1"/>
  <c r="AW142" i="11"/>
  <c r="AU142" i="11"/>
  <c r="AS142" i="11"/>
  <c r="AG142" i="11"/>
  <c r="T142" i="11"/>
  <c r="R142" i="11"/>
  <c r="K142" i="11"/>
  <c r="L142" i="11" s="1"/>
  <c r="AW141" i="11"/>
  <c r="AU141" i="11"/>
  <c r="AS141" i="11"/>
  <c r="AG141" i="11"/>
  <c r="T141" i="11"/>
  <c r="K141" i="11"/>
  <c r="L141" i="11" s="1"/>
  <c r="AW140" i="11"/>
  <c r="AU140" i="11"/>
  <c r="AS140" i="11"/>
  <c r="AG140" i="11"/>
  <c r="T140" i="11"/>
  <c r="K140" i="11"/>
  <c r="L140" i="11" s="1"/>
  <c r="AW139" i="11"/>
  <c r="AU139" i="11"/>
  <c r="AS139" i="11"/>
  <c r="AG139" i="11"/>
  <c r="T139" i="11"/>
  <c r="R139" i="11"/>
  <c r="K139" i="11"/>
  <c r="L139" i="11" s="1"/>
  <c r="AW138" i="11"/>
  <c r="AU138" i="11"/>
  <c r="AS138" i="11"/>
  <c r="AG138" i="11"/>
  <c r="T138" i="11"/>
  <c r="K138" i="11"/>
  <c r="L138" i="11" s="1"/>
  <c r="B138" i="11"/>
  <c r="AW137" i="11"/>
  <c r="AS137" i="11"/>
  <c r="AG137" i="11"/>
  <c r="T137" i="11"/>
  <c r="K137" i="11"/>
  <c r="L137" i="11" s="1"/>
  <c r="B137" i="11"/>
  <c r="T147" i="11" s="1"/>
  <c r="AW136" i="11"/>
  <c r="AU136" i="11"/>
  <c r="AS136" i="11"/>
  <c r="AG136" i="11"/>
  <c r="T136" i="11"/>
  <c r="L136" i="11"/>
  <c r="O136" i="11" s="1"/>
  <c r="K136" i="11"/>
  <c r="B136" i="11"/>
  <c r="AU146" i="11" s="1"/>
  <c r="AZ132" i="11"/>
  <c r="AW132" i="11"/>
  <c r="AS132" i="11"/>
  <c r="AG132" i="11"/>
  <c r="AZ131" i="11"/>
  <c r="AW131" i="11"/>
  <c r="AU131" i="11"/>
  <c r="AS131" i="11"/>
  <c r="AG131" i="11"/>
  <c r="AZ130" i="11"/>
  <c r="AW130" i="11"/>
  <c r="AS130" i="11"/>
  <c r="AG130" i="11"/>
  <c r="K130" i="11"/>
  <c r="AZ129" i="11"/>
  <c r="AW129" i="11"/>
  <c r="AS129" i="11"/>
  <c r="AG129" i="11"/>
  <c r="T129" i="11"/>
  <c r="AZ128" i="11"/>
  <c r="AW128" i="11"/>
  <c r="AV128" i="11"/>
  <c r="AS128" i="11"/>
  <c r="AG128" i="11"/>
  <c r="AZ127" i="11"/>
  <c r="AW127" i="11"/>
  <c r="AS127" i="11"/>
  <c r="AG127" i="11"/>
  <c r="AZ126" i="11"/>
  <c r="AW126" i="11"/>
  <c r="AU126" i="11"/>
  <c r="AS126" i="11"/>
  <c r="AG126" i="11"/>
  <c r="K126" i="11"/>
  <c r="L126" i="11" s="1"/>
  <c r="AZ125" i="11"/>
  <c r="AW125" i="11"/>
  <c r="AS125" i="11"/>
  <c r="AG125" i="11"/>
  <c r="T125" i="11"/>
  <c r="AZ124" i="11"/>
  <c r="AW124" i="11"/>
  <c r="AV124" i="11"/>
  <c r="AS124" i="11"/>
  <c r="AG124" i="11"/>
  <c r="AZ123" i="11"/>
  <c r="AW123" i="11"/>
  <c r="AS123" i="11"/>
  <c r="AG123" i="11"/>
  <c r="B123" i="11"/>
  <c r="AV130" i="11" s="1"/>
  <c r="AZ122" i="11"/>
  <c r="AW122" i="11"/>
  <c r="AV122" i="11"/>
  <c r="AS122" i="11"/>
  <c r="AG122" i="11"/>
  <c r="B122" i="11"/>
  <c r="AZ121" i="11"/>
  <c r="AW121" i="11"/>
  <c r="AV121" i="11"/>
  <c r="AS121" i="11"/>
  <c r="AG121" i="11"/>
  <c r="B121" i="11"/>
  <c r="K132" i="11" s="1"/>
  <c r="L132" i="11" s="1"/>
  <c r="AW116" i="11"/>
  <c r="AV116" i="11"/>
  <c r="AS116" i="11"/>
  <c r="AG116" i="11"/>
  <c r="AW115" i="11"/>
  <c r="AV115" i="11"/>
  <c r="AS115" i="11"/>
  <c r="AG115" i="11"/>
  <c r="K115" i="11"/>
  <c r="L115" i="11" s="1"/>
  <c r="R115" i="11" s="1"/>
  <c r="AW114" i="11"/>
  <c r="AS114" i="11"/>
  <c r="AG114" i="11"/>
  <c r="T114" i="11"/>
  <c r="AW113" i="11"/>
  <c r="AV113" i="11"/>
  <c r="AS113" i="11"/>
  <c r="AG113" i="11"/>
  <c r="AW112" i="11"/>
  <c r="AV112" i="11"/>
  <c r="AS112" i="11"/>
  <c r="AG112" i="11"/>
  <c r="AW111" i="11"/>
  <c r="AV111" i="11"/>
  <c r="AS111" i="11"/>
  <c r="AG111" i="11"/>
  <c r="T111" i="11"/>
  <c r="AW110" i="11"/>
  <c r="AV110" i="11"/>
  <c r="AU110" i="11"/>
  <c r="AS110" i="11"/>
  <c r="AG110" i="11"/>
  <c r="AW109" i="11"/>
  <c r="AV109" i="11"/>
  <c r="AS109" i="11"/>
  <c r="AG109" i="11"/>
  <c r="T109" i="11"/>
  <c r="AW108" i="11"/>
  <c r="AV108" i="11"/>
  <c r="AS108" i="11"/>
  <c r="AG108" i="11"/>
  <c r="T108" i="11"/>
  <c r="AW107" i="11"/>
  <c r="AV107" i="11"/>
  <c r="AU107" i="11"/>
  <c r="AS107" i="11"/>
  <c r="AG107" i="11"/>
  <c r="T107" i="11"/>
  <c r="B107" i="11"/>
  <c r="AV114" i="11" s="1"/>
  <c r="AW106" i="11"/>
  <c r="AV106" i="11"/>
  <c r="AS106" i="11"/>
  <c r="AG106" i="11"/>
  <c r="T106" i="11"/>
  <c r="B106" i="11"/>
  <c r="T110" i="11" s="1"/>
  <c r="AW105" i="11"/>
  <c r="AV105" i="11"/>
  <c r="AS105" i="11"/>
  <c r="AG105" i="11"/>
  <c r="T105" i="11"/>
  <c r="B105" i="11"/>
  <c r="AU109" i="11" s="1"/>
  <c r="AM100" i="11"/>
  <c r="AL100" i="11"/>
  <c r="AK100" i="11"/>
  <c r="AM99" i="11"/>
  <c r="AM98" i="11"/>
  <c r="AM97" i="11"/>
  <c r="T97" i="11"/>
  <c r="AM96" i="11"/>
  <c r="AL96" i="11"/>
  <c r="AK96" i="11"/>
  <c r="AM95" i="11"/>
  <c r="AL95" i="11"/>
  <c r="AK95" i="11"/>
  <c r="AM94" i="11"/>
  <c r="T94" i="11"/>
  <c r="L94" i="11"/>
  <c r="K94" i="11"/>
  <c r="AM93" i="11"/>
  <c r="AK93" i="11"/>
  <c r="T93" i="11"/>
  <c r="L93" i="11"/>
  <c r="K93" i="11"/>
  <c r="AM92" i="11"/>
  <c r="T92" i="11"/>
  <c r="AM91" i="11"/>
  <c r="AL91" i="11"/>
  <c r="AK91" i="11"/>
  <c r="T91" i="11"/>
  <c r="L91" i="11"/>
  <c r="K91" i="11"/>
  <c r="B91" i="11"/>
  <c r="AM90" i="11"/>
  <c r="AL90" i="11"/>
  <c r="AK90" i="11"/>
  <c r="K90" i="11"/>
  <c r="L90" i="11" s="1"/>
  <c r="R90" i="11" s="1"/>
  <c r="B90" i="11"/>
  <c r="T96" i="11" s="1"/>
  <c r="AM89" i="11"/>
  <c r="O89" i="11"/>
  <c r="K89" i="11"/>
  <c r="L89" i="11" s="1"/>
  <c r="R89" i="11" s="1"/>
  <c r="B89" i="11"/>
  <c r="K98" i="11" s="1"/>
  <c r="L98" i="11" s="1"/>
  <c r="R98" i="11" s="1"/>
  <c r="AT84" i="11"/>
  <c r="AP84" i="11"/>
  <c r="AA84" i="11"/>
  <c r="AT83" i="11"/>
  <c r="AS83" i="11"/>
  <c r="AP83" i="11"/>
  <c r="AA83" i="11"/>
  <c r="AT82" i="11"/>
  <c r="AR82" i="11"/>
  <c r="AP82" i="11"/>
  <c r="AA82" i="11"/>
  <c r="D82" i="11"/>
  <c r="AT81" i="11"/>
  <c r="AP81" i="11"/>
  <c r="AA81" i="11"/>
  <c r="AT80" i="11"/>
  <c r="AP80" i="11"/>
  <c r="AA80" i="11"/>
  <c r="AT79" i="11"/>
  <c r="AP79" i="11"/>
  <c r="AA79" i="11"/>
  <c r="AT78" i="11"/>
  <c r="AP78" i="11"/>
  <c r="AA78" i="11"/>
  <c r="AT77" i="11"/>
  <c r="AP77" i="11"/>
  <c r="AA77" i="11"/>
  <c r="AT76" i="11"/>
  <c r="AP76" i="11"/>
  <c r="AA76" i="11"/>
  <c r="AT75" i="11"/>
  <c r="AS75" i="11"/>
  <c r="AP75" i="11"/>
  <c r="AA75" i="11"/>
  <c r="B75" i="11"/>
  <c r="AS78" i="11" s="1"/>
  <c r="AT74" i="11"/>
  <c r="AS74" i="11"/>
  <c r="AP74" i="11"/>
  <c r="AA74" i="11"/>
  <c r="B74" i="11"/>
  <c r="T78" i="11" s="1"/>
  <c r="AT73" i="11"/>
  <c r="AP73" i="11"/>
  <c r="AA73" i="11"/>
  <c r="B73" i="11"/>
  <c r="AR77" i="11" s="1"/>
  <c r="AT69" i="11"/>
  <c r="AR69" i="11"/>
  <c r="AP69" i="11"/>
  <c r="AA69" i="11"/>
  <c r="AT68" i="11"/>
  <c r="AS68" i="11"/>
  <c r="AP68" i="11"/>
  <c r="AA68" i="11"/>
  <c r="D68" i="11"/>
  <c r="D83" i="11" s="1"/>
  <c r="D99" i="11" s="1"/>
  <c r="AT67" i="11"/>
  <c r="AS67" i="11"/>
  <c r="AP67" i="11"/>
  <c r="AA67" i="11"/>
  <c r="T67" i="11"/>
  <c r="K67" i="11"/>
  <c r="L67" i="11" s="1"/>
  <c r="AT66" i="11"/>
  <c r="AP66" i="11"/>
  <c r="AA66" i="11"/>
  <c r="AT65" i="11"/>
  <c r="AS65" i="11"/>
  <c r="AR65" i="11"/>
  <c r="AP65" i="11"/>
  <c r="AA65" i="11"/>
  <c r="T65" i="11"/>
  <c r="D65" i="11"/>
  <c r="E66" i="11" s="1"/>
  <c r="H65" i="11" s="1"/>
  <c r="I65" i="11" s="1"/>
  <c r="J65" i="11" s="1"/>
  <c r="AT64" i="11"/>
  <c r="AS64" i="11"/>
  <c r="AP64" i="11"/>
  <c r="AA64" i="11"/>
  <c r="K64" i="11"/>
  <c r="L64" i="11" s="1"/>
  <c r="D64" i="11"/>
  <c r="E65" i="11" s="1"/>
  <c r="H64" i="11" s="1"/>
  <c r="I64" i="11" s="1"/>
  <c r="J64" i="11" s="1"/>
  <c r="AT63" i="11"/>
  <c r="AP63" i="11"/>
  <c r="AA63" i="11"/>
  <c r="T63" i="11"/>
  <c r="K63" i="11"/>
  <c r="L63" i="11" s="1"/>
  <c r="D63" i="11"/>
  <c r="E64" i="11" s="1"/>
  <c r="H63" i="11" s="1"/>
  <c r="I63" i="11" s="1"/>
  <c r="J63" i="11" s="1"/>
  <c r="AT62" i="11"/>
  <c r="AR62" i="11"/>
  <c r="AP62" i="11"/>
  <c r="AA62" i="11"/>
  <c r="E62" i="11"/>
  <c r="H61" i="11" s="1"/>
  <c r="I61" i="11" s="1"/>
  <c r="J61" i="11" s="1"/>
  <c r="D62" i="11"/>
  <c r="AT61" i="11"/>
  <c r="AS61" i="11"/>
  <c r="AP61" i="11"/>
  <c r="AA61" i="11"/>
  <c r="K61" i="11"/>
  <c r="L61" i="11" s="1"/>
  <c r="D61" i="11"/>
  <c r="D76" i="11" s="1"/>
  <c r="AT60" i="11"/>
  <c r="AP60" i="11"/>
  <c r="AA60" i="11"/>
  <c r="T60" i="11"/>
  <c r="R60" i="11"/>
  <c r="K60" i="11"/>
  <c r="L60" i="11" s="1"/>
  <c r="D60" i="11"/>
  <c r="E61" i="11" s="1"/>
  <c r="H60" i="11" s="1"/>
  <c r="I60" i="11" s="1"/>
  <c r="J60" i="11" s="1"/>
  <c r="B60" i="11"/>
  <c r="AS69" i="11" s="1"/>
  <c r="AT59" i="11"/>
  <c r="AS59" i="11"/>
  <c r="AR59" i="11"/>
  <c r="AP59" i="11"/>
  <c r="AA59" i="11"/>
  <c r="B59" i="11"/>
  <c r="T62" i="11" s="1"/>
  <c r="AT58" i="11"/>
  <c r="AR58" i="11"/>
  <c r="AP58" i="11"/>
  <c r="AA58" i="11"/>
  <c r="T58" i="11"/>
  <c r="D58" i="11"/>
  <c r="E59" i="11" s="1"/>
  <c r="H58" i="11" s="1"/>
  <c r="I58" i="11" s="1"/>
  <c r="J58" i="11" s="1"/>
  <c r="B58" i="11"/>
  <c r="AR63" i="11" s="1"/>
  <c r="D54" i="11"/>
  <c r="D70" i="11" s="1"/>
  <c r="D85" i="11" s="1"/>
  <c r="D101" i="11" s="1"/>
  <c r="D117" i="11" s="1"/>
  <c r="D133" i="11" s="1"/>
  <c r="D148" i="11" s="1"/>
  <c r="AT53" i="11"/>
  <c r="AP53" i="11"/>
  <c r="AG53" i="11"/>
  <c r="AA53" i="11"/>
  <c r="E53" i="11"/>
  <c r="H52" i="11" s="1"/>
  <c r="I52" i="11" s="1"/>
  <c r="J52" i="11" s="1"/>
  <c r="D53" i="11"/>
  <c r="AT52" i="11"/>
  <c r="AP52" i="11"/>
  <c r="AG52" i="11"/>
  <c r="AA52" i="11"/>
  <c r="E52" i="11"/>
  <c r="H51" i="11" s="1"/>
  <c r="I51" i="11" s="1"/>
  <c r="J51" i="11" s="1"/>
  <c r="D52" i="11"/>
  <c r="AT51" i="11"/>
  <c r="AP51" i="11"/>
  <c r="AG51" i="11"/>
  <c r="AA51" i="11"/>
  <c r="D51" i="11"/>
  <c r="D67" i="11" s="1"/>
  <c r="E68" i="11" s="1"/>
  <c r="H67" i="11" s="1"/>
  <c r="I67" i="11" s="1"/>
  <c r="J67" i="11" s="1"/>
  <c r="AT50" i="11"/>
  <c r="AS50" i="11"/>
  <c r="AP50" i="11"/>
  <c r="AG50" i="11"/>
  <c r="AA50" i="11"/>
  <c r="H50" i="11"/>
  <c r="I50" i="11" s="1"/>
  <c r="J50" i="11" s="1"/>
  <c r="D50" i="11"/>
  <c r="E51" i="11" s="1"/>
  <c r="AT49" i="11"/>
  <c r="AS49" i="11"/>
  <c r="AP49" i="11"/>
  <c r="AG49" i="11"/>
  <c r="AA49" i="11"/>
  <c r="I49" i="11"/>
  <c r="J49" i="11" s="1"/>
  <c r="D49" i="11"/>
  <c r="E50" i="11" s="1"/>
  <c r="H49" i="11" s="1"/>
  <c r="AT48" i="11"/>
  <c r="AP48" i="11"/>
  <c r="AG48" i="11"/>
  <c r="AA48" i="11"/>
  <c r="E48" i="11"/>
  <c r="H47" i="11" s="1"/>
  <c r="I47" i="11" s="1"/>
  <c r="D48" i="11"/>
  <c r="E49" i="11" s="1"/>
  <c r="H48" i="11" s="1"/>
  <c r="I48" i="11" s="1"/>
  <c r="J48" i="11" s="1"/>
  <c r="AT47" i="11"/>
  <c r="AP47" i="11"/>
  <c r="AG47" i="11"/>
  <c r="AA47" i="11"/>
  <c r="J47" i="11"/>
  <c r="E47" i="11"/>
  <c r="H46" i="11" s="1"/>
  <c r="I46" i="11" s="1"/>
  <c r="J46" i="11" s="1"/>
  <c r="D47" i="11"/>
  <c r="AT46" i="11"/>
  <c r="AS46" i="11"/>
  <c r="AP46" i="11"/>
  <c r="AG46" i="11"/>
  <c r="AA46" i="11"/>
  <c r="E46" i="11"/>
  <c r="D46" i="11"/>
  <c r="AT45" i="11"/>
  <c r="AS45" i="11"/>
  <c r="AP45" i="11"/>
  <c r="AG45" i="11"/>
  <c r="AA45" i="11"/>
  <c r="H45" i="11"/>
  <c r="I45" i="11" s="1"/>
  <c r="J45" i="11" s="1"/>
  <c r="E45" i="11"/>
  <c r="H44" i="11" s="1"/>
  <c r="I44" i="11" s="1"/>
  <c r="J44" i="11" s="1"/>
  <c r="D45" i="11"/>
  <c r="AT44" i="11"/>
  <c r="AP44" i="11"/>
  <c r="AG44" i="11"/>
  <c r="AA44" i="11"/>
  <c r="D44" i="11"/>
  <c r="B44" i="11"/>
  <c r="AS44" i="11" s="1"/>
  <c r="AT43" i="11"/>
  <c r="AP43" i="11"/>
  <c r="AG43" i="11"/>
  <c r="AA43" i="11"/>
  <c r="E43" i="11"/>
  <c r="D43" i="11"/>
  <c r="E44" i="11" s="1"/>
  <c r="H43" i="11" s="1"/>
  <c r="I43" i="11" s="1"/>
  <c r="J43" i="11" s="1"/>
  <c r="B43" i="11"/>
  <c r="AT42" i="11"/>
  <c r="AS42" i="11"/>
  <c r="AP42" i="11"/>
  <c r="AG42" i="11"/>
  <c r="AA42" i="11"/>
  <c r="H42" i="11"/>
  <c r="I42" i="11" s="1"/>
  <c r="J42" i="11" s="1"/>
  <c r="D42" i="11"/>
  <c r="B42" i="11"/>
  <c r="AR44" i="11" s="1"/>
  <c r="E38" i="11"/>
  <c r="AT37" i="11"/>
  <c r="AS37" i="11"/>
  <c r="AP37" i="11"/>
  <c r="AA37" i="11"/>
  <c r="T37" i="11"/>
  <c r="K37" i="11"/>
  <c r="L37" i="11" s="1"/>
  <c r="R37" i="11" s="1"/>
  <c r="H37" i="11"/>
  <c r="I37" i="11" s="1"/>
  <c r="J37" i="11" s="1"/>
  <c r="E37" i="11"/>
  <c r="AT36" i="11"/>
  <c r="AS36" i="11"/>
  <c r="AR36" i="11"/>
  <c r="AP36" i="11"/>
  <c r="AA36" i="11"/>
  <c r="H36" i="11"/>
  <c r="I36" i="11" s="1"/>
  <c r="J36" i="11" s="1"/>
  <c r="E36" i="11"/>
  <c r="H35" i="11" s="1"/>
  <c r="I35" i="11" s="1"/>
  <c r="J35" i="11" s="1"/>
  <c r="AT35" i="11"/>
  <c r="AP35" i="11"/>
  <c r="AA35" i="11"/>
  <c r="K35" i="11"/>
  <c r="L35" i="11" s="1"/>
  <c r="E35" i="11"/>
  <c r="AT34" i="11"/>
  <c r="AS34" i="11"/>
  <c r="AP34" i="11"/>
  <c r="AA34" i="11"/>
  <c r="H34" i="11"/>
  <c r="I34" i="11" s="1"/>
  <c r="J34" i="11" s="1"/>
  <c r="E34" i="11"/>
  <c r="H33" i="11" s="1"/>
  <c r="I33" i="11" s="1"/>
  <c r="J33" i="11" s="1"/>
  <c r="AT33" i="11"/>
  <c r="AP33" i="11"/>
  <c r="AA33" i="11"/>
  <c r="E33" i="11"/>
  <c r="AT32" i="11"/>
  <c r="AS32" i="11"/>
  <c r="AR32" i="11"/>
  <c r="AP32" i="11"/>
  <c r="AA32" i="11"/>
  <c r="T32" i="11"/>
  <c r="I32" i="11"/>
  <c r="J32" i="11" s="1"/>
  <c r="H32" i="11"/>
  <c r="E32" i="11"/>
  <c r="H31" i="11" s="1"/>
  <c r="I31" i="11" s="1"/>
  <c r="J31" i="11" s="1"/>
  <c r="AT31" i="11"/>
  <c r="AP31" i="11"/>
  <c r="AA31" i="11"/>
  <c r="L31" i="11"/>
  <c r="R31" i="11" s="1"/>
  <c r="K31" i="11"/>
  <c r="E31" i="11"/>
  <c r="AT30" i="11"/>
  <c r="AS30" i="11"/>
  <c r="AP30" i="11"/>
  <c r="AA30" i="11"/>
  <c r="K30" i="11"/>
  <c r="L30" i="11" s="1"/>
  <c r="I30" i="11"/>
  <c r="J30" i="11" s="1"/>
  <c r="H30" i="11"/>
  <c r="E30" i="11"/>
  <c r="AT29" i="11"/>
  <c r="AR29" i="11"/>
  <c r="AP29" i="11"/>
  <c r="AA29" i="11"/>
  <c r="H29" i="11"/>
  <c r="I29" i="11" s="1"/>
  <c r="J29" i="11" s="1"/>
  <c r="E29" i="11"/>
  <c r="AT28" i="11"/>
  <c r="AS28" i="11"/>
  <c r="AR28" i="11"/>
  <c r="AP28" i="11"/>
  <c r="AA28" i="11"/>
  <c r="K28" i="11"/>
  <c r="L28" i="11" s="1"/>
  <c r="I28" i="11"/>
  <c r="J28" i="11" s="1"/>
  <c r="H28" i="11"/>
  <c r="E28" i="11"/>
  <c r="B28" i="11"/>
  <c r="AS33" i="11" s="1"/>
  <c r="AT27" i="11"/>
  <c r="AS27" i="11"/>
  <c r="AR27" i="11"/>
  <c r="AP27" i="11"/>
  <c r="AA27" i="11"/>
  <c r="K27" i="11"/>
  <c r="H27" i="11"/>
  <c r="I27" i="11" s="1"/>
  <c r="J27" i="11" s="1"/>
  <c r="E27" i="11"/>
  <c r="B27" i="11"/>
  <c r="T36" i="11" s="1"/>
  <c r="AT26" i="11"/>
  <c r="AS26" i="11"/>
  <c r="AP26" i="11"/>
  <c r="AA26" i="11"/>
  <c r="T26" i="11"/>
  <c r="K26" i="11"/>
  <c r="L26" i="11" s="1"/>
  <c r="H26" i="11"/>
  <c r="I26" i="11" s="1"/>
  <c r="J26" i="11" s="1"/>
  <c r="B26" i="11"/>
  <c r="AR35" i="11" s="1"/>
  <c r="AW147" i="9"/>
  <c r="AS147" i="9"/>
  <c r="AG147" i="9"/>
  <c r="K147" i="9"/>
  <c r="L147" i="9" s="1"/>
  <c r="AW146" i="9"/>
  <c r="AS146" i="9"/>
  <c r="AG146" i="9"/>
  <c r="T146" i="9"/>
  <c r="AW145" i="9"/>
  <c r="AS145" i="9"/>
  <c r="AG145" i="9"/>
  <c r="AW144" i="9"/>
  <c r="AS144" i="9"/>
  <c r="AG144" i="9"/>
  <c r="K144" i="9"/>
  <c r="L144" i="9" s="1"/>
  <c r="AW143" i="9"/>
  <c r="AS143" i="9"/>
  <c r="AG143" i="9"/>
  <c r="T143" i="9"/>
  <c r="AW142" i="9"/>
  <c r="AU142" i="9"/>
  <c r="AS142" i="9"/>
  <c r="AG142" i="9"/>
  <c r="AW141" i="9"/>
  <c r="AS141" i="9"/>
  <c r="AG141" i="9"/>
  <c r="K141" i="9"/>
  <c r="L141" i="9" s="1"/>
  <c r="AW140" i="9"/>
  <c r="AS140" i="9"/>
  <c r="AG140" i="9"/>
  <c r="T140" i="9"/>
  <c r="R140" i="9"/>
  <c r="K140" i="9"/>
  <c r="L140" i="9" s="1"/>
  <c r="AW139" i="9"/>
  <c r="AS139" i="9"/>
  <c r="AG139" i="9"/>
  <c r="T139" i="9"/>
  <c r="AW138" i="9"/>
  <c r="AS138" i="9"/>
  <c r="AG138" i="9"/>
  <c r="L138" i="9"/>
  <c r="K138" i="9"/>
  <c r="B138" i="9"/>
  <c r="AW137" i="9"/>
  <c r="AS137" i="9"/>
  <c r="AG137" i="9"/>
  <c r="T137" i="9"/>
  <c r="B137" i="9"/>
  <c r="T145" i="9" s="1"/>
  <c r="AW136" i="9"/>
  <c r="AV136" i="9"/>
  <c r="AU136" i="9"/>
  <c r="AS136" i="9"/>
  <c r="AG136" i="9"/>
  <c r="B136" i="9"/>
  <c r="K143" i="9" s="1"/>
  <c r="L143" i="9" s="1"/>
  <c r="AZ132" i="9"/>
  <c r="AW132" i="9"/>
  <c r="AU132" i="9"/>
  <c r="AS132" i="9"/>
  <c r="AG132" i="9"/>
  <c r="T132" i="9"/>
  <c r="AZ131" i="9"/>
  <c r="AW131" i="9"/>
  <c r="AV131" i="9"/>
  <c r="AS131" i="9"/>
  <c r="AG131" i="9"/>
  <c r="K131" i="9"/>
  <c r="L131" i="9" s="1"/>
  <c r="AZ130" i="9"/>
  <c r="AW130" i="9"/>
  <c r="AS130" i="9"/>
  <c r="AG130" i="9"/>
  <c r="T130" i="9"/>
  <c r="K130" i="9"/>
  <c r="L130" i="9" s="1"/>
  <c r="AZ129" i="9"/>
  <c r="AW129" i="9"/>
  <c r="AV129" i="9"/>
  <c r="AU129" i="9"/>
  <c r="AS129" i="9"/>
  <c r="AG129" i="9"/>
  <c r="AZ128" i="9"/>
  <c r="AW128" i="9"/>
  <c r="AU128" i="9"/>
  <c r="AS128" i="9"/>
  <c r="AG128" i="9"/>
  <c r="AZ127" i="9"/>
  <c r="AW127" i="9"/>
  <c r="AU127" i="9"/>
  <c r="AS127" i="9"/>
  <c r="AG127" i="9"/>
  <c r="K127" i="9"/>
  <c r="L127" i="9" s="1"/>
  <c r="AZ126" i="9"/>
  <c r="AW126" i="9"/>
  <c r="AU126" i="9"/>
  <c r="AS126" i="9"/>
  <c r="AG126" i="9"/>
  <c r="AZ125" i="9"/>
  <c r="AW125" i="9"/>
  <c r="AS125" i="9"/>
  <c r="AG125" i="9"/>
  <c r="AZ124" i="9"/>
  <c r="AW124" i="9"/>
  <c r="AS124" i="9"/>
  <c r="AG124" i="9"/>
  <c r="L124" i="9"/>
  <c r="R124" i="9" s="1"/>
  <c r="K124" i="9"/>
  <c r="AZ123" i="9"/>
  <c r="AW123" i="9"/>
  <c r="AV123" i="9"/>
  <c r="AS123" i="9"/>
  <c r="AG123" i="9"/>
  <c r="K123" i="9"/>
  <c r="L123" i="9" s="1"/>
  <c r="R123" i="9" s="1"/>
  <c r="B123" i="9"/>
  <c r="AV126" i="9" s="1"/>
  <c r="AZ122" i="9"/>
  <c r="AW122" i="9"/>
  <c r="AU122" i="9"/>
  <c r="AS122" i="9"/>
  <c r="AG122" i="9"/>
  <c r="K122" i="9"/>
  <c r="L122" i="9" s="1"/>
  <c r="B122" i="9"/>
  <c r="T129" i="9" s="1"/>
  <c r="AZ121" i="9"/>
  <c r="AW121" i="9"/>
  <c r="AV121" i="9"/>
  <c r="AU121" i="9"/>
  <c r="AS121" i="9"/>
  <c r="AG121" i="9"/>
  <c r="T121" i="9"/>
  <c r="K121" i="9"/>
  <c r="L121" i="9" s="1"/>
  <c r="B121" i="9"/>
  <c r="AU124" i="9" s="1"/>
  <c r="AW116" i="9"/>
  <c r="AS116" i="9"/>
  <c r="AG116" i="9"/>
  <c r="AW115" i="9"/>
  <c r="AV115" i="9"/>
  <c r="AS115" i="9"/>
  <c r="AG115" i="9"/>
  <c r="K115" i="9"/>
  <c r="L115" i="9" s="1"/>
  <c r="R115" i="9" s="1"/>
  <c r="AW114" i="9"/>
  <c r="AU114" i="9"/>
  <c r="AS114" i="9"/>
  <c r="AG114" i="9"/>
  <c r="AW113" i="9"/>
  <c r="AS113" i="9"/>
  <c r="AG113" i="9"/>
  <c r="AW112" i="9"/>
  <c r="AV112" i="9"/>
  <c r="AS112" i="9"/>
  <c r="AG112" i="9"/>
  <c r="AW111" i="9"/>
  <c r="AV111" i="9"/>
  <c r="AS111" i="9"/>
  <c r="AG111" i="9"/>
  <c r="AW110" i="9"/>
  <c r="AS110" i="9"/>
  <c r="AG110" i="9"/>
  <c r="K110" i="9"/>
  <c r="L110" i="9" s="1"/>
  <c r="AW109" i="9"/>
  <c r="AV109" i="9"/>
  <c r="AS109" i="9"/>
  <c r="AG109" i="9"/>
  <c r="AW108" i="9"/>
  <c r="AV108" i="9"/>
  <c r="AS108" i="9"/>
  <c r="AG108" i="9"/>
  <c r="AW107" i="9"/>
  <c r="AV107" i="9"/>
  <c r="AS107" i="9"/>
  <c r="AG107" i="9"/>
  <c r="K107" i="9"/>
  <c r="L107" i="9" s="1"/>
  <c r="B107" i="9"/>
  <c r="AV114" i="9" s="1"/>
  <c r="AW106" i="9"/>
  <c r="AV106" i="9"/>
  <c r="AS106" i="9"/>
  <c r="AG106" i="9"/>
  <c r="B106" i="9"/>
  <c r="AW105" i="9"/>
  <c r="AV105" i="9"/>
  <c r="AU105" i="9"/>
  <c r="AS105" i="9"/>
  <c r="AG105" i="9"/>
  <c r="B105" i="9"/>
  <c r="AM100" i="9"/>
  <c r="AL100" i="9"/>
  <c r="K100" i="9"/>
  <c r="L100" i="9" s="1"/>
  <c r="AM99" i="9"/>
  <c r="T99" i="9"/>
  <c r="AM98" i="9"/>
  <c r="AL98" i="9"/>
  <c r="T98" i="9"/>
  <c r="AM97" i="9"/>
  <c r="AL97" i="9"/>
  <c r="AM96" i="9"/>
  <c r="AM95" i="9"/>
  <c r="AL95" i="9"/>
  <c r="AM94" i="9"/>
  <c r="T94" i="9"/>
  <c r="AM93" i="9"/>
  <c r="T93" i="9"/>
  <c r="AM92" i="9"/>
  <c r="AL92" i="9"/>
  <c r="AK92" i="9"/>
  <c r="I92" i="9"/>
  <c r="J92" i="9" s="1"/>
  <c r="D92" i="9"/>
  <c r="E93" i="9" s="1"/>
  <c r="H92" i="9" s="1"/>
  <c r="AM91" i="9"/>
  <c r="B91" i="9"/>
  <c r="AL90" i="9" s="1"/>
  <c r="AM90" i="9"/>
  <c r="T90" i="9"/>
  <c r="B90" i="9"/>
  <c r="T96" i="9" s="1"/>
  <c r="AM89" i="9"/>
  <c r="AL89" i="9"/>
  <c r="T89" i="9"/>
  <c r="B89" i="9"/>
  <c r="AT84" i="9"/>
  <c r="AS84" i="9"/>
  <c r="AR84" i="9"/>
  <c r="AP84" i="9"/>
  <c r="AA84" i="9"/>
  <c r="AT83" i="9"/>
  <c r="AS83" i="9"/>
  <c r="AP83" i="9"/>
  <c r="AA83" i="9"/>
  <c r="AT82" i="9"/>
  <c r="AR82" i="9"/>
  <c r="AP82" i="9"/>
  <c r="AA82" i="9"/>
  <c r="T82" i="9"/>
  <c r="AT81" i="9"/>
  <c r="AS81" i="9"/>
  <c r="AR81" i="9"/>
  <c r="AP81" i="9"/>
  <c r="AA81" i="9"/>
  <c r="AT80" i="9"/>
  <c r="AS80" i="9"/>
  <c r="AP80" i="9"/>
  <c r="AA80" i="9"/>
  <c r="AT79" i="9"/>
  <c r="AS79" i="9"/>
  <c r="AP79" i="9"/>
  <c r="AA79" i="9"/>
  <c r="T79" i="9"/>
  <c r="K79" i="9"/>
  <c r="L79" i="9" s="1"/>
  <c r="AT78" i="9"/>
  <c r="AS78" i="9"/>
  <c r="AR78" i="9"/>
  <c r="AP78" i="9"/>
  <c r="AA78" i="9"/>
  <c r="T78" i="9"/>
  <c r="K78" i="9"/>
  <c r="L78" i="9" s="1"/>
  <c r="R78" i="9" s="1"/>
  <c r="AT77" i="9"/>
  <c r="AR77" i="9"/>
  <c r="AP77" i="9"/>
  <c r="AA77" i="9"/>
  <c r="T77" i="9"/>
  <c r="AT76" i="9"/>
  <c r="AS76" i="9"/>
  <c r="AP76" i="9"/>
  <c r="AA76" i="9"/>
  <c r="T76" i="9"/>
  <c r="K76" i="9"/>
  <c r="L76" i="9" s="1"/>
  <c r="R76" i="9" s="1"/>
  <c r="H76" i="9"/>
  <c r="I76" i="9" s="1"/>
  <c r="J76" i="9" s="1"/>
  <c r="D76" i="9"/>
  <c r="E77" i="9" s="1"/>
  <c r="AT75" i="9"/>
  <c r="AS75" i="9"/>
  <c r="AR75" i="9"/>
  <c r="AP75" i="9"/>
  <c r="AA75" i="9"/>
  <c r="T75" i="9"/>
  <c r="K75" i="9"/>
  <c r="L75" i="9" s="1"/>
  <c r="R75" i="9" s="1"/>
  <c r="D75" i="9"/>
  <c r="B75" i="9"/>
  <c r="AS77" i="9" s="1"/>
  <c r="AT74" i="9"/>
  <c r="AS74" i="9"/>
  <c r="AP74" i="9"/>
  <c r="AA74" i="9"/>
  <c r="B74" i="9"/>
  <c r="T84" i="9" s="1"/>
  <c r="AT73" i="9"/>
  <c r="AS73" i="9"/>
  <c r="AR73" i="9"/>
  <c r="AP73" i="9"/>
  <c r="AA73" i="9"/>
  <c r="T73" i="9"/>
  <c r="L73" i="9"/>
  <c r="O73" i="9" s="1"/>
  <c r="K73" i="9"/>
  <c r="B73" i="9"/>
  <c r="AR83" i="9" s="1"/>
  <c r="D70" i="9"/>
  <c r="D85" i="9" s="1"/>
  <c r="D101" i="9" s="1"/>
  <c r="D117" i="9" s="1"/>
  <c r="D133" i="9" s="1"/>
  <c r="D148" i="9" s="1"/>
  <c r="AT69" i="9"/>
  <c r="AP69" i="9"/>
  <c r="AA69" i="9"/>
  <c r="D69" i="9"/>
  <c r="AT68" i="9"/>
  <c r="AP68" i="9"/>
  <c r="AA68" i="9"/>
  <c r="T68" i="9"/>
  <c r="AT67" i="9"/>
  <c r="AP67" i="9"/>
  <c r="AA67" i="9"/>
  <c r="D67" i="9"/>
  <c r="D82" i="9" s="1"/>
  <c r="E83" i="9" s="1"/>
  <c r="H82" i="9" s="1"/>
  <c r="I82" i="9" s="1"/>
  <c r="J82" i="9" s="1"/>
  <c r="AT66" i="9"/>
  <c r="AP66" i="9"/>
  <c r="AA66" i="9"/>
  <c r="AT65" i="9"/>
  <c r="AP65" i="9"/>
  <c r="AA65" i="9"/>
  <c r="T65" i="9"/>
  <c r="D65" i="9"/>
  <c r="AT64" i="9"/>
  <c r="AP64" i="9"/>
  <c r="AA64" i="9"/>
  <c r="K64" i="9"/>
  <c r="L64" i="9" s="1"/>
  <c r="D64" i="9"/>
  <c r="E65" i="9" s="1"/>
  <c r="H64" i="9" s="1"/>
  <c r="I64" i="9" s="1"/>
  <c r="J64" i="9" s="1"/>
  <c r="AT63" i="9"/>
  <c r="AP63" i="9"/>
  <c r="AA63" i="9"/>
  <c r="AT62" i="9"/>
  <c r="AP62" i="9"/>
  <c r="AA62" i="9"/>
  <c r="D62" i="9"/>
  <c r="AT61" i="9"/>
  <c r="AP61" i="9"/>
  <c r="AA61" i="9"/>
  <c r="I61" i="9"/>
  <c r="J61" i="9" s="1"/>
  <c r="D61" i="9"/>
  <c r="E62" i="9" s="1"/>
  <c r="H61" i="9" s="1"/>
  <c r="AT60" i="9"/>
  <c r="AP60" i="9"/>
  <c r="AA60" i="9"/>
  <c r="B60" i="9"/>
  <c r="AT59" i="9"/>
  <c r="AP59" i="9"/>
  <c r="AA59" i="9"/>
  <c r="T59" i="9"/>
  <c r="D59" i="9"/>
  <c r="B59" i="9"/>
  <c r="T67" i="9" s="1"/>
  <c r="AT58" i="9"/>
  <c r="AS58" i="9"/>
  <c r="AR58" i="9"/>
  <c r="AP58" i="9"/>
  <c r="AA58" i="9"/>
  <c r="B58" i="9"/>
  <c r="K59" i="9" s="1"/>
  <c r="L59" i="9" s="1"/>
  <c r="E54" i="9"/>
  <c r="H53" i="9" s="1"/>
  <c r="I53" i="9" s="1"/>
  <c r="J53" i="9" s="1"/>
  <c r="D54" i="9"/>
  <c r="AT53" i="9"/>
  <c r="AP53" i="9"/>
  <c r="AG53" i="9"/>
  <c r="AA53" i="9"/>
  <c r="D53" i="9"/>
  <c r="AT52" i="9"/>
  <c r="AS52" i="9"/>
  <c r="AP52" i="9"/>
  <c r="AG52" i="9"/>
  <c r="AA52" i="9"/>
  <c r="E52" i="9"/>
  <c r="H51" i="9" s="1"/>
  <c r="I51" i="9" s="1"/>
  <c r="J51" i="9" s="1"/>
  <c r="D52" i="9"/>
  <c r="AT51" i="9"/>
  <c r="AP51" i="9"/>
  <c r="AG51" i="9"/>
  <c r="AA51" i="9"/>
  <c r="T51" i="9"/>
  <c r="E51" i="9"/>
  <c r="H50" i="9" s="1"/>
  <c r="I50" i="9" s="1"/>
  <c r="J50" i="9" s="1"/>
  <c r="D51" i="9"/>
  <c r="AT50" i="9"/>
  <c r="AP50" i="9"/>
  <c r="AG50" i="9"/>
  <c r="AA50" i="9"/>
  <c r="T50" i="9"/>
  <c r="D50" i="9"/>
  <c r="D66" i="9" s="1"/>
  <c r="AT49" i="9"/>
  <c r="AS49" i="9"/>
  <c r="AP49" i="9"/>
  <c r="AG49" i="9"/>
  <c r="AA49" i="9"/>
  <c r="H49" i="9"/>
  <c r="I49" i="9" s="1"/>
  <c r="J49" i="9" s="1"/>
  <c r="E49" i="9"/>
  <c r="H48" i="9" s="1"/>
  <c r="I48" i="9" s="1"/>
  <c r="J48" i="9" s="1"/>
  <c r="D49" i="9"/>
  <c r="E50" i="9" s="1"/>
  <c r="AT48" i="9"/>
  <c r="AS48" i="9"/>
  <c r="AP48" i="9"/>
  <c r="AG48" i="9"/>
  <c r="AA48" i="9"/>
  <c r="T48" i="9"/>
  <c r="D48" i="9"/>
  <c r="AT47" i="9"/>
  <c r="AR47" i="9"/>
  <c r="AP47" i="9"/>
  <c r="AG47" i="9"/>
  <c r="AA47" i="9"/>
  <c r="D47" i="9"/>
  <c r="AT46" i="9"/>
  <c r="AS46" i="9"/>
  <c r="AP46" i="9"/>
  <c r="AG46" i="9"/>
  <c r="AA46" i="9"/>
  <c r="J46" i="9"/>
  <c r="D46" i="9"/>
  <c r="E47" i="9" s="1"/>
  <c r="H46" i="9" s="1"/>
  <c r="I46" i="9" s="1"/>
  <c r="AT45" i="9"/>
  <c r="AP45" i="9"/>
  <c r="AG45" i="9"/>
  <c r="AA45" i="9"/>
  <c r="T45" i="9"/>
  <c r="J45" i="9"/>
  <c r="E45" i="9"/>
  <c r="D45" i="9"/>
  <c r="E46" i="9" s="1"/>
  <c r="H45" i="9" s="1"/>
  <c r="I45" i="9" s="1"/>
  <c r="AT44" i="9"/>
  <c r="AS44" i="9"/>
  <c r="AP44" i="9"/>
  <c r="AG44" i="9"/>
  <c r="AA44" i="9"/>
  <c r="T44" i="9"/>
  <c r="K44" i="9"/>
  <c r="L44" i="9" s="1"/>
  <c r="R44" i="9" s="1"/>
  <c r="H44" i="9"/>
  <c r="I44" i="9" s="1"/>
  <c r="J44" i="9" s="1"/>
  <c r="E44" i="9"/>
  <c r="H43" i="9" s="1"/>
  <c r="I43" i="9" s="1"/>
  <c r="J43" i="9" s="1"/>
  <c r="D44" i="9"/>
  <c r="D60" i="9" s="1"/>
  <c r="E61" i="9" s="1"/>
  <c r="H60" i="9" s="1"/>
  <c r="I60" i="9" s="1"/>
  <c r="J60" i="9" s="1"/>
  <c r="B44" i="9"/>
  <c r="AS53" i="9" s="1"/>
  <c r="AT43" i="9"/>
  <c r="AS43" i="9"/>
  <c r="AR43" i="9"/>
  <c r="AP43" i="9"/>
  <c r="AG43" i="9"/>
  <c r="AA43" i="9"/>
  <c r="T43" i="9"/>
  <c r="K43" i="9"/>
  <c r="L43" i="9" s="1"/>
  <c r="R43" i="9" s="1"/>
  <c r="E43" i="9"/>
  <c r="D43" i="9"/>
  <c r="B43" i="9"/>
  <c r="T49" i="9" s="1"/>
  <c r="AT42" i="9"/>
  <c r="AS42" i="9"/>
  <c r="AP42" i="9"/>
  <c r="AG42" i="9"/>
  <c r="AA42" i="9"/>
  <c r="T42" i="9"/>
  <c r="K42" i="9"/>
  <c r="L42" i="9" s="1"/>
  <c r="H42" i="9"/>
  <c r="I42" i="9" s="1"/>
  <c r="J42" i="9" s="1"/>
  <c r="D42" i="9"/>
  <c r="D58" i="9" s="1"/>
  <c r="B42" i="9"/>
  <c r="AR50" i="9" s="1"/>
  <c r="E38" i="9"/>
  <c r="AT37" i="9"/>
  <c r="AS37" i="9"/>
  <c r="AP37" i="9"/>
  <c r="AA37" i="9"/>
  <c r="K37" i="9"/>
  <c r="L37" i="9" s="1"/>
  <c r="H37" i="9"/>
  <c r="I37" i="9" s="1"/>
  <c r="J37" i="9" s="1"/>
  <c r="E37" i="9"/>
  <c r="H36" i="9" s="1"/>
  <c r="I36" i="9" s="1"/>
  <c r="J36" i="9" s="1"/>
  <c r="AT36" i="9"/>
  <c r="AP36" i="9"/>
  <c r="AA36" i="9"/>
  <c r="K36" i="9"/>
  <c r="E36" i="9"/>
  <c r="AT35" i="9"/>
  <c r="AS35" i="9"/>
  <c r="AP35" i="9"/>
  <c r="AA35" i="9"/>
  <c r="H35" i="9"/>
  <c r="I35" i="9" s="1"/>
  <c r="J35" i="9" s="1"/>
  <c r="E35" i="9"/>
  <c r="AT34" i="9"/>
  <c r="AS34" i="9"/>
  <c r="AP34" i="9"/>
  <c r="AA34" i="9"/>
  <c r="H34" i="9"/>
  <c r="I34" i="9" s="1"/>
  <c r="J34" i="9" s="1"/>
  <c r="E34" i="9"/>
  <c r="H33" i="9" s="1"/>
  <c r="I33" i="9" s="1"/>
  <c r="J33" i="9" s="1"/>
  <c r="AT33" i="9"/>
  <c r="AR33" i="9"/>
  <c r="AP33" i="9"/>
  <c r="AA33" i="9"/>
  <c r="E33" i="9"/>
  <c r="H32" i="9" s="1"/>
  <c r="I32" i="9" s="1"/>
  <c r="J32" i="9" s="1"/>
  <c r="AT32" i="9"/>
  <c r="AP32" i="9"/>
  <c r="AA32" i="9"/>
  <c r="K32" i="9"/>
  <c r="E32" i="9"/>
  <c r="AT31" i="9"/>
  <c r="AS31" i="9"/>
  <c r="AP31" i="9"/>
  <c r="AA31" i="9"/>
  <c r="H31" i="9"/>
  <c r="I31" i="9" s="1"/>
  <c r="J31" i="9" s="1"/>
  <c r="E31" i="9"/>
  <c r="AT30" i="9"/>
  <c r="AS30" i="9"/>
  <c r="AP30" i="9"/>
  <c r="AA30" i="9"/>
  <c r="I30" i="9"/>
  <c r="J30" i="9" s="1"/>
  <c r="H30" i="9"/>
  <c r="E30" i="9"/>
  <c r="AT29" i="9"/>
  <c r="AS29" i="9"/>
  <c r="AP29" i="9"/>
  <c r="AA29" i="9"/>
  <c r="H29" i="9"/>
  <c r="I29" i="9" s="1"/>
  <c r="J29" i="9" s="1"/>
  <c r="E29" i="9"/>
  <c r="AT28" i="9"/>
  <c r="AS28" i="9"/>
  <c r="AP28" i="9"/>
  <c r="AA28" i="9"/>
  <c r="K28" i="9"/>
  <c r="H28" i="9"/>
  <c r="I28" i="9" s="1"/>
  <c r="J28" i="9" s="1"/>
  <c r="E28" i="9"/>
  <c r="B28" i="9"/>
  <c r="AS33" i="9" s="1"/>
  <c r="AT27" i="9"/>
  <c r="AP27" i="9"/>
  <c r="AA27" i="9"/>
  <c r="J27" i="9"/>
  <c r="I27" i="9"/>
  <c r="H27" i="9"/>
  <c r="E27" i="9"/>
  <c r="B27" i="9"/>
  <c r="AT26" i="9"/>
  <c r="AS26" i="9"/>
  <c r="AP26" i="9"/>
  <c r="AA26" i="9"/>
  <c r="K26" i="9"/>
  <c r="L26" i="9" s="1"/>
  <c r="H26" i="9"/>
  <c r="I26" i="9" s="1"/>
  <c r="J26" i="9" s="1"/>
  <c r="B26" i="9"/>
  <c r="AR34" i="9" s="1"/>
  <c r="AW147" i="8"/>
  <c r="AV147" i="8"/>
  <c r="AS147" i="8"/>
  <c r="AG147" i="8"/>
  <c r="AW146" i="8"/>
  <c r="AS146" i="8"/>
  <c r="AG146" i="8"/>
  <c r="AW145" i="8"/>
  <c r="AS145" i="8"/>
  <c r="AG145" i="8"/>
  <c r="AW144" i="8"/>
  <c r="AV144" i="8"/>
  <c r="AS144" i="8"/>
  <c r="AG144" i="8"/>
  <c r="AW143" i="8"/>
  <c r="AS143" i="8"/>
  <c r="AG143" i="8"/>
  <c r="AW142" i="8"/>
  <c r="AS142" i="8"/>
  <c r="AG142" i="8"/>
  <c r="T142" i="8"/>
  <c r="K142" i="8"/>
  <c r="L142" i="8" s="1"/>
  <c r="AW141" i="8"/>
  <c r="AU141" i="8"/>
  <c r="AS141" i="8"/>
  <c r="AG141" i="8"/>
  <c r="AW140" i="8"/>
  <c r="AV140" i="8"/>
  <c r="AS140" i="8"/>
  <c r="AG140" i="8"/>
  <c r="AW139" i="8"/>
  <c r="AS139" i="8"/>
  <c r="AG139" i="8"/>
  <c r="T139" i="8"/>
  <c r="K139" i="8"/>
  <c r="L139" i="8" s="1"/>
  <c r="AW138" i="8"/>
  <c r="AU138" i="8"/>
  <c r="AS138" i="8"/>
  <c r="AG138" i="8"/>
  <c r="B138" i="8"/>
  <c r="AV146" i="8" s="1"/>
  <c r="AW137" i="8"/>
  <c r="AV137" i="8"/>
  <c r="AS137" i="8"/>
  <c r="AG137" i="8"/>
  <c r="B137" i="8"/>
  <c r="T141" i="8" s="1"/>
  <c r="AW136" i="8"/>
  <c r="AS136" i="8"/>
  <c r="AG136" i="8"/>
  <c r="B136" i="8"/>
  <c r="AU140" i="8" s="1"/>
  <c r="AZ132" i="8"/>
  <c r="AW132" i="8"/>
  <c r="AS132" i="8"/>
  <c r="AG132" i="8"/>
  <c r="AZ131" i="8"/>
  <c r="AW131" i="8"/>
  <c r="AS131" i="8"/>
  <c r="AG131" i="8"/>
  <c r="AZ130" i="8"/>
  <c r="AW130" i="8"/>
  <c r="AS130" i="8"/>
  <c r="AG130" i="8"/>
  <c r="AZ129" i="8"/>
  <c r="AW129" i="8"/>
  <c r="AS129" i="8"/>
  <c r="AG129" i="8"/>
  <c r="AZ128" i="8"/>
  <c r="AW128" i="8"/>
  <c r="AU128" i="8"/>
  <c r="AS128" i="8"/>
  <c r="AG128" i="8"/>
  <c r="T128" i="8"/>
  <c r="K128" i="8"/>
  <c r="L128" i="8" s="1"/>
  <c r="AZ127" i="8"/>
  <c r="AW127" i="8"/>
  <c r="AS127" i="8"/>
  <c r="AG127" i="8"/>
  <c r="T127" i="8"/>
  <c r="K127" i="8"/>
  <c r="L127" i="8" s="1"/>
  <c r="AZ126" i="8"/>
  <c r="AW126" i="8"/>
  <c r="AS126" i="8"/>
  <c r="AG126" i="8"/>
  <c r="T126" i="8"/>
  <c r="AZ125" i="8"/>
  <c r="AW125" i="8"/>
  <c r="AS125" i="8"/>
  <c r="AG125" i="8"/>
  <c r="AZ124" i="8"/>
  <c r="AW124" i="8"/>
  <c r="AV124" i="8"/>
  <c r="AS124" i="8"/>
  <c r="AG124" i="8"/>
  <c r="AZ123" i="8"/>
  <c r="AW123" i="8"/>
  <c r="AV123" i="8"/>
  <c r="AS123" i="8"/>
  <c r="AG123" i="8"/>
  <c r="K123" i="8"/>
  <c r="L123" i="8" s="1"/>
  <c r="B123" i="8"/>
  <c r="AV130" i="8" s="1"/>
  <c r="AZ122" i="8"/>
  <c r="AW122" i="8"/>
  <c r="AU122" i="8"/>
  <c r="AS122" i="8"/>
  <c r="AG122" i="8"/>
  <c r="B122" i="8"/>
  <c r="T122" i="8" s="1"/>
  <c r="AZ121" i="8"/>
  <c r="AW121" i="8"/>
  <c r="AV121" i="8"/>
  <c r="AS121" i="8"/>
  <c r="AG121" i="8"/>
  <c r="K121" i="8"/>
  <c r="L121" i="8" s="1"/>
  <c r="B121" i="8"/>
  <c r="AU130" i="8" s="1"/>
  <c r="AW116" i="8"/>
  <c r="AU116" i="8"/>
  <c r="AS116" i="8"/>
  <c r="AG116" i="8"/>
  <c r="AW115" i="8"/>
  <c r="AV115" i="8"/>
  <c r="AS115" i="8"/>
  <c r="AG115" i="8"/>
  <c r="AW114" i="8"/>
  <c r="AS114" i="8"/>
  <c r="AG114" i="8"/>
  <c r="T114" i="8"/>
  <c r="K114" i="8"/>
  <c r="L114" i="8" s="1"/>
  <c r="AW113" i="8"/>
  <c r="AU113" i="8"/>
  <c r="AS113" i="8"/>
  <c r="AG113" i="8"/>
  <c r="AW112" i="8"/>
  <c r="AV112" i="8"/>
  <c r="AS112" i="8"/>
  <c r="AG112" i="8"/>
  <c r="AW111" i="8"/>
  <c r="AV111" i="8"/>
  <c r="AS111" i="8"/>
  <c r="AG111" i="8"/>
  <c r="AW110" i="8"/>
  <c r="AS110" i="8"/>
  <c r="AG110" i="8"/>
  <c r="T110" i="8"/>
  <c r="AW109" i="8"/>
  <c r="AV109" i="8"/>
  <c r="AU109" i="8"/>
  <c r="AS109" i="8"/>
  <c r="AG109" i="8"/>
  <c r="AW108" i="8"/>
  <c r="AV108" i="8"/>
  <c r="AS108" i="8"/>
  <c r="AG108" i="8"/>
  <c r="AW107" i="8"/>
  <c r="AS107" i="8"/>
  <c r="AG107" i="8"/>
  <c r="T107" i="8"/>
  <c r="B107" i="8"/>
  <c r="AV114" i="8" s="1"/>
  <c r="AW106" i="8"/>
  <c r="AV106" i="8"/>
  <c r="AS106" i="8"/>
  <c r="AG106" i="8"/>
  <c r="B106" i="8"/>
  <c r="T116" i="8" s="1"/>
  <c r="AW105" i="8"/>
  <c r="AV105" i="8"/>
  <c r="AS105" i="8"/>
  <c r="AG105" i="8"/>
  <c r="T105" i="8"/>
  <c r="K105" i="8"/>
  <c r="L105" i="8" s="1"/>
  <c r="B105" i="8"/>
  <c r="AU115" i="8" s="1"/>
  <c r="AM100" i="8"/>
  <c r="AM99" i="8"/>
  <c r="AM98" i="8"/>
  <c r="K98" i="8"/>
  <c r="L98" i="8" s="1"/>
  <c r="AM97" i="8"/>
  <c r="T97" i="8"/>
  <c r="AM96" i="8"/>
  <c r="AK96" i="8"/>
  <c r="AM95" i="8"/>
  <c r="AM94" i="8"/>
  <c r="K94" i="8"/>
  <c r="AM93" i="8"/>
  <c r="K93" i="8"/>
  <c r="L93" i="8" s="1"/>
  <c r="AM92" i="8"/>
  <c r="T92" i="8"/>
  <c r="AM91" i="8"/>
  <c r="AK91" i="8"/>
  <c r="B91" i="8"/>
  <c r="AM90" i="8"/>
  <c r="AK90" i="8"/>
  <c r="B90" i="8"/>
  <c r="AM89" i="8"/>
  <c r="B89" i="8"/>
  <c r="AK99" i="8" s="1"/>
  <c r="AT84" i="8"/>
  <c r="AP84" i="8"/>
  <c r="AA84" i="8"/>
  <c r="AT83" i="8"/>
  <c r="AP83" i="8"/>
  <c r="AA83" i="8"/>
  <c r="K83" i="8"/>
  <c r="L83" i="8" s="1"/>
  <c r="AT82" i="8"/>
  <c r="AP82" i="8"/>
  <c r="AA82" i="8"/>
  <c r="AT81" i="8"/>
  <c r="AP81" i="8"/>
  <c r="AA81" i="8"/>
  <c r="AT80" i="8"/>
  <c r="AP80" i="8"/>
  <c r="AA80" i="8"/>
  <c r="D80" i="8"/>
  <c r="AT79" i="8"/>
  <c r="AS79" i="8"/>
  <c r="AP79" i="8"/>
  <c r="AA79" i="8"/>
  <c r="K79" i="8"/>
  <c r="L79" i="8" s="1"/>
  <c r="AT78" i="8"/>
  <c r="AS78" i="8"/>
  <c r="AP78" i="8"/>
  <c r="AA78" i="8"/>
  <c r="K78" i="8"/>
  <c r="L78" i="8" s="1"/>
  <c r="AT77" i="8"/>
  <c r="AP77" i="8"/>
  <c r="AA77" i="8"/>
  <c r="T77" i="8"/>
  <c r="AT76" i="8"/>
  <c r="AS76" i="8"/>
  <c r="AR76" i="8"/>
  <c r="AP76" i="8"/>
  <c r="AA76" i="8"/>
  <c r="K76" i="8"/>
  <c r="L76" i="8" s="1"/>
  <c r="AT75" i="8"/>
  <c r="AS75" i="8"/>
  <c r="AR75" i="8"/>
  <c r="AP75" i="8"/>
  <c r="AA75" i="8"/>
  <c r="K75" i="8"/>
  <c r="L75" i="8" s="1"/>
  <c r="B75" i="8"/>
  <c r="AS82" i="8" s="1"/>
  <c r="AT74" i="8"/>
  <c r="AS74" i="8"/>
  <c r="AP74" i="8"/>
  <c r="AA74" i="8"/>
  <c r="B74" i="8"/>
  <c r="T83" i="8" s="1"/>
  <c r="AT73" i="8"/>
  <c r="AS73" i="8"/>
  <c r="AR73" i="8"/>
  <c r="AP73" i="8"/>
  <c r="AA73" i="8"/>
  <c r="R73" i="8"/>
  <c r="L73" i="8"/>
  <c r="O73" i="8" s="1"/>
  <c r="K73" i="8"/>
  <c r="B73" i="8"/>
  <c r="K82" i="8" s="1"/>
  <c r="L82" i="8" s="1"/>
  <c r="AT69" i="8"/>
  <c r="AS69" i="8"/>
  <c r="AP69" i="8"/>
  <c r="AA69" i="8"/>
  <c r="H69" i="8"/>
  <c r="I69" i="8" s="1"/>
  <c r="J69" i="8" s="1"/>
  <c r="D69" i="8"/>
  <c r="E70" i="8" s="1"/>
  <c r="AT68" i="8"/>
  <c r="AP68" i="8"/>
  <c r="AA68" i="8"/>
  <c r="AT67" i="8"/>
  <c r="AP67" i="8"/>
  <c r="AA67" i="8"/>
  <c r="AT66" i="8"/>
  <c r="AS66" i="8"/>
  <c r="AP66" i="8"/>
  <c r="AA66" i="8"/>
  <c r="AT65" i="8"/>
  <c r="AP65" i="8"/>
  <c r="AA65" i="8"/>
  <c r="I65" i="8"/>
  <c r="J65" i="8" s="1"/>
  <c r="D65" i="8"/>
  <c r="E66" i="8" s="1"/>
  <c r="H65" i="8" s="1"/>
  <c r="AT64" i="8"/>
  <c r="AP64" i="8"/>
  <c r="AA64" i="8"/>
  <c r="T64" i="8"/>
  <c r="K64" i="8"/>
  <c r="L64" i="8" s="1"/>
  <c r="AT63" i="8"/>
  <c r="AR63" i="8"/>
  <c r="AP63" i="8"/>
  <c r="AA63" i="8"/>
  <c r="AT62" i="8"/>
  <c r="AS62" i="8"/>
  <c r="AP62" i="8"/>
  <c r="AA62" i="8"/>
  <c r="D62" i="8"/>
  <c r="AT61" i="8"/>
  <c r="AP61" i="8"/>
  <c r="AA61" i="8"/>
  <c r="T61" i="8"/>
  <c r="K61" i="8"/>
  <c r="L61" i="8" s="1"/>
  <c r="E61" i="8"/>
  <c r="AT60" i="8"/>
  <c r="AR60" i="8"/>
  <c r="AP60" i="8"/>
  <c r="AA60" i="8"/>
  <c r="H60" i="8"/>
  <c r="I60" i="8" s="1"/>
  <c r="J60" i="8" s="1"/>
  <c r="D60" i="8"/>
  <c r="D75" i="8" s="1"/>
  <c r="B60" i="8"/>
  <c r="AS68" i="8" s="1"/>
  <c r="AT59" i="8"/>
  <c r="AS59" i="8"/>
  <c r="AP59" i="8"/>
  <c r="AA59" i="8"/>
  <c r="B59" i="8"/>
  <c r="T63" i="8" s="1"/>
  <c r="AT58" i="8"/>
  <c r="AP58" i="8"/>
  <c r="AA58" i="8"/>
  <c r="B58" i="8"/>
  <c r="AR62" i="8" s="1"/>
  <c r="D54" i="8"/>
  <c r="D70" i="8" s="1"/>
  <c r="D85" i="8" s="1"/>
  <c r="D101" i="8" s="1"/>
  <c r="D117" i="8" s="1"/>
  <c r="D133" i="8" s="1"/>
  <c r="D148" i="8" s="1"/>
  <c r="AT53" i="8"/>
  <c r="AR53" i="8"/>
  <c r="AP53" i="8"/>
  <c r="AG53" i="8"/>
  <c r="AA53" i="8"/>
  <c r="T53" i="8"/>
  <c r="H53" i="8"/>
  <c r="I53" i="8" s="1"/>
  <c r="J53" i="8" s="1"/>
  <c r="D53" i="8"/>
  <c r="E54" i="8" s="1"/>
  <c r="AT52" i="8"/>
  <c r="AP52" i="8"/>
  <c r="AG52" i="8"/>
  <c r="AA52" i="8"/>
  <c r="T52" i="8"/>
  <c r="L52" i="8"/>
  <c r="K52" i="8"/>
  <c r="D52" i="8"/>
  <c r="E53" i="8" s="1"/>
  <c r="H52" i="8" s="1"/>
  <c r="I52" i="8" s="1"/>
  <c r="J52" i="8" s="1"/>
  <c r="AT51" i="8"/>
  <c r="AS51" i="8"/>
  <c r="AP51" i="8"/>
  <c r="AG51" i="8"/>
  <c r="AA51" i="8"/>
  <c r="T51" i="8"/>
  <c r="I51" i="8"/>
  <c r="J51" i="8" s="1"/>
  <c r="D51" i="8"/>
  <c r="E52" i="8" s="1"/>
  <c r="H51" i="8" s="1"/>
  <c r="AT50" i="8"/>
  <c r="AR50" i="8"/>
  <c r="AP50" i="8"/>
  <c r="AG50" i="8"/>
  <c r="AA50" i="8"/>
  <c r="T50" i="8"/>
  <c r="K50" i="8"/>
  <c r="L50" i="8" s="1"/>
  <c r="E50" i="8"/>
  <c r="H49" i="8" s="1"/>
  <c r="I49" i="8" s="1"/>
  <c r="J49" i="8" s="1"/>
  <c r="D50" i="8"/>
  <c r="D66" i="8" s="1"/>
  <c r="AT49" i="8"/>
  <c r="AP49" i="8"/>
  <c r="AG49" i="8"/>
  <c r="AA49" i="8"/>
  <c r="T49" i="8"/>
  <c r="D49" i="8"/>
  <c r="AT48" i="8"/>
  <c r="AP48" i="8"/>
  <c r="AG48" i="8"/>
  <c r="AA48" i="8"/>
  <c r="T48" i="8"/>
  <c r="K48" i="8"/>
  <c r="L48" i="8" s="1"/>
  <c r="E48" i="8"/>
  <c r="H47" i="8" s="1"/>
  <c r="D48" i="8"/>
  <c r="D64" i="8" s="1"/>
  <c r="AT47" i="8"/>
  <c r="AS47" i="8"/>
  <c r="AP47" i="8"/>
  <c r="AG47" i="8"/>
  <c r="AA47" i="8"/>
  <c r="T47" i="8"/>
  <c r="I47" i="8"/>
  <c r="J47" i="8" s="1"/>
  <c r="D47" i="8"/>
  <c r="D63" i="8" s="1"/>
  <c r="AT46" i="8"/>
  <c r="AP46" i="8"/>
  <c r="AG46" i="8"/>
  <c r="AA46" i="8"/>
  <c r="T46" i="8"/>
  <c r="R46" i="8"/>
  <c r="K46" i="8"/>
  <c r="L46" i="8" s="1"/>
  <c r="D46" i="8"/>
  <c r="E47" i="8" s="1"/>
  <c r="H46" i="8" s="1"/>
  <c r="I46" i="8" s="1"/>
  <c r="J46" i="8" s="1"/>
  <c r="AT45" i="8"/>
  <c r="AS45" i="8"/>
  <c r="AP45" i="8"/>
  <c r="AG45" i="8"/>
  <c r="AA45" i="8"/>
  <c r="T45" i="8"/>
  <c r="E45" i="8"/>
  <c r="H44" i="8" s="1"/>
  <c r="I44" i="8" s="1"/>
  <c r="J44" i="8" s="1"/>
  <c r="D45" i="8"/>
  <c r="AT44" i="8"/>
  <c r="AP44" i="8"/>
  <c r="AG44" i="8"/>
  <c r="AA44" i="8"/>
  <c r="T44" i="8"/>
  <c r="K44" i="8"/>
  <c r="L44" i="8" s="1"/>
  <c r="E44" i="8"/>
  <c r="H43" i="8" s="1"/>
  <c r="I43" i="8" s="1"/>
  <c r="J43" i="8" s="1"/>
  <c r="D44" i="8"/>
  <c r="B44" i="8"/>
  <c r="AS50" i="8" s="1"/>
  <c r="AT43" i="8"/>
  <c r="AP43" i="8"/>
  <c r="AG43" i="8"/>
  <c r="AA43" i="8"/>
  <c r="T43" i="8"/>
  <c r="K43" i="8"/>
  <c r="L43" i="8" s="1"/>
  <c r="E43" i="8"/>
  <c r="H42" i="8" s="1"/>
  <c r="I42" i="8" s="1"/>
  <c r="J42" i="8" s="1"/>
  <c r="D43" i="8"/>
  <c r="D59" i="8" s="1"/>
  <c r="B43" i="8"/>
  <c r="AT42" i="8"/>
  <c r="AS42" i="8"/>
  <c r="AP42" i="8"/>
  <c r="AG42" i="8"/>
  <c r="AA42" i="8"/>
  <c r="T42" i="8"/>
  <c r="K42" i="8"/>
  <c r="L42" i="8" s="1"/>
  <c r="R42" i="8" s="1"/>
  <c r="D42" i="8"/>
  <c r="D58" i="8" s="1"/>
  <c r="B42" i="8"/>
  <c r="K47" i="8" s="1"/>
  <c r="L47" i="8" s="1"/>
  <c r="R47" i="8" s="1"/>
  <c r="E38" i="8"/>
  <c r="H37" i="8" s="1"/>
  <c r="I37" i="8" s="1"/>
  <c r="J37" i="8" s="1"/>
  <c r="AT37" i="8"/>
  <c r="AP37" i="8"/>
  <c r="AA37" i="8"/>
  <c r="T37" i="8"/>
  <c r="E37" i="8"/>
  <c r="H36" i="8" s="1"/>
  <c r="I36" i="8" s="1"/>
  <c r="J36" i="8" s="1"/>
  <c r="AT36" i="8"/>
  <c r="AP36" i="8"/>
  <c r="AA36" i="8"/>
  <c r="T36" i="8"/>
  <c r="E36" i="8"/>
  <c r="H35" i="8" s="1"/>
  <c r="AT35" i="8"/>
  <c r="AP35" i="8"/>
  <c r="AA35" i="8"/>
  <c r="T35" i="8"/>
  <c r="I35" i="8"/>
  <c r="J35" i="8" s="1"/>
  <c r="E35" i="8"/>
  <c r="H34" i="8" s="1"/>
  <c r="I34" i="8" s="1"/>
  <c r="J34" i="8" s="1"/>
  <c r="AT34" i="8"/>
  <c r="AR34" i="8"/>
  <c r="AP34" i="8"/>
  <c r="AA34" i="8"/>
  <c r="T34" i="8"/>
  <c r="E34" i="8"/>
  <c r="H33" i="8" s="1"/>
  <c r="I33" i="8" s="1"/>
  <c r="J33" i="8" s="1"/>
  <c r="AT33" i="8"/>
  <c r="AR33" i="8"/>
  <c r="AP33" i="8"/>
  <c r="AA33" i="8"/>
  <c r="T33" i="8"/>
  <c r="K33" i="8"/>
  <c r="L33" i="8" s="1"/>
  <c r="E33" i="8"/>
  <c r="H32" i="8" s="1"/>
  <c r="I32" i="8" s="1"/>
  <c r="J32" i="8" s="1"/>
  <c r="AT32" i="8"/>
  <c r="AR32" i="8"/>
  <c r="AP32" i="8"/>
  <c r="AA32" i="8"/>
  <c r="T32" i="8"/>
  <c r="E32" i="8"/>
  <c r="AT31" i="8"/>
  <c r="AP31" i="8"/>
  <c r="AA31" i="8"/>
  <c r="T31" i="8"/>
  <c r="H31" i="8"/>
  <c r="I31" i="8" s="1"/>
  <c r="J31" i="8" s="1"/>
  <c r="E31" i="8"/>
  <c r="AT30" i="8"/>
  <c r="AR30" i="8"/>
  <c r="AP30" i="8"/>
  <c r="AA30" i="8"/>
  <c r="T30" i="8"/>
  <c r="H30" i="8"/>
  <c r="I30" i="8" s="1"/>
  <c r="J30" i="8" s="1"/>
  <c r="E30" i="8"/>
  <c r="AT29" i="8"/>
  <c r="AR29" i="8"/>
  <c r="AP29" i="8"/>
  <c r="AA29" i="8"/>
  <c r="T29" i="8"/>
  <c r="H29" i="8"/>
  <c r="I29" i="8" s="1"/>
  <c r="J29" i="8" s="1"/>
  <c r="E29" i="8"/>
  <c r="AT28" i="8"/>
  <c r="AP28" i="8"/>
  <c r="AA28" i="8"/>
  <c r="T28" i="8"/>
  <c r="K28" i="8"/>
  <c r="L28" i="8" s="1"/>
  <c r="R28" i="8" s="1"/>
  <c r="J28" i="8"/>
  <c r="H28" i="8"/>
  <c r="I28" i="8" s="1"/>
  <c r="E28" i="8"/>
  <c r="B28" i="8"/>
  <c r="AS28" i="8" s="1"/>
  <c r="AT27" i="8"/>
  <c r="AR27" i="8"/>
  <c r="AP27" i="8"/>
  <c r="AA27" i="8"/>
  <c r="T27" i="8"/>
  <c r="R27" i="8"/>
  <c r="L27" i="8"/>
  <c r="K27" i="8"/>
  <c r="I27" i="8"/>
  <c r="J27" i="8" s="1"/>
  <c r="H27" i="8"/>
  <c r="E27" i="8"/>
  <c r="B27" i="8"/>
  <c r="AT26" i="8"/>
  <c r="AS26" i="8"/>
  <c r="AR26" i="8"/>
  <c r="AP26" i="8"/>
  <c r="AA26" i="8"/>
  <c r="T26" i="8"/>
  <c r="I26" i="8"/>
  <c r="J26" i="8" s="1"/>
  <c r="H26" i="8"/>
  <c r="B26" i="8"/>
  <c r="AW147" i="7"/>
  <c r="AU147" i="7"/>
  <c r="AS147" i="7"/>
  <c r="AG147" i="7"/>
  <c r="K147" i="7"/>
  <c r="L147" i="7" s="1"/>
  <c r="AW146" i="7"/>
  <c r="AU146" i="7"/>
  <c r="AS146" i="7"/>
  <c r="AG146" i="7"/>
  <c r="T146" i="7"/>
  <c r="K146" i="7"/>
  <c r="L146" i="7" s="1"/>
  <c r="R146" i="7" s="1"/>
  <c r="AW145" i="7"/>
  <c r="AS145" i="7"/>
  <c r="AG145" i="7"/>
  <c r="K145" i="7"/>
  <c r="AW144" i="7"/>
  <c r="AU144" i="7"/>
  <c r="AS144" i="7"/>
  <c r="AG144" i="7"/>
  <c r="AW143" i="7"/>
  <c r="AS143" i="7"/>
  <c r="AG143" i="7"/>
  <c r="T143" i="7"/>
  <c r="L143" i="7"/>
  <c r="K143" i="7"/>
  <c r="AW142" i="7"/>
  <c r="AU142" i="7"/>
  <c r="AS142" i="7"/>
  <c r="AG142" i="7"/>
  <c r="K142" i="7"/>
  <c r="L142" i="7" s="1"/>
  <c r="R142" i="7" s="1"/>
  <c r="AW141" i="7"/>
  <c r="AU141" i="7"/>
  <c r="AS141" i="7"/>
  <c r="AG141" i="7"/>
  <c r="T141" i="7"/>
  <c r="L141" i="7"/>
  <c r="K141" i="7"/>
  <c r="AW140" i="7"/>
  <c r="AU140" i="7"/>
  <c r="AS140" i="7"/>
  <c r="AG140" i="7"/>
  <c r="L140" i="7"/>
  <c r="K140" i="7"/>
  <c r="AW139" i="7"/>
  <c r="AU139" i="7"/>
  <c r="AS139" i="7"/>
  <c r="AG139" i="7"/>
  <c r="R139" i="7"/>
  <c r="K139" i="7"/>
  <c r="L139" i="7" s="1"/>
  <c r="AW138" i="7"/>
  <c r="AU138" i="7"/>
  <c r="AS138" i="7"/>
  <c r="AG138" i="7"/>
  <c r="T138" i="7"/>
  <c r="L138" i="7"/>
  <c r="K138" i="7"/>
  <c r="B138" i="7"/>
  <c r="AV144" i="7" s="1"/>
  <c r="AW137" i="7"/>
  <c r="AV137" i="7"/>
  <c r="AS137" i="7"/>
  <c r="AG137" i="7"/>
  <c r="T137" i="7"/>
  <c r="L137" i="7"/>
  <c r="K137" i="7"/>
  <c r="B137" i="7"/>
  <c r="T145" i="7" s="1"/>
  <c r="AW136" i="7"/>
  <c r="AU136" i="7"/>
  <c r="AS136" i="7"/>
  <c r="AG136" i="7"/>
  <c r="T136" i="7"/>
  <c r="K136" i="7"/>
  <c r="L136" i="7" s="1"/>
  <c r="O136" i="7" s="1"/>
  <c r="B136" i="7"/>
  <c r="AU145" i="7" s="1"/>
  <c r="AZ132" i="7"/>
  <c r="AW132" i="7"/>
  <c r="AS132" i="7"/>
  <c r="AG132" i="7"/>
  <c r="K132" i="7"/>
  <c r="AZ131" i="7"/>
  <c r="AW131" i="7"/>
  <c r="AS131" i="7"/>
  <c r="AG131" i="7"/>
  <c r="K131" i="7"/>
  <c r="L131" i="7" s="1"/>
  <c r="AZ130" i="7"/>
  <c r="AW130" i="7"/>
  <c r="AV130" i="7"/>
  <c r="AS130" i="7"/>
  <c r="AG130" i="7"/>
  <c r="K130" i="7"/>
  <c r="AZ129" i="7"/>
  <c r="AW129" i="7"/>
  <c r="AV129" i="7"/>
  <c r="AS129" i="7"/>
  <c r="AG129" i="7"/>
  <c r="AZ128" i="7"/>
  <c r="AW128" i="7"/>
  <c r="AV128" i="7"/>
  <c r="AS128" i="7"/>
  <c r="AG128" i="7"/>
  <c r="AZ127" i="7"/>
  <c r="AW127" i="7"/>
  <c r="AU127" i="7"/>
  <c r="AS127" i="7"/>
  <c r="AG127" i="7"/>
  <c r="AZ126" i="7"/>
  <c r="AW126" i="7"/>
  <c r="AV126" i="7"/>
  <c r="AU126" i="7"/>
  <c r="AS126" i="7"/>
  <c r="AG126" i="7"/>
  <c r="AZ125" i="7"/>
  <c r="AW125" i="7"/>
  <c r="AV125" i="7"/>
  <c r="AS125" i="7"/>
  <c r="AG125" i="7"/>
  <c r="AZ124" i="7"/>
  <c r="AW124" i="7"/>
  <c r="AU124" i="7"/>
  <c r="AS124" i="7"/>
  <c r="AG124" i="7"/>
  <c r="AZ123" i="7"/>
  <c r="AW123" i="7"/>
  <c r="AV123" i="7"/>
  <c r="AS123" i="7"/>
  <c r="AG123" i="7"/>
  <c r="B123" i="7"/>
  <c r="AV132" i="7" s="1"/>
  <c r="AZ122" i="7"/>
  <c r="AW122" i="7"/>
  <c r="AV122" i="7"/>
  <c r="AS122" i="7"/>
  <c r="AG122" i="7"/>
  <c r="K122" i="7"/>
  <c r="B122" i="7"/>
  <c r="AZ121" i="7"/>
  <c r="AW121" i="7"/>
  <c r="AV121" i="7"/>
  <c r="AS121" i="7"/>
  <c r="AG121" i="7"/>
  <c r="B121" i="7"/>
  <c r="AU128" i="7" s="1"/>
  <c r="AW116" i="7"/>
  <c r="AS116" i="7"/>
  <c r="AG116" i="7"/>
  <c r="T116" i="7"/>
  <c r="AW115" i="7"/>
  <c r="AU115" i="7"/>
  <c r="AS115" i="7"/>
  <c r="AG115" i="7"/>
  <c r="K115" i="7"/>
  <c r="L115" i="7" s="1"/>
  <c r="AW114" i="7"/>
  <c r="AU114" i="7"/>
  <c r="AS114" i="7"/>
  <c r="AG114" i="7"/>
  <c r="AW113" i="7"/>
  <c r="AS113" i="7"/>
  <c r="AG113" i="7"/>
  <c r="T113" i="7"/>
  <c r="AW112" i="7"/>
  <c r="AU112" i="7"/>
  <c r="AS112" i="7"/>
  <c r="AG112" i="7"/>
  <c r="K112" i="7"/>
  <c r="L112" i="7" s="1"/>
  <c r="AW111" i="7"/>
  <c r="AS111" i="7"/>
  <c r="AG111" i="7"/>
  <c r="AW110" i="7"/>
  <c r="AS110" i="7"/>
  <c r="AG110" i="7"/>
  <c r="K110" i="7"/>
  <c r="L110" i="7" s="1"/>
  <c r="AW109" i="7"/>
  <c r="AV109" i="7"/>
  <c r="AS109" i="7"/>
  <c r="AG109" i="7"/>
  <c r="T109" i="7"/>
  <c r="K109" i="7"/>
  <c r="L109" i="7" s="1"/>
  <c r="AW108" i="7"/>
  <c r="AS108" i="7"/>
  <c r="AG108" i="7"/>
  <c r="AW107" i="7"/>
  <c r="AS107" i="7"/>
  <c r="AG107" i="7"/>
  <c r="K107" i="7"/>
  <c r="L107" i="7" s="1"/>
  <c r="B107" i="7"/>
  <c r="AW106" i="7"/>
  <c r="AU106" i="7"/>
  <c r="AS106" i="7"/>
  <c r="AG106" i="7"/>
  <c r="K106" i="7"/>
  <c r="L106" i="7" s="1"/>
  <c r="B106" i="7"/>
  <c r="T110" i="7" s="1"/>
  <c r="AW105" i="7"/>
  <c r="AU105" i="7"/>
  <c r="AS105" i="7"/>
  <c r="AG105" i="7"/>
  <c r="B105" i="7"/>
  <c r="AU109" i="7" s="1"/>
  <c r="AM100" i="7"/>
  <c r="AL100" i="7"/>
  <c r="AK100" i="7"/>
  <c r="AM99" i="7"/>
  <c r="AL99" i="7"/>
  <c r="T99" i="7"/>
  <c r="K99" i="7"/>
  <c r="L99" i="7" s="1"/>
  <c r="AM98" i="7"/>
  <c r="AL98" i="7"/>
  <c r="AM97" i="7"/>
  <c r="AL97" i="7"/>
  <c r="AM96" i="7"/>
  <c r="AL96" i="7"/>
  <c r="T96" i="7"/>
  <c r="AM95" i="7"/>
  <c r="AL95" i="7"/>
  <c r="AK95" i="7"/>
  <c r="AM94" i="7"/>
  <c r="AL94" i="7"/>
  <c r="T94" i="7"/>
  <c r="AM93" i="7"/>
  <c r="AL93" i="7"/>
  <c r="AK93" i="7"/>
  <c r="T93" i="7"/>
  <c r="AM92" i="7"/>
  <c r="AL92" i="7"/>
  <c r="AM91" i="7"/>
  <c r="AL91" i="7"/>
  <c r="T91" i="7"/>
  <c r="B91" i="7"/>
  <c r="AM90" i="7"/>
  <c r="AL90" i="7"/>
  <c r="T90" i="7"/>
  <c r="K90" i="7"/>
  <c r="L90" i="7" s="1"/>
  <c r="B90" i="7"/>
  <c r="T100" i="7" s="1"/>
  <c r="AM89" i="7"/>
  <c r="AL89" i="7"/>
  <c r="AK89" i="7"/>
  <c r="T89" i="7"/>
  <c r="L89" i="7"/>
  <c r="K89" i="7"/>
  <c r="B89" i="7"/>
  <c r="K98" i="7" s="1"/>
  <c r="L98" i="7" s="1"/>
  <c r="AT84" i="7"/>
  <c r="AR84" i="7"/>
  <c r="AP84" i="7"/>
  <c r="AA84" i="7"/>
  <c r="AT83" i="7"/>
  <c r="AS83" i="7"/>
  <c r="AR83" i="7"/>
  <c r="AP83" i="7"/>
  <c r="AA83" i="7"/>
  <c r="D83" i="7"/>
  <c r="AT82" i="7"/>
  <c r="AS82" i="7"/>
  <c r="AR82" i="7"/>
  <c r="AP82" i="7"/>
  <c r="AA82" i="7"/>
  <c r="K82" i="7"/>
  <c r="L82" i="7" s="1"/>
  <c r="R82" i="7" s="1"/>
  <c r="AT81" i="7"/>
  <c r="AR81" i="7"/>
  <c r="AP81" i="7"/>
  <c r="AA81" i="7"/>
  <c r="T81" i="7"/>
  <c r="AT80" i="7"/>
  <c r="AS80" i="7"/>
  <c r="AR80" i="7"/>
  <c r="AP80" i="7"/>
  <c r="AA80" i="7"/>
  <c r="K80" i="7"/>
  <c r="AT79" i="7"/>
  <c r="AR79" i="7"/>
  <c r="AP79" i="7"/>
  <c r="AA79" i="7"/>
  <c r="L79" i="7"/>
  <c r="R79" i="7" s="1"/>
  <c r="AT78" i="7"/>
  <c r="AS78" i="7"/>
  <c r="AP78" i="7"/>
  <c r="AA78" i="7"/>
  <c r="K78" i="7"/>
  <c r="AT77" i="7"/>
  <c r="AS77" i="7"/>
  <c r="AR77" i="7"/>
  <c r="AP77" i="7"/>
  <c r="AA77" i="7"/>
  <c r="K77" i="7"/>
  <c r="AT76" i="7"/>
  <c r="AR76" i="7"/>
  <c r="AP76" i="7"/>
  <c r="AA76" i="7"/>
  <c r="K76" i="7"/>
  <c r="AT75" i="7"/>
  <c r="AS75" i="7"/>
  <c r="AP75" i="7"/>
  <c r="AA75" i="7"/>
  <c r="K75" i="7"/>
  <c r="B75" i="7"/>
  <c r="AS79" i="7" s="1"/>
  <c r="AT74" i="7"/>
  <c r="AS74" i="7"/>
  <c r="AR74" i="7"/>
  <c r="AP74" i="7"/>
  <c r="AA74" i="7"/>
  <c r="K74" i="7"/>
  <c r="B74" i="7"/>
  <c r="AT73" i="7"/>
  <c r="AS73" i="7"/>
  <c r="AR73" i="7"/>
  <c r="AP73" i="7"/>
  <c r="AA73" i="7"/>
  <c r="K73" i="7"/>
  <c r="L73" i="7" s="1"/>
  <c r="R73" i="7" s="1"/>
  <c r="B73" i="7"/>
  <c r="K79" i="7" s="1"/>
  <c r="D70" i="7"/>
  <c r="D85" i="7" s="1"/>
  <c r="D101" i="7" s="1"/>
  <c r="D117" i="7" s="1"/>
  <c r="D133" i="7" s="1"/>
  <c r="D148" i="7" s="1"/>
  <c r="AT69" i="7"/>
  <c r="AR69" i="7"/>
  <c r="AP69" i="7"/>
  <c r="AA69" i="7"/>
  <c r="E69" i="7"/>
  <c r="H68" i="7" s="1"/>
  <c r="D69" i="7"/>
  <c r="AT68" i="7"/>
  <c r="AS68" i="7"/>
  <c r="AP68" i="7"/>
  <c r="AA68" i="7"/>
  <c r="T68" i="7"/>
  <c r="L68" i="7"/>
  <c r="K68" i="7"/>
  <c r="I68" i="7"/>
  <c r="J68" i="7" s="1"/>
  <c r="D68" i="7"/>
  <c r="AT67" i="7"/>
  <c r="AR67" i="7"/>
  <c r="AP67" i="7"/>
  <c r="AA67" i="7"/>
  <c r="T67" i="7"/>
  <c r="K67" i="7"/>
  <c r="L67" i="7" s="1"/>
  <c r="AT66" i="7"/>
  <c r="AR66" i="7"/>
  <c r="AP66" i="7"/>
  <c r="AA66" i="7"/>
  <c r="AT65" i="7"/>
  <c r="AS65" i="7"/>
  <c r="AP65" i="7"/>
  <c r="AA65" i="7"/>
  <c r="T65" i="7"/>
  <c r="L65" i="7"/>
  <c r="K65" i="7"/>
  <c r="AT64" i="7"/>
  <c r="AR64" i="7"/>
  <c r="AP64" i="7"/>
  <c r="AA64" i="7"/>
  <c r="K64" i="7"/>
  <c r="L64" i="7" s="1"/>
  <c r="R64" i="7" s="1"/>
  <c r="AT63" i="7"/>
  <c r="AP63" i="7"/>
  <c r="AA63" i="7"/>
  <c r="T63" i="7"/>
  <c r="L63" i="7"/>
  <c r="K63" i="7"/>
  <c r="D63" i="7"/>
  <c r="AT62" i="7"/>
  <c r="AR62" i="7"/>
  <c r="AP62" i="7"/>
  <c r="AA62" i="7"/>
  <c r="L62" i="7"/>
  <c r="K62" i="7"/>
  <c r="AT61" i="7"/>
  <c r="AR61" i="7"/>
  <c r="AP61" i="7"/>
  <c r="AA61" i="7"/>
  <c r="R61" i="7"/>
  <c r="K61" i="7"/>
  <c r="L61" i="7" s="1"/>
  <c r="AT60" i="7"/>
  <c r="AP60" i="7"/>
  <c r="AA60" i="7"/>
  <c r="T60" i="7"/>
  <c r="L60" i="7"/>
  <c r="K60" i="7"/>
  <c r="D60" i="7"/>
  <c r="D75" i="7" s="1"/>
  <c r="B60" i="7"/>
  <c r="AT59" i="7"/>
  <c r="AS59" i="7"/>
  <c r="AP59" i="7"/>
  <c r="AA59" i="7"/>
  <c r="T59" i="7"/>
  <c r="L59" i="7"/>
  <c r="K59" i="7"/>
  <c r="B59" i="7"/>
  <c r="T69" i="7" s="1"/>
  <c r="AT58" i="7"/>
  <c r="AS58" i="7"/>
  <c r="AR58" i="7"/>
  <c r="AP58" i="7"/>
  <c r="AA58" i="7"/>
  <c r="T58" i="7"/>
  <c r="R58" i="7"/>
  <c r="K58" i="7"/>
  <c r="L58" i="7" s="1"/>
  <c r="O58" i="7" s="1"/>
  <c r="B58" i="7"/>
  <c r="AR68" i="7" s="1"/>
  <c r="E54" i="7"/>
  <c r="H53" i="7" s="1"/>
  <c r="D54" i="7"/>
  <c r="AT53" i="7"/>
  <c r="AS53" i="7"/>
  <c r="AP53" i="7"/>
  <c r="AG53" i="7"/>
  <c r="AA53" i="7"/>
  <c r="J53" i="7"/>
  <c r="I53" i="7"/>
  <c r="E53" i="7"/>
  <c r="H52" i="7" s="1"/>
  <c r="I52" i="7" s="1"/>
  <c r="J52" i="7" s="1"/>
  <c r="D53" i="7"/>
  <c r="AT52" i="7"/>
  <c r="AS52" i="7"/>
  <c r="AP52" i="7"/>
  <c r="AG52" i="7"/>
  <c r="AA52" i="7"/>
  <c r="D52" i="7"/>
  <c r="AT51" i="7"/>
  <c r="AP51" i="7"/>
  <c r="AG51" i="7"/>
  <c r="AA51" i="7"/>
  <c r="E51" i="7"/>
  <c r="H50" i="7" s="1"/>
  <c r="I50" i="7" s="1"/>
  <c r="J50" i="7" s="1"/>
  <c r="D51" i="7"/>
  <c r="AT50" i="7"/>
  <c r="AP50" i="7"/>
  <c r="AG50" i="7"/>
  <c r="AA50" i="7"/>
  <c r="E50" i="7"/>
  <c r="H49" i="7" s="1"/>
  <c r="I49" i="7" s="1"/>
  <c r="J49" i="7" s="1"/>
  <c r="D50" i="7"/>
  <c r="D66" i="7" s="1"/>
  <c r="AT49" i="7"/>
  <c r="AS49" i="7"/>
  <c r="AP49" i="7"/>
  <c r="AG49" i="7"/>
  <c r="AA49" i="7"/>
  <c r="T49" i="7"/>
  <c r="D49" i="7"/>
  <c r="D65" i="7" s="1"/>
  <c r="D80" i="7" s="1"/>
  <c r="AT48" i="7"/>
  <c r="AS48" i="7"/>
  <c r="AR48" i="7"/>
  <c r="AP48" i="7"/>
  <c r="AG48" i="7"/>
  <c r="AA48" i="7"/>
  <c r="T48" i="7"/>
  <c r="D48" i="7"/>
  <c r="AT47" i="7"/>
  <c r="AS47" i="7"/>
  <c r="AR47" i="7"/>
  <c r="AP47" i="7"/>
  <c r="AG47" i="7"/>
  <c r="AA47" i="7"/>
  <c r="T47" i="7"/>
  <c r="H47" i="7"/>
  <c r="I47" i="7" s="1"/>
  <c r="J47" i="7" s="1"/>
  <c r="D47" i="7"/>
  <c r="E48" i="7" s="1"/>
  <c r="AT46" i="7"/>
  <c r="AS46" i="7"/>
  <c r="AP46" i="7"/>
  <c r="AG46" i="7"/>
  <c r="AA46" i="7"/>
  <c r="T46" i="7"/>
  <c r="D46" i="7"/>
  <c r="AT45" i="7"/>
  <c r="AS45" i="7"/>
  <c r="AP45" i="7"/>
  <c r="AG45" i="7"/>
  <c r="AA45" i="7"/>
  <c r="T45" i="7"/>
  <c r="D45" i="7"/>
  <c r="AT44" i="7"/>
  <c r="AS44" i="7"/>
  <c r="AP44" i="7"/>
  <c r="AG44" i="7"/>
  <c r="AA44" i="7"/>
  <c r="T44" i="7"/>
  <c r="K44" i="7"/>
  <c r="L44" i="7" s="1"/>
  <c r="D44" i="7"/>
  <c r="E45" i="7" s="1"/>
  <c r="H44" i="7" s="1"/>
  <c r="I44" i="7" s="1"/>
  <c r="J44" i="7" s="1"/>
  <c r="B44" i="7"/>
  <c r="AS50" i="7" s="1"/>
  <c r="AT43" i="7"/>
  <c r="AS43" i="7"/>
  <c r="AP43" i="7"/>
  <c r="AG43" i="7"/>
  <c r="AA43" i="7"/>
  <c r="T43" i="7"/>
  <c r="D43" i="7"/>
  <c r="B43" i="7"/>
  <c r="T51" i="7" s="1"/>
  <c r="AT42" i="7"/>
  <c r="AS42" i="7"/>
  <c r="AP42" i="7"/>
  <c r="AG42" i="7"/>
  <c r="AA42" i="7"/>
  <c r="T42" i="7"/>
  <c r="D42" i="7"/>
  <c r="B42" i="7"/>
  <c r="E38" i="7"/>
  <c r="AT37" i="7"/>
  <c r="AR37" i="7"/>
  <c r="AP37" i="7"/>
  <c r="AA37" i="7"/>
  <c r="H37" i="7"/>
  <c r="I37" i="7" s="1"/>
  <c r="J37" i="7" s="1"/>
  <c r="E37" i="7"/>
  <c r="H36" i="7" s="1"/>
  <c r="I36" i="7" s="1"/>
  <c r="J36" i="7" s="1"/>
  <c r="AT36" i="7"/>
  <c r="AP36" i="7"/>
  <c r="AA36" i="7"/>
  <c r="T36" i="7"/>
  <c r="L36" i="7"/>
  <c r="K36" i="7"/>
  <c r="E36" i="7"/>
  <c r="AT35" i="7"/>
  <c r="AR35" i="7"/>
  <c r="AP35" i="7"/>
  <c r="AA35" i="7"/>
  <c r="J35" i="7"/>
  <c r="I35" i="7"/>
  <c r="H35" i="7"/>
  <c r="E35" i="7"/>
  <c r="H34" i="7" s="1"/>
  <c r="I34" i="7" s="1"/>
  <c r="AT34" i="7"/>
  <c r="AP34" i="7"/>
  <c r="AA34" i="7"/>
  <c r="K34" i="7"/>
  <c r="L34" i="7" s="1"/>
  <c r="J34" i="7"/>
  <c r="E34" i="7"/>
  <c r="AT33" i="7"/>
  <c r="AP33" i="7"/>
  <c r="AA33" i="7"/>
  <c r="T33" i="7"/>
  <c r="I33" i="7"/>
  <c r="J33" i="7" s="1"/>
  <c r="H33" i="7"/>
  <c r="E33" i="7"/>
  <c r="H32" i="7" s="1"/>
  <c r="I32" i="7" s="1"/>
  <c r="J32" i="7" s="1"/>
  <c r="AT32" i="7"/>
  <c r="AP32" i="7"/>
  <c r="AA32" i="7"/>
  <c r="T32" i="7"/>
  <c r="L32" i="7"/>
  <c r="R32" i="7" s="1"/>
  <c r="K32" i="7"/>
  <c r="E32" i="7"/>
  <c r="AT31" i="7"/>
  <c r="AR31" i="7"/>
  <c r="AP31" i="7"/>
  <c r="AA31" i="7"/>
  <c r="J31" i="7"/>
  <c r="I31" i="7"/>
  <c r="H31" i="7"/>
  <c r="E31" i="7"/>
  <c r="H30" i="7" s="1"/>
  <c r="I30" i="7" s="1"/>
  <c r="J30" i="7" s="1"/>
  <c r="AT30" i="7"/>
  <c r="AP30" i="7"/>
  <c r="AA30" i="7"/>
  <c r="K30" i="7"/>
  <c r="L30" i="7" s="1"/>
  <c r="E30" i="7"/>
  <c r="AT29" i="7"/>
  <c r="AP29" i="7"/>
  <c r="AA29" i="7"/>
  <c r="T29" i="7"/>
  <c r="I29" i="7"/>
  <c r="J29" i="7" s="1"/>
  <c r="H29" i="7"/>
  <c r="E29" i="7"/>
  <c r="AT28" i="7"/>
  <c r="AR28" i="7"/>
  <c r="AP28" i="7"/>
  <c r="AA28" i="7"/>
  <c r="J28" i="7"/>
  <c r="H28" i="7"/>
  <c r="I28" i="7" s="1"/>
  <c r="E28" i="7"/>
  <c r="H27" i="7" s="1"/>
  <c r="I27" i="7" s="1"/>
  <c r="J27" i="7" s="1"/>
  <c r="B28" i="7"/>
  <c r="AS36" i="7" s="1"/>
  <c r="AT27" i="7"/>
  <c r="AP27" i="7"/>
  <c r="AA27" i="7"/>
  <c r="T27" i="7"/>
  <c r="E27" i="7"/>
  <c r="B27" i="7"/>
  <c r="T34" i="7" s="1"/>
  <c r="AT26" i="7"/>
  <c r="AS26" i="7"/>
  <c r="AR26" i="7"/>
  <c r="AP26" i="7"/>
  <c r="AA26" i="7"/>
  <c r="H26" i="7"/>
  <c r="I26" i="7" s="1"/>
  <c r="J26" i="7" s="1"/>
  <c r="B26" i="7"/>
  <c r="AW147" i="6"/>
  <c r="AU147" i="6"/>
  <c r="AS147" i="6"/>
  <c r="AG147" i="6"/>
  <c r="AW146" i="6"/>
  <c r="AS146" i="6"/>
  <c r="AG146" i="6"/>
  <c r="T146" i="6"/>
  <c r="AW145" i="6"/>
  <c r="AS145" i="6"/>
  <c r="AG145" i="6"/>
  <c r="T145" i="6"/>
  <c r="K145" i="6"/>
  <c r="L145" i="6" s="1"/>
  <c r="AW144" i="6"/>
  <c r="AU144" i="6"/>
  <c r="AS144" i="6"/>
  <c r="AG144" i="6"/>
  <c r="AW143" i="6"/>
  <c r="AS143" i="6"/>
  <c r="AG143" i="6"/>
  <c r="T143" i="6"/>
  <c r="L143" i="6"/>
  <c r="K143" i="6"/>
  <c r="AW142" i="6"/>
  <c r="AU142" i="6"/>
  <c r="AS142" i="6"/>
  <c r="AG142" i="6"/>
  <c r="R142" i="6"/>
  <c r="K142" i="6"/>
  <c r="L142" i="6" s="1"/>
  <c r="AW141" i="6"/>
  <c r="AS141" i="6"/>
  <c r="AG141" i="6"/>
  <c r="AW140" i="6"/>
  <c r="AV140" i="6"/>
  <c r="AU140" i="6"/>
  <c r="AS140" i="6"/>
  <c r="AG140" i="6"/>
  <c r="L140" i="6"/>
  <c r="R140" i="6" s="1"/>
  <c r="K140" i="6"/>
  <c r="AW139" i="6"/>
  <c r="AU139" i="6"/>
  <c r="AS139" i="6"/>
  <c r="AG139" i="6"/>
  <c r="K139" i="6"/>
  <c r="L139" i="6" s="1"/>
  <c r="AW138" i="6"/>
  <c r="AS138" i="6"/>
  <c r="AG138" i="6"/>
  <c r="B138" i="6"/>
  <c r="AV138" i="6" s="1"/>
  <c r="AW137" i="6"/>
  <c r="AS137" i="6"/>
  <c r="AG137" i="6"/>
  <c r="T137" i="6"/>
  <c r="L137" i="6"/>
  <c r="K137" i="6"/>
  <c r="B137" i="6"/>
  <c r="AW136" i="6"/>
  <c r="AV136" i="6"/>
  <c r="AS136" i="6"/>
  <c r="AG136" i="6"/>
  <c r="T136" i="6"/>
  <c r="L136" i="6"/>
  <c r="K136" i="6"/>
  <c r="B136" i="6"/>
  <c r="AU145" i="6" s="1"/>
  <c r="AZ132" i="6"/>
  <c r="AW132" i="6"/>
  <c r="AU132" i="6"/>
  <c r="AS132" i="6"/>
  <c r="AG132" i="6"/>
  <c r="AZ131" i="6"/>
  <c r="AW131" i="6"/>
  <c r="AU131" i="6"/>
  <c r="AS131" i="6"/>
  <c r="AG131" i="6"/>
  <c r="AZ130" i="6"/>
  <c r="AW130" i="6"/>
  <c r="AS130" i="6"/>
  <c r="AG130" i="6"/>
  <c r="L130" i="6"/>
  <c r="K130" i="6"/>
  <c r="AZ129" i="6"/>
  <c r="AW129" i="6"/>
  <c r="AS129" i="6"/>
  <c r="AG129" i="6"/>
  <c r="K129" i="6"/>
  <c r="AZ128" i="6"/>
  <c r="AW128" i="6"/>
  <c r="AU128" i="6"/>
  <c r="AS128" i="6"/>
  <c r="AG128" i="6"/>
  <c r="AZ127" i="6"/>
  <c r="AW127" i="6"/>
  <c r="AU127" i="6"/>
  <c r="AS127" i="6"/>
  <c r="AG127" i="6"/>
  <c r="K127" i="6"/>
  <c r="AZ126" i="6"/>
  <c r="AW126" i="6"/>
  <c r="AV126" i="6"/>
  <c r="AU126" i="6"/>
  <c r="AS126" i="6"/>
  <c r="AG126" i="6"/>
  <c r="K126" i="6"/>
  <c r="AZ125" i="6"/>
  <c r="AW125" i="6"/>
  <c r="AU125" i="6"/>
  <c r="AS125" i="6"/>
  <c r="AG125" i="6"/>
  <c r="AZ124" i="6"/>
  <c r="AW124" i="6"/>
  <c r="AU124" i="6"/>
  <c r="AS124" i="6"/>
  <c r="AG124" i="6"/>
  <c r="K124" i="6"/>
  <c r="AZ123" i="6"/>
  <c r="AW123" i="6"/>
  <c r="AV123" i="6"/>
  <c r="AU123" i="6"/>
  <c r="AS123" i="6"/>
  <c r="AG123" i="6"/>
  <c r="K123" i="6"/>
  <c r="B123" i="6"/>
  <c r="AV124" i="6" s="1"/>
  <c r="AZ122" i="6"/>
  <c r="AW122" i="6"/>
  <c r="AV122" i="6"/>
  <c r="AU122" i="6"/>
  <c r="AS122" i="6"/>
  <c r="AG122" i="6"/>
  <c r="K122" i="6"/>
  <c r="L122" i="6" s="1"/>
  <c r="B122" i="6"/>
  <c r="L124" i="6" s="1"/>
  <c r="AZ121" i="6"/>
  <c r="AW121" i="6"/>
  <c r="AV121" i="6"/>
  <c r="AU121" i="6"/>
  <c r="AS121" i="6"/>
  <c r="AG121" i="6"/>
  <c r="K121" i="6"/>
  <c r="B121" i="6"/>
  <c r="AW116" i="6"/>
  <c r="AV116" i="6"/>
  <c r="AS116" i="6"/>
  <c r="AG116" i="6"/>
  <c r="AW115" i="6"/>
  <c r="AS115" i="6"/>
  <c r="AG115" i="6"/>
  <c r="AW114" i="6"/>
  <c r="AS114" i="6"/>
  <c r="AG114" i="6"/>
  <c r="AW113" i="6"/>
  <c r="AV113" i="6"/>
  <c r="AS113" i="6"/>
  <c r="AG113" i="6"/>
  <c r="AW112" i="6"/>
  <c r="AS112" i="6"/>
  <c r="AG112" i="6"/>
  <c r="AW111" i="6"/>
  <c r="AS111" i="6"/>
  <c r="AG111" i="6"/>
  <c r="AW110" i="6"/>
  <c r="AS110" i="6"/>
  <c r="AG110" i="6"/>
  <c r="AW109" i="6"/>
  <c r="AS109" i="6"/>
  <c r="AG109" i="6"/>
  <c r="AW108" i="6"/>
  <c r="AS108" i="6"/>
  <c r="AG108" i="6"/>
  <c r="AW107" i="6"/>
  <c r="AS107" i="6"/>
  <c r="AG107" i="6"/>
  <c r="B107" i="6"/>
  <c r="AV109" i="6" s="1"/>
  <c r="AW106" i="6"/>
  <c r="AS106" i="6"/>
  <c r="AG106" i="6"/>
  <c r="B106" i="6"/>
  <c r="T110" i="6" s="1"/>
  <c r="AW105" i="6"/>
  <c r="AS105" i="6"/>
  <c r="AG105" i="6"/>
  <c r="B105" i="6"/>
  <c r="AM100" i="6"/>
  <c r="AL100" i="6"/>
  <c r="AM99" i="6"/>
  <c r="AL99" i="6"/>
  <c r="AM98" i="6"/>
  <c r="T98" i="6"/>
  <c r="AM97" i="6"/>
  <c r="AL97" i="6"/>
  <c r="D97" i="6"/>
  <c r="AM96" i="6"/>
  <c r="AL96" i="6"/>
  <c r="T96" i="6"/>
  <c r="AM95" i="6"/>
  <c r="AL95" i="6"/>
  <c r="AM94" i="6"/>
  <c r="AL94" i="6"/>
  <c r="AM93" i="6"/>
  <c r="AL93" i="6"/>
  <c r="T93" i="6"/>
  <c r="AM92" i="6"/>
  <c r="AL92" i="6"/>
  <c r="AM91" i="6"/>
  <c r="AL91" i="6"/>
  <c r="T91" i="6"/>
  <c r="B91" i="6"/>
  <c r="AL98" i="6" s="1"/>
  <c r="AM90" i="6"/>
  <c r="AL90" i="6"/>
  <c r="T90" i="6"/>
  <c r="B90" i="6"/>
  <c r="T100" i="6" s="1"/>
  <c r="AM89" i="6"/>
  <c r="AL89" i="6"/>
  <c r="K89" i="6"/>
  <c r="L89" i="6" s="1"/>
  <c r="B89" i="6"/>
  <c r="AK100" i="6" s="1"/>
  <c r="AT84" i="6"/>
  <c r="AP84" i="6"/>
  <c r="AA84" i="6"/>
  <c r="AT83" i="6"/>
  <c r="AS83" i="6"/>
  <c r="AP83" i="6"/>
  <c r="AA83" i="6"/>
  <c r="AT82" i="6"/>
  <c r="AP82" i="6"/>
  <c r="AA82" i="6"/>
  <c r="AT81" i="6"/>
  <c r="AP81" i="6"/>
  <c r="AA81" i="6"/>
  <c r="AT80" i="6"/>
  <c r="AS80" i="6"/>
  <c r="AP80" i="6"/>
  <c r="AA80" i="6"/>
  <c r="K80" i="6"/>
  <c r="L80" i="6" s="1"/>
  <c r="AT79" i="6"/>
  <c r="AS79" i="6"/>
  <c r="AR79" i="6"/>
  <c r="AP79" i="6"/>
  <c r="AA79" i="6"/>
  <c r="AT78" i="6"/>
  <c r="AS78" i="6"/>
  <c r="AR78" i="6"/>
  <c r="AP78" i="6"/>
  <c r="AA78" i="6"/>
  <c r="T78" i="6"/>
  <c r="AT77" i="6"/>
  <c r="AR77" i="6"/>
  <c r="AP77" i="6"/>
  <c r="AA77" i="6"/>
  <c r="T77" i="6"/>
  <c r="K77" i="6"/>
  <c r="L77" i="6" s="1"/>
  <c r="R77" i="6" s="1"/>
  <c r="AT76" i="6"/>
  <c r="AS76" i="6"/>
  <c r="AR76" i="6"/>
  <c r="AP76" i="6"/>
  <c r="AA76" i="6"/>
  <c r="AT75" i="6"/>
  <c r="AS75" i="6"/>
  <c r="AR75" i="6"/>
  <c r="AP75" i="6"/>
  <c r="AA75" i="6"/>
  <c r="T75" i="6"/>
  <c r="B75" i="6"/>
  <c r="AS82" i="6" s="1"/>
  <c r="AT74" i="6"/>
  <c r="AS74" i="6"/>
  <c r="AR74" i="6"/>
  <c r="AP74" i="6"/>
  <c r="AA74" i="6"/>
  <c r="T74" i="6"/>
  <c r="K74" i="6"/>
  <c r="L74" i="6" s="1"/>
  <c r="B74" i="6"/>
  <c r="T84" i="6" s="1"/>
  <c r="AT73" i="6"/>
  <c r="AP73" i="6"/>
  <c r="AA73" i="6"/>
  <c r="K73" i="6"/>
  <c r="L73" i="6" s="1"/>
  <c r="B73" i="6"/>
  <c r="AR83" i="6" s="1"/>
  <c r="D70" i="6"/>
  <c r="D85" i="6" s="1"/>
  <c r="D101" i="6" s="1"/>
  <c r="D117" i="6" s="1"/>
  <c r="D133" i="6" s="1"/>
  <c r="D148" i="6" s="1"/>
  <c r="AT69" i="6"/>
  <c r="AP69" i="6"/>
  <c r="AA69" i="6"/>
  <c r="D69" i="6"/>
  <c r="AT68" i="6"/>
  <c r="AP68" i="6"/>
  <c r="AA68" i="6"/>
  <c r="L68" i="6"/>
  <c r="E68" i="6"/>
  <c r="H67" i="6" s="1"/>
  <c r="I67" i="6" s="1"/>
  <c r="J67" i="6" s="1"/>
  <c r="D68" i="6"/>
  <c r="D83" i="6" s="1"/>
  <c r="AT67" i="6"/>
  <c r="AR67" i="6"/>
  <c r="AP67" i="6"/>
  <c r="AA67" i="6"/>
  <c r="D67" i="6"/>
  <c r="D82" i="6" s="1"/>
  <c r="AT66" i="6"/>
  <c r="AP66" i="6"/>
  <c r="AA66" i="6"/>
  <c r="D66" i="6"/>
  <c r="D81" i="6" s="1"/>
  <c r="E82" i="6" s="1"/>
  <c r="H81" i="6" s="1"/>
  <c r="I81" i="6" s="1"/>
  <c r="J81" i="6" s="1"/>
  <c r="AT65" i="6"/>
  <c r="AP65" i="6"/>
  <c r="AA65" i="6"/>
  <c r="K65" i="6"/>
  <c r="L65" i="6" s="1"/>
  <c r="D65" i="6"/>
  <c r="D80" i="6" s="1"/>
  <c r="AT64" i="6"/>
  <c r="AP64" i="6"/>
  <c r="AA64" i="6"/>
  <c r="K64" i="6"/>
  <c r="L64" i="6" s="1"/>
  <c r="D64" i="6"/>
  <c r="AT63" i="6"/>
  <c r="AP63" i="6"/>
  <c r="AA63" i="6"/>
  <c r="K63" i="6"/>
  <c r="L63" i="6" s="1"/>
  <c r="D63" i="6"/>
  <c r="E64" i="6" s="1"/>
  <c r="H63" i="6" s="1"/>
  <c r="I63" i="6" s="1"/>
  <c r="J63" i="6" s="1"/>
  <c r="AT62" i="6"/>
  <c r="AP62" i="6"/>
  <c r="AA62" i="6"/>
  <c r="K62" i="6"/>
  <c r="L62" i="6" s="1"/>
  <c r="D62" i="6"/>
  <c r="D77" i="6" s="1"/>
  <c r="AT61" i="6"/>
  <c r="AP61" i="6"/>
  <c r="AA61" i="6"/>
  <c r="K61" i="6"/>
  <c r="L61" i="6" s="1"/>
  <c r="D61" i="6"/>
  <c r="AT60" i="6"/>
  <c r="AP60" i="6"/>
  <c r="AA60" i="6"/>
  <c r="K60" i="6"/>
  <c r="L60" i="6" s="1"/>
  <c r="D60" i="6"/>
  <c r="E61" i="6" s="1"/>
  <c r="H60" i="6" s="1"/>
  <c r="I60" i="6" s="1"/>
  <c r="J60" i="6" s="1"/>
  <c r="B60" i="6"/>
  <c r="R61" i="6" s="1"/>
  <c r="AT59" i="6"/>
  <c r="AP59" i="6"/>
  <c r="AA59" i="6"/>
  <c r="K59" i="6"/>
  <c r="L59" i="6" s="1"/>
  <c r="D59" i="6"/>
  <c r="D74" i="6" s="1"/>
  <c r="B59" i="6"/>
  <c r="T63" i="6" s="1"/>
  <c r="AT58" i="6"/>
  <c r="AR58" i="6"/>
  <c r="AP58" i="6"/>
  <c r="AA58" i="6"/>
  <c r="T58" i="6"/>
  <c r="L58" i="6"/>
  <c r="K58" i="6"/>
  <c r="D58" i="6"/>
  <c r="B58" i="6"/>
  <c r="K68" i="6" s="1"/>
  <c r="E54" i="6"/>
  <c r="H53" i="6" s="1"/>
  <c r="I53" i="6" s="1"/>
  <c r="D54" i="6"/>
  <c r="AT53" i="6"/>
  <c r="AP53" i="6"/>
  <c r="AG53" i="6"/>
  <c r="AA53" i="6"/>
  <c r="J53" i="6"/>
  <c r="D53" i="6"/>
  <c r="AT52" i="6"/>
  <c r="AP52" i="6"/>
  <c r="AG52" i="6"/>
  <c r="AA52" i="6"/>
  <c r="E52" i="6"/>
  <c r="H51" i="6" s="1"/>
  <c r="I51" i="6" s="1"/>
  <c r="J51" i="6" s="1"/>
  <c r="D52" i="6"/>
  <c r="E53" i="6" s="1"/>
  <c r="H52" i="6" s="1"/>
  <c r="I52" i="6" s="1"/>
  <c r="J52" i="6" s="1"/>
  <c r="AT51" i="6"/>
  <c r="AP51" i="6"/>
  <c r="AG51" i="6"/>
  <c r="AA51" i="6"/>
  <c r="T51" i="6"/>
  <c r="E51" i="6"/>
  <c r="H50" i="6" s="1"/>
  <c r="I50" i="6" s="1"/>
  <c r="J50" i="6" s="1"/>
  <c r="D51" i="6"/>
  <c r="AT50" i="6"/>
  <c r="AP50" i="6"/>
  <c r="AG50" i="6"/>
  <c r="AA50" i="6"/>
  <c r="D50" i="6"/>
  <c r="AT49" i="6"/>
  <c r="AS49" i="6"/>
  <c r="AP49" i="6"/>
  <c r="AG49" i="6"/>
  <c r="AA49" i="6"/>
  <c r="I49" i="6"/>
  <c r="J49" i="6" s="1"/>
  <c r="D49" i="6"/>
  <c r="E50" i="6" s="1"/>
  <c r="H49" i="6" s="1"/>
  <c r="AT48" i="6"/>
  <c r="AS48" i="6"/>
  <c r="AP48" i="6"/>
  <c r="AG48" i="6"/>
  <c r="AA48" i="6"/>
  <c r="I48" i="6"/>
  <c r="J48" i="6" s="1"/>
  <c r="D48" i="6"/>
  <c r="E49" i="6" s="1"/>
  <c r="H48" i="6" s="1"/>
  <c r="AT47" i="6"/>
  <c r="AP47" i="6"/>
  <c r="AG47" i="6"/>
  <c r="AA47" i="6"/>
  <c r="T47" i="6"/>
  <c r="D47" i="6"/>
  <c r="E48" i="6" s="1"/>
  <c r="H47" i="6" s="1"/>
  <c r="I47" i="6" s="1"/>
  <c r="J47" i="6" s="1"/>
  <c r="AT46" i="6"/>
  <c r="AP46" i="6"/>
  <c r="AG46" i="6"/>
  <c r="AA46" i="6"/>
  <c r="D46" i="6"/>
  <c r="E47" i="6" s="1"/>
  <c r="H46" i="6" s="1"/>
  <c r="I46" i="6" s="1"/>
  <c r="J46" i="6" s="1"/>
  <c r="AT45" i="6"/>
  <c r="AP45" i="6"/>
  <c r="AG45" i="6"/>
  <c r="AA45" i="6"/>
  <c r="T45" i="6"/>
  <c r="E45" i="6"/>
  <c r="D45" i="6"/>
  <c r="E46" i="6" s="1"/>
  <c r="H45" i="6" s="1"/>
  <c r="I45" i="6" s="1"/>
  <c r="J45" i="6" s="1"/>
  <c r="AT44" i="6"/>
  <c r="AR44" i="6"/>
  <c r="AP44" i="6"/>
  <c r="AG44" i="6"/>
  <c r="AA44" i="6"/>
  <c r="T44" i="6"/>
  <c r="H44" i="6"/>
  <c r="I44" i="6" s="1"/>
  <c r="J44" i="6" s="1"/>
  <c r="E44" i="6"/>
  <c r="D44" i="6"/>
  <c r="B44" i="6"/>
  <c r="AS53" i="6" s="1"/>
  <c r="AT43" i="6"/>
  <c r="AS43" i="6"/>
  <c r="AP43" i="6"/>
  <c r="AG43" i="6"/>
  <c r="AA43" i="6"/>
  <c r="I43" i="6"/>
  <c r="J43" i="6" s="1"/>
  <c r="H43" i="6"/>
  <c r="D43" i="6"/>
  <c r="B43" i="6"/>
  <c r="T49" i="6" s="1"/>
  <c r="AT42" i="6"/>
  <c r="AP42" i="6"/>
  <c r="AG42" i="6"/>
  <c r="AA42" i="6"/>
  <c r="D42" i="6"/>
  <c r="E43" i="6" s="1"/>
  <c r="H42" i="6" s="1"/>
  <c r="I42" i="6" s="1"/>
  <c r="J42" i="6" s="1"/>
  <c r="B42" i="6"/>
  <c r="E38" i="6"/>
  <c r="AT37" i="6"/>
  <c r="AP37" i="6"/>
  <c r="AA37" i="6"/>
  <c r="T37" i="6"/>
  <c r="H37" i="6"/>
  <c r="I37" i="6" s="1"/>
  <c r="J37" i="6" s="1"/>
  <c r="E37" i="6"/>
  <c r="H36" i="6" s="1"/>
  <c r="I36" i="6" s="1"/>
  <c r="J36" i="6" s="1"/>
  <c r="AT36" i="6"/>
  <c r="AP36" i="6"/>
  <c r="AA36" i="6"/>
  <c r="E36" i="6"/>
  <c r="H35" i="6" s="1"/>
  <c r="I35" i="6" s="1"/>
  <c r="J35" i="6" s="1"/>
  <c r="AT35" i="6"/>
  <c r="AP35" i="6"/>
  <c r="AA35" i="6"/>
  <c r="E35" i="6"/>
  <c r="AT34" i="6"/>
  <c r="AP34" i="6"/>
  <c r="AA34" i="6"/>
  <c r="J34" i="6"/>
  <c r="I34" i="6"/>
  <c r="H34" i="6"/>
  <c r="E34" i="6"/>
  <c r="AT33" i="6"/>
  <c r="AS33" i="6"/>
  <c r="AP33" i="6"/>
  <c r="AA33" i="6"/>
  <c r="H33" i="6"/>
  <c r="I33" i="6" s="1"/>
  <c r="J33" i="6" s="1"/>
  <c r="E33" i="6"/>
  <c r="H32" i="6" s="1"/>
  <c r="I32" i="6" s="1"/>
  <c r="J32" i="6" s="1"/>
  <c r="AT32" i="6"/>
  <c r="AP32" i="6"/>
  <c r="AA32" i="6"/>
  <c r="T32" i="6"/>
  <c r="E32" i="6"/>
  <c r="H31" i="6" s="1"/>
  <c r="I31" i="6" s="1"/>
  <c r="J31" i="6" s="1"/>
  <c r="AT31" i="6"/>
  <c r="AP31" i="6"/>
  <c r="AA31" i="6"/>
  <c r="E31" i="6"/>
  <c r="AT30" i="6"/>
  <c r="AP30" i="6"/>
  <c r="AA30" i="6"/>
  <c r="H30" i="6"/>
  <c r="I30" i="6" s="1"/>
  <c r="J30" i="6" s="1"/>
  <c r="E30" i="6"/>
  <c r="AT29" i="6"/>
  <c r="AP29" i="6"/>
  <c r="AA29" i="6"/>
  <c r="I29" i="6"/>
  <c r="J29" i="6" s="1"/>
  <c r="H29" i="6"/>
  <c r="E29" i="6"/>
  <c r="AT28" i="6"/>
  <c r="AS28" i="6"/>
  <c r="AP28" i="6"/>
  <c r="AA28" i="6"/>
  <c r="T28" i="6"/>
  <c r="H28" i="6"/>
  <c r="I28" i="6" s="1"/>
  <c r="J28" i="6" s="1"/>
  <c r="E28" i="6"/>
  <c r="B28" i="6"/>
  <c r="AS29" i="6" s="1"/>
  <c r="AT27" i="6"/>
  <c r="AS27" i="6"/>
  <c r="AP27" i="6"/>
  <c r="AA27" i="6"/>
  <c r="T27" i="6"/>
  <c r="H27" i="6"/>
  <c r="I27" i="6" s="1"/>
  <c r="J27" i="6" s="1"/>
  <c r="E27" i="6"/>
  <c r="B27" i="6"/>
  <c r="T34" i="6" s="1"/>
  <c r="AT26" i="6"/>
  <c r="AS26" i="6"/>
  <c r="AP26" i="6"/>
  <c r="AA26" i="6"/>
  <c r="T26" i="6"/>
  <c r="H26" i="6"/>
  <c r="I26" i="6" s="1"/>
  <c r="J26" i="6" s="1"/>
  <c r="B26" i="6"/>
  <c r="AW147" i="5"/>
  <c r="AS147" i="5"/>
  <c r="AG147" i="5"/>
  <c r="AW146" i="5"/>
  <c r="AS146" i="5"/>
  <c r="AG146" i="5"/>
  <c r="AW145" i="5"/>
  <c r="AS145" i="5"/>
  <c r="AG145" i="5"/>
  <c r="K145" i="5"/>
  <c r="L145" i="5" s="1"/>
  <c r="AW144" i="5"/>
  <c r="AS144" i="5"/>
  <c r="AG144" i="5"/>
  <c r="AW143" i="5"/>
  <c r="AS143" i="5"/>
  <c r="AG143" i="5"/>
  <c r="AW142" i="5"/>
  <c r="AS142" i="5"/>
  <c r="AG142" i="5"/>
  <c r="AW141" i="5"/>
  <c r="AS141" i="5"/>
  <c r="AG141" i="5"/>
  <c r="AW140" i="5"/>
  <c r="AS140" i="5"/>
  <c r="AG140" i="5"/>
  <c r="K140" i="5"/>
  <c r="L140" i="5" s="1"/>
  <c r="AW139" i="5"/>
  <c r="AS139" i="5"/>
  <c r="AG139" i="5"/>
  <c r="AW138" i="5"/>
  <c r="AS138" i="5"/>
  <c r="AG138" i="5"/>
  <c r="B138" i="5"/>
  <c r="R137" i="5" s="1"/>
  <c r="AW137" i="5"/>
  <c r="AS137" i="5"/>
  <c r="AG137" i="5"/>
  <c r="K137" i="5"/>
  <c r="L137" i="5" s="1"/>
  <c r="B137" i="5"/>
  <c r="AW136" i="5"/>
  <c r="AS136" i="5"/>
  <c r="AG136" i="5"/>
  <c r="K136" i="5"/>
  <c r="L136" i="5" s="1"/>
  <c r="B136" i="5"/>
  <c r="K143" i="5" s="1"/>
  <c r="L143" i="5" s="1"/>
  <c r="AZ132" i="5"/>
  <c r="AW132" i="5"/>
  <c r="AS132" i="5"/>
  <c r="AG132" i="5"/>
  <c r="AZ131" i="5"/>
  <c r="AW131" i="5"/>
  <c r="AV131" i="5"/>
  <c r="AS131" i="5"/>
  <c r="AG131" i="5"/>
  <c r="AZ130" i="5"/>
  <c r="AW130" i="5"/>
  <c r="AS130" i="5"/>
  <c r="AG130" i="5"/>
  <c r="K130" i="5"/>
  <c r="L130" i="5" s="1"/>
  <c r="AZ129" i="5"/>
  <c r="AW129" i="5"/>
  <c r="AU129" i="5"/>
  <c r="AS129" i="5"/>
  <c r="AG129" i="5"/>
  <c r="AZ128" i="5"/>
  <c r="AW128" i="5"/>
  <c r="AS128" i="5"/>
  <c r="AG128" i="5"/>
  <c r="AZ127" i="5"/>
  <c r="AW127" i="5"/>
  <c r="AS127" i="5"/>
  <c r="AG127" i="5"/>
  <c r="AZ126" i="5"/>
  <c r="AW126" i="5"/>
  <c r="AS126" i="5"/>
  <c r="AG126" i="5"/>
  <c r="L126" i="5"/>
  <c r="K126" i="5"/>
  <c r="AZ125" i="5"/>
  <c r="AW125" i="5"/>
  <c r="AV125" i="5"/>
  <c r="AS125" i="5"/>
  <c r="AG125" i="5"/>
  <c r="AZ124" i="5"/>
  <c r="AW124" i="5"/>
  <c r="AS124" i="5"/>
  <c r="AG124" i="5"/>
  <c r="AZ123" i="5"/>
  <c r="AW123" i="5"/>
  <c r="AV123" i="5"/>
  <c r="AU123" i="5"/>
  <c r="AS123" i="5"/>
  <c r="AG123" i="5"/>
  <c r="B123" i="5"/>
  <c r="AV127" i="5" s="1"/>
  <c r="AZ122" i="5"/>
  <c r="AW122" i="5"/>
  <c r="AV122" i="5"/>
  <c r="AU122" i="5"/>
  <c r="AS122" i="5"/>
  <c r="AG122" i="5"/>
  <c r="K122" i="5"/>
  <c r="B122" i="5"/>
  <c r="AZ121" i="5"/>
  <c r="AW121" i="5"/>
  <c r="AV121" i="5"/>
  <c r="AS121" i="5"/>
  <c r="AG121" i="5"/>
  <c r="B121" i="5"/>
  <c r="AU126" i="5" s="1"/>
  <c r="AW116" i="5"/>
  <c r="AV116" i="5"/>
  <c r="AS116" i="5"/>
  <c r="AG116" i="5"/>
  <c r="AW115" i="5"/>
  <c r="AV115" i="5"/>
  <c r="AS115" i="5"/>
  <c r="AG115" i="5"/>
  <c r="K115" i="5"/>
  <c r="L115" i="5" s="1"/>
  <c r="AW114" i="5"/>
  <c r="AU114" i="5"/>
  <c r="AS114" i="5"/>
  <c r="AG114" i="5"/>
  <c r="K114" i="5"/>
  <c r="L114" i="5" s="1"/>
  <c r="AW113" i="5"/>
  <c r="AV113" i="5"/>
  <c r="AS113" i="5"/>
  <c r="AG113" i="5"/>
  <c r="AW112" i="5"/>
  <c r="AV112" i="5"/>
  <c r="AS112" i="5"/>
  <c r="AG112" i="5"/>
  <c r="AW111" i="5"/>
  <c r="AV111" i="5"/>
  <c r="AS111" i="5"/>
  <c r="AG111" i="5"/>
  <c r="AW110" i="5"/>
  <c r="AV110" i="5"/>
  <c r="AU110" i="5"/>
  <c r="AS110" i="5"/>
  <c r="AG110" i="5"/>
  <c r="K110" i="5"/>
  <c r="L110" i="5" s="1"/>
  <c r="AW109" i="5"/>
  <c r="AV109" i="5"/>
  <c r="AS109" i="5"/>
  <c r="AG109" i="5"/>
  <c r="AW108" i="5"/>
  <c r="AV108" i="5"/>
  <c r="AS108" i="5"/>
  <c r="AG108" i="5"/>
  <c r="AW107" i="5"/>
  <c r="AV107" i="5"/>
  <c r="AU107" i="5"/>
  <c r="AS107" i="5"/>
  <c r="AG107" i="5"/>
  <c r="K107" i="5"/>
  <c r="L107" i="5" s="1"/>
  <c r="B107" i="5"/>
  <c r="AV114" i="5" s="1"/>
  <c r="AW106" i="5"/>
  <c r="AV106" i="5"/>
  <c r="AS106" i="5"/>
  <c r="AG106" i="5"/>
  <c r="B106" i="5"/>
  <c r="T110" i="5" s="1"/>
  <c r="AW105" i="5"/>
  <c r="AV105" i="5"/>
  <c r="AU105" i="5"/>
  <c r="AS105" i="5"/>
  <c r="AG105" i="5"/>
  <c r="K105" i="5"/>
  <c r="L105" i="5" s="1"/>
  <c r="B105" i="5"/>
  <c r="AU109" i="5" s="1"/>
  <c r="D101" i="5"/>
  <c r="D117" i="5" s="1"/>
  <c r="D133" i="5" s="1"/>
  <c r="D148" i="5" s="1"/>
  <c r="AM100" i="5"/>
  <c r="AL100" i="5"/>
  <c r="AK100" i="5"/>
  <c r="AM99" i="5"/>
  <c r="AM98" i="5"/>
  <c r="L98" i="5"/>
  <c r="AM97" i="5"/>
  <c r="AM96" i="5"/>
  <c r="AL96" i="5"/>
  <c r="T96" i="5"/>
  <c r="AM95" i="5"/>
  <c r="AL95" i="5"/>
  <c r="AK95" i="5"/>
  <c r="AM94" i="5"/>
  <c r="AM93" i="5"/>
  <c r="AM92" i="5"/>
  <c r="AM91" i="5"/>
  <c r="AL91" i="5"/>
  <c r="T91" i="5"/>
  <c r="B91" i="5"/>
  <c r="AL99" i="5" s="1"/>
  <c r="AM90" i="5"/>
  <c r="AL90" i="5"/>
  <c r="T90" i="5"/>
  <c r="K90" i="5"/>
  <c r="L90" i="5" s="1"/>
  <c r="B90" i="5"/>
  <c r="T100" i="5" s="1"/>
  <c r="AM89" i="5"/>
  <c r="AL89" i="5"/>
  <c r="T89" i="5"/>
  <c r="K89" i="5"/>
  <c r="L89" i="5" s="1"/>
  <c r="B89" i="5"/>
  <c r="K98" i="5" s="1"/>
  <c r="AT84" i="5"/>
  <c r="AR84" i="5"/>
  <c r="AP84" i="5"/>
  <c r="AA84" i="5"/>
  <c r="T84" i="5"/>
  <c r="AT83" i="5"/>
  <c r="AS83" i="5"/>
  <c r="AR83" i="5"/>
  <c r="AP83" i="5"/>
  <c r="AA83" i="5"/>
  <c r="L83" i="5"/>
  <c r="R83" i="5" s="1"/>
  <c r="K83" i="5"/>
  <c r="AT82" i="5"/>
  <c r="AP82" i="5"/>
  <c r="AA82" i="5"/>
  <c r="T82" i="5"/>
  <c r="K82" i="5"/>
  <c r="L82" i="5" s="1"/>
  <c r="R82" i="5" s="1"/>
  <c r="AT81" i="5"/>
  <c r="AR81" i="5"/>
  <c r="AP81" i="5"/>
  <c r="AA81" i="5"/>
  <c r="T81" i="5"/>
  <c r="AT80" i="5"/>
  <c r="AS80" i="5"/>
  <c r="AR80" i="5"/>
  <c r="AP80" i="5"/>
  <c r="AA80" i="5"/>
  <c r="L80" i="5"/>
  <c r="K80" i="5"/>
  <c r="AT79" i="5"/>
  <c r="AR79" i="5"/>
  <c r="AP79" i="5"/>
  <c r="AA79" i="5"/>
  <c r="L79" i="5"/>
  <c r="R79" i="5" s="1"/>
  <c r="K79" i="5"/>
  <c r="AT78" i="5"/>
  <c r="AR78" i="5"/>
  <c r="AP78" i="5"/>
  <c r="AA78" i="5"/>
  <c r="T78" i="5"/>
  <c r="K78" i="5"/>
  <c r="L78" i="5" s="1"/>
  <c r="AT77" i="5"/>
  <c r="AR77" i="5"/>
  <c r="AP77" i="5"/>
  <c r="AA77" i="5"/>
  <c r="T77" i="5"/>
  <c r="L77" i="5"/>
  <c r="K77" i="5"/>
  <c r="AT76" i="5"/>
  <c r="AR76" i="5"/>
  <c r="AP76" i="5"/>
  <c r="AA76" i="5"/>
  <c r="L76" i="5"/>
  <c r="R76" i="5" s="1"/>
  <c r="K76" i="5"/>
  <c r="AT75" i="5"/>
  <c r="AR75" i="5"/>
  <c r="AP75" i="5"/>
  <c r="AA75" i="5"/>
  <c r="T75" i="5"/>
  <c r="K75" i="5"/>
  <c r="L75" i="5" s="1"/>
  <c r="B75" i="5"/>
  <c r="AS79" i="5" s="1"/>
  <c r="AT74" i="5"/>
  <c r="AS74" i="5"/>
  <c r="AR74" i="5"/>
  <c r="AP74" i="5"/>
  <c r="AA74" i="5"/>
  <c r="L74" i="5"/>
  <c r="K74" i="5"/>
  <c r="B74" i="5"/>
  <c r="T83" i="5" s="1"/>
  <c r="AT73" i="5"/>
  <c r="AR73" i="5"/>
  <c r="AP73" i="5"/>
  <c r="AA73" i="5"/>
  <c r="T73" i="5"/>
  <c r="K73" i="5"/>
  <c r="L73" i="5" s="1"/>
  <c r="B73" i="5"/>
  <c r="AR82" i="5" s="1"/>
  <c r="AT69" i="5"/>
  <c r="AP69" i="5"/>
  <c r="AA69" i="5"/>
  <c r="D69" i="5"/>
  <c r="AT68" i="5"/>
  <c r="AP68" i="5"/>
  <c r="AA68" i="5"/>
  <c r="T68" i="5"/>
  <c r="K68" i="5"/>
  <c r="L68" i="5" s="1"/>
  <c r="AT67" i="5"/>
  <c r="AP67" i="5"/>
  <c r="AA67" i="5"/>
  <c r="AT66" i="5"/>
  <c r="AP66" i="5"/>
  <c r="AA66" i="5"/>
  <c r="D66" i="5"/>
  <c r="AT65" i="5"/>
  <c r="AP65" i="5"/>
  <c r="AA65" i="5"/>
  <c r="T65" i="5"/>
  <c r="K65" i="5"/>
  <c r="L65" i="5" s="1"/>
  <c r="AT64" i="5"/>
  <c r="AR64" i="5"/>
  <c r="AP64" i="5"/>
  <c r="AA64" i="5"/>
  <c r="K64" i="5"/>
  <c r="L64" i="5" s="1"/>
  <c r="AT63" i="5"/>
  <c r="AP63" i="5"/>
  <c r="AA63" i="5"/>
  <c r="AT62" i="5"/>
  <c r="AP62" i="5"/>
  <c r="AA62" i="5"/>
  <c r="K62" i="5"/>
  <c r="L62" i="5" s="1"/>
  <c r="AT61" i="5"/>
  <c r="AR61" i="5"/>
  <c r="AP61" i="5"/>
  <c r="AA61" i="5"/>
  <c r="K61" i="5"/>
  <c r="L61" i="5" s="1"/>
  <c r="AT60" i="5"/>
  <c r="AP60" i="5"/>
  <c r="AA60" i="5"/>
  <c r="T60" i="5"/>
  <c r="B60" i="5"/>
  <c r="AT59" i="5"/>
  <c r="AP59" i="5"/>
  <c r="AA59" i="5"/>
  <c r="T59" i="5"/>
  <c r="K59" i="5"/>
  <c r="L59" i="5" s="1"/>
  <c r="D59" i="5"/>
  <c r="D74" i="5" s="1"/>
  <c r="B59" i="5"/>
  <c r="T63" i="5" s="1"/>
  <c r="AT58" i="5"/>
  <c r="AP58" i="5"/>
  <c r="AA58" i="5"/>
  <c r="B58" i="5"/>
  <c r="AR62" i="5" s="1"/>
  <c r="E54" i="5"/>
  <c r="H53" i="5" s="1"/>
  <c r="I53" i="5" s="1"/>
  <c r="D54" i="5"/>
  <c r="D70" i="5" s="1"/>
  <c r="D85" i="5" s="1"/>
  <c r="AT53" i="5"/>
  <c r="AS53" i="5"/>
  <c r="AP53" i="5"/>
  <c r="AG53" i="5"/>
  <c r="AA53" i="5"/>
  <c r="J53" i="5"/>
  <c r="D53" i="5"/>
  <c r="AT52" i="5"/>
  <c r="AP52" i="5"/>
  <c r="AG52" i="5"/>
  <c r="AA52" i="5"/>
  <c r="D52" i="5"/>
  <c r="E53" i="5" s="1"/>
  <c r="H52" i="5" s="1"/>
  <c r="I52" i="5" s="1"/>
  <c r="J52" i="5" s="1"/>
  <c r="AT51" i="5"/>
  <c r="AP51" i="5"/>
  <c r="AG51" i="5"/>
  <c r="AA51" i="5"/>
  <c r="T51" i="5"/>
  <c r="K51" i="5"/>
  <c r="L51" i="5" s="1"/>
  <c r="E51" i="5"/>
  <c r="H50" i="5" s="1"/>
  <c r="I50" i="5" s="1"/>
  <c r="J50" i="5" s="1"/>
  <c r="D51" i="5"/>
  <c r="AT50" i="5"/>
  <c r="AR50" i="5"/>
  <c r="AP50" i="5"/>
  <c r="AG50" i="5"/>
  <c r="AA50" i="5"/>
  <c r="D50" i="5"/>
  <c r="AT49" i="5"/>
  <c r="AP49" i="5"/>
  <c r="AG49" i="5"/>
  <c r="AA49" i="5"/>
  <c r="T49" i="5"/>
  <c r="E49" i="5"/>
  <c r="D49" i="5"/>
  <c r="D65" i="5" s="1"/>
  <c r="AT48" i="5"/>
  <c r="AS48" i="5"/>
  <c r="AR48" i="5"/>
  <c r="AP48" i="5"/>
  <c r="AG48" i="5"/>
  <c r="AA48" i="5"/>
  <c r="H48" i="5"/>
  <c r="I48" i="5" s="1"/>
  <c r="J48" i="5" s="1"/>
  <c r="D48" i="5"/>
  <c r="D64" i="5" s="1"/>
  <c r="AT47" i="5"/>
  <c r="AP47" i="5"/>
  <c r="AG47" i="5"/>
  <c r="AA47" i="5"/>
  <c r="T47" i="5"/>
  <c r="D47" i="5"/>
  <c r="E48" i="5" s="1"/>
  <c r="H47" i="5" s="1"/>
  <c r="I47" i="5" s="1"/>
  <c r="J47" i="5" s="1"/>
  <c r="AT46" i="5"/>
  <c r="AS46" i="5"/>
  <c r="AR46" i="5"/>
  <c r="AP46" i="5"/>
  <c r="AG46" i="5"/>
  <c r="AA46" i="5"/>
  <c r="D46" i="5"/>
  <c r="AT45" i="5"/>
  <c r="AP45" i="5"/>
  <c r="AG45" i="5"/>
  <c r="AA45" i="5"/>
  <c r="L45" i="5"/>
  <c r="K45" i="5"/>
  <c r="D45" i="5"/>
  <c r="D61" i="5" s="1"/>
  <c r="AT44" i="5"/>
  <c r="AS44" i="5"/>
  <c r="AP44" i="5"/>
  <c r="AG44" i="5"/>
  <c r="AA44" i="5"/>
  <c r="T44" i="5"/>
  <c r="D44" i="5"/>
  <c r="B44" i="5"/>
  <c r="AS45" i="5" s="1"/>
  <c r="AT43" i="5"/>
  <c r="AS43" i="5"/>
  <c r="AR43" i="5"/>
  <c r="AP43" i="5"/>
  <c r="AG43" i="5"/>
  <c r="AA43" i="5"/>
  <c r="D43" i="5"/>
  <c r="E44" i="5" s="1"/>
  <c r="H43" i="5" s="1"/>
  <c r="I43" i="5" s="1"/>
  <c r="J43" i="5" s="1"/>
  <c r="B43" i="5"/>
  <c r="T46" i="5" s="1"/>
  <c r="AT42" i="5"/>
  <c r="AP42" i="5"/>
  <c r="AG42" i="5"/>
  <c r="AA42" i="5"/>
  <c r="K42" i="5"/>
  <c r="L42" i="5" s="1"/>
  <c r="D42" i="5"/>
  <c r="E43" i="5" s="1"/>
  <c r="H42" i="5" s="1"/>
  <c r="I42" i="5" s="1"/>
  <c r="J42" i="5" s="1"/>
  <c r="B42" i="5"/>
  <c r="AR53" i="5" s="1"/>
  <c r="E38" i="5"/>
  <c r="H37" i="5" s="1"/>
  <c r="I37" i="5" s="1"/>
  <c r="J37" i="5" s="1"/>
  <c r="AT37" i="5"/>
  <c r="AR37" i="5"/>
  <c r="AP37" i="5"/>
  <c r="AA37" i="5"/>
  <c r="K37" i="5"/>
  <c r="L37" i="5" s="1"/>
  <c r="E37" i="5"/>
  <c r="H36" i="5" s="1"/>
  <c r="I36" i="5" s="1"/>
  <c r="J36" i="5" s="1"/>
  <c r="AT36" i="5"/>
  <c r="AP36" i="5"/>
  <c r="AA36" i="5"/>
  <c r="E36" i="5"/>
  <c r="H35" i="5" s="1"/>
  <c r="I35" i="5" s="1"/>
  <c r="J35" i="5" s="1"/>
  <c r="AT35" i="5"/>
  <c r="AP35" i="5"/>
  <c r="AA35" i="5"/>
  <c r="E35" i="5"/>
  <c r="AT34" i="5"/>
  <c r="AS34" i="5"/>
  <c r="AP34" i="5"/>
  <c r="AA34" i="5"/>
  <c r="H34" i="5"/>
  <c r="I34" i="5" s="1"/>
  <c r="J34" i="5" s="1"/>
  <c r="E34" i="5"/>
  <c r="AT33" i="5"/>
  <c r="AS33" i="5"/>
  <c r="AR33" i="5"/>
  <c r="AP33" i="5"/>
  <c r="AA33" i="5"/>
  <c r="H33" i="5"/>
  <c r="I33" i="5" s="1"/>
  <c r="J33" i="5" s="1"/>
  <c r="E33" i="5"/>
  <c r="H32" i="5" s="1"/>
  <c r="I32" i="5" s="1"/>
  <c r="J32" i="5" s="1"/>
  <c r="AT32" i="5"/>
  <c r="AP32" i="5"/>
  <c r="AA32" i="5"/>
  <c r="R32" i="5"/>
  <c r="K32" i="5"/>
  <c r="L32" i="5" s="1"/>
  <c r="E32" i="5"/>
  <c r="H31" i="5" s="1"/>
  <c r="I31" i="5" s="1"/>
  <c r="J31" i="5" s="1"/>
  <c r="AT31" i="5"/>
  <c r="AP31" i="5"/>
  <c r="AA31" i="5"/>
  <c r="E31" i="5"/>
  <c r="H30" i="5" s="1"/>
  <c r="AT30" i="5"/>
  <c r="AS30" i="5"/>
  <c r="AP30" i="5"/>
  <c r="AA30" i="5"/>
  <c r="I30" i="5"/>
  <c r="J30" i="5" s="1"/>
  <c r="E30" i="5"/>
  <c r="AT29" i="5"/>
  <c r="AS29" i="5"/>
  <c r="AP29" i="5"/>
  <c r="AA29" i="5"/>
  <c r="H29" i="5"/>
  <c r="I29" i="5" s="1"/>
  <c r="J29" i="5" s="1"/>
  <c r="E29" i="5"/>
  <c r="AT28" i="5"/>
  <c r="AS28" i="5"/>
  <c r="AP28" i="5"/>
  <c r="AA28" i="5"/>
  <c r="H28" i="5"/>
  <c r="I28" i="5" s="1"/>
  <c r="J28" i="5" s="1"/>
  <c r="E28" i="5"/>
  <c r="B28" i="5"/>
  <c r="AS36" i="5" s="1"/>
  <c r="AT27" i="5"/>
  <c r="AP27" i="5"/>
  <c r="AA27" i="5"/>
  <c r="T27" i="5"/>
  <c r="I27" i="5"/>
  <c r="J27" i="5" s="1"/>
  <c r="H27" i="5"/>
  <c r="E27" i="5"/>
  <c r="H26" i="5" s="1"/>
  <c r="I26" i="5" s="1"/>
  <c r="J26" i="5" s="1"/>
  <c r="B27" i="5"/>
  <c r="AT26" i="5"/>
  <c r="AR26" i="5"/>
  <c r="AP26" i="5"/>
  <c r="AA26" i="5"/>
  <c r="K26" i="5"/>
  <c r="L26" i="5" s="1"/>
  <c r="B26" i="5"/>
  <c r="AW147" i="4"/>
  <c r="AU147" i="4"/>
  <c r="AS147" i="4"/>
  <c r="AG147" i="4"/>
  <c r="AW146" i="4"/>
  <c r="AV146" i="4"/>
  <c r="AS146" i="4"/>
  <c r="AG146" i="4"/>
  <c r="AW145" i="4"/>
  <c r="AS145" i="4"/>
  <c r="AG145" i="4"/>
  <c r="K145" i="4"/>
  <c r="AW144" i="4"/>
  <c r="AU144" i="4"/>
  <c r="AS144" i="4"/>
  <c r="AG144" i="4"/>
  <c r="AW143" i="4"/>
  <c r="AV143" i="4"/>
  <c r="AS143" i="4"/>
  <c r="AG143" i="4"/>
  <c r="AW142" i="4"/>
  <c r="AS142" i="4"/>
  <c r="AG142" i="4"/>
  <c r="AW141" i="4"/>
  <c r="AS141" i="4"/>
  <c r="AG141" i="4"/>
  <c r="AW140" i="4"/>
  <c r="AV140" i="4"/>
  <c r="AS140" i="4"/>
  <c r="AG140" i="4"/>
  <c r="AW139" i="4"/>
  <c r="AS139" i="4"/>
  <c r="AG139" i="4"/>
  <c r="AW138" i="4"/>
  <c r="AS138" i="4"/>
  <c r="AG138" i="4"/>
  <c r="B138" i="4"/>
  <c r="AV142" i="4" s="1"/>
  <c r="AW137" i="4"/>
  <c r="AV137" i="4"/>
  <c r="AS137" i="4"/>
  <c r="AG137" i="4"/>
  <c r="B137" i="4"/>
  <c r="AW136" i="4"/>
  <c r="AS136" i="4"/>
  <c r="AG136" i="4"/>
  <c r="T136" i="4"/>
  <c r="K136" i="4"/>
  <c r="L136" i="4" s="1"/>
  <c r="B136" i="4"/>
  <c r="AU142" i="4" s="1"/>
  <c r="AZ132" i="4"/>
  <c r="AW132" i="4"/>
  <c r="AS132" i="4"/>
  <c r="AG132" i="4"/>
  <c r="AZ131" i="4"/>
  <c r="AW131" i="4"/>
  <c r="AV131" i="4"/>
  <c r="AS131" i="4"/>
  <c r="AG131" i="4"/>
  <c r="AZ130" i="4"/>
  <c r="AW130" i="4"/>
  <c r="AV130" i="4"/>
  <c r="AS130" i="4"/>
  <c r="AG130" i="4"/>
  <c r="AZ129" i="4"/>
  <c r="AW129" i="4"/>
  <c r="AS129" i="4"/>
  <c r="AG129" i="4"/>
  <c r="AZ128" i="4"/>
  <c r="AW128" i="4"/>
  <c r="AS128" i="4"/>
  <c r="AG128" i="4"/>
  <c r="T128" i="4"/>
  <c r="AZ127" i="4"/>
  <c r="AW127" i="4"/>
  <c r="AS127" i="4"/>
  <c r="AG127" i="4"/>
  <c r="AZ126" i="4"/>
  <c r="AW126" i="4"/>
  <c r="AV126" i="4"/>
  <c r="AS126" i="4"/>
  <c r="AG126" i="4"/>
  <c r="AZ125" i="4"/>
  <c r="AW125" i="4"/>
  <c r="AV125" i="4"/>
  <c r="AS125" i="4"/>
  <c r="AG125" i="4"/>
  <c r="AZ124" i="4"/>
  <c r="AW124" i="4"/>
  <c r="AS124" i="4"/>
  <c r="AG124" i="4"/>
  <c r="AZ123" i="4"/>
  <c r="AW123" i="4"/>
  <c r="AS123" i="4"/>
  <c r="AG123" i="4"/>
  <c r="T123" i="4"/>
  <c r="B123" i="4"/>
  <c r="AV127" i="4" s="1"/>
  <c r="AZ122" i="4"/>
  <c r="AW122" i="4"/>
  <c r="AV122" i="4"/>
  <c r="AS122" i="4"/>
  <c r="AG122" i="4"/>
  <c r="T122" i="4"/>
  <c r="B122" i="4"/>
  <c r="T130" i="4" s="1"/>
  <c r="AZ121" i="4"/>
  <c r="AW121" i="4"/>
  <c r="AV121" i="4"/>
  <c r="AU121" i="4"/>
  <c r="AS121" i="4"/>
  <c r="AG121" i="4"/>
  <c r="T121" i="4"/>
  <c r="B121" i="4"/>
  <c r="AU128" i="4" s="1"/>
  <c r="AW116" i="4"/>
  <c r="AS116" i="4"/>
  <c r="AG116" i="4"/>
  <c r="T116" i="4"/>
  <c r="AW115" i="4"/>
  <c r="AU115" i="4"/>
  <c r="AS115" i="4"/>
  <c r="AG115" i="4"/>
  <c r="AW114" i="4"/>
  <c r="AS114" i="4"/>
  <c r="AG114" i="4"/>
  <c r="AW113" i="4"/>
  <c r="AS113" i="4"/>
  <c r="AG113" i="4"/>
  <c r="T113" i="4"/>
  <c r="AW112" i="4"/>
  <c r="AU112" i="4"/>
  <c r="AS112" i="4"/>
  <c r="AG112" i="4"/>
  <c r="K112" i="4"/>
  <c r="L112" i="4" s="1"/>
  <c r="AW111" i="4"/>
  <c r="AS111" i="4"/>
  <c r="AG111" i="4"/>
  <c r="AW110" i="4"/>
  <c r="AS110" i="4"/>
  <c r="AG110" i="4"/>
  <c r="T110" i="4"/>
  <c r="AW109" i="4"/>
  <c r="AU109" i="4"/>
  <c r="AS109" i="4"/>
  <c r="AG109" i="4"/>
  <c r="T109" i="4"/>
  <c r="K109" i="4"/>
  <c r="L109" i="4" s="1"/>
  <c r="AW108" i="4"/>
  <c r="AS108" i="4"/>
  <c r="AG108" i="4"/>
  <c r="AW107" i="4"/>
  <c r="AS107" i="4"/>
  <c r="AG107" i="4"/>
  <c r="T107" i="4"/>
  <c r="B107" i="4"/>
  <c r="AV106" i="4" s="1"/>
  <c r="AW106" i="4"/>
  <c r="AU106" i="4"/>
  <c r="AS106" i="4"/>
  <c r="AG106" i="4"/>
  <c r="K106" i="4"/>
  <c r="L106" i="4" s="1"/>
  <c r="B106" i="4"/>
  <c r="T115" i="4" s="1"/>
  <c r="AW105" i="4"/>
  <c r="AS105" i="4"/>
  <c r="AG105" i="4"/>
  <c r="B105" i="4"/>
  <c r="AU111" i="4" s="1"/>
  <c r="AM100" i="4"/>
  <c r="K100" i="4"/>
  <c r="AM99" i="4"/>
  <c r="AL99" i="4"/>
  <c r="K99" i="4"/>
  <c r="AM98" i="4"/>
  <c r="AL98" i="4"/>
  <c r="K98" i="4"/>
  <c r="AM97" i="4"/>
  <c r="AK97" i="4"/>
  <c r="AM96" i="4"/>
  <c r="AM95" i="4"/>
  <c r="K95" i="4"/>
  <c r="AM94" i="4"/>
  <c r="AL94" i="4"/>
  <c r="AM93" i="4"/>
  <c r="AL93" i="4"/>
  <c r="AK93" i="4"/>
  <c r="K93" i="4"/>
  <c r="AM92" i="4"/>
  <c r="AK92" i="4"/>
  <c r="AM91" i="4"/>
  <c r="B91" i="4"/>
  <c r="AL97" i="4" s="1"/>
  <c r="AM90" i="4"/>
  <c r="AL90" i="4"/>
  <c r="AK90" i="4"/>
  <c r="B90" i="4"/>
  <c r="T98" i="4" s="1"/>
  <c r="AM89" i="4"/>
  <c r="AL89" i="4"/>
  <c r="AK89" i="4"/>
  <c r="K89" i="4"/>
  <c r="B89" i="4"/>
  <c r="AK98" i="4" s="1"/>
  <c r="AT84" i="4"/>
  <c r="AP84" i="4"/>
  <c r="AA84" i="4"/>
  <c r="AT83" i="4"/>
  <c r="AP83" i="4"/>
  <c r="AA83" i="4"/>
  <c r="AT82" i="4"/>
  <c r="AS82" i="4"/>
  <c r="AP82" i="4"/>
  <c r="AA82" i="4"/>
  <c r="AT81" i="4"/>
  <c r="AP81" i="4"/>
  <c r="AA81" i="4"/>
  <c r="T81" i="4"/>
  <c r="K81" i="4"/>
  <c r="L81" i="4" s="1"/>
  <c r="AT80" i="4"/>
  <c r="AS80" i="4"/>
  <c r="AP80" i="4"/>
  <c r="AA80" i="4"/>
  <c r="T80" i="4"/>
  <c r="AT79" i="4"/>
  <c r="AR79" i="4"/>
  <c r="AP79" i="4"/>
  <c r="AA79" i="4"/>
  <c r="K79" i="4"/>
  <c r="L79" i="4" s="1"/>
  <c r="R79" i="4" s="1"/>
  <c r="AT78" i="4"/>
  <c r="AP78" i="4"/>
  <c r="AA78" i="4"/>
  <c r="T78" i="4"/>
  <c r="AT77" i="4"/>
  <c r="AR77" i="4"/>
  <c r="AP77" i="4"/>
  <c r="AA77" i="4"/>
  <c r="AT76" i="4"/>
  <c r="AR76" i="4"/>
  <c r="AP76" i="4"/>
  <c r="AA76" i="4"/>
  <c r="K76" i="4"/>
  <c r="L76" i="4" s="1"/>
  <c r="R76" i="4" s="1"/>
  <c r="AT75" i="4"/>
  <c r="AP75" i="4"/>
  <c r="AA75" i="4"/>
  <c r="T75" i="4"/>
  <c r="B75" i="4"/>
  <c r="AS83" i="4" s="1"/>
  <c r="AT74" i="4"/>
  <c r="AS74" i="4"/>
  <c r="AP74" i="4"/>
  <c r="AA74" i="4"/>
  <c r="T74" i="4"/>
  <c r="B74" i="4"/>
  <c r="T77" i="4" s="1"/>
  <c r="AT73" i="4"/>
  <c r="AS73" i="4"/>
  <c r="AP73" i="4"/>
  <c r="AA73" i="4"/>
  <c r="T73" i="4"/>
  <c r="B73" i="4"/>
  <c r="AR78" i="4" s="1"/>
  <c r="AT69" i="4"/>
  <c r="AR69" i="4"/>
  <c r="AP69" i="4"/>
  <c r="AA69" i="4"/>
  <c r="D69" i="4"/>
  <c r="AT68" i="4"/>
  <c r="AR68" i="4"/>
  <c r="AP68" i="4"/>
  <c r="AA68" i="4"/>
  <c r="K68" i="4"/>
  <c r="D68" i="4"/>
  <c r="AT67" i="4"/>
  <c r="AR67" i="4"/>
  <c r="AP67" i="4"/>
  <c r="AA67" i="4"/>
  <c r="K67" i="4"/>
  <c r="AT66" i="4"/>
  <c r="AR66" i="4"/>
  <c r="AP66" i="4"/>
  <c r="AA66" i="4"/>
  <c r="D66" i="4"/>
  <c r="AT65" i="4"/>
  <c r="AR65" i="4"/>
  <c r="AP65" i="4"/>
  <c r="AA65" i="4"/>
  <c r="K65" i="4"/>
  <c r="I65" i="4"/>
  <c r="J65" i="4" s="1"/>
  <c r="AT64" i="4"/>
  <c r="AR64" i="4"/>
  <c r="AP64" i="4"/>
  <c r="AA64" i="4"/>
  <c r="K64" i="4"/>
  <c r="AT63" i="4"/>
  <c r="AR63" i="4"/>
  <c r="AP63" i="4"/>
  <c r="AA63" i="4"/>
  <c r="K63" i="4"/>
  <c r="AT62" i="4"/>
  <c r="AR62" i="4"/>
  <c r="AP62" i="4"/>
  <c r="AA62" i="4"/>
  <c r="K62" i="4"/>
  <c r="AT61" i="4"/>
  <c r="AR61" i="4"/>
  <c r="AP61" i="4"/>
  <c r="AA61" i="4"/>
  <c r="K61" i="4"/>
  <c r="AT60" i="4"/>
  <c r="AR60" i="4"/>
  <c r="AP60" i="4"/>
  <c r="AA60" i="4"/>
  <c r="K60" i="4"/>
  <c r="B60" i="4"/>
  <c r="AT59" i="4"/>
  <c r="AR59" i="4"/>
  <c r="AP59" i="4"/>
  <c r="AA59" i="4"/>
  <c r="K59" i="4"/>
  <c r="L59" i="4" s="1"/>
  <c r="B59" i="4"/>
  <c r="AT58" i="4"/>
  <c r="AR58" i="4"/>
  <c r="AP58" i="4"/>
  <c r="AA58" i="4"/>
  <c r="K58" i="4"/>
  <c r="B58" i="4"/>
  <c r="K69" i="4" s="1"/>
  <c r="D54" i="4"/>
  <c r="D70" i="4" s="1"/>
  <c r="D85" i="4" s="1"/>
  <c r="D101" i="4" s="1"/>
  <c r="D117" i="4" s="1"/>
  <c r="D133" i="4" s="1"/>
  <c r="D148" i="4" s="1"/>
  <c r="AT53" i="4"/>
  <c r="AR53" i="4"/>
  <c r="AP53" i="4"/>
  <c r="AG53" i="4"/>
  <c r="AA53" i="4"/>
  <c r="E53" i="4"/>
  <c r="D53" i="4"/>
  <c r="E54" i="4" s="1"/>
  <c r="H53" i="4" s="1"/>
  <c r="I53" i="4" s="1"/>
  <c r="J53" i="4" s="1"/>
  <c r="AT52" i="4"/>
  <c r="AP52" i="4"/>
  <c r="AG52" i="4"/>
  <c r="AA52" i="4"/>
  <c r="K52" i="4"/>
  <c r="L52" i="4" s="1"/>
  <c r="H52" i="4"/>
  <c r="I52" i="4" s="1"/>
  <c r="J52" i="4" s="1"/>
  <c r="D52" i="4"/>
  <c r="AT51" i="4"/>
  <c r="AP51" i="4"/>
  <c r="AG51" i="4"/>
  <c r="AA51" i="4"/>
  <c r="K51" i="4"/>
  <c r="L51" i="4" s="1"/>
  <c r="E51" i="4"/>
  <c r="H50" i="4" s="1"/>
  <c r="I50" i="4" s="1"/>
  <c r="J50" i="4" s="1"/>
  <c r="D51" i="4"/>
  <c r="E52" i="4" s="1"/>
  <c r="H51" i="4" s="1"/>
  <c r="I51" i="4" s="1"/>
  <c r="J51" i="4" s="1"/>
  <c r="AT50" i="4"/>
  <c r="AS50" i="4"/>
  <c r="AP50" i="4"/>
  <c r="AG50" i="4"/>
  <c r="AA50" i="4"/>
  <c r="K50" i="4"/>
  <c r="L50" i="4" s="1"/>
  <c r="R50" i="4" s="1"/>
  <c r="E50" i="4"/>
  <c r="H49" i="4" s="1"/>
  <c r="I49" i="4" s="1"/>
  <c r="J49" i="4" s="1"/>
  <c r="D50" i="4"/>
  <c r="AT49" i="4"/>
  <c r="AP49" i="4"/>
  <c r="AG49" i="4"/>
  <c r="AA49" i="4"/>
  <c r="E49" i="4"/>
  <c r="H48" i="4" s="1"/>
  <c r="D49" i="4"/>
  <c r="D65" i="4" s="1"/>
  <c r="E66" i="4" s="1"/>
  <c r="H65" i="4" s="1"/>
  <c r="AT48" i="4"/>
  <c r="AS48" i="4"/>
  <c r="AP48" i="4"/>
  <c r="AG48" i="4"/>
  <c r="AA48" i="4"/>
  <c r="I48" i="4"/>
  <c r="J48" i="4" s="1"/>
  <c r="E48" i="4"/>
  <c r="H47" i="4" s="1"/>
  <c r="D48" i="4"/>
  <c r="D64" i="4" s="1"/>
  <c r="AT47" i="4"/>
  <c r="AS47" i="4"/>
  <c r="AP47" i="4"/>
  <c r="AG47" i="4"/>
  <c r="AA47" i="4"/>
  <c r="K47" i="4"/>
  <c r="L47" i="4" s="1"/>
  <c r="R47" i="4" s="1"/>
  <c r="I47" i="4"/>
  <c r="J47" i="4" s="1"/>
  <c r="D47" i="4"/>
  <c r="D63" i="4" s="1"/>
  <c r="AT46" i="4"/>
  <c r="AS46" i="4"/>
  <c r="AP46" i="4"/>
  <c r="AG46" i="4"/>
  <c r="AA46" i="4"/>
  <c r="D46" i="4"/>
  <c r="AT45" i="4"/>
  <c r="AR45" i="4"/>
  <c r="AP45" i="4"/>
  <c r="AG45" i="4"/>
  <c r="AA45" i="4"/>
  <c r="D45" i="4"/>
  <c r="AT44" i="4"/>
  <c r="AS44" i="4"/>
  <c r="AP44" i="4"/>
  <c r="AG44" i="4"/>
  <c r="AA44" i="4"/>
  <c r="T44" i="4"/>
  <c r="D44" i="4"/>
  <c r="D60" i="4" s="1"/>
  <c r="B44" i="4"/>
  <c r="AS52" i="4" s="1"/>
  <c r="AT43" i="4"/>
  <c r="AS43" i="4"/>
  <c r="AP43" i="4"/>
  <c r="AG43" i="4"/>
  <c r="AA43" i="4"/>
  <c r="I43" i="4"/>
  <c r="J43" i="4" s="1"/>
  <c r="E43" i="4"/>
  <c r="H42" i="4" s="1"/>
  <c r="I42" i="4" s="1"/>
  <c r="D43" i="4"/>
  <c r="E44" i="4" s="1"/>
  <c r="H43" i="4" s="1"/>
  <c r="B43" i="4"/>
  <c r="T48" i="4" s="1"/>
  <c r="AT42" i="4"/>
  <c r="AP42" i="4"/>
  <c r="AG42" i="4"/>
  <c r="AA42" i="4"/>
  <c r="J42" i="4"/>
  <c r="D42" i="4"/>
  <c r="D58" i="4" s="1"/>
  <c r="B42" i="4"/>
  <c r="AR47" i="4" s="1"/>
  <c r="E38" i="4"/>
  <c r="AT37" i="4"/>
  <c r="AR37" i="4"/>
  <c r="AP37" i="4"/>
  <c r="AA37" i="4"/>
  <c r="I37" i="4"/>
  <c r="J37" i="4" s="1"/>
  <c r="H37" i="4"/>
  <c r="E37" i="4"/>
  <c r="H36" i="4" s="1"/>
  <c r="I36" i="4" s="1"/>
  <c r="J36" i="4" s="1"/>
  <c r="AT36" i="4"/>
  <c r="AS36" i="4"/>
  <c r="AP36" i="4"/>
  <c r="AA36" i="4"/>
  <c r="E36" i="4"/>
  <c r="AT35" i="4"/>
  <c r="AS35" i="4"/>
  <c r="AP35" i="4"/>
  <c r="AA35" i="4"/>
  <c r="J35" i="4"/>
  <c r="H35" i="4"/>
  <c r="I35" i="4" s="1"/>
  <c r="E35" i="4"/>
  <c r="AT34" i="4"/>
  <c r="AS34" i="4"/>
  <c r="AP34" i="4"/>
  <c r="AA34" i="4"/>
  <c r="T34" i="4"/>
  <c r="H34" i="4"/>
  <c r="I34" i="4" s="1"/>
  <c r="J34" i="4" s="1"/>
  <c r="E34" i="4"/>
  <c r="AT33" i="4"/>
  <c r="AS33" i="4"/>
  <c r="AP33" i="4"/>
  <c r="AA33" i="4"/>
  <c r="T33" i="4"/>
  <c r="H33" i="4"/>
  <c r="I33" i="4" s="1"/>
  <c r="J33" i="4" s="1"/>
  <c r="E33" i="4"/>
  <c r="AT32" i="4"/>
  <c r="AS32" i="4"/>
  <c r="AP32" i="4"/>
  <c r="AA32" i="4"/>
  <c r="J32" i="4"/>
  <c r="H32" i="4"/>
  <c r="I32" i="4" s="1"/>
  <c r="E32" i="4"/>
  <c r="AT31" i="4"/>
  <c r="AS31" i="4"/>
  <c r="AP31" i="4"/>
  <c r="AA31" i="4"/>
  <c r="J31" i="4"/>
  <c r="H31" i="4"/>
  <c r="I31" i="4" s="1"/>
  <c r="E31" i="4"/>
  <c r="H30" i="4" s="1"/>
  <c r="I30" i="4" s="1"/>
  <c r="J30" i="4" s="1"/>
  <c r="AT30" i="4"/>
  <c r="AS30" i="4"/>
  <c r="AP30" i="4"/>
  <c r="AA30" i="4"/>
  <c r="T30" i="4"/>
  <c r="E30" i="4"/>
  <c r="H29" i="4" s="1"/>
  <c r="AT29" i="4"/>
  <c r="AS29" i="4"/>
  <c r="AR29" i="4"/>
  <c r="AP29" i="4"/>
  <c r="AA29" i="4"/>
  <c r="I29" i="4"/>
  <c r="J29" i="4" s="1"/>
  <c r="E29" i="4"/>
  <c r="H28" i="4" s="1"/>
  <c r="I28" i="4" s="1"/>
  <c r="J28" i="4" s="1"/>
  <c r="AT28" i="4"/>
  <c r="AS28" i="4"/>
  <c r="AR28" i="4"/>
  <c r="AP28" i="4"/>
  <c r="AA28" i="4"/>
  <c r="K28" i="4"/>
  <c r="L28" i="4" s="1"/>
  <c r="E28" i="4"/>
  <c r="H27" i="4" s="1"/>
  <c r="I27" i="4" s="1"/>
  <c r="J27" i="4" s="1"/>
  <c r="B28" i="4"/>
  <c r="AS37" i="4" s="1"/>
  <c r="AT27" i="4"/>
  <c r="AS27" i="4"/>
  <c r="AP27" i="4"/>
  <c r="AA27" i="4"/>
  <c r="T27" i="4"/>
  <c r="E27" i="4"/>
  <c r="B27" i="4"/>
  <c r="T29" i="4" s="1"/>
  <c r="AT26" i="4"/>
  <c r="AS26" i="4"/>
  <c r="AR26" i="4"/>
  <c r="AP26" i="4"/>
  <c r="AA26" i="4"/>
  <c r="H26" i="4"/>
  <c r="I26" i="4" s="1"/>
  <c r="J26" i="4" s="1"/>
  <c r="B26" i="4"/>
  <c r="AW147" i="3"/>
  <c r="AU147" i="3"/>
  <c r="AS147" i="3"/>
  <c r="AG147" i="3"/>
  <c r="AW146" i="3"/>
  <c r="AS146" i="3"/>
  <c r="AG146" i="3"/>
  <c r="AW145" i="3"/>
  <c r="AU145" i="3"/>
  <c r="AS145" i="3"/>
  <c r="AG145" i="3"/>
  <c r="K145" i="3"/>
  <c r="AW144" i="3"/>
  <c r="AU144" i="3"/>
  <c r="AS144" i="3"/>
  <c r="AG144" i="3"/>
  <c r="AW143" i="3"/>
  <c r="AS143" i="3"/>
  <c r="AG143" i="3"/>
  <c r="AW142" i="3"/>
  <c r="AV142" i="3"/>
  <c r="AS142" i="3"/>
  <c r="AG142" i="3"/>
  <c r="AW141" i="3"/>
  <c r="AU141" i="3"/>
  <c r="AS141" i="3"/>
  <c r="AG141" i="3"/>
  <c r="K141" i="3"/>
  <c r="AW140" i="3"/>
  <c r="AV140" i="3"/>
  <c r="AS140" i="3"/>
  <c r="AG140" i="3"/>
  <c r="K140" i="3"/>
  <c r="AW139" i="3"/>
  <c r="AV139" i="3"/>
  <c r="AS139" i="3"/>
  <c r="AG139" i="3"/>
  <c r="K139" i="3"/>
  <c r="AW138" i="3"/>
  <c r="AU138" i="3"/>
  <c r="AS138" i="3"/>
  <c r="AG138" i="3"/>
  <c r="K138" i="3"/>
  <c r="B138" i="3"/>
  <c r="AV141" i="3" s="1"/>
  <c r="AW137" i="3"/>
  <c r="AU137" i="3"/>
  <c r="AS137" i="3"/>
  <c r="AG137" i="3"/>
  <c r="K137" i="3"/>
  <c r="B137" i="3"/>
  <c r="AW136" i="3"/>
  <c r="AU136" i="3"/>
  <c r="AS136" i="3"/>
  <c r="AG136" i="3"/>
  <c r="K136" i="3"/>
  <c r="B136" i="3"/>
  <c r="K143" i="3" s="1"/>
  <c r="AZ132" i="3"/>
  <c r="AW132" i="3"/>
  <c r="AS132" i="3"/>
  <c r="AG132" i="3"/>
  <c r="T132" i="3"/>
  <c r="AZ131" i="3"/>
  <c r="AW131" i="3"/>
  <c r="AU131" i="3"/>
  <c r="AS131" i="3"/>
  <c r="AG131" i="3"/>
  <c r="AZ130" i="3"/>
  <c r="AW130" i="3"/>
  <c r="AS130" i="3"/>
  <c r="AG130" i="3"/>
  <c r="AZ129" i="3"/>
  <c r="AW129" i="3"/>
  <c r="AS129" i="3"/>
  <c r="AG129" i="3"/>
  <c r="AZ128" i="3"/>
  <c r="AW128" i="3"/>
  <c r="AU128" i="3"/>
  <c r="AS128" i="3"/>
  <c r="AG128" i="3"/>
  <c r="AZ127" i="3"/>
  <c r="AW127" i="3"/>
  <c r="AS127" i="3"/>
  <c r="AG127" i="3"/>
  <c r="AZ126" i="3"/>
  <c r="AW126" i="3"/>
  <c r="AS126" i="3"/>
  <c r="AG126" i="3"/>
  <c r="K126" i="3"/>
  <c r="L126" i="3" s="1"/>
  <c r="AZ125" i="3"/>
  <c r="AW125" i="3"/>
  <c r="AS125" i="3"/>
  <c r="AG125" i="3"/>
  <c r="T125" i="3"/>
  <c r="AZ124" i="3"/>
  <c r="AW124" i="3"/>
  <c r="AU124" i="3"/>
  <c r="AS124" i="3"/>
  <c r="AG124" i="3"/>
  <c r="AZ123" i="3"/>
  <c r="AW123" i="3"/>
  <c r="AU123" i="3"/>
  <c r="AS123" i="3"/>
  <c r="AG123" i="3"/>
  <c r="K123" i="3"/>
  <c r="L123" i="3" s="1"/>
  <c r="B123" i="3"/>
  <c r="AZ122" i="3"/>
  <c r="AW122" i="3"/>
  <c r="AU122" i="3"/>
  <c r="AS122" i="3"/>
  <c r="AG122" i="3"/>
  <c r="K122" i="3"/>
  <c r="L122" i="3" s="1"/>
  <c r="B122" i="3"/>
  <c r="T127" i="3" s="1"/>
  <c r="AZ121" i="3"/>
  <c r="AW121" i="3"/>
  <c r="AU121" i="3"/>
  <c r="AS121" i="3"/>
  <c r="AG121" i="3"/>
  <c r="K121" i="3"/>
  <c r="L121" i="3" s="1"/>
  <c r="B121" i="3"/>
  <c r="K128" i="3" s="1"/>
  <c r="L128" i="3" s="1"/>
  <c r="AW116" i="3"/>
  <c r="AS116" i="3"/>
  <c r="AG116" i="3"/>
  <c r="AW115" i="3"/>
  <c r="AS115" i="3"/>
  <c r="AG115" i="3"/>
  <c r="T115" i="3"/>
  <c r="AW114" i="3"/>
  <c r="AV114" i="3"/>
  <c r="AS114" i="3"/>
  <c r="AG114" i="3"/>
  <c r="AW113" i="3"/>
  <c r="AS113" i="3"/>
  <c r="AG113" i="3"/>
  <c r="AW112" i="3"/>
  <c r="AV112" i="3"/>
  <c r="AS112" i="3"/>
  <c r="AG112" i="3"/>
  <c r="T112" i="3"/>
  <c r="AW111" i="3"/>
  <c r="AU111" i="3"/>
  <c r="AS111" i="3"/>
  <c r="AG111" i="3"/>
  <c r="AW110" i="3"/>
  <c r="AV110" i="3"/>
  <c r="AS110" i="3"/>
  <c r="AG110" i="3"/>
  <c r="T110" i="3"/>
  <c r="AW109" i="3"/>
  <c r="AS109" i="3"/>
  <c r="AG109" i="3"/>
  <c r="AW108" i="3"/>
  <c r="AU108" i="3"/>
  <c r="AS108" i="3"/>
  <c r="AG108" i="3"/>
  <c r="AW107" i="3"/>
  <c r="AV107" i="3"/>
  <c r="AS107" i="3"/>
  <c r="AG107" i="3"/>
  <c r="T107" i="3"/>
  <c r="B107" i="3"/>
  <c r="AV116" i="3" s="1"/>
  <c r="AW106" i="3"/>
  <c r="AV106" i="3"/>
  <c r="AS106" i="3"/>
  <c r="AG106" i="3"/>
  <c r="T106" i="3"/>
  <c r="B106" i="3"/>
  <c r="T111" i="3" s="1"/>
  <c r="AW105" i="3"/>
  <c r="AV105" i="3"/>
  <c r="AS105" i="3"/>
  <c r="AG105" i="3"/>
  <c r="T105" i="3"/>
  <c r="B105" i="3"/>
  <c r="AU110" i="3" s="1"/>
  <c r="AM100" i="3"/>
  <c r="AM99" i="3"/>
  <c r="AM98" i="3"/>
  <c r="AK98" i="3"/>
  <c r="K98" i="3"/>
  <c r="L98" i="3" s="1"/>
  <c r="AM97" i="3"/>
  <c r="AL97" i="3"/>
  <c r="AM96" i="3"/>
  <c r="K96" i="3"/>
  <c r="L96" i="3" s="1"/>
  <c r="R96" i="3" s="1"/>
  <c r="AM95" i="3"/>
  <c r="AM94" i="3"/>
  <c r="AM93" i="3"/>
  <c r="AL93" i="3"/>
  <c r="T93" i="3"/>
  <c r="R93" i="3"/>
  <c r="K93" i="3"/>
  <c r="L93" i="3" s="1"/>
  <c r="AM92" i="3"/>
  <c r="AL92" i="3"/>
  <c r="AM91" i="3"/>
  <c r="K91" i="3"/>
  <c r="L91" i="3" s="1"/>
  <c r="R91" i="3" s="1"/>
  <c r="B91" i="3"/>
  <c r="AL96" i="3" s="1"/>
  <c r="AM90" i="3"/>
  <c r="AK90" i="3"/>
  <c r="K90" i="3"/>
  <c r="L90" i="3" s="1"/>
  <c r="B90" i="3"/>
  <c r="T97" i="3" s="1"/>
  <c r="AM89" i="3"/>
  <c r="AL89" i="3"/>
  <c r="AK89" i="3"/>
  <c r="B89" i="3"/>
  <c r="AK96" i="3" s="1"/>
  <c r="AT84" i="3"/>
  <c r="AP84" i="3"/>
  <c r="AA84" i="3"/>
  <c r="AT83" i="3"/>
  <c r="AP83" i="3"/>
  <c r="AA83" i="3"/>
  <c r="T83" i="3"/>
  <c r="AT82" i="3"/>
  <c r="AS82" i="3"/>
  <c r="AP82" i="3"/>
  <c r="AA82" i="3"/>
  <c r="T82" i="3"/>
  <c r="AT81" i="3"/>
  <c r="AP81" i="3"/>
  <c r="AA81" i="3"/>
  <c r="AT80" i="3"/>
  <c r="AP80" i="3"/>
  <c r="AA80" i="3"/>
  <c r="T80" i="3"/>
  <c r="AT79" i="3"/>
  <c r="AP79" i="3"/>
  <c r="AA79" i="3"/>
  <c r="E79" i="3"/>
  <c r="H78" i="3" s="1"/>
  <c r="I78" i="3" s="1"/>
  <c r="J78" i="3" s="1"/>
  <c r="AT78" i="3"/>
  <c r="AS78" i="3"/>
  <c r="AP78" i="3"/>
  <c r="AA78" i="3"/>
  <c r="D78" i="3"/>
  <c r="D94" i="3" s="1"/>
  <c r="AT77" i="3"/>
  <c r="AS77" i="3"/>
  <c r="AP77" i="3"/>
  <c r="AA77" i="3"/>
  <c r="AT76" i="3"/>
  <c r="AP76" i="3"/>
  <c r="AA76" i="3"/>
  <c r="AT75" i="3"/>
  <c r="AS75" i="3"/>
  <c r="AP75" i="3"/>
  <c r="AA75" i="3"/>
  <c r="B75" i="3"/>
  <c r="AS83" i="3" s="1"/>
  <c r="AT74" i="3"/>
  <c r="AP74" i="3"/>
  <c r="AA74" i="3"/>
  <c r="T74" i="3"/>
  <c r="B74" i="3"/>
  <c r="T78" i="3" s="1"/>
  <c r="AT73" i="3"/>
  <c r="AS73" i="3"/>
  <c r="AP73" i="3"/>
  <c r="AA73" i="3"/>
  <c r="T73" i="3"/>
  <c r="B73" i="3"/>
  <c r="AT69" i="3"/>
  <c r="AP69" i="3"/>
  <c r="AA69" i="3"/>
  <c r="AT68" i="3"/>
  <c r="AP68" i="3"/>
  <c r="AA68" i="3"/>
  <c r="AT67" i="3"/>
  <c r="AR67" i="3"/>
  <c r="AP67" i="3"/>
  <c r="AA67" i="3"/>
  <c r="E67" i="3"/>
  <c r="H66" i="3" s="1"/>
  <c r="I66" i="3" s="1"/>
  <c r="J66" i="3" s="1"/>
  <c r="AT66" i="3"/>
  <c r="AP66" i="3"/>
  <c r="AA66" i="3"/>
  <c r="AT65" i="3"/>
  <c r="AP65" i="3"/>
  <c r="AA65" i="3"/>
  <c r="AT64" i="3"/>
  <c r="AS64" i="3"/>
  <c r="AP64" i="3"/>
  <c r="AA64" i="3"/>
  <c r="E64" i="3"/>
  <c r="H63" i="3" s="1"/>
  <c r="D64" i="3"/>
  <c r="AT63" i="3"/>
  <c r="AP63" i="3"/>
  <c r="AA63" i="3"/>
  <c r="L63" i="3"/>
  <c r="K63" i="3"/>
  <c r="I63" i="3"/>
  <c r="J63" i="3" s="1"/>
  <c r="AT62" i="3"/>
  <c r="AS62" i="3"/>
  <c r="AP62" i="3"/>
  <c r="AA62" i="3"/>
  <c r="AT61" i="3"/>
  <c r="AS61" i="3"/>
  <c r="AR61" i="3"/>
  <c r="AP61" i="3"/>
  <c r="AA61" i="3"/>
  <c r="AT60" i="3"/>
  <c r="AP60" i="3"/>
  <c r="AA60" i="3"/>
  <c r="K60" i="3"/>
  <c r="L60" i="3" s="1"/>
  <c r="R60" i="3" s="1"/>
  <c r="B60" i="3"/>
  <c r="AS63" i="3" s="1"/>
  <c r="AT59" i="3"/>
  <c r="AP59" i="3"/>
  <c r="AA59" i="3"/>
  <c r="K59" i="3"/>
  <c r="L59" i="3" s="1"/>
  <c r="R59" i="3" s="1"/>
  <c r="D59" i="3"/>
  <c r="B59" i="3"/>
  <c r="T59" i="3" s="1"/>
  <c r="AT58" i="3"/>
  <c r="AS58" i="3"/>
  <c r="AR58" i="3"/>
  <c r="AP58" i="3"/>
  <c r="AA58" i="3"/>
  <c r="T58" i="3"/>
  <c r="K58" i="3"/>
  <c r="L58" i="3" s="1"/>
  <c r="R58" i="3" s="1"/>
  <c r="D58" i="3"/>
  <c r="B58" i="3"/>
  <c r="D54" i="3"/>
  <c r="D70" i="3" s="1"/>
  <c r="D85" i="3" s="1"/>
  <c r="D101" i="3" s="1"/>
  <c r="D117" i="3" s="1"/>
  <c r="D133" i="3" s="1"/>
  <c r="D148" i="3" s="1"/>
  <c r="AT53" i="3"/>
  <c r="AP53" i="3"/>
  <c r="AG53" i="3"/>
  <c r="AA53" i="3"/>
  <c r="L53" i="3"/>
  <c r="K53" i="3"/>
  <c r="D53" i="3"/>
  <c r="AT52" i="3"/>
  <c r="AR52" i="3"/>
  <c r="AP52" i="3"/>
  <c r="AG52" i="3"/>
  <c r="AA52" i="3"/>
  <c r="E52" i="3"/>
  <c r="D52" i="3"/>
  <c r="D68" i="3" s="1"/>
  <c r="AT51" i="3"/>
  <c r="AS51" i="3"/>
  <c r="AR51" i="3"/>
  <c r="AP51" i="3"/>
  <c r="AG51" i="3"/>
  <c r="AA51" i="3"/>
  <c r="I51" i="3"/>
  <c r="J51" i="3" s="1"/>
  <c r="H51" i="3"/>
  <c r="E51" i="3"/>
  <c r="H50" i="3" s="1"/>
  <c r="D51" i="3"/>
  <c r="D67" i="3" s="1"/>
  <c r="E68" i="3" s="1"/>
  <c r="H67" i="3" s="1"/>
  <c r="I67" i="3" s="1"/>
  <c r="J67" i="3" s="1"/>
  <c r="AT50" i="3"/>
  <c r="AS50" i="3"/>
  <c r="AP50" i="3"/>
  <c r="AG50" i="3"/>
  <c r="AA50" i="3"/>
  <c r="I50" i="3"/>
  <c r="J50" i="3" s="1"/>
  <c r="D50" i="3"/>
  <c r="D66" i="3" s="1"/>
  <c r="D81" i="3" s="1"/>
  <c r="AT49" i="3"/>
  <c r="AP49" i="3"/>
  <c r="AG49" i="3"/>
  <c r="AA49" i="3"/>
  <c r="K49" i="3"/>
  <c r="E49" i="3"/>
  <c r="D49" i="3"/>
  <c r="D65" i="3" s="1"/>
  <c r="AT48" i="3"/>
  <c r="AS48" i="3"/>
  <c r="AP48" i="3"/>
  <c r="AG48" i="3"/>
  <c r="AA48" i="3"/>
  <c r="K48" i="3"/>
  <c r="I48" i="3"/>
  <c r="J48" i="3" s="1"/>
  <c r="H48" i="3"/>
  <c r="E48" i="3"/>
  <c r="H47" i="3" s="1"/>
  <c r="I47" i="3" s="1"/>
  <c r="J47" i="3" s="1"/>
  <c r="D48" i="3"/>
  <c r="AT47" i="3"/>
  <c r="AP47" i="3"/>
  <c r="AG47" i="3"/>
  <c r="AA47" i="3"/>
  <c r="K47" i="3"/>
  <c r="L47" i="3" s="1"/>
  <c r="D47" i="3"/>
  <c r="D63" i="3" s="1"/>
  <c r="AT46" i="3"/>
  <c r="AR46" i="3"/>
  <c r="AP46" i="3"/>
  <c r="AG46" i="3"/>
  <c r="AA46" i="3"/>
  <c r="E46" i="3"/>
  <c r="D46" i="3"/>
  <c r="AT45" i="3"/>
  <c r="AR45" i="3"/>
  <c r="AP45" i="3"/>
  <c r="AG45" i="3"/>
  <c r="AA45" i="3"/>
  <c r="H45" i="3"/>
  <c r="I45" i="3" s="1"/>
  <c r="J45" i="3" s="1"/>
  <c r="D45" i="3"/>
  <c r="D61" i="3" s="1"/>
  <c r="AT44" i="3"/>
  <c r="AP44" i="3"/>
  <c r="AG44" i="3"/>
  <c r="AA44" i="3"/>
  <c r="E44" i="3"/>
  <c r="D44" i="3"/>
  <c r="E45" i="3" s="1"/>
  <c r="H44" i="3" s="1"/>
  <c r="I44" i="3" s="1"/>
  <c r="J44" i="3" s="1"/>
  <c r="B44" i="3"/>
  <c r="AS47" i="3" s="1"/>
  <c r="AT43" i="3"/>
  <c r="AS43" i="3"/>
  <c r="AP43" i="3"/>
  <c r="AG43" i="3"/>
  <c r="AA43" i="3"/>
  <c r="K43" i="3"/>
  <c r="L43" i="3" s="1"/>
  <c r="I43" i="3"/>
  <c r="J43" i="3" s="1"/>
  <c r="H43" i="3"/>
  <c r="E43" i="3"/>
  <c r="D43" i="3"/>
  <c r="B43" i="3"/>
  <c r="T52" i="3" s="1"/>
  <c r="AT42" i="3"/>
  <c r="AR42" i="3"/>
  <c r="AP42" i="3"/>
  <c r="AG42" i="3"/>
  <c r="AA42" i="3"/>
  <c r="H42" i="3"/>
  <c r="I42" i="3" s="1"/>
  <c r="J42" i="3" s="1"/>
  <c r="D42" i="3"/>
  <c r="B42" i="3"/>
  <c r="AR50" i="3" s="1"/>
  <c r="E38" i="3"/>
  <c r="AT37" i="3"/>
  <c r="AS37" i="3"/>
  <c r="AP37" i="3"/>
  <c r="AA37" i="3"/>
  <c r="I37" i="3"/>
  <c r="J37" i="3" s="1"/>
  <c r="H37" i="3"/>
  <c r="E37" i="3"/>
  <c r="AT36" i="3"/>
  <c r="AR36" i="3"/>
  <c r="AP36" i="3"/>
  <c r="AA36" i="3"/>
  <c r="H36" i="3"/>
  <c r="I36" i="3" s="1"/>
  <c r="J36" i="3" s="1"/>
  <c r="E36" i="3"/>
  <c r="AT35" i="3"/>
  <c r="AS35" i="3"/>
  <c r="AP35" i="3"/>
  <c r="AA35" i="3"/>
  <c r="T35" i="3"/>
  <c r="H35" i="3"/>
  <c r="I35" i="3" s="1"/>
  <c r="J35" i="3" s="1"/>
  <c r="E35" i="3"/>
  <c r="AT34" i="3"/>
  <c r="AP34" i="3"/>
  <c r="AA34" i="3"/>
  <c r="T34" i="3"/>
  <c r="H34" i="3"/>
  <c r="I34" i="3" s="1"/>
  <c r="J34" i="3" s="1"/>
  <c r="E34" i="3"/>
  <c r="AT33" i="3"/>
  <c r="AS33" i="3"/>
  <c r="AP33" i="3"/>
  <c r="AA33" i="3"/>
  <c r="J33" i="3"/>
  <c r="H33" i="3"/>
  <c r="I33" i="3" s="1"/>
  <c r="E33" i="3"/>
  <c r="AT32" i="3"/>
  <c r="AS32" i="3"/>
  <c r="AP32" i="3"/>
  <c r="AA32" i="3"/>
  <c r="T32" i="3"/>
  <c r="H32" i="3"/>
  <c r="I32" i="3" s="1"/>
  <c r="J32" i="3" s="1"/>
  <c r="E32" i="3"/>
  <c r="AT31" i="3"/>
  <c r="AS31" i="3"/>
  <c r="AP31" i="3"/>
  <c r="AA31" i="3"/>
  <c r="T31" i="3"/>
  <c r="H31" i="3"/>
  <c r="I31" i="3" s="1"/>
  <c r="J31" i="3" s="1"/>
  <c r="E31" i="3"/>
  <c r="AT30" i="3"/>
  <c r="AP30" i="3"/>
  <c r="AA30" i="3"/>
  <c r="T30" i="3"/>
  <c r="H30" i="3"/>
  <c r="I30" i="3" s="1"/>
  <c r="J30" i="3" s="1"/>
  <c r="E30" i="3"/>
  <c r="H29" i="3" s="1"/>
  <c r="I29" i="3" s="1"/>
  <c r="J29" i="3" s="1"/>
  <c r="AT29" i="3"/>
  <c r="AP29" i="3"/>
  <c r="AA29" i="3"/>
  <c r="T29" i="3"/>
  <c r="E29" i="3"/>
  <c r="H28" i="3" s="1"/>
  <c r="I28" i="3" s="1"/>
  <c r="J28" i="3" s="1"/>
  <c r="AT28" i="3"/>
  <c r="AP28" i="3"/>
  <c r="AA28" i="3"/>
  <c r="E28" i="3"/>
  <c r="B28" i="3"/>
  <c r="AS28" i="3" s="1"/>
  <c r="AT27" i="3"/>
  <c r="AS27" i="3"/>
  <c r="AP27" i="3"/>
  <c r="AA27" i="3"/>
  <c r="T27" i="3"/>
  <c r="H27" i="3"/>
  <c r="I27" i="3" s="1"/>
  <c r="J27" i="3" s="1"/>
  <c r="E27" i="3"/>
  <c r="B27" i="3"/>
  <c r="T37" i="3" s="1"/>
  <c r="AT26" i="3"/>
  <c r="AS26" i="3"/>
  <c r="AP26" i="3"/>
  <c r="AA26" i="3"/>
  <c r="I26" i="3"/>
  <c r="J26" i="3" s="1"/>
  <c r="H26" i="3"/>
  <c r="B26" i="3"/>
  <c r="K29" i="3" s="1"/>
  <c r="L29" i="3" s="1"/>
  <c r="AW147" i="2"/>
  <c r="AV147" i="2"/>
  <c r="AS147" i="2"/>
  <c r="AG147" i="2"/>
  <c r="T147" i="2"/>
  <c r="L147" i="2"/>
  <c r="AW146" i="2"/>
  <c r="AV146" i="2"/>
  <c r="AU146" i="2"/>
  <c r="AS146" i="2"/>
  <c r="AG146" i="2"/>
  <c r="AW145" i="2"/>
  <c r="AU145" i="2"/>
  <c r="AS145" i="2"/>
  <c r="AG145" i="2"/>
  <c r="K145" i="2"/>
  <c r="L145" i="2" s="1"/>
  <c r="R145" i="2" s="1"/>
  <c r="AW144" i="2"/>
  <c r="AV144" i="2"/>
  <c r="AS144" i="2"/>
  <c r="AG144" i="2"/>
  <c r="AW143" i="2"/>
  <c r="AV143" i="2"/>
  <c r="AU143" i="2"/>
  <c r="AS143" i="2"/>
  <c r="AG143" i="2"/>
  <c r="K143" i="2"/>
  <c r="AW142" i="2"/>
  <c r="AV142" i="2"/>
  <c r="AS142" i="2"/>
  <c r="AG142" i="2"/>
  <c r="L142" i="2"/>
  <c r="K142" i="2"/>
  <c r="AW141" i="2"/>
  <c r="AU141" i="2"/>
  <c r="AS141" i="2"/>
  <c r="AG141" i="2"/>
  <c r="K141" i="2"/>
  <c r="L141" i="2" s="1"/>
  <c r="AW140" i="2"/>
  <c r="AU140" i="2"/>
  <c r="AS140" i="2"/>
  <c r="AG140" i="2"/>
  <c r="K140" i="2"/>
  <c r="AW139" i="2"/>
  <c r="AV139" i="2"/>
  <c r="AS139" i="2"/>
  <c r="AG139" i="2"/>
  <c r="L139" i="2"/>
  <c r="K139" i="2"/>
  <c r="AW138" i="2"/>
  <c r="AU138" i="2"/>
  <c r="AS138" i="2"/>
  <c r="AG138" i="2"/>
  <c r="K138" i="2"/>
  <c r="L138" i="2" s="1"/>
  <c r="B138" i="2"/>
  <c r="AV141" i="2" s="1"/>
  <c r="AW137" i="2"/>
  <c r="AV137" i="2"/>
  <c r="AU137" i="2"/>
  <c r="AS137" i="2"/>
  <c r="AG137" i="2"/>
  <c r="K137" i="2"/>
  <c r="L137" i="2" s="1"/>
  <c r="B137" i="2"/>
  <c r="T144" i="2" s="1"/>
  <c r="AW136" i="2"/>
  <c r="AU136" i="2"/>
  <c r="AS136" i="2"/>
  <c r="AG136" i="2"/>
  <c r="K136" i="2"/>
  <c r="L136" i="2" s="1"/>
  <c r="R136" i="2" s="1"/>
  <c r="B136" i="2"/>
  <c r="K147" i="2" s="1"/>
  <c r="AZ132" i="2"/>
  <c r="AW132" i="2"/>
  <c r="AV132" i="2"/>
  <c r="AU132" i="2"/>
  <c r="AS132" i="2"/>
  <c r="AG132" i="2"/>
  <c r="T132" i="2"/>
  <c r="AZ131" i="2"/>
  <c r="AW131" i="2"/>
  <c r="AS131" i="2"/>
  <c r="AG131" i="2"/>
  <c r="AZ130" i="2"/>
  <c r="AW130" i="2"/>
  <c r="AV130" i="2"/>
  <c r="AU130" i="2"/>
  <c r="AS130" i="2"/>
  <c r="AG130" i="2"/>
  <c r="AZ129" i="2"/>
  <c r="AW129" i="2"/>
  <c r="AV129" i="2"/>
  <c r="AS129" i="2"/>
  <c r="AG129" i="2"/>
  <c r="AZ128" i="2"/>
  <c r="AW128" i="2"/>
  <c r="AS128" i="2"/>
  <c r="AG128" i="2"/>
  <c r="K128" i="2"/>
  <c r="L128" i="2" s="1"/>
  <c r="AZ127" i="2"/>
  <c r="AW127" i="2"/>
  <c r="AS127" i="2"/>
  <c r="AG127" i="2"/>
  <c r="T127" i="2"/>
  <c r="L127" i="2"/>
  <c r="K127" i="2"/>
  <c r="AZ126" i="2"/>
  <c r="AW126" i="2"/>
  <c r="AS126" i="2"/>
  <c r="AG126" i="2"/>
  <c r="T126" i="2"/>
  <c r="AZ125" i="2"/>
  <c r="AW125" i="2"/>
  <c r="AV125" i="2"/>
  <c r="AS125" i="2"/>
  <c r="AG125" i="2"/>
  <c r="K125" i="2"/>
  <c r="L125" i="2" s="1"/>
  <c r="AZ124" i="2"/>
  <c r="AW124" i="2"/>
  <c r="AV124" i="2"/>
  <c r="AS124" i="2"/>
  <c r="AG124" i="2"/>
  <c r="T124" i="2"/>
  <c r="AZ123" i="2"/>
  <c r="AW123" i="2"/>
  <c r="AV123" i="2"/>
  <c r="AU123" i="2"/>
  <c r="AS123" i="2"/>
  <c r="AG123" i="2"/>
  <c r="B123" i="2"/>
  <c r="AV131" i="2" s="1"/>
  <c r="AZ122" i="2"/>
  <c r="AW122" i="2"/>
  <c r="AU122" i="2"/>
  <c r="AS122" i="2"/>
  <c r="AG122" i="2"/>
  <c r="T122" i="2"/>
  <c r="K122" i="2"/>
  <c r="L122" i="2" s="1"/>
  <c r="B122" i="2"/>
  <c r="T123" i="2" s="1"/>
  <c r="AZ121" i="2"/>
  <c r="AW121" i="2"/>
  <c r="AV121" i="2"/>
  <c r="AU121" i="2"/>
  <c r="AS121" i="2"/>
  <c r="AG121" i="2"/>
  <c r="B121" i="2"/>
  <c r="AU129" i="2" s="1"/>
  <c r="AW116" i="2"/>
  <c r="AV116" i="2"/>
  <c r="AS116" i="2"/>
  <c r="AG116" i="2"/>
  <c r="AW115" i="2"/>
  <c r="AS115" i="2"/>
  <c r="AG115" i="2"/>
  <c r="AW114" i="2"/>
  <c r="AV114" i="2"/>
  <c r="AS114" i="2"/>
  <c r="AG114" i="2"/>
  <c r="AW113" i="2"/>
  <c r="AV113" i="2"/>
  <c r="AS113" i="2"/>
  <c r="AG113" i="2"/>
  <c r="AW112" i="2"/>
  <c r="AV112" i="2"/>
  <c r="AS112" i="2"/>
  <c r="AG112" i="2"/>
  <c r="AW111" i="2"/>
  <c r="AV111" i="2"/>
  <c r="AS111" i="2"/>
  <c r="AG111" i="2"/>
  <c r="AW110" i="2"/>
  <c r="AV110" i="2"/>
  <c r="AS110" i="2"/>
  <c r="AG110" i="2"/>
  <c r="AW109" i="2"/>
  <c r="AV109" i="2"/>
  <c r="AS109" i="2"/>
  <c r="AG109" i="2"/>
  <c r="AW108" i="2"/>
  <c r="AV108" i="2"/>
  <c r="AS108" i="2"/>
  <c r="AG108" i="2"/>
  <c r="K108" i="2"/>
  <c r="L108" i="2" s="1"/>
  <c r="AW107" i="2"/>
  <c r="AV107" i="2"/>
  <c r="AS107" i="2"/>
  <c r="AG107" i="2"/>
  <c r="B107" i="2"/>
  <c r="AV115" i="2" s="1"/>
  <c r="AW106" i="2"/>
  <c r="AV106" i="2"/>
  <c r="AS106" i="2"/>
  <c r="AG106" i="2"/>
  <c r="B106" i="2"/>
  <c r="T111" i="2" s="1"/>
  <c r="AW105" i="2"/>
  <c r="AV105" i="2"/>
  <c r="AS105" i="2"/>
  <c r="AG105" i="2"/>
  <c r="B105" i="2"/>
  <c r="AM100" i="2"/>
  <c r="T100" i="2"/>
  <c r="AM99" i="2"/>
  <c r="AL99" i="2"/>
  <c r="AK99" i="2"/>
  <c r="AM98" i="2"/>
  <c r="AM97" i="2"/>
  <c r="AL97" i="2"/>
  <c r="T97" i="2"/>
  <c r="AM96" i="2"/>
  <c r="AM95" i="2"/>
  <c r="T95" i="2"/>
  <c r="AM94" i="2"/>
  <c r="AL94" i="2"/>
  <c r="AK94" i="2"/>
  <c r="AM93" i="2"/>
  <c r="AL93" i="2"/>
  <c r="T93" i="2"/>
  <c r="AM92" i="2"/>
  <c r="AL92" i="2"/>
  <c r="T92" i="2"/>
  <c r="AM91" i="2"/>
  <c r="B91" i="2"/>
  <c r="AL96" i="2" s="1"/>
  <c r="AM90" i="2"/>
  <c r="T90" i="2"/>
  <c r="B90" i="2"/>
  <c r="T98" i="2" s="1"/>
  <c r="AM89" i="2"/>
  <c r="AL89" i="2"/>
  <c r="AK89" i="2"/>
  <c r="D89" i="2"/>
  <c r="B89" i="2"/>
  <c r="K100" i="2" s="1"/>
  <c r="L100" i="2" s="1"/>
  <c r="E85" i="2"/>
  <c r="H84" i="2" s="1"/>
  <c r="AT84" i="2"/>
  <c r="AP84" i="2"/>
  <c r="AA84" i="2"/>
  <c r="I84" i="2"/>
  <c r="J84" i="2" s="1"/>
  <c r="AT83" i="2"/>
  <c r="AP83" i="2"/>
  <c r="AA83" i="2"/>
  <c r="T83" i="2"/>
  <c r="AT82" i="2"/>
  <c r="AS82" i="2"/>
  <c r="AP82" i="2"/>
  <c r="AA82" i="2"/>
  <c r="K82" i="2"/>
  <c r="L82" i="2" s="1"/>
  <c r="AT81" i="2"/>
  <c r="AP81" i="2"/>
  <c r="AA81" i="2"/>
  <c r="I81" i="2"/>
  <c r="J81" i="2" s="1"/>
  <c r="AT80" i="2"/>
  <c r="AP80" i="2"/>
  <c r="AA80" i="2"/>
  <c r="T80" i="2"/>
  <c r="AT79" i="2"/>
  <c r="AS79" i="2"/>
  <c r="AR79" i="2"/>
  <c r="AP79" i="2"/>
  <c r="AA79" i="2"/>
  <c r="E79" i="2"/>
  <c r="H78" i="2" s="1"/>
  <c r="I78" i="2" s="1"/>
  <c r="J78" i="2" s="1"/>
  <c r="AT78" i="2"/>
  <c r="AS78" i="2"/>
  <c r="AP78" i="2"/>
  <c r="AA78" i="2"/>
  <c r="AT77" i="2"/>
  <c r="AP77" i="2"/>
  <c r="AA77" i="2"/>
  <c r="T77" i="2"/>
  <c r="AT76" i="2"/>
  <c r="AS76" i="2"/>
  <c r="AR76" i="2"/>
  <c r="AP76" i="2"/>
  <c r="AA76" i="2"/>
  <c r="AT75" i="2"/>
  <c r="AS75" i="2"/>
  <c r="AP75" i="2"/>
  <c r="AA75" i="2"/>
  <c r="B75" i="2"/>
  <c r="AS84" i="2" s="1"/>
  <c r="AT74" i="2"/>
  <c r="AP74" i="2"/>
  <c r="AA74" i="2"/>
  <c r="T74" i="2"/>
  <c r="B74" i="2"/>
  <c r="T79" i="2" s="1"/>
  <c r="AT73" i="2"/>
  <c r="AS73" i="2"/>
  <c r="AP73" i="2"/>
  <c r="AA73" i="2"/>
  <c r="K73" i="2"/>
  <c r="L73" i="2" s="1"/>
  <c r="J73" i="2"/>
  <c r="H73" i="2"/>
  <c r="I73" i="2" s="1"/>
  <c r="B73" i="2"/>
  <c r="AR78" i="2" s="1"/>
  <c r="D70" i="2"/>
  <c r="D85" i="2" s="1"/>
  <c r="D101" i="2" s="1"/>
  <c r="D117" i="2" s="1"/>
  <c r="D133" i="2" s="1"/>
  <c r="D148" i="2" s="1"/>
  <c r="AT69" i="2"/>
  <c r="AS69" i="2"/>
  <c r="AP69" i="2"/>
  <c r="AA69" i="2"/>
  <c r="D69" i="2"/>
  <c r="D84" i="2" s="1"/>
  <c r="D100" i="2" s="1"/>
  <c r="AT68" i="2"/>
  <c r="AS68" i="2"/>
  <c r="AR68" i="2"/>
  <c r="AP68" i="2"/>
  <c r="AA68" i="2"/>
  <c r="E68" i="2"/>
  <c r="H67" i="2" s="1"/>
  <c r="I67" i="2" s="1"/>
  <c r="J67" i="2" s="1"/>
  <c r="D68" i="2"/>
  <c r="AT67" i="2"/>
  <c r="AR67" i="2"/>
  <c r="AP67" i="2"/>
  <c r="AA67" i="2"/>
  <c r="K67" i="2"/>
  <c r="E67" i="2"/>
  <c r="H66" i="2" s="1"/>
  <c r="I66" i="2" s="1"/>
  <c r="J66" i="2" s="1"/>
  <c r="D67" i="2"/>
  <c r="D82" i="2" s="1"/>
  <c r="AT66" i="2"/>
  <c r="AS66" i="2"/>
  <c r="AP66" i="2"/>
  <c r="AA66" i="2"/>
  <c r="T66" i="2"/>
  <c r="D66" i="2"/>
  <c r="D81" i="2" s="1"/>
  <c r="E82" i="2" s="1"/>
  <c r="H81" i="2" s="1"/>
  <c r="AT65" i="2"/>
  <c r="AS65" i="2"/>
  <c r="AR65" i="2"/>
  <c r="AP65" i="2"/>
  <c r="AA65" i="2"/>
  <c r="E65" i="2"/>
  <c r="H64" i="2" s="1"/>
  <c r="I64" i="2" s="1"/>
  <c r="D65" i="2"/>
  <c r="E66" i="2" s="1"/>
  <c r="H65" i="2" s="1"/>
  <c r="I65" i="2" s="1"/>
  <c r="J65" i="2" s="1"/>
  <c r="AT64" i="2"/>
  <c r="AS64" i="2"/>
  <c r="AP64" i="2"/>
  <c r="AA64" i="2"/>
  <c r="K64" i="2"/>
  <c r="J64" i="2"/>
  <c r="D64" i="2"/>
  <c r="D79" i="2" s="1"/>
  <c r="AT63" i="2"/>
  <c r="AR63" i="2"/>
  <c r="AP63" i="2"/>
  <c r="AA63" i="2"/>
  <c r="K63" i="2"/>
  <c r="D63" i="2"/>
  <c r="D78" i="2" s="1"/>
  <c r="D94" i="2" s="1"/>
  <c r="AT62" i="2"/>
  <c r="AR62" i="2"/>
  <c r="AP62" i="2"/>
  <c r="AA62" i="2"/>
  <c r="K62" i="2"/>
  <c r="L62" i="2" s="1"/>
  <c r="D62" i="2"/>
  <c r="E63" i="2" s="1"/>
  <c r="H62" i="2" s="1"/>
  <c r="I62" i="2" s="1"/>
  <c r="J62" i="2" s="1"/>
  <c r="AT61" i="2"/>
  <c r="AS61" i="2"/>
  <c r="AP61" i="2"/>
  <c r="AA61" i="2"/>
  <c r="K61" i="2"/>
  <c r="D61" i="2"/>
  <c r="AT60" i="2"/>
  <c r="AS60" i="2"/>
  <c r="AR60" i="2"/>
  <c r="AP60" i="2"/>
  <c r="AA60" i="2"/>
  <c r="K60" i="2"/>
  <c r="D60" i="2"/>
  <c r="D75" i="2" s="1"/>
  <c r="D91" i="2" s="1"/>
  <c r="B60" i="2"/>
  <c r="AS63" i="2" s="1"/>
  <c r="AT59" i="2"/>
  <c r="AS59" i="2"/>
  <c r="AR59" i="2"/>
  <c r="AP59" i="2"/>
  <c r="AA59" i="2"/>
  <c r="K59" i="2"/>
  <c r="E59" i="2"/>
  <c r="H58" i="2" s="1"/>
  <c r="I58" i="2" s="1"/>
  <c r="J58" i="2" s="1"/>
  <c r="D59" i="2"/>
  <c r="E60" i="2" s="1"/>
  <c r="H59" i="2" s="1"/>
  <c r="I59" i="2" s="1"/>
  <c r="J59" i="2" s="1"/>
  <c r="B59" i="2"/>
  <c r="AT58" i="2"/>
  <c r="AR58" i="2"/>
  <c r="AP58" i="2"/>
  <c r="AA58" i="2"/>
  <c r="K58" i="2"/>
  <c r="D58" i="2"/>
  <c r="D73" i="2" s="1"/>
  <c r="E74" i="2" s="1"/>
  <c r="B58" i="2"/>
  <c r="K69" i="2" s="1"/>
  <c r="D54" i="2"/>
  <c r="AT53" i="2"/>
  <c r="AP53" i="2"/>
  <c r="AG53" i="2"/>
  <c r="AA53" i="2"/>
  <c r="E53" i="2"/>
  <c r="H52" i="2" s="1"/>
  <c r="I52" i="2" s="1"/>
  <c r="J52" i="2" s="1"/>
  <c r="D53" i="2"/>
  <c r="E54" i="2" s="1"/>
  <c r="H53" i="2" s="1"/>
  <c r="I53" i="2" s="1"/>
  <c r="J53" i="2" s="1"/>
  <c r="AT52" i="2"/>
  <c r="AP52" i="2"/>
  <c r="AG52" i="2"/>
  <c r="AA52" i="2"/>
  <c r="E52" i="2"/>
  <c r="H51" i="2" s="1"/>
  <c r="I51" i="2" s="1"/>
  <c r="J51" i="2" s="1"/>
  <c r="D52" i="2"/>
  <c r="AT51" i="2"/>
  <c r="AP51" i="2"/>
  <c r="AG51" i="2"/>
  <c r="AA51" i="2"/>
  <c r="E51" i="2"/>
  <c r="D51" i="2"/>
  <c r="AT50" i="2"/>
  <c r="AS50" i="2"/>
  <c r="AP50" i="2"/>
  <c r="AG50" i="2"/>
  <c r="AA50" i="2"/>
  <c r="I50" i="2"/>
  <c r="J50" i="2" s="1"/>
  <c r="H50" i="2"/>
  <c r="E50" i="2"/>
  <c r="H49" i="2" s="1"/>
  <c r="I49" i="2" s="1"/>
  <c r="J49" i="2" s="1"/>
  <c r="D50" i="2"/>
  <c r="AT49" i="2"/>
  <c r="AS49" i="2"/>
  <c r="AP49" i="2"/>
  <c r="AG49" i="2"/>
  <c r="AA49" i="2"/>
  <c r="D49" i="2"/>
  <c r="AT48" i="2"/>
  <c r="AP48" i="2"/>
  <c r="AG48" i="2"/>
  <c r="AA48" i="2"/>
  <c r="D48" i="2"/>
  <c r="E49" i="2" s="1"/>
  <c r="H48" i="2" s="1"/>
  <c r="I48" i="2" s="1"/>
  <c r="J48" i="2" s="1"/>
  <c r="AT47" i="2"/>
  <c r="AS47" i="2"/>
  <c r="AP47" i="2"/>
  <c r="AG47" i="2"/>
  <c r="AA47" i="2"/>
  <c r="E47" i="2"/>
  <c r="D47" i="2"/>
  <c r="E48" i="2" s="1"/>
  <c r="H47" i="2" s="1"/>
  <c r="I47" i="2" s="1"/>
  <c r="J47" i="2" s="1"/>
  <c r="AT46" i="2"/>
  <c r="AP46" i="2"/>
  <c r="AG46" i="2"/>
  <c r="AA46" i="2"/>
  <c r="H46" i="2"/>
  <c r="I46" i="2" s="1"/>
  <c r="J46" i="2" s="1"/>
  <c r="D46" i="2"/>
  <c r="AT45" i="2"/>
  <c r="AS45" i="2"/>
  <c r="AP45" i="2"/>
  <c r="AG45" i="2"/>
  <c r="AA45" i="2"/>
  <c r="E45" i="2"/>
  <c r="D45" i="2"/>
  <c r="E46" i="2" s="1"/>
  <c r="H45" i="2" s="1"/>
  <c r="I45" i="2" s="1"/>
  <c r="J45" i="2" s="1"/>
  <c r="AT44" i="2"/>
  <c r="AR44" i="2"/>
  <c r="AP44" i="2"/>
  <c r="AG44" i="2"/>
  <c r="AA44" i="2"/>
  <c r="H44" i="2"/>
  <c r="I44" i="2" s="1"/>
  <c r="J44" i="2" s="1"/>
  <c r="D44" i="2"/>
  <c r="B44" i="2"/>
  <c r="AS46" i="2" s="1"/>
  <c r="AT43" i="2"/>
  <c r="AP43" i="2"/>
  <c r="AG43" i="2"/>
  <c r="AA43" i="2"/>
  <c r="D43" i="2"/>
  <c r="E44" i="2" s="1"/>
  <c r="H43" i="2" s="1"/>
  <c r="I43" i="2" s="1"/>
  <c r="J43" i="2" s="1"/>
  <c r="B43" i="2"/>
  <c r="AT42" i="2"/>
  <c r="AP42" i="2"/>
  <c r="AG42" i="2"/>
  <c r="AA42" i="2"/>
  <c r="J42" i="2"/>
  <c r="D42" i="2"/>
  <c r="E43" i="2" s="1"/>
  <c r="H42" i="2" s="1"/>
  <c r="I42" i="2" s="1"/>
  <c r="B42" i="2"/>
  <c r="K52" i="2" s="1"/>
  <c r="E38" i="2"/>
  <c r="H37" i="2" s="1"/>
  <c r="I37" i="2" s="1"/>
  <c r="J37" i="2" s="1"/>
  <c r="AT37" i="2"/>
  <c r="AP37" i="2"/>
  <c r="AA37" i="2"/>
  <c r="T37" i="2"/>
  <c r="E37" i="2"/>
  <c r="AT36" i="2"/>
  <c r="AS36" i="2"/>
  <c r="AR36" i="2"/>
  <c r="AP36" i="2"/>
  <c r="AA36" i="2"/>
  <c r="H36" i="2"/>
  <c r="I36" i="2" s="1"/>
  <c r="J36" i="2" s="1"/>
  <c r="E36" i="2"/>
  <c r="H35" i="2" s="1"/>
  <c r="I35" i="2" s="1"/>
  <c r="J35" i="2" s="1"/>
  <c r="AT35" i="2"/>
  <c r="AP35" i="2"/>
  <c r="AA35" i="2"/>
  <c r="T35" i="2"/>
  <c r="L35" i="2"/>
  <c r="K35" i="2"/>
  <c r="E35" i="2"/>
  <c r="AT34" i="2"/>
  <c r="AP34" i="2"/>
  <c r="AA34" i="2"/>
  <c r="J34" i="2"/>
  <c r="I34" i="2"/>
  <c r="H34" i="2"/>
  <c r="E34" i="2"/>
  <c r="H33" i="2" s="1"/>
  <c r="I33" i="2" s="1"/>
  <c r="J33" i="2" s="1"/>
  <c r="AT33" i="2"/>
  <c r="AP33" i="2"/>
  <c r="AA33" i="2"/>
  <c r="T33" i="2"/>
  <c r="K33" i="2"/>
  <c r="L33" i="2" s="1"/>
  <c r="E33" i="2"/>
  <c r="AT32" i="2"/>
  <c r="AS32" i="2"/>
  <c r="AR32" i="2"/>
  <c r="AP32" i="2"/>
  <c r="AA32" i="2"/>
  <c r="T32" i="2"/>
  <c r="H32" i="2"/>
  <c r="I32" i="2" s="1"/>
  <c r="J32" i="2" s="1"/>
  <c r="E32" i="2"/>
  <c r="H31" i="2" s="1"/>
  <c r="I31" i="2" s="1"/>
  <c r="J31" i="2" s="1"/>
  <c r="AT31" i="2"/>
  <c r="AS31" i="2"/>
  <c r="AP31" i="2"/>
  <c r="AA31" i="2"/>
  <c r="T31" i="2"/>
  <c r="L31" i="2"/>
  <c r="K31" i="2"/>
  <c r="E31" i="2"/>
  <c r="AT30" i="2"/>
  <c r="AR30" i="2"/>
  <c r="AP30" i="2"/>
  <c r="AA30" i="2"/>
  <c r="K30" i="2"/>
  <c r="L30" i="2" s="1"/>
  <c r="H30" i="2"/>
  <c r="I30" i="2" s="1"/>
  <c r="J30" i="2" s="1"/>
  <c r="E30" i="2"/>
  <c r="H29" i="2" s="1"/>
  <c r="I29" i="2" s="1"/>
  <c r="J29" i="2" s="1"/>
  <c r="AT29" i="2"/>
  <c r="AP29" i="2"/>
  <c r="AA29" i="2"/>
  <c r="K29" i="2"/>
  <c r="L29" i="2" s="1"/>
  <c r="E29" i="2"/>
  <c r="AT28" i="2"/>
  <c r="AS28" i="2"/>
  <c r="AR28" i="2"/>
  <c r="AP28" i="2"/>
  <c r="AA28" i="2"/>
  <c r="T28" i="2"/>
  <c r="I28" i="2"/>
  <c r="J28" i="2" s="1"/>
  <c r="H28" i="2"/>
  <c r="E28" i="2"/>
  <c r="B28" i="2"/>
  <c r="AS34" i="2" s="1"/>
  <c r="AT27" i="2"/>
  <c r="AS27" i="2"/>
  <c r="AR27" i="2"/>
  <c r="AP27" i="2"/>
  <c r="AA27" i="2"/>
  <c r="T27" i="2"/>
  <c r="H27" i="2"/>
  <c r="I27" i="2" s="1"/>
  <c r="J27" i="2" s="1"/>
  <c r="E27" i="2"/>
  <c r="H26" i="2" s="1"/>
  <c r="I26" i="2" s="1"/>
  <c r="J26" i="2" s="1"/>
  <c r="B27" i="2"/>
  <c r="T34" i="2" s="1"/>
  <c r="AT26" i="2"/>
  <c r="AS26" i="2"/>
  <c r="AP26" i="2"/>
  <c r="AA26" i="2"/>
  <c r="T26" i="2"/>
  <c r="B26" i="2"/>
  <c r="K37" i="2" s="1"/>
  <c r="L37" i="2" s="1"/>
  <c r="R37" i="2" s="1"/>
  <c r="E148" i="1"/>
  <c r="H147" i="1" s="1"/>
  <c r="AW147" i="1"/>
  <c r="AS147" i="1"/>
  <c r="AG147" i="1"/>
  <c r="K147" i="1"/>
  <c r="L147" i="1" s="1"/>
  <c r="I147" i="1"/>
  <c r="J147" i="1" s="1"/>
  <c r="E147" i="1"/>
  <c r="H146" i="1" s="1"/>
  <c r="I146" i="1" s="1"/>
  <c r="J146" i="1" s="1"/>
  <c r="AW146" i="1"/>
  <c r="AS146" i="1"/>
  <c r="AG146" i="1"/>
  <c r="E146" i="1"/>
  <c r="H145" i="1" s="1"/>
  <c r="I145" i="1" s="1"/>
  <c r="J145" i="1" s="1"/>
  <c r="AW145" i="1"/>
  <c r="AS145" i="1"/>
  <c r="AG145" i="1"/>
  <c r="E145" i="1"/>
  <c r="AW144" i="1"/>
  <c r="AV144" i="1"/>
  <c r="AU144" i="1"/>
  <c r="AS144" i="1"/>
  <c r="AG144" i="1"/>
  <c r="T144" i="1"/>
  <c r="H144" i="1"/>
  <c r="I144" i="1" s="1"/>
  <c r="J144" i="1" s="1"/>
  <c r="E144" i="1"/>
  <c r="H143" i="1" s="1"/>
  <c r="I143" i="1" s="1"/>
  <c r="AW143" i="1"/>
  <c r="AS143" i="1"/>
  <c r="AG143" i="1"/>
  <c r="L143" i="1"/>
  <c r="K143" i="1"/>
  <c r="J143" i="1"/>
  <c r="E143" i="1"/>
  <c r="AW142" i="1"/>
  <c r="AS142" i="1"/>
  <c r="AG142" i="1"/>
  <c r="J142" i="1"/>
  <c r="I142" i="1"/>
  <c r="H142" i="1"/>
  <c r="E142" i="1"/>
  <c r="H141" i="1" s="1"/>
  <c r="I141" i="1" s="1"/>
  <c r="J141" i="1" s="1"/>
  <c r="AW141" i="1"/>
  <c r="AS141" i="1"/>
  <c r="AG141" i="1"/>
  <c r="T141" i="1"/>
  <c r="E141" i="1"/>
  <c r="AW140" i="1"/>
  <c r="AV140" i="1"/>
  <c r="AU140" i="1"/>
  <c r="AS140" i="1"/>
  <c r="AG140" i="1"/>
  <c r="T140" i="1"/>
  <c r="I140" i="1"/>
  <c r="J140" i="1" s="1"/>
  <c r="H140" i="1"/>
  <c r="E140" i="1"/>
  <c r="H139" i="1" s="1"/>
  <c r="I139" i="1" s="1"/>
  <c r="J139" i="1" s="1"/>
  <c r="AW139" i="1"/>
  <c r="AU139" i="1"/>
  <c r="AS139" i="1"/>
  <c r="AG139" i="1"/>
  <c r="K139" i="1"/>
  <c r="L139" i="1" s="1"/>
  <c r="E139" i="1"/>
  <c r="H138" i="1" s="1"/>
  <c r="I138" i="1" s="1"/>
  <c r="J138" i="1" s="1"/>
  <c r="AW138" i="1"/>
  <c r="AV138" i="1"/>
  <c r="AU138" i="1"/>
  <c r="AS138" i="1"/>
  <c r="AG138" i="1"/>
  <c r="K138" i="1"/>
  <c r="L138" i="1" s="1"/>
  <c r="E138" i="1"/>
  <c r="H137" i="1" s="1"/>
  <c r="I137" i="1" s="1"/>
  <c r="J137" i="1" s="1"/>
  <c r="B138" i="1"/>
  <c r="AV146" i="1" s="1"/>
  <c r="AW137" i="1"/>
  <c r="AV137" i="1"/>
  <c r="AU137" i="1"/>
  <c r="AS137" i="1"/>
  <c r="AG137" i="1"/>
  <c r="E137" i="1"/>
  <c r="H136" i="1" s="1"/>
  <c r="B137" i="1"/>
  <c r="AW136" i="1"/>
  <c r="AV136" i="1"/>
  <c r="AS136" i="1"/>
  <c r="AG136" i="1"/>
  <c r="K136" i="1"/>
  <c r="L136" i="1" s="1"/>
  <c r="I136" i="1"/>
  <c r="J136" i="1" s="1"/>
  <c r="B136" i="1"/>
  <c r="AU146" i="1" s="1"/>
  <c r="E133" i="1"/>
  <c r="AZ132" i="1"/>
  <c r="AW132" i="1"/>
  <c r="AS132" i="1"/>
  <c r="AG132" i="1"/>
  <c r="T132" i="1"/>
  <c r="H132" i="1"/>
  <c r="I132" i="1" s="1"/>
  <c r="J132" i="1" s="1"/>
  <c r="E132" i="1"/>
  <c r="AZ131" i="1"/>
  <c r="AW131" i="1"/>
  <c r="AS131" i="1"/>
  <c r="AG131" i="1"/>
  <c r="K131" i="1"/>
  <c r="L131" i="1" s="1"/>
  <c r="I131" i="1"/>
  <c r="J131" i="1" s="1"/>
  <c r="H131" i="1"/>
  <c r="E131" i="1"/>
  <c r="AZ130" i="1"/>
  <c r="AW130" i="1"/>
  <c r="AS130" i="1"/>
  <c r="AG130" i="1"/>
  <c r="T130" i="1"/>
  <c r="K130" i="1"/>
  <c r="L130" i="1" s="1"/>
  <c r="H130" i="1"/>
  <c r="I130" i="1" s="1"/>
  <c r="J130" i="1" s="1"/>
  <c r="E130" i="1"/>
  <c r="AZ129" i="1"/>
  <c r="AW129" i="1"/>
  <c r="AU129" i="1"/>
  <c r="AS129" i="1"/>
  <c r="AG129" i="1"/>
  <c r="H129" i="1"/>
  <c r="I129" i="1" s="1"/>
  <c r="J129" i="1" s="1"/>
  <c r="E129" i="1"/>
  <c r="H128" i="1" s="1"/>
  <c r="I128" i="1" s="1"/>
  <c r="J128" i="1" s="1"/>
  <c r="AZ128" i="1"/>
  <c r="AW128" i="1"/>
  <c r="AU128" i="1"/>
  <c r="AS128" i="1"/>
  <c r="AG128" i="1"/>
  <c r="K128" i="1"/>
  <c r="L128" i="1" s="1"/>
  <c r="E128" i="1"/>
  <c r="H127" i="1" s="1"/>
  <c r="I127" i="1" s="1"/>
  <c r="J127" i="1" s="1"/>
  <c r="AZ127" i="1"/>
  <c r="AW127" i="1"/>
  <c r="AS127" i="1"/>
  <c r="AG127" i="1"/>
  <c r="T127" i="1"/>
  <c r="E127" i="1"/>
  <c r="AZ126" i="1"/>
  <c r="AW126" i="1"/>
  <c r="AU126" i="1"/>
  <c r="AS126" i="1"/>
  <c r="AG126" i="1"/>
  <c r="I126" i="1"/>
  <c r="J126" i="1" s="1"/>
  <c r="H126" i="1"/>
  <c r="E126" i="1"/>
  <c r="H125" i="1" s="1"/>
  <c r="I125" i="1" s="1"/>
  <c r="J125" i="1" s="1"/>
  <c r="AZ125" i="1"/>
  <c r="AW125" i="1"/>
  <c r="AS125" i="1"/>
  <c r="AG125" i="1"/>
  <c r="E125" i="1"/>
  <c r="AZ124" i="1"/>
  <c r="AW124" i="1"/>
  <c r="AU124" i="1"/>
  <c r="AS124" i="1"/>
  <c r="AG124" i="1"/>
  <c r="H124" i="1"/>
  <c r="I124" i="1" s="1"/>
  <c r="J124" i="1" s="1"/>
  <c r="E124" i="1"/>
  <c r="H123" i="1" s="1"/>
  <c r="I123" i="1" s="1"/>
  <c r="AZ123" i="1"/>
  <c r="AW123" i="1"/>
  <c r="AS123" i="1"/>
  <c r="AG123" i="1"/>
  <c r="T123" i="1"/>
  <c r="L123" i="1"/>
  <c r="K123" i="1"/>
  <c r="J123" i="1"/>
  <c r="E123" i="1"/>
  <c r="H122" i="1" s="1"/>
  <c r="I122" i="1" s="1"/>
  <c r="J122" i="1" s="1"/>
  <c r="B123" i="1"/>
  <c r="AZ122" i="1"/>
  <c r="AW122" i="1"/>
  <c r="AS122" i="1"/>
  <c r="AG122" i="1"/>
  <c r="T122" i="1"/>
  <c r="E122" i="1"/>
  <c r="B122" i="1"/>
  <c r="T126" i="1" s="1"/>
  <c r="AZ121" i="1"/>
  <c r="AW121" i="1"/>
  <c r="AV121" i="1"/>
  <c r="AS121" i="1"/>
  <c r="AG121" i="1"/>
  <c r="T121" i="1"/>
  <c r="K121" i="1"/>
  <c r="L121" i="1" s="1"/>
  <c r="H121" i="1"/>
  <c r="I121" i="1" s="1"/>
  <c r="J121" i="1" s="1"/>
  <c r="B121" i="1"/>
  <c r="K127" i="1" s="1"/>
  <c r="L127" i="1" s="1"/>
  <c r="R127" i="1" s="1"/>
  <c r="E117" i="1"/>
  <c r="AW116" i="1"/>
  <c r="AS116" i="1"/>
  <c r="AG116" i="1"/>
  <c r="H116" i="1"/>
  <c r="I116" i="1" s="1"/>
  <c r="J116" i="1" s="1"/>
  <c r="E116" i="1"/>
  <c r="H115" i="1" s="1"/>
  <c r="I115" i="1" s="1"/>
  <c r="J115" i="1" s="1"/>
  <c r="AW115" i="1"/>
  <c r="AS115" i="1"/>
  <c r="AG115" i="1"/>
  <c r="T115" i="1"/>
  <c r="E115" i="1"/>
  <c r="AW114" i="1"/>
  <c r="AU114" i="1"/>
  <c r="AS114" i="1"/>
  <c r="AG114" i="1"/>
  <c r="I114" i="1"/>
  <c r="J114" i="1" s="1"/>
  <c r="H114" i="1"/>
  <c r="E114" i="1"/>
  <c r="H113" i="1" s="1"/>
  <c r="I113" i="1" s="1"/>
  <c r="J113" i="1" s="1"/>
  <c r="AW113" i="1"/>
  <c r="AU113" i="1"/>
  <c r="AS113" i="1"/>
  <c r="AG113" i="1"/>
  <c r="K113" i="1"/>
  <c r="L113" i="1" s="1"/>
  <c r="E113" i="1"/>
  <c r="H112" i="1" s="1"/>
  <c r="I112" i="1" s="1"/>
  <c r="J112" i="1" s="1"/>
  <c r="AW112" i="1"/>
  <c r="AS112" i="1"/>
  <c r="AG112" i="1"/>
  <c r="T112" i="1"/>
  <c r="K112" i="1"/>
  <c r="L112" i="1" s="1"/>
  <c r="E112" i="1"/>
  <c r="H111" i="1" s="1"/>
  <c r="I111" i="1" s="1"/>
  <c r="J111" i="1" s="1"/>
  <c r="AW111" i="1"/>
  <c r="AS111" i="1"/>
  <c r="AG111" i="1"/>
  <c r="T111" i="1"/>
  <c r="E111" i="1"/>
  <c r="AW110" i="1"/>
  <c r="AU110" i="1"/>
  <c r="AS110" i="1"/>
  <c r="AG110" i="1"/>
  <c r="I110" i="1"/>
  <c r="J110" i="1" s="1"/>
  <c r="H110" i="1"/>
  <c r="E110" i="1"/>
  <c r="H109" i="1" s="1"/>
  <c r="I109" i="1" s="1"/>
  <c r="J109" i="1" s="1"/>
  <c r="AW109" i="1"/>
  <c r="AU109" i="1"/>
  <c r="AS109" i="1"/>
  <c r="AG109" i="1"/>
  <c r="L109" i="1"/>
  <c r="R109" i="1" s="1"/>
  <c r="K109" i="1"/>
  <c r="E109" i="1"/>
  <c r="AW108" i="1"/>
  <c r="AS108" i="1"/>
  <c r="AG108" i="1"/>
  <c r="T108" i="1"/>
  <c r="I108" i="1"/>
  <c r="J108" i="1" s="1"/>
  <c r="H108" i="1"/>
  <c r="E108" i="1"/>
  <c r="AW107" i="1"/>
  <c r="AU107" i="1"/>
  <c r="AS107" i="1"/>
  <c r="AG107" i="1"/>
  <c r="H107" i="1"/>
  <c r="I107" i="1" s="1"/>
  <c r="J107" i="1" s="1"/>
  <c r="E107" i="1"/>
  <c r="H106" i="1" s="1"/>
  <c r="B107" i="1"/>
  <c r="AW106" i="1"/>
  <c r="AS106" i="1"/>
  <c r="AG106" i="1"/>
  <c r="T106" i="1"/>
  <c r="K106" i="1"/>
  <c r="L106" i="1" s="1"/>
  <c r="I106" i="1"/>
  <c r="J106" i="1" s="1"/>
  <c r="E106" i="1"/>
  <c r="H105" i="1" s="1"/>
  <c r="I105" i="1" s="1"/>
  <c r="B106" i="1"/>
  <c r="T114" i="1" s="1"/>
  <c r="AW105" i="1"/>
  <c r="AS105" i="1"/>
  <c r="AG105" i="1"/>
  <c r="T105" i="1"/>
  <c r="J105" i="1"/>
  <c r="B105" i="1"/>
  <c r="K108" i="1" s="1"/>
  <c r="L108" i="1" s="1"/>
  <c r="E101" i="1"/>
  <c r="AM100" i="1"/>
  <c r="AK100" i="1"/>
  <c r="T100" i="1"/>
  <c r="H100" i="1"/>
  <c r="I100" i="1" s="1"/>
  <c r="J100" i="1" s="1"/>
  <c r="E100" i="1"/>
  <c r="AM99" i="1"/>
  <c r="AK99" i="1"/>
  <c r="H99" i="1"/>
  <c r="I99" i="1" s="1"/>
  <c r="J99" i="1" s="1"/>
  <c r="E99" i="1"/>
  <c r="H98" i="1" s="1"/>
  <c r="I98" i="1" s="1"/>
  <c r="J98" i="1" s="1"/>
  <c r="AM98" i="1"/>
  <c r="E98" i="1"/>
  <c r="H97" i="1" s="1"/>
  <c r="AM97" i="1"/>
  <c r="AK97" i="1"/>
  <c r="K97" i="1"/>
  <c r="L97" i="1" s="1"/>
  <c r="I97" i="1"/>
  <c r="J97" i="1" s="1"/>
  <c r="E97" i="1"/>
  <c r="H96" i="1" s="1"/>
  <c r="I96" i="1" s="1"/>
  <c r="J96" i="1" s="1"/>
  <c r="AM96" i="1"/>
  <c r="K96" i="1"/>
  <c r="L96" i="1" s="1"/>
  <c r="E96" i="1"/>
  <c r="H95" i="1" s="1"/>
  <c r="AM95" i="1"/>
  <c r="I95" i="1"/>
  <c r="J95" i="1" s="1"/>
  <c r="E95" i="1"/>
  <c r="AM94" i="1"/>
  <c r="T94" i="1"/>
  <c r="K94" i="1"/>
  <c r="L94" i="1" s="1"/>
  <c r="H94" i="1"/>
  <c r="I94" i="1" s="1"/>
  <c r="J94" i="1" s="1"/>
  <c r="E94" i="1"/>
  <c r="AM93" i="1"/>
  <c r="T93" i="1"/>
  <c r="H93" i="1"/>
  <c r="I93" i="1" s="1"/>
  <c r="J93" i="1" s="1"/>
  <c r="E93" i="1"/>
  <c r="AM92" i="1"/>
  <c r="AL92" i="1"/>
  <c r="AK92" i="1"/>
  <c r="H92" i="1"/>
  <c r="I92" i="1" s="1"/>
  <c r="J92" i="1" s="1"/>
  <c r="E92" i="1"/>
  <c r="AM91" i="1"/>
  <c r="AK91" i="1"/>
  <c r="T91" i="1"/>
  <c r="H91" i="1"/>
  <c r="I91" i="1" s="1"/>
  <c r="J91" i="1" s="1"/>
  <c r="E91" i="1"/>
  <c r="H90" i="1" s="1"/>
  <c r="I90" i="1" s="1"/>
  <c r="J90" i="1" s="1"/>
  <c r="B91" i="1"/>
  <c r="AM90" i="1"/>
  <c r="AK90" i="1"/>
  <c r="T90" i="1"/>
  <c r="K90" i="1"/>
  <c r="L90" i="1" s="1"/>
  <c r="E90" i="1"/>
  <c r="B90" i="1"/>
  <c r="T98" i="1" s="1"/>
  <c r="AM89" i="1"/>
  <c r="T89" i="1"/>
  <c r="L89" i="1"/>
  <c r="K89" i="1"/>
  <c r="H89" i="1"/>
  <c r="I89" i="1" s="1"/>
  <c r="J89" i="1" s="1"/>
  <c r="B89" i="1"/>
  <c r="AK96" i="1" s="1"/>
  <c r="E85" i="1"/>
  <c r="AT84" i="1"/>
  <c r="AP84" i="1"/>
  <c r="AA84" i="1"/>
  <c r="T84" i="1"/>
  <c r="H84" i="1"/>
  <c r="I84" i="1" s="1"/>
  <c r="J84" i="1" s="1"/>
  <c r="E84" i="1"/>
  <c r="AT83" i="1"/>
  <c r="AS83" i="1"/>
  <c r="AR83" i="1"/>
  <c r="AP83" i="1"/>
  <c r="AA83" i="1"/>
  <c r="T83" i="1"/>
  <c r="I83" i="1"/>
  <c r="J83" i="1" s="1"/>
  <c r="H83" i="1"/>
  <c r="E83" i="1"/>
  <c r="H82" i="1" s="1"/>
  <c r="I82" i="1" s="1"/>
  <c r="J82" i="1" s="1"/>
  <c r="AT82" i="1"/>
  <c r="AR82" i="1"/>
  <c r="AP82" i="1"/>
  <c r="AA82" i="1"/>
  <c r="K82" i="1"/>
  <c r="L82" i="1" s="1"/>
  <c r="E82" i="1"/>
  <c r="H81" i="1" s="1"/>
  <c r="I81" i="1" s="1"/>
  <c r="J81" i="1" s="1"/>
  <c r="AT81" i="1"/>
  <c r="AP81" i="1"/>
  <c r="AA81" i="1"/>
  <c r="T81" i="1"/>
  <c r="K81" i="1"/>
  <c r="L81" i="1" s="1"/>
  <c r="E81" i="1"/>
  <c r="H80" i="1" s="1"/>
  <c r="I80" i="1" s="1"/>
  <c r="J80" i="1" s="1"/>
  <c r="AT80" i="1"/>
  <c r="AP80" i="1"/>
  <c r="AA80" i="1"/>
  <c r="T80" i="1"/>
  <c r="E80" i="1"/>
  <c r="AT79" i="1"/>
  <c r="AS79" i="1"/>
  <c r="AR79" i="1"/>
  <c r="AP79" i="1"/>
  <c r="AA79" i="1"/>
  <c r="I79" i="1"/>
  <c r="J79" i="1" s="1"/>
  <c r="H79" i="1"/>
  <c r="E79" i="1"/>
  <c r="H78" i="1" s="1"/>
  <c r="I78" i="1" s="1"/>
  <c r="J78" i="1" s="1"/>
  <c r="AT78" i="1"/>
  <c r="AR78" i="1"/>
  <c r="AP78" i="1"/>
  <c r="AA78" i="1"/>
  <c r="K78" i="1"/>
  <c r="L78" i="1" s="1"/>
  <c r="R78" i="1" s="1"/>
  <c r="E78" i="1"/>
  <c r="H77" i="1" s="1"/>
  <c r="I77" i="1" s="1"/>
  <c r="J77" i="1" s="1"/>
  <c r="AT77" i="1"/>
  <c r="AP77" i="1"/>
  <c r="AA77" i="1"/>
  <c r="T77" i="1"/>
  <c r="E77" i="1"/>
  <c r="AT76" i="1"/>
  <c r="AR76" i="1"/>
  <c r="AP76" i="1"/>
  <c r="AA76" i="1"/>
  <c r="J76" i="1"/>
  <c r="I76" i="1"/>
  <c r="H76" i="1"/>
  <c r="E76" i="1"/>
  <c r="AT75" i="1"/>
  <c r="AS75" i="1"/>
  <c r="AR75" i="1"/>
  <c r="AP75" i="1"/>
  <c r="AA75" i="1"/>
  <c r="K75" i="1"/>
  <c r="L75" i="1" s="1"/>
  <c r="H75" i="1"/>
  <c r="I75" i="1" s="1"/>
  <c r="J75" i="1" s="1"/>
  <c r="E75" i="1"/>
  <c r="H74" i="1" s="1"/>
  <c r="I74" i="1" s="1"/>
  <c r="J74" i="1" s="1"/>
  <c r="B75" i="1"/>
  <c r="AS74" i="1" s="1"/>
  <c r="AT74" i="1"/>
  <c r="AP74" i="1"/>
  <c r="AA74" i="1"/>
  <c r="E74" i="1"/>
  <c r="B74" i="1"/>
  <c r="T79" i="1" s="1"/>
  <c r="AT73" i="1"/>
  <c r="AS73" i="1"/>
  <c r="AP73" i="1"/>
  <c r="AA73" i="1"/>
  <c r="T73" i="1"/>
  <c r="K73" i="1"/>
  <c r="L73" i="1" s="1"/>
  <c r="H73" i="1"/>
  <c r="I73" i="1" s="1"/>
  <c r="J73" i="1" s="1"/>
  <c r="B73" i="1"/>
  <c r="K77" i="1" s="1"/>
  <c r="L77" i="1" s="1"/>
  <c r="E70" i="1"/>
  <c r="AT69" i="1"/>
  <c r="AS69" i="1"/>
  <c r="AP69" i="1"/>
  <c r="AA69" i="1"/>
  <c r="K69" i="1"/>
  <c r="L69" i="1" s="1"/>
  <c r="J69" i="1"/>
  <c r="H69" i="1"/>
  <c r="I69" i="1" s="1"/>
  <c r="E69" i="1"/>
  <c r="H68" i="1" s="1"/>
  <c r="I68" i="1" s="1"/>
  <c r="J68" i="1" s="1"/>
  <c r="AT68" i="1"/>
  <c r="AS68" i="1"/>
  <c r="AP68" i="1"/>
  <c r="AA68" i="1"/>
  <c r="E68" i="1"/>
  <c r="H67" i="1" s="1"/>
  <c r="I67" i="1" s="1"/>
  <c r="J67" i="1" s="1"/>
  <c r="AT67" i="1"/>
  <c r="AP67" i="1"/>
  <c r="AA67" i="1"/>
  <c r="E67" i="1"/>
  <c r="AT66" i="1"/>
  <c r="AS66" i="1"/>
  <c r="AR66" i="1"/>
  <c r="AP66" i="1"/>
  <c r="AA66" i="1"/>
  <c r="H66" i="1"/>
  <c r="I66" i="1" s="1"/>
  <c r="J66" i="1" s="1"/>
  <c r="E66" i="1"/>
  <c r="H65" i="1" s="1"/>
  <c r="AT65" i="1"/>
  <c r="AS65" i="1"/>
  <c r="AP65" i="1"/>
  <c r="AA65" i="1"/>
  <c r="K65" i="1"/>
  <c r="L65" i="1" s="1"/>
  <c r="I65" i="1"/>
  <c r="J65" i="1" s="1"/>
  <c r="E65" i="1"/>
  <c r="H64" i="1" s="1"/>
  <c r="AT64" i="1"/>
  <c r="AP64" i="1"/>
  <c r="AA64" i="1"/>
  <c r="I64" i="1"/>
  <c r="J64" i="1" s="1"/>
  <c r="E64" i="1"/>
  <c r="H63" i="1" s="1"/>
  <c r="I63" i="1" s="1"/>
  <c r="J63" i="1" s="1"/>
  <c r="AT63" i="1"/>
  <c r="AP63" i="1"/>
  <c r="AA63" i="1"/>
  <c r="E63" i="1"/>
  <c r="AT62" i="1"/>
  <c r="AS62" i="1"/>
  <c r="AR62" i="1"/>
  <c r="AP62" i="1"/>
  <c r="AA62" i="1"/>
  <c r="H62" i="1"/>
  <c r="I62" i="1" s="1"/>
  <c r="J62" i="1" s="1"/>
  <c r="E62" i="1"/>
  <c r="H61" i="1" s="1"/>
  <c r="I61" i="1" s="1"/>
  <c r="J61" i="1" s="1"/>
  <c r="AT61" i="1"/>
  <c r="AP61" i="1"/>
  <c r="AA61" i="1"/>
  <c r="L61" i="1"/>
  <c r="K61" i="1"/>
  <c r="E61" i="1"/>
  <c r="AT60" i="1"/>
  <c r="AP60" i="1"/>
  <c r="AA60" i="1"/>
  <c r="J60" i="1"/>
  <c r="H60" i="1"/>
  <c r="I60" i="1" s="1"/>
  <c r="E60" i="1"/>
  <c r="H59" i="1" s="1"/>
  <c r="I59" i="1" s="1"/>
  <c r="J59" i="1" s="1"/>
  <c r="B60" i="1"/>
  <c r="AS64" i="1" s="1"/>
  <c r="AT59" i="1"/>
  <c r="AP59" i="1"/>
  <c r="AA59" i="1"/>
  <c r="E59" i="1"/>
  <c r="B59" i="1"/>
  <c r="T69" i="1" s="1"/>
  <c r="AT58" i="1"/>
  <c r="AS58" i="1"/>
  <c r="AP58" i="1"/>
  <c r="AA58" i="1"/>
  <c r="K58" i="1"/>
  <c r="L58" i="1" s="1"/>
  <c r="J58" i="1"/>
  <c r="H58" i="1"/>
  <c r="I58" i="1" s="1"/>
  <c r="B58" i="1"/>
  <c r="AR68" i="1" s="1"/>
  <c r="D54" i="1"/>
  <c r="AT53" i="1"/>
  <c r="AP53" i="1"/>
  <c r="AG53" i="1"/>
  <c r="AA53" i="1"/>
  <c r="T53" i="1"/>
  <c r="D53" i="1"/>
  <c r="E54" i="1" s="1"/>
  <c r="H53" i="1" s="1"/>
  <c r="I53" i="1" s="1"/>
  <c r="J53" i="1" s="1"/>
  <c r="AT52" i="1"/>
  <c r="AS52" i="1"/>
  <c r="AR52" i="1"/>
  <c r="AP52" i="1"/>
  <c r="AG52" i="1"/>
  <c r="AA52" i="1"/>
  <c r="T52" i="1"/>
  <c r="E52" i="1"/>
  <c r="H51" i="1" s="1"/>
  <c r="D52" i="1"/>
  <c r="E53" i="1" s="1"/>
  <c r="H52" i="1" s="1"/>
  <c r="I52" i="1" s="1"/>
  <c r="J52" i="1" s="1"/>
  <c r="AT51" i="1"/>
  <c r="AS51" i="1"/>
  <c r="AP51" i="1"/>
  <c r="AG51" i="1"/>
  <c r="AA51" i="1"/>
  <c r="I51" i="1"/>
  <c r="J51" i="1" s="1"/>
  <c r="D51" i="1"/>
  <c r="AT50" i="1"/>
  <c r="AP50" i="1"/>
  <c r="AG50" i="1"/>
  <c r="AA50" i="1"/>
  <c r="D50" i="1"/>
  <c r="E51" i="1" s="1"/>
  <c r="H50" i="1" s="1"/>
  <c r="I50" i="1" s="1"/>
  <c r="J50" i="1" s="1"/>
  <c r="AT49" i="1"/>
  <c r="AS49" i="1"/>
  <c r="AP49" i="1"/>
  <c r="AG49" i="1"/>
  <c r="AA49" i="1"/>
  <c r="K49" i="1"/>
  <c r="L49" i="1" s="1"/>
  <c r="D49" i="1"/>
  <c r="E50" i="1" s="1"/>
  <c r="H49" i="1" s="1"/>
  <c r="I49" i="1" s="1"/>
  <c r="J49" i="1" s="1"/>
  <c r="AT48" i="1"/>
  <c r="AP48" i="1"/>
  <c r="AG48" i="1"/>
  <c r="AA48" i="1"/>
  <c r="T48" i="1"/>
  <c r="K48" i="1"/>
  <c r="L48" i="1" s="1"/>
  <c r="D48" i="1"/>
  <c r="E49" i="1" s="1"/>
  <c r="H48" i="1" s="1"/>
  <c r="I48" i="1" s="1"/>
  <c r="J48" i="1" s="1"/>
  <c r="AT47" i="1"/>
  <c r="AP47" i="1"/>
  <c r="AG47" i="1"/>
  <c r="AA47" i="1"/>
  <c r="E47" i="1"/>
  <c r="H46" i="1" s="1"/>
  <c r="I46" i="1" s="1"/>
  <c r="J46" i="1" s="1"/>
  <c r="D47" i="1"/>
  <c r="E48" i="1" s="1"/>
  <c r="H47" i="1" s="1"/>
  <c r="I47" i="1" s="1"/>
  <c r="J47" i="1" s="1"/>
  <c r="AT46" i="1"/>
  <c r="AP46" i="1"/>
  <c r="AG46" i="1"/>
  <c r="AA46" i="1"/>
  <c r="D46" i="1"/>
  <c r="AT45" i="1"/>
  <c r="AP45" i="1"/>
  <c r="AG45" i="1"/>
  <c r="AA45" i="1"/>
  <c r="T45" i="1"/>
  <c r="D45" i="1"/>
  <c r="E46" i="1" s="1"/>
  <c r="H45" i="1" s="1"/>
  <c r="I45" i="1" s="1"/>
  <c r="J45" i="1" s="1"/>
  <c r="AT44" i="1"/>
  <c r="AS44" i="1"/>
  <c r="AR44" i="1"/>
  <c r="AP44" i="1"/>
  <c r="AG44" i="1"/>
  <c r="AA44" i="1"/>
  <c r="D44" i="1"/>
  <c r="E45" i="1" s="1"/>
  <c r="H44" i="1" s="1"/>
  <c r="I44" i="1" s="1"/>
  <c r="J44" i="1" s="1"/>
  <c r="B44" i="1"/>
  <c r="AS48" i="1" s="1"/>
  <c r="AT43" i="1"/>
  <c r="AS43" i="1"/>
  <c r="AP43" i="1"/>
  <c r="AG43" i="1"/>
  <c r="AA43" i="1"/>
  <c r="T43" i="1"/>
  <c r="K43" i="1"/>
  <c r="L43" i="1" s="1"/>
  <c r="D43" i="1"/>
  <c r="E44" i="1" s="1"/>
  <c r="H43" i="1" s="1"/>
  <c r="I43" i="1" s="1"/>
  <c r="J43" i="1" s="1"/>
  <c r="B43" i="1"/>
  <c r="T44" i="1" s="1"/>
  <c r="AT42" i="1"/>
  <c r="AS42" i="1"/>
  <c r="AR42" i="1"/>
  <c r="AP42" i="1"/>
  <c r="AG42" i="1"/>
  <c r="AA42" i="1"/>
  <c r="T42" i="1"/>
  <c r="D42" i="1"/>
  <c r="E43" i="1" s="1"/>
  <c r="H42" i="1" s="1"/>
  <c r="I42" i="1" s="1"/>
  <c r="J42" i="1" s="1"/>
  <c r="B42" i="1"/>
  <c r="E38" i="1"/>
  <c r="H37" i="1" s="1"/>
  <c r="I37" i="1" s="1"/>
  <c r="J37" i="1" s="1"/>
  <c r="AT37" i="1"/>
  <c r="AP37" i="1"/>
  <c r="AA37" i="1"/>
  <c r="E37" i="1"/>
  <c r="AT36" i="1"/>
  <c r="AP36" i="1"/>
  <c r="AA36" i="1"/>
  <c r="H36" i="1"/>
  <c r="I36" i="1" s="1"/>
  <c r="J36" i="1" s="1"/>
  <c r="E36" i="1"/>
  <c r="AT35" i="1"/>
  <c r="AS35" i="1"/>
  <c r="AP35" i="1"/>
  <c r="AA35" i="1"/>
  <c r="T35" i="1"/>
  <c r="H35" i="1"/>
  <c r="I35" i="1" s="1"/>
  <c r="J35" i="1" s="1"/>
  <c r="E35" i="1"/>
  <c r="H34" i="1" s="1"/>
  <c r="I34" i="1" s="1"/>
  <c r="AT34" i="1"/>
  <c r="AP34" i="1"/>
  <c r="AA34" i="1"/>
  <c r="J34" i="1"/>
  <c r="E34" i="1"/>
  <c r="AT33" i="1"/>
  <c r="AP33" i="1"/>
  <c r="AA33" i="1"/>
  <c r="J33" i="1"/>
  <c r="I33" i="1"/>
  <c r="H33" i="1"/>
  <c r="E33" i="1"/>
  <c r="AT32" i="1"/>
  <c r="AP32" i="1"/>
  <c r="AA32" i="1"/>
  <c r="T32" i="1"/>
  <c r="H32" i="1"/>
  <c r="I32" i="1" s="1"/>
  <c r="J32" i="1" s="1"/>
  <c r="E32" i="1"/>
  <c r="AT31" i="1"/>
  <c r="AS31" i="1"/>
  <c r="AP31" i="1"/>
  <c r="AA31" i="1"/>
  <c r="T31" i="1"/>
  <c r="H31" i="1"/>
  <c r="I31" i="1" s="1"/>
  <c r="J31" i="1" s="1"/>
  <c r="E31" i="1"/>
  <c r="H30" i="1" s="1"/>
  <c r="I30" i="1" s="1"/>
  <c r="J30" i="1" s="1"/>
  <c r="AT30" i="1"/>
  <c r="AP30" i="1"/>
  <c r="AA30" i="1"/>
  <c r="K30" i="1"/>
  <c r="L30" i="1" s="1"/>
  <c r="E30" i="1"/>
  <c r="H29" i="1" s="1"/>
  <c r="I29" i="1" s="1"/>
  <c r="J29" i="1" s="1"/>
  <c r="AT29" i="1"/>
  <c r="AP29" i="1"/>
  <c r="AA29" i="1"/>
  <c r="T29" i="1"/>
  <c r="K29" i="1"/>
  <c r="L29" i="1" s="1"/>
  <c r="E29" i="1"/>
  <c r="AT28" i="1"/>
  <c r="AP28" i="1"/>
  <c r="AA28" i="1"/>
  <c r="I28" i="1"/>
  <c r="J28" i="1" s="1"/>
  <c r="H28" i="1"/>
  <c r="E28" i="1"/>
  <c r="B28" i="1"/>
  <c r="AS37" i="1" s="1"/>
  <c r="AT27" i="1"/>
  <c r="AS27" i="1"/>
  <c r="AP27" i="1"/>
  <c r="AA27" i="1"/>
  <c r="T27" i="1"/>
  <c r="K27" i="1"/>
  <c r="L27" i="1" s="1"/>
  <c r="J27" i="1"/>
  <c r="H27" i="1"/>
  <c r="I27" i="1" s="1"/>
  <c r="E27" i="1"/>
  <c r="B27" i="1"/>
  <c r="T34" i="1" s="1"/>
  <c r="AT26" i="1"/>
  <c r="AP26" i="1"/>
  <c r="AA26" i="1"/>
  <c r="I26" i="1"/>
  <c r="J26" i="1" s="1"/>
  <c r="H26" i="1"/>
  <c r="B26" i="1"/>
  <c r="AR37" i="1" s="1"/>
  <c r="AW147" i="28"/>
  <c r="AS147" i="28"/>
  <c r="AG147" i="28"/>
  <c r="T147" i="28"/>
  <c r="AW146" i="28"/>
  <c r="AU146" i="28"/>
  <c r="AS146" i="28"/>
  <c r="AG146" i="28"/>
  <c r="AW145" i="28"/>
  <c r="AS145" i="28"/>
  <c r="AG145" i="28"/>
  <c r="AW144" i="28"/>
  <c r="AV144" i="28"/>
  <c r="AS144" i="28"/>
  <c r="AG144" i="28"/>
  <c r="T144" i="28"/>
  <c r="AW143" i="28"/>
  <c r="AU143" i="28"/>
  <c r="AS143" i="28"/>
  <c r="AG143" i="28"/>
  <c r="K143" i="28"/>
  <c r="L143" i="28" s="1"/>
  <c r="AW142" i="28"/>
  <c r="AS142" i="28"/>
  <c r="AG142" i="28"/>
  <c r="T142" i="28"/>
  <c r="AW141" i="28"/>
  <c r="AU141" i="28"/>
  <c r="AS141" i="28"/>
  <c r="AG141" i="28"/>
  <c r="AW140" i="28"/>
  <c r="AS140" i="28"/>
  <c r="AG140" i="28"/>
  <c r="K140" i="28"/>
  <c r="L140" i="28" s="1"/>
  <c r="AW139" i="28"/>
  <c r="AS139" i="28"/>
  <c r="AG139" i="28"/>
  <c r="T139" i="28"/>
  <c r="AW138" i="28"/>
  <c r="AU138" i="28"/>
  <c r="AS138" i="28"/>
  <c r="AG138" i="28"/>
  <c r="B138" i="28"/>
  <c r="AW137" i="28"/>
  <c r="AU137" i="28"/>
  <c r="AS137" i="28"/>
  <c r="AG137" i="28"/>
  <c r="K137" i="28"/>
  <c r="L137" i="28" s="1"/>
  <c r="B137" i="28"/>
  <c r="T140" i="28" s="1"/>
  <c r="AW136" i="28"/>
  <c r="AU136" i="28"/>
  <c r="AS136" i="28"/>
  <c r="AG136" i="28"/>
  <c r="K136" i="28"/>
  <c r="L136" i="28" s="1"/>
  <c r="R136" i="28" s="1"/>
  <c r="B136" i="28"/>
  <c r="K142" i="28" s="1"/>
  <c r="L142" i="28" s="1"/>
  <c r="AZ132" i="28"/>
  <c r="AW132" i="28"/>
  <c r="AV132" i="28"/>
  <c r="AS132" i="28"/>
  <c r="AG132" i="28"/>
  <c r="AZ131" i="28"/>
  <c r="AW131" i="28"/>
  <c r="AS131" i="28"/>
  <c r="AG131" i="28"/>
  <c r="AZ130" i="28"/>
  <c r="AW130" i="28"/>
  <c r="AU130" i="28"/>
  <c r="AS130" i="28"/>
  <c r="AG130" i="28"/>
  <c r="K130" i="28"/>
  <c r="AZ129" i="28"/>
  <c r="AW129" i="28"/>
  <c r="AS129" i="28"/>
  <c r="AG129" i="28"/>
  <c r="AZ128" i="28"/>
  <c r="AW128" i="28"/>
  <c r="AS128" i="28"/>
  <c r="AG128" i="28"/>
  <c r="K128" i="28"/>
  <c r="AZ127" i="28"/>
  <c r="AW127" i="28"/>
  <c r="AS127" i="28"/>
  <c r="AG127" i="28"/>
  <c r="AZ126" i="28"/>
  <c r="AW126" i="28"/>
  <c r="AU126" i="28"/>
  <c r="AS126" i="28"/>
  <c r="AG126" i="28"/>
  <c r="AZ125" i="28"/>
  <c r="AW125" i="28"/>
  <c r="AS125" i="28"/>
  <c r="AG125" i="28"/>
  <c r="K125" i="28"/>
  <c r="AZ124" i="28"/>
  <c r="AW124" i="28"/>
  <c r="AV124" i="28"/>
  <c r="AS124" i="28"/>
  <c r="AG124" i="28"/>
  <c r="AZ123" i="28"/>
  <c r="AW123" i="28"/>
  <c r="AS123" i="28"/>
  <c r="AG123" i="28"/>
  <c r="B123" i="28"/>
  <c r="AV123" i="28" s="1"/>
  <c r="AZ122" i="28"/>
  <c r="AW122" i="28"/>
  <c r="AV122" i="28"/>
  <c r="AU122" i="28"/>
  <c r="AS122" i="28"/>
  <c r="AG122" i="28"/>
  <c r="B122" i="28"/>
  <c r="AZ121" i="28"/>
  <c r="AW121" i="28"/>
  <c r="AV121" i="28"/>
  <c r="AS121" i="28"/>
  <c r="AG121" i="28"/>
  <c r="B121" i="28"/>
  <c r="AU132" i="28" s="1"/>
  <c r="AW116" i="28"/>
  <c r="AU116" i="28"/>
  <c r="AS116" i="28"/>
  <c r="AG116" i="28"/>
  <c r="AW115" i="28"/>
  <c r="AS115" i="28"/>
  <c r="AG115" i="28"/>
  <c r="K115" i="28"/>
  <c r="L115" i="28" s="1"/>
  <c r="AW114" i="28"/>
  <c r="AS114" i="28"/>
  <c r="AG114" i="28"/>
  <c r="T114" i="28"/>
  <c r="R114" i="28"/>
  <c r="AW113" i="28"/>
  <c r="AU113" i="28"/>
  <c r="AS113" i="28"/>
  <c r="AG113" i="28"/>
  <c r="AW112" i="28"/>
  <c r="AS112" i="28"/>
  <c r="AG112" i="28"/>
  <c r="AW111" i="28"/>
  <c r="AS111" i="28"/>
  <c r="AG111" i="28"/>
  <c r="K111" i="28"/>
  <c r="L111" i="28" s="1"/>
  <c r="AW110" i="28"/>
  <c r="AS110" i="28"/>
  <c r="AG110" i="28"/>
  <c r="AW109" i="28"/>
  <c r="AS109" i="28"/>
  <c r="AG109" i="28"/>
  <c r="AW108" i="28"/>
  <c r="AS108" i="28"/>
  <c r="AG108" i="28"/>
  <c r="K108" i="28"/>
  <c r="L108" i="28" s="1"/>
  <c r="AW107" i="28"/>
  <c r="AS107" i="28"/>
  <c r="AG107" i="28"/>
  <c r="B107" i="28"/>
  <c r="AV111" i="28" s="1"/>
  <c r="AW106" i="28"/>
  <c r="AS106" i="28"/>
  <c r="AG106" i="28"/>
  <c r="B106" i="28"/>
  <c r="T109" i="28" s="1"/>
  <c r="AW105" i="28"/>
  <c r="AS105" i="28"/>
  <c r="AG105" i="28"/>
  <c r="T105" i="28"/>
  <c r="B105" i="28"/>
  <c r="K114" i="28" s="1"/>
  <c r="L114" i="28" s="1"/>
  <c r="AM100" i="28"/>
  <c r="T100" i="28"/>
  <c r="AM99" i="28"/>
  <c r="AM98" i="28"/>
  <c r="AM97" i="28"/>
  <c r="T97" i="28"/>
  <c r="AM96" i="28"/>
  <c r="AM95" i="28"/>
  <c r="T95" i="28"/>
  <c r="AM94" i="28"/>
  <c r="AK94" i="28"/>
  <c r="K94" i="28"/>
  <c r="L94" i="28" s="1"/>
  <c r="AM93" i="28"/>
  <c r="AM92" i="28"/>
  <c r="T92" i="28"/>
  <c r="AM91" i="28"/>
  <c r="B91" i="28"/>
  <c r="AM90" i="28"/>
  <c r="T90" i="28"/>
  <c r="B90" i="28"/>
  <c r="AM89" i="28"/>
  <c r="B89" i="28"/>
  <c r="AK91" i="28" s="1"/>
  <c r="AT84" i="28"/>
  <c r="AR84" i="28"/>
  <c r="AP84" i="28"/>
  <c r="AA84" i="28"/>
  <c r="T84" i="28"/>
  <c r="K84" i="28"/>
  <c r="L84" i="28" s="1"/>
  <c r="AT83" i="28"/>
  <c r="AS83" i="28"/>
  <c r="AP83" i="28"/>
  <c r="AA83" i="28"/>
  <c r="T83" i="28"/>
  <c r="L83" i="28"/>
  <c r="R83" i="28" s="1"/>
  <c r="K83" i="28"/>
  <c r="AT82" i="28"/>
  <c r="AP82" i="28"/>
  <c r="AA82" i="28"/>
  <c r="T82" i="28"/>
  <c r="AT81" i="28"/>
  <c r="AP81" i="28"/>
  <c r="AA81" i="28"/>
  <c r="T81" i="28"/>
  <c r="AT80" i="28"/>
  <c r="AS80" i="28"/>
  <c r="AP80" i="28"/>
  <c r="AA80" i="28"/>
  <c r="T80" i="28"/>
  <c r="K80" i="28"/>
  <c r="L80" i="28" s="1"/>
  <c r="AT79" i="28"/>
  <c r="AP79" i="28"/>
  <c r="AA79" i="28"/>
  <c r="T79" i="28"/>
  <c r="AT78" i="28"/>
  <c r="AP78" i="28"/>
  <c r="AA78" i="28"/>
  <c r="T78" i="28"/>
  <c r="AT77" i="28"/>
  <c r="AS77" i="28"/>
  <c r="AR77" i="28"/>
  <c r="AP77" i="28"/>
  <c r="AA77" i="28"/>
  <c r="T77" i="28"/>
  <c r="K77" i="28"/>
  <c r="L77" i="28" s="1"/>
  <c r="AT76" i="28"/>
  <c r="AP76" i="28"/>
  <c r="AA76" i="28"/>
  <c r="T76" i="28"/>
  <c r="AT75" i="28"/>
  <c r="AP75" i="28"/>
  <c r="AA75" i="28"/>
  <c r="T75" i="28"/>
  <c r="B75" i="28"/>
  <c r="AS84" i="28" s="1"/>
  <c r="AT74" i="28"/>
  <c r="AS74" i="28"/>
  <c r="AP74" i="28"/>
  <c r="AA74" i="28"/>
  <c r="T74" i="28"/>
  <c r="K74" i="28"/>
  <c r="L74" i="28" s="1"/>
  <c r="B74" i="28"/>
  <c r="AT73" i="28"/>
  <c r="AP73" i="28"/>
  <c r="AA73" i="28"/>
  <c r="T73" i="28"/>
  <c r="B73" i="28"/>
  <c r="AR79" i="28" s="1"/>
  <c r="AT69" i="28"/>
  <c r="AR69" i="28"/>
  <c r="AP69" i="28"/>
  <c r="AA69" i="28"/>
  <c r="T69" i="28"/>
  <c r="E69" i="28"/>
  <c r="AT68" i="28"/>
  <c r="AR68" i="28"/>
  <c r="AP68" i="28"/>
  <c r="AA68" i="28"/>
  <c r="T68" i="28"/>
  <c r="L68" i="28"/>
  <c r="K68" i="28"/>
  <c r="H68" i="28"/>
  <c r="I68" i="28" s="1"/>
  <c r="J68" i="28" s="1"/>
  <c r="D68" i="28"/>
  <c r="D83" i="28" s="1"/>
  <c r="AT67" i="28"/>
  <c r="AR67" i="28"/>
  <c r="AP67" i="28"/>
  <c r="AA67" i="28"/>
  <c r="T67" i="28"/>
  <c r="K67" i="28"/>
  <c r="L67" i="28" s="1"/>
  <c r="AT66" i="28"/>
  <c r="AR66" i="28"/>
  <c r="AP66" i="28"/>
  <c r="AA66" i="28"/>
  <c r="T66" i="28"/>
  <c r="D66" i="28"/>
  <c r="AT65" i="28"/>
  <c r="AR65" i="28"/>
  <c r="AP65" i="28"/>
  <c r="AA65" i="28"/>
  <c r="T65" i="28"/>
  <c r="K65" i="28"/>
  <c r="L65" i="28" s="1"/>
  <c r="E65" i="28"/>
  <c r="H64" i="28" s="1"/>
  <c r="I64" i="28" s="1"/>
  <c r="J64" i="28" s="1"/>
  <c r="AT64" i="28"/>
  <c r="AR64" i="28"/>
  <c r="AP64" i="28"/>
  <c r="AA64" i="28"/>
  <c r="T64" i="28"/>
  <c r="L64" i="28"/>
  <c r="K64" i="28"/>
  <c r="D64" i="28"/>
  <c r="D79" i="28" s="1"/>
  <c r="AT63" i="28"/>
  <c r="AR63" i="28"/>
  <c r="AP63" i="28"/>
  <c r="AA63" i="28"/>
  <c r="L63" i="28"/>
  <c r="R63" i="28" s="1"/>
  <c r="K63" i="28"/>
  <c r="D63" i="28"/>
  <c r="AT62" i="28"/>
  <c r="AP62" i="28"/>
  <c r="AA62" i="28"/>
  <c r="L62" i="28"/>
  <c r="K62" i="28"/>
  <c r="E62" i="28"/>
  <c r="H61" i="28" s="1"/>
  <c r="I61" i="28" s="1"/>
  <c r="J61" i="28" s="1"/>
  <c r="AT61" i="28"/>
  <c r="AR61" i="28"/>
  <c r="AP61" i="28"/>
  <c r="AA61" i="28"/>
  <c r="T61" i="28"/>
  <c r="L61" i="28"/>
  <c r="K61" i="28"/>
  <c r="AT60" i="28"/>
  <c r="AR60" i="28"/>
  <c r="AP60" i="28"/>
  <c r="AA60" i="28"/>
  <c r="L60" i="28"/>
  <c r="R60" i="28" s="1"/>
  <c r="K60" i="28"/>
  <c r="E60" i="28"/>
  <c r="H59" i="28" s="1"/>
  <c r="I59" i="28" s="1"/>
  <c r="J59" i="28" s="1"/>
  <c r="D60" i="28"/>
  <c r="B60" i="28"/>
  <c r="AT59" i="28"/>
  <c r="AR59" i="28"/>
  <c r="AP59" i="28"/>
  <c r="AA59" i="28"/>
  <c r="T59" i="28"/>
  <c r="K59" i="28"/>
  <c r="L59" i="28" s="1"/>
  <c r="D59" i="28"/>
  <c r="D74" i="28" s="1"/>
  <c r="B59" i="28"/>
  <c r="T62" i="28" s="1"/>
  <c r="AT58" i="28"/>
  <c r="AR58" i="28"/>
  <c r="AP58" i="28"/>
  <c r="AA58" i="28"/>
  <c r="T58" i="28"/>
  <c r="K58" i="28"/>
  <c r="L58" i="28" s="1"/>
  <c r="R58" i="28" s="1"/>
  <c r="B58" i="28"/>
  <c r="K69" i="28" s="1"/>
  <c r="L69" i="28" s="1"/>
  <c r="D54" i="28"/>
  <c r="D70" i="28" s="1"/>
  <c r="D85" i="28" s="1"/>
  <c r="D101" i="28" s="1"/>
  <c r="D117" i="28" s="1"/>
  <c r="D133" i="28" s="1"/>
  <c r="D148" i="28" s="1"/>
  <c r="AT53" i="28"/>
  <c r="AP53" i="28"/>
  <c r="AG53" i="28"/>
  <c r="AA53" i="28"/>
  <c r="K53" i="28"/>
  <c r="D53" i="28"/>
  <c r="E54" i="28" s="1"/>
  <c r="H53" i="28" s="1"/>
  <c r="I53" i="28" s="1"/>
  <c r="J53" i="28" s="1"/>
  <c r="AT52" i="28"/>
  <c r="AP52" i="28"/>
  <c r="AG52" i="28"/>
  <c r="AA52" i="28"/>
  <c r="E52" i="28"/>
  <c r="D52" i="28"/>
  <c r="E53" i="28" s="1"/>
  <c r="H52" i="28" s="1"/>
  <c r="I52" i="28" s="1"/>
  <c r="J52" i="28" s="1"/>
  <c r="AT51" i="28"/>
  <c r="AR51" i="28"/>
  <c r="AP51" i="28"/>
  <c r="AG51" i="28"/>
  <c r="AA51" i="28"/>
  <c r="H51" i="28"/>
  <c r="I51" i="28" s="1"/>
  <c r="J51" i="28" s="1"/>
  <c r="E51" i="28"/>
  <c r="H50" i="28" s="1"/>
  <c r="D51" i="28"/>
  <c r="D67" i="28" s="1"/>
  <c r="AT50" i="28"/>
  <c r="AS50" i="28"/>
  <c r="AP50" i="28"/>
  <c r="AG50" i="28"/>
  <c r="AA50" i="28"/>
  <c r="I50" i="28"/>
  <c r="J50" i="28" s="1"/>
  <c r="D50" i="28"/>
  <c r="AT49" i="28"/>
  <c r="AP49" i="28"/>
  <c r="AG49" i="28"/>
  <c r="AA49" i="28"/>
  <c r="E49" i="28"/>
  <c r="H48" i="28" s="1"/>
  <c r="D49" i="28"/>
  <c r="D65" i="28" s="1"/>
  <c r="D80" i="28" s="1"/>
  <c r="AT48" i="28"/>
  <c r="AS48" i="28"/>
  <c r="AP48" i="28"/>
  <c r="AG48" i="28"/>
  <c r="AA48" i="28"/>
  <c r="K48" i="28"/>
  <c r="J48" i="28"/>
  <c r="I48" i="28"/>
  <c r="D48" i="28"/>
  <c r="AT47" i="28"/>
  <c r="AP47" i="28"/>
  <c r="AG47" i="28"/>
  <c r="AA47" i="28"/>
  <c r="K47" i="28"/>
  <c r="D47" i="28"/>
  <c r="E48" i="28" s="1"/>
  <c r="H47" i="28" s="1"/>
  <c r="I47" i="28" s="1"/>
  <c r="J47" i="28" s="1"/>
  <c r="AT46" i="28"/>
  <c r="AR46" i="28"/>
  <c r="AP46" i="28"/>
  <c r="AG46" i="28"/>
  <c r="AA46" i="28"/>
  <c r="E46" i="28"/>
  <c r="D46" i="28"/>
  <c r="AT45" i="28"/>
  <c r="AR45" i="28"/>
  <c r="AP45" i="28"/>
  <c r="AG45" i="28"/>
  <c r="AA45" i="28"/>
  <c r="H45" i="28"/>
  <c r="I45" i="28" s="1"/>
  <c r="J45" i="28" s="1"/>
  <c r="D45" i="28"/>
  <c r="D61" i="28" s="1"/>
  <c r="D76" i="28" s="1"/>
  <c r="AT44" i="28"/>
  <c r="AP44" i="28"/>
  <c r="AG44" i="28"/>
  <c r="AA44" i="28"/>
  <c r="D44" i="28"/>
  <c r="E45" i="28" s="1"/>
  <c r="H44" i="28" s="1"/>
  <c r="I44" i="28" s="1"/>
  <c r="J44" i="28" s="1"/>
  <c r="B44" i="28"/>
  <c r="AS47" i="28" s="1"/>
  <c r="AT43" i="28"/>
  <c r="AS43" i="28"/>
  <c r="AP43" i="28"/>
  <c r="AG43" i="28"/>
  <c r="AA43" i="28"/>
  <c r="K43" i="28"/>
  <c r="I43" i="28"/>
  <c r="J43" i="28" s="1"/>
  <c r="D43" i="28"/>
  <c r="E44" i="28" s="1"/>
  <c r="H43" i="28" s="1"/>
  <c r="B43" i="28"/>
  <c r="AT42" i="28"/>
  <c r="AP42" i="28"/>
  <c r="AG42" i="28"/>
  <c r="AA42" i="28"/>
  <c r="D42" i="28"/>
  <c r="D58" i="28" s="1"/>
  <c r="D73" i="28" s="1"/>
  <c r="B42" i="28"/>
  <c r="AR50" i="28" s="1"/>
  <c r="E38" i="28"/>
  <c r="AT37" i="28"/>
  <c r="AS37" i="28"/>
  <c r="AP37" i="28"/>
  <c r="AA37" i="28"/>
  <c r="H37" i="28"/>
  <c r="I37" i="28" s="1"/>
  <c r="J37" i="28" s="1"/>
  <c r="E37" i="28"/>
  <c r="AT36" i="28"/>
  <c r="AP36" i="28"/>
  <c r="AA36" i="28"/>
  <c r="T36" i="28"/>
  <c r="H36" i="28"/>
  <c r="I36" i="28" s="1"/>
  <c r="J36" i="28" s="1"/>
  <c r="E36" i="28"/>
  <c r="H35" i="28" s="1"/>
  <c r="I35" i="28" s="1"/>
  <c r="J35" i="28" s="1"/>
  <c r="AT35" i="28"/>
  <c r="AP35" i="28"/>
  <c r="AA35" i="28"/>
  <c r="T35" i="28"/>
  <c r="E35" i="28"/>
  <c r="H34" i="28" s="1"/>
  <c r="I34" i="28" s="1"/>
  <c r="J34" i="28" s="1"/>
  <c r="AT34" i="28"/>
  <c r="AP34" i="28"/>
  <c r="AA34" i="28"/>
  <c r="E34" i="28"/>
  <c r="AT33" i="28"/>
  <c r="AS33" i="28"/>
  <c r="AP33" i="28"/>
  <c r="AA33" i="28"/>
  <c r="H33" i="28"/>
  <c r="I33" i="28" s="1"/>
  <c r="J33" i="28" s="1"/>
  <c r="E33" i="28"/>
  <c r="AT32" i="28"/>
  <c r="AS32" i="28"/>
  <c r="AP32" i="28"/>
  <c r="AA32" i="28"/>
  <c r="H32" i="28"/>
  <c r="I32" i="28" s="1"/>
  <c r="J32" i="28" s="1"/>
  <c r="E32" i="28"/>
  <c r="H31" i="28" s="1"/>
  <c r="I31" i="28" s="1"/>
  <c r="J31" i="28" s="1"/>
  <c r="AT31" i="28"/>
  <c r="AP31" i="28"/>
  <c r="AA31" i="28"/>
  <c r="T31" i="28"/>
  <c r="E31" i="28"/>
  <c r="AT30" i="28"/>
  <c r="AP30" i="28"/>
  <c r="AA30" i="28"/>
  <c r="H30" i="28"/>
  <c r="I30" i="28" s="1"/>
  <c r="J30" i="28" s="1"/>
  <c r="E30" i="28"/>
  <c r="H29" i="28" s="1"/>
  <c r="AT29" i="28"/>
  <c r="AP29" i="28"/>
  <c r="AA29" i="28"/>
  <c r="I29" i="28"/>
  <c r="J29" i="28" s="1"/>
  <c r="E29" i="28"/>
  <c r="AT28" i="28"/>
  <c r="AP28" i="28"/>
  <c r="AA28" i="28"/>
  <c r="I28" i="28"/>
  <c r="J28" i="28" s="1"/>
  <c r="H28" i="28"/>
  <c r="E28" i="28"/>
  <c r="B28" i="28"/>
  <c r="AS28" i="28" s="1"/>
  <c r="AT27" i="28"/>
  <c r="AS27" i="28"/>
  <c r="AP27" i="28"/>
  <c r="AA27" i="28"/>
  <c r="T27" i="28"/>
  <c r="I27" i="28"/>
  <c r="J27" i="28" s="1"/>
  <c r="H27" i="28"/>
  <c r="E27" i="28"/>
  <c r="B27" i="28"/>
  <c r="T37" i="28" s="1"/>
  <c r="AT26" i="28"/>
  <c r="AS26" i="28"/>
  <c r="AP26" i="28"/>
  <c r="AA26" i="28"/>
  <c r="H26" i="28"/>
  <c r="I26" i="28" s="1"/>
  <c r="J26" i="28" s="1"/>
  <c r="B26" i="28"/>
  <c r="AR37" i="28" s="1"/>
  <c r="AW147" i="30"/>
  <c r="AU147" i="30"/>
  <c r="AS147" i="30"/>
  <c r="AG147" i="30"/>
  <c r="L147" i="30"/>
  <c r="R147" i="30" s="1"/>
  <c r="AW146" i="30"/>
  <c r="AV146" i="30"/>
  <c r="AU146" i="30"/>
  <c r="AS146" i="30"/>
  <c r="AG146" i="30"/>
  <c r="AW145" i="30"/>
  <c r="AU145" i="30"/>
  <c r="AS145" i="30"/>
  <c r="AG145" i="30"/>
  <c r="L145" i="30"/>
  <c r="K145" i="30"/>
  <c r="AW144" i="30"/>
  <c r="AU144" i="30"/>
  <c r="AS144" i="30"/>
  <c r="AG144" i="30"/>
  <c r="AW143" i="30"/>
  <c r="AV143" i="30"/>
  <c r="AU143" i="30"/>
  <c r="AS143" i="30"/>
  <c r="AG143" i="30"/>
  <c r="AW142" i="30"/>
  <c r="AS142" i="30"/>
  <c r="AG142" i="30"/>
  <c r="K142" i="30"/>
  <c r="AW141" i="30"/>
  <c r="AS141" i="30"/>
  <c r="AG141" i="30"/>
  <c r="K141" i="30"/>
  <c r="AW140" i="30"/>
  <c r="AU140" i="30"/>
  <c r="AS140" i="30"/>
  <c r="AG140" i="30"/>
  <c r="K140" i="30"/>
  <c r="AW139" i="30"/>
  <c r="AS139" i="30"/>
  <c r="AG139" i="30"/>
  <c r="K139" i="30"/>
  <c r="AW138" i="30"/>
  <c r="AS138" i="30"/>
  <c r="AG138" i="30"/>
  <c r="R138" i="30"/>
  <c r="K138" i="30"/>
  <c r="L138" i="30" s="1"/>
  <c r="B138" i="30"/>
  <c r="AV141" i="30" s="1"/>
  <c r="AW137" i="30"/>
  <c r="AV137" i="30"/>
  <c r="AU137" i="30"/>
  <c r="AS137" i="30"/>
  <c r="AG137" i="30"/>
  <c r="K137" i="30"/>
  <c r="B137" i="30"/>
  <c r="AW136" i="30"/>
  <c r="AU136" i="30"/>
  <c r="AS136" i="30"/>
  <c r="AG136" i="30"/>
  <c r="L136" i="30"/>
  <c r="K136" i="30"/>
  <c r="B136" i="30"/>
  <c r="K147" i="30" s="1"/>
  <c r="AZ132" i="30"/>
  <c r="AW132" i="30"/>
  <c r="AV132" i="30"/>
  <c r="AU132" i="30"/>
  <c r="AS132" i="30"/>
  <c r="AG132" i="30"/>
  <c r="T132" i="30"/>
  <c r="AZ131" i="30"/>
  <c r="AW131" i="30"/>
  <c r="AS131" i="30"/>
  <c r="AG131" i="30"/>
  <c r="AZ130" i="30"/>
  <c r="AW130" i="30"/>
  <c r="AV130" i="30"/>
  <c r="AU130" i="30"/>
  <c r="AS130" i="30"/>
  <c r="AG130" i="30"/>
  <c r="AZ129" i="30"/>
  <c r="AW129" i="30"/>
  <c r="AV129" i="30"/>
  <c r="AS129" i="30"/>
  <c r="AG129" i="30"/>
  <c r="AZ128" i="30"/>
  <c r="AW128" i="30"/>
  <c r="AU128" i="30"/>
  <c r="AS128" i="30"/>
  <c r="AG128" i="30"/>
  <c r="AZ127" i="30"/>
  <c r="AW127" i="30"/>
  <c r="AS127" i="30"/>
  <c r="AG127" i="30"/>
  <c r="K127" i="30"/>
  <c r="L127" i="30" s="1"/>
  <c r="AZ126" i="30"/>
  <c r="AW126" i="30"/>
  <c r="AV126" i="30"/>
  <c r="AU126" i="30"/>
  <c r="AS126" i="30"/>
  <c r="AG126" i="30"/>
  <c r="T126" i="30"/>
  <c r="K126" i="30"/>
  <c r="L126" i="30" s="1"/>
  <c r="R126" i="30" s="1"/>
  <c r="AZ125" i="30"/>
  <c r="AW125" i="30"/>
  <c r="AV125" i="30"/>
  <c r="AS125" i="30"/>
  <c r="AG125" i="30"/>
  <c r="L125" i="30"/>
  <c r="R125" i="30" s="1"/>
  <c r="K125" i="30"/>
  <c r="AZ124" i="30"/>
  <c r="AW124" i="30"/>
  <c r="AV124" i="30"/>
  <c r="AU124" i="30"/>
  <c r="AS124" i="30"/>
  <c r="AG124" i="30"/>
  <c r="T124" i="30"/>
  <c r="AZ123" i="30"/>
  <c r="AW123" i="30"/>
  <c r="AV123" i="30"/>
  <c r="AU123" i="30"/>
  <c r="AS123" i="30"/>
  <c r="AG123" i="30"/>
  <c r="K123" i="30"/>
  <c r="L123" i="30" s="1"/>
  <c r="B123" i="30"/>
  <c r="AV131" i="30" s="1"/>
  <c r="AZ122" i="30"/>
  <c r="AW122" i="30"/>
  <c r="AV122" i="30"/>
  <c r="AS122" i="30"/>
  <c r="AG122" i="30"/>
  <c r="T122" i="30"/>
  <c r="R122" i="30"/>
  <c r="K122" i="30"/>
  <c r="L122" i="30" s="1"/>
  <c r="B122" i="30"/>
  <c r="T123" i="30" s="1"/>
  <c r="AZ121" i="30"/>
  <c r="AW121" i="30"/>
  <c r="AV121" i="30"/>
  <c r="AU121" i="30"/>
  <c r="AS121" i="30"/>
  <c r="AG121" i="30"/>
  <c r="K121" i="30"/>
  <c r="L121" i="30" s="1"/>
  <c r="B121" i="30"/>
  <c r="AU129" i="30" s="1"/>
  <c r="AW116" i="30"/>
  <c r="AS116" i="30"/>
  <c r="AG116" i="30"/>
  <c r="AW115" i="30"/>
  <c r="AS115" i="30"/>
  <c r="AG115" i="30"/>
  <c r="AW114" i="30"/>
  <c r="AS114" i="30"/>
  <c r="AG114" i="30"/>
  <c r="AW113" i="30"/>
  <c r="AS113" i="30"/>
  <c r="AG113" i="30"/>
  <c r="AW112" i="30"/>
  <c r="AS112" i="30"/>
  <c r="AG112" i="30"/>
  <c r="AW111" i="30"/>
  <c r="AS111" i="30"/>
  <c r="AG111" i="30"/>
  <c r="AW110" i="30"/>
  <c r="AS110" i="30"/>
  <c r="AG110" i="30"/>
  <c r="AW109" i="30"/>
  <c r="AS109" i="30"/>
  <c r="AG109" i="30"/>
  <c r="AW108" i="30"/>
  <c r="AS108" i="30"/>
  <c r="AG108" i="30"/>
  <c r="AW107" i="30"/>
  <c r="AS107" i="30"/>
  <c r="AG107" i="30"/>
  <c r="B107" i="30"/>
  <c r="AV110" i="30" s="1"/>
  <c r="AW106" i="30"/>
  <c r="AS106" i="30"/>
  <c r="AG106" i="30"/>
  <c r="B106" i="30"/>
  <c r="AW105" i="30"/>
  <c r="AS105" i="30"/>
  <c r="AG105" i="30"/>
  <c r="B105" i="30"/>
  <c r="AM100" i="30"/>
  <c r="AL100" i="30"/>
  <c r="AM99" i="30"/>
  <c r="AL99" i="30"/>
  <c r="AM98" i="30"/>
  <c r="AM97" i="30"/>
  <c r="AL97" i="30"/>
  <c r="AM96" i="30"/>
  <c r="AM95" i="30"/>
  <c r="AL95" i="30"/>
  <c r="T95" i="30"/>
  <c r="AM94" i="30"/>
  <c r="AL94" i="30"/>
  <c r="AM93" i="30"/>
  <c r="AL93" i="30"/>
  <c r="T93" i="30"/>
  <c r="AM92" i="30"/>
  <c r="AL92" i="30"/>
  <c r="K92" i="30"/>
  <c r="L92" i="30" s="1"/>
  <c r="AM91" i="30"/>
  <c r="AL91" i="30"/>
  <c r="B91" i="30"/>
  <c r="AL96" i="30" s="1"/>
  <c r="AM90" i="30"/>
  <c r="T90" i="30"/>
  <c r="B90" i="30"/>
  <c r="T98" i="30" s="1"/>
  <c r="AM89" i="30"/>
  <c r="AL89" i="30"/>
  <c r="AK89" i="30"/>
  <c r="B89" i="30"/>
  <c r="AT84" i="30"/>
  <c r="AP84" i="30"/>
  <c r="AA84" i="30"/>
  <c r="AT83" i="30"/>
  <c r="AP83" i="30"/>
  <c r="AA83" i="30"/>
  <c r="T83" i="30"/>
  <c r="AT82" i="30"/>
  <c r="AS82" i="30"/>
  <c r="AP82" i="30"/>
  <c r="AA82" i="30"/>
  <c r="K82" i="30"/>
  <c r="L82" i="30" s="1"/>
  <c r="AT81" i="30"/>
  <c r="AP81" i="30"/>
  <c r="AA81" i="30"/>
  <c r="AT80" i="30"/>
  <c r="AP80" i="30"/>
  <c r="AA80" i="30"/>
  <c r="T80" i="30"/>
  <c r="AT79" i="30"/>
  <c r="AS79" i="30"/>
  <c r="AR79" i="30"/>
  <c r="AP79" i="30"/>
  <c r="AA79" i="30"/>
  <c r="AT78" i="30"/>
  <c r="AS78" i="30"/>
  <c r="AP78" i="30"/>
  <c r="AA78" i="30"/>
  <c r="AT77" i="30"/>
  <c r="AS77" i="30"/>
  <c r="AP77" i="30"/>
  <c r="AA77" i="30"/>
  <c r="T77" i="30"/>
  <c r="AT76" i="30"/>
  <c r="AS76" i="30"/>
  <c r="AR76" i="30"/>
  <c r="AP76" i="30"/>
  <c r="AA76" i="30"/>
  <c r="AT75" i="30"/>
  <c r="AS75" i="30"/>
  <c r="AP75" i="30"/>
  <c r="AA75" i="30"/>
  <c r="B75" i="30"/>
  <c r="AS84" i="30" s="1"/>
  <c r="AT74" i="30"/>
  <c r="AS74" i="30"/>
  <c r="AP74" i="30"/>
  <c r="AA74" i="30"/>
  <c r="T74" i="30"/>
  <c r="B74" i="30"/>
  <c r="T79" i="30" s="1"/>
  <c r="AT73" i="30"/>
  <c r="AS73" i="30"/>
  <c r="AP73" i="30"/>
  <c r="AA73" i="30"/>
  <c r="K73" i="30"/>
  <c r="L73" i="30" s="1"/>
  <c r="B73" i="30"/>
  <c r="AR78" i="30" s="1"/>
  <c r="D70" i="30"/>
  <c r="D85" i="30" s="1"/>
  <c r="D101" i="30" s="1"/>
  <c r="D117" i="30" s="1"/>
  <c r="D133" i="30" s="1"/>
  <c r="D148" i="30" s="1"/>
  <c r="AT69" i="30"/>
  <c r="AP69" i="30"/>
  <c r="AD69" i="30"/>
  <c r="AA69" i="30"/>
  <c r="T69" i="30"/>
  <c r="AT68" i="30"/>
  <c r="AR68" i="30"/>
  <c r="AP68" i="30"/>
  <c r="AD68" i="30"/>
  <c r="AA68" i="30"/>
  <c r="K68" i="30"/>
  <c r="L68" i="30" s="1"/>
  <c r="AT67" i="30"/>
  <c r="AP67" i="30"/>
  <c r="AD67" i="30"/>
  <c r="AA67" i="30"/>
  <c r="AT66" i="30"/>
  <c r="AP66" i="30"/>
  <c r="AD66" i="30"/>
  <c r="AA66" i="30"/>
  <c r="AT65" i="30"/>
  <c r="AP65" i="30"/>
  <c r="AD65" i="30"/>
  <c r="AA65" i="30"/>
  <c r="K65" i="30"/>
  <c r="L65" i="30" s="1"/>
  <c r="D65" i="30"/>
  <c r="AT64" i="30"/>
  <c r="AP64" i="30"/>
  <c r="AD64" i="30"/>
  <c r="AA64" i="30"/>
  <c r="L64" i="30"/>
  <c r="AT63" i="30"/>
  <c r="AP63" i="30"/>
  <c r="AD63" i="30"/>
  <c r="AA63" i="30"/>
  <c r="T63" i="30"/>
  <c r="D63" i="30"/>
  <c r="AT62" i="30"/>
  <c r="AR62" i="30"/>
  <c r="AP62" i="30"/>
  <c r="AD62" i="30"/>
  <c r="AA62" i="30"/>
  <c r="AT61" i="30"/>
  <c r="AP61" i="30"/>
  <c r="AD61" i="30"/>
  <c r="AA61" i="30"/>
  <c r="D61" i="30"/>
  <c r="E62" i="30" s="1"/>
  <c r="H61" i="30" s="1"/>
  <c r="I61" i="30" s="1"/>
  <c r="J61" i="30" s="1"/>
  <c r="AT60" i="30"/>
  <c r="AP60" i="30"/>
  <c r="AD60" i="30"/>
  <c r="AA60" i="30"/>
  <c r="B60" i="30"/>
  <c r="AS60" i="30" s="1"/>
  <c r="AT59" i="30"/>
  <c r="AP59" i="30"/>
  <c r="AD59" i="30"/>
  <c r="AA59" i="30"/>
  <c r="T59" i="30"/>
  <c r="B59" i="30"/>
  <c r="T68" i="30" s="1"/>
  <c r="AT58" i="30"/>
  <c r="AR58" i="30"/>
  <c r="AP58" i="30"/>
  <c r="AD58" i="30"/>
  <c r="AA58" i="30"/>
  <c r="T58" i="30"/>
  <c r="D58" i="30"/>
  <c r="B58" i="30"/>
  <c r="K64" i="30" s="1"/>
  <c r="D54" i="30"/>
  <c r="AT53" i="30"/>
  <c r="AP53" i="30"/>
  <c r="AM53" i="30"/>
  <c r="AD53" i="30"/>
  <c r="AA53" i="30"/>
  <c r="T53" i="30"/>
  <c r="D53" i="30"/>
  <c r="D69" i="30" s="1"/>
  <c r="AT52" i="30"/>
  <c r="AR52" i="30"/>
  <c r="AP52" i="30"/>
  <c r="AM52" i="30"/>
  <c r="AD52" i="30"/>
  <c r="AA52" i="30"/>
  <c r="J52" i="30"/>
  <c r="I52" i="30"/>
  <c r="D52" i="30"/>
  <c r="E53" i="30" s="1"/>
  <c r="H52" i="30" s="1"/>
  <c r="AT51" i="30"/>
  <c r="AP51" i="30"/>
  <c r="AM51" i="30"/>
  <c r="AD51" i="30"/>
  <c r="AA51" i="30"/>
  <c r="R51" i="30"/>
  <c r="E51" i="30"/>
  <c r="D51" i="30"/>
  <c r="D67" i="30" s="1"/>
  <c r="AT50" i="30"/>
  <c r="AP50" i="30"/>
  <c r="AM50" i="30"/>
  <c r="AD50" i="30"/>
  <c r="AA50" i="30"/>
  <c r="H50" i="30"/>
  <c r="I50" i="30" s="1"/>
  <c r="J50" i="30" s="1"/>
  <c r="E50" i="30"/>
  <c r="H49" i="30" s="1"/>
  <c r="I49" i="30" s="1"/>
  <c r="D50" i="30"/>
  <c r="D66" i="30" s="1"/>
  <c r="AT49" i="30"/>
  <c r="AS49" i="30"/>
  <c r="AP49" i="30"/>
  <c r="AM49" i="30"/>
  <c r="AD49" i="30"/>
  <c r="AA49" i="30"/>
  <c r="J49" i="30"/>
  <c r="D49" i="30"/>
  <c r="AT48" i="30"/>
  <c r="AP48" i="30"/>
  <c r="AM48" i="30"/>
  <c r="AD48" i="30"/>
  <c r="AA48" i="30"/>
  <c r="D48" i="30"/>
  <c r="AT47" i="30"/>
  <c r="AP47" i="30"/>
  <c r="AM47" i="30"/>
  <c r="AD47" i="30"/>
  <c r="AA47" i="30"/>
  <c r="D47" i="30"/>
  <c r="E48" i="30" s="1"/>
  <c r="H47" i="30" s="1"/>
  <c r="I47" i="30" s="1"/>
  <c r="J47" i="30" s="1"/>
  <c r="AT46" i="30"/>
  <c r="AP46" i="30"/>
  <c r="AM46" i="30"/>
  <c r="AD46" i="30"/>
  <c r="AA46" i="30"/>
  <c r="E46" i="30"/>
  <c r="H45" i="30" s="1"/>
  <c r="I45" i="30" s="1"/>
  <c r="J45" i="30" s="1"/>
  <c r="D46" i="30"/>
  <c r="E47" i="30" s="1"/>
  <c r="H46" i="30" s="1"/>
  <c r="I46" i="30" s="1"/>
  <c r="J46" i="30" s="1"/>
  <c r="AT45" i="30"/>
  <c r="AP45" i="30"/>
  <c r="AM45" i="30"/>
  <c r="AD45" i="30"/>
  <c r="AA45" i="30"/>
  <c r="K45" i="30"/>
  <c r="L45" i="30" s="1"/>
  <c r="E45" i="30"/>
  <c r="H44" i="30" s="1"/>
  <c r="I44" i="30" s="1"/>
  <c r="J44" i="30" s="1"/>
  <c r="D45" i="30"/>
  <c r="AT44" i="30"/>
  <c r="AP44" i="30"/>
  <c r="AM44" i="30"/>
  <c r="AD44" i="30"/>
  <c r="AA44" i="30"/>
  <c r="T44" i="30"/>
  <c r="D44" i="30"/>
  <c r="D60" i="30" s="1"/>
  <c r="B44" i="30"/>
  <c r="AS51" i="30" s="1"/>
  <c r="AT43" i="30"/>
  <c r="AS43" i="30"/>
  <c r="AP43" i="30"/>
  <c r="AM43" i="30"/>
  <c r="AD43" i="30"/>
  <c r="AA43" i="30"/>
  <c r="K43" i="30"/>
  <c r="L43" i="30" s="1"/>
  <c r="D43" i="30"/>
  <c r="B43" i="30"/>
  <c r="T50" i="30" s="1"/>
  <c r="AT42" i="30"/>
  <c r="AP42" i="30"/>
  <c r="AM42" i="30"/>
  <c r="AD42" i="30"/>
  <c r="AA42" i="30"/>
  <c r="T42" i="30"/>
  <c r="D42" i="30"/>
  <c r="E43" i="30" s="1"/>
  <c r="H42" i="30" s="1"/>
  <c r="I42" i="30" s="1"/>
  <c r="J42" i="30" s="1"/>
  <c r="B42" i="30"/>
  <c r="K51" i="30" s="1"/>
  <c r="L51" i="30" s="1"/>
  <c r="E38" i="30"/>
  <c r="H37" i="30" s="1"/>
  <c r="I37" i="30" s="1"/>
  <c r="J37" i="30" s="1"/>
  <c r="AT37" i="30"/>
  <c r="AP37" i="30"/>
  <c r="AM37" i="30"/>
  <c r="AD37" i="30"/>
  <c r="AA37" i="30"/>
  <c r="K37" i="30"/>
  <c r="L37" i="30" s="1"/>
  <c r="E37" i="30"/>
  <c r="H36" i="30" s="1"/>
  <c r="I36" i="30" s="1"/>
  <c r="J36" i="30" s="1"/>
  <c r="AT36" i="30"/>
  <c r="AP36" i="30"/>
  <c r="AM36" i="30"/>
  <c r="AD36" i="30"/>
  <c r="AA36" i="30"/>
  <c r="E36" i="30"/>
  <c r="AT35" i="30"/>
  <c r="AR35" i="30"/>
  <c r="AP35" i="30"/>
  <c r="AM35" i="30"/>
  <c r="AD35" i="30"/>
  <c r="AA35" i="30"/>
  <c r="K35" i="30"/>
  <c r="L35" i="30" s="1"/>
  <c r="I35" i="30"/>
  <c r="J35" i="30" s="1"/>
  <c r="H35" i="30"/>
  <c r="E35" i="30"/>
  <c r="AT34" i="30"/>
  <c r="AS34" i="30"/>
  <c r="AP34" i="30"/>
  <c r="AM34" i="30"/>
  <c r="AD34" i="30"/>
  <c r="AA34" i="30"/>
  <c r="J34" i="30"/>
  <c r="H34" i="30"/>
  <c r="I34" i="30" s="1"/>
  <c r="E34" i="30"/>
  <c r="AT33" i="30"/>
  <c r="AP33" i="30"/>
  <c r="AM33" i="30"/>
  <c r="AD33" i="30"/>
  <c r="AA33" i="30"/>
  <c r="H33" i="30"/>
  <c r="I33" i="30" s="1"/>
  <c r="J33" i="30" s="1"/>
  <c r="E33" i="30"/>
  <c r="H32" i="30" s="1"/>
  <c r="I32" i="30" s="1"/>
  <c r="J32" i="30" s="1"/>
  <c r="AT32" i="30"/>
  <c r="AS32" i="30"/>
  <c r="AP32" i="30"/>
  <c r="AM32" i="30"/>
  <c r="AD32" i="30"/>
  <c r="AA32" i="30"/>
  <c r="K32" i="30"/>
  <c r="E32" i="30"/>
  <c r="AT31" i="30"/>
  <c r="AP31" i="30"/>
  <c r="AM31" i="30"/>
  <c r="AD31" i="30"/>
  <c r="AA31" i="30"/>
  <c r="J31" i="30"/>
  <c r="I31" i="30"/>
  <c r="H31" i="30"/>
  <c r="E31" i="30"/>
  <c r="AT30" i="30"/>
  <c r="AR30" i="30"/>
  <c r="AP30" i="30"/>
  <c r="AM30" i="30"/>
  <c r="AD30" i="30"/>
  <c r="AA30" i="30"/>
  <c r="H30" i="30"/>
  <c r="I30" i="30" s="1"/>
  <c r="J30" i="30" s="1"/>
  <c r="E30" i="30"/>
  <c r="H29" i="30" s="1"/>
  <c r="AT29" i="30"/>
  <c r="AR29" i="30"/>
  <c r="AP29" i="30"/>
  <c r="AM29" i="30"/>
  <c r="AD29" i="30"/>
  <c r="AA29" i="30"/>
  <c r="I29" i="30"/>
  <c r="J29" i="30" s="1"/>
  <c r="E29" i="30"/>
  <c r="H28" i="30" s="1"/>
  <c r="I28" i="30" s="1"/>
  <c r="J28" i="30" s="1"/>
  <c r="AT28" i="30"/>
  <c r="AP28" i="30"/>
  <c r="AM28" i="30"/>
  <c r="AD28" i="30"/>
  <c r="AA28" i="30"/>
  <c r="E28" i="30"/>
  <c r="H27" i="30" s="1"/>
  <c r="I27" i="30" s="1"/>
  <c r="B28" i="30"/>
  <c r="AS31" i="30" s="1"/>
  <c r="AT27" i="30"/>
  <c r="AS27" i="30"/>
  <c r="AP27" i="30"/>
  <c r="AM27" i="30"/>
  <c r="AD27" i="30"/>
  <c r="AA27" i="30"/>
  <c r="K27" i="30"/>
  <c r="J27" i="30"/>
  <c r="E27" i="30"/>
  <c r="B27" i="30"/>
  <c r="T30" i="30" s="1"/>
  <c r="AT26" i="30"/>
  <c r="AP26" i="30"/>
  <c r="AM26" i="30"/>
  <c r="AD26" i="30"/>
  <c r="AA26" i="30"/>
  <c r="K26" i="30"/>
  <c r="L26" i="30" s="1"/>
  <c r="H26" i="30"/>
  <c r="I26" i="30" s="1"/>
  <c r="J26" i="30" s="1"/>
  <c r="B26" i="30"/>
  <c r="AR34" i="30" s="1"/>
  <c r="AW147" i="15"/>
  <c r="AS147" i="15"/>
  <c r="AG147" i="15"/>
  <c r="AW146" i="15"/>
  <c r="AS146" i="15"/>
  <c r="AG146" i="15"/>
  <c r="T146" i="15"/>
  <c r="AW145" i="15"/>
  <c r="AS145" i="15"/>
  <c r="AG145" i="15"/>
  <c r="AW144" i="15"/>
  <c r="AS144" i="15"/>
  <c r="AG144" i="15"/>
  <c r="AW143" i="15"/>
  <c r="AS143" i="15"/>
  <c r="AG143" i="15"/>
  <c r="T143" i="15"/>
  <c r="AW142" i="15"/>
  <c r="AS142" i="15"/>
  <c r="AG142" i="15"/>
  <c r="AW141" i="15"/>
  <c r="AS141" i="15"/>
  <c r="AG141" i="15"/>
  <c r="AW140" i="15"/>
  <c r="AS140" i="15"/>
  <c r="AG140" i="15"/>
  <c r="AW139" i="15"/>
  <c r="AS139" i="15"/>
  <c r="AG139" i="15"/>
  <c r="AW138" i="15"/>
  <c r="AS138" i="15"/>
  <c r="AG138" i="15"/>
  <c r="B138" i="15"/>
  <c r="AW137" i="15"/>
  <c r="AS137" i="15"/>
  <c r="AG137" i="15"/>
  <c r="T137" i="15"/>
  <c r="B137" i="15"/>
  <c r="T141" i="15" s="1"/>
  <c r="AW136" i="15"/>
  <c r="AS136" i="15"/>
  <c r="AG136" i="15"/>
  <c r="B136" i="15"/>
  <c r="K143" i="15" s="1"/>
  <c r="L143" i="15" s="1"/>
  <c r="AZ132" i="15"/>
  <c r="AW132" i="15"/>
  <c r="AS132" i="15"/>
  <c r="AG132" i="15"/>
  <c r="AZ131" i="15"/>
  <c r="AW131" i="15"/>
  <c r="AV131" i="15"/>
  <c r="AU131" i="15"/>
  <c r="AS131" i="15"/>
  <c r="AG131" i="15"/>
  <c r="K131" i="15"/>
  <c r="AZ130" i="15"/>
  <c r="AW130" i="15"/>
  <c r="AS130" i="15"/>
  <c r="AG130" i="15"/>
  <c r="K130" i="15"/>
  <c r="AZ129" i="15"/>
  <c r="AW129" i="15"/>
  <c r="AU129" i="15"/>
  <c r="AS129" i="15"/>
  <c r="AG129" i="15"/>
  <c r="AZ128" i="15"/>
  <c r="AW128" i="15"/>
  <c r="AS128" i="15"/>
  <c r="AG128" i="15"/>
  <c r="AZ127" i="15"/>
  <c r="AW127" i="15"/>
  <c r="AU127" i="15"/>
  <c r="AS127" i="15"/>
  <c r="AG127" i="15"/>
  <c r="AZ126" i="15"/>
  <c r="AW126" i="15"/>
  <c r="AU126" i="15"/>
  <c r="AS126" i="15"/>
  <c r="AG126" i="15"/>
  <c r="L126" i="15"/>
  <c r="K126" i="15"/>
  <c r="AZ125" i="15"/>
  <c r="AW125" i="15"/>
  <c r="AS125" i="15"/>
  <c r="AG125" i="15"/>
  <c r="T125" i="15"/>
  <c r="AZ124" i="15"/>
  <c r="AW124" i="15"/>
  <c r="AS124" i="15"/>
  <c r="AG124" i="15"/>
  <c r="K124" i="15"/>
  <c r="L124" i="15" s="1"/>
  <c r="AZ123" i="15"/>
  <c r="AW123" i="15"/>
  <c r="AV123" i="15"/>
  <c r="AS123" i="15"/>
  <c r="AG123" i="15"/>
  <c r="T123" i="15"/>
  <c r="K123" i="15"/>
  <c r="B123" i="15"/>
  <c r="AV128" i="15" s="1"/>
  <c r="AZ122" i="15"/>
  <c r="AW122" i="15"/>
  <c r="AU122" i="15"/>
  <c r="AS122" i="15"/>
  <c r="AG122" i="15"/>
  <c r="K122" i="15"/>
  <c r="B122" i="15"/>
  <c r="AZ121" i="15"/>
  <c r="AW121" i="15"/>
  <c r="AV121" i="15"/>
  <c r="AU121" i="15"/>
  <c r="AS121" i="15"/>
  <c r="AG121" i="15"/>
  <c r="T121" i="15"/>
  <c r="K121" i="15"/>
  <c r="B121" i="15"/>
  <c r="K132" i="15" s="1"/>
  <c r="AW116" i="15"/>
  <c r="AS116" i="15"/>
  <c r="AG116" i="15"/>
  <c r="AW115" i="15"/>
  <c r="AS115" i="15"/>
  <c r="AG115" i="15"/>
  <c r="K115" i="15"/>
  <c r="L115" i="15" s="1"/>
  <c r="AW114" i="15"/>
  <c r="AU114" i="15"/>
  <c r="AS114" i="15"/>
  <c r="AG114" i="15"/>
  <c r="AW113" i="15"/>
  <c r="AS113" i="15"/>
  <c r="AG113" i="15"/>
  <c r="AW112" i="15"/>
  <c r="AS112" i="15"/>
  <c r="AG112" i="15"/>
  <c r="AW111" i="15"/>
  <c r="AS111" i="15"/>
  <c r="AG111" i="15"/>
  <c r="AW110" i="15"/>
  <c r="AV110" i="15"/>
  <c r="AS110" i="15"/>
  <c r="AG110" i="15"/>
  <c r="K110" i="15"/>
  <c r="L110" i="15" s="1"/>
  <c r="AW109" i="15"/>
  <c r="AV109" i="15"/>
  <c r="AS109" i="15"/>
  <c r="AG109" i="15"/>
  <c r="AW108" i="15"/>
  <c r="AS108" i="15"/>
  <c r="AG108" i="15"/>
  <c r="AW107" i="15"/>
  <c r="AV107" i="15"/>
  <c r="AS107" i="15"/>
  <c r="AG107" i="15"/>
  <c r="K107" i="15"/>
  <c r="L107" i="15" s="1"/>
  <c r="B107" i="15"/>
  <c r="AV115" i="15" s="1"/>
  <c r="AW106" i="15"/>
  <c r="AV106" i="15"/>
  <c r="AS106" i="15"/>
  <c r="AG106" i="15"/>
  <c r="B106" i="15"/>
  <c r="T110" i="15" s="1"/>
  <c r="AW105" i="15"/>
  <c r="AV105" i="15"/>
  <c r="AU105" i="15"/>
  <c r="AS105" i="15"/>
  <c r="AG105" i="15"/>
  <c r="B105" i="15"/>
  <c r="AU109" i="15" s="1"/>
  <c r="AM100" i="15"/>
  <c r="AL100" i="15"/>
  <c r="K100" i="15"/>
  <c r="L100" i="15" s="1"/>
  <c r="AM99" i="15"/>
  <c r="AM98" i="15"/>
  <c r="T98" i="15"/>
  <c r="AM97" i="15"/>
  <c r="AK97" i="15"/>
  <c r="AM96" i="15"/>
  <c r="AM95" i="15"/>
  <c r="AL95" i="15"/>
  <c r="K95" i="15"/>
  <c r="L95" i="15" s="1"/>
  <c r="AM94" i="15"/>
  <c r="AM93" i="15"/>
  <c r="AM92" i="15"/>
  <c r="AL92" i="15"/>
  <c r="AK92" i="15"/>
  <c r="AM91" i="15"/>
  <c r="T91" i="15"/>
  <c r="B91" i="15"/>
  <c r="AL99" i="15" s="1"/>
  <c r="AM90" i="15"/>
  <c r="AL90" i="15"/>
  <c r="T90" i="15"/>
  <c r="K90" i="15"/>
  <c r="L90" i="15" s="1"/>
  <c r="B90" i="15"/>
  <c r="T96" i="15" s="1"/>
  <c r="AM89" i="15"/>
  <c r="AL89" i="15"/>
  <c r="T89" i="15"/>
  <c r="K89" i="15"/>
  <c r="L89" i="15" s="1"/>
  <c r="O89" i="15" s="1"/>
  <c r="B89" i="15"/>
  <c r="AK100" i="15" s="1"/>
  <c r="AT84" i="15"/>
  <c r="AS84" i="15"/>
  <c r="AR84" i="15"/>
  <c r="AP84" i="15"/>
  <c r="AA84" i="15"/>
  <c r="AT83" i="15"/>
  <c r="AS83" i="15"/>
  <c r="AP83" i="15"/>
  <c r="AA83" i="15"/>
  <c r="AT82" i="15"/>
  <c r="AP82" i="15"/>
  <c r="AA82" i="15"/>
  <c r="T82" i="15"/>
  <c r="AT81" i="15"/>
  <c r="AS81" i="15"/>
  <c r="AR81" i="15"/>
  <c r="AP81" i="15"/>
  <c r="AA81" i="15"/>
  <c r="AT80" i="15"/>
  <c r="AS80" i="15"/>
  <c r="AP80" i="15"/>
  <c r="AA80" i="15"/>
  <c r="AT79" i="15"/>
  <c r="AP79" i="15"/>
  <c r="AA79" i="15"/>
  <c r="T79" i="15"/>
  <c r="AT78" i="15"/>
  <c r="AR78" i="15"/>
  <c r="AP78" i="15"/>
  <c r="AA78" i="15"/>
  <c r="T78" i="15"/>
  <c r="AT77" i="15"/>
  <c r="AR77" i="15"/>
  <c r="AP77" i="15"/>
  <c r="AA77" i="15"/>
  <c r="AT76" i="15"/>
  <c r="AP76" i="15"/>
  <c r="AA76" i="15"/>
  <c r="T76" i="15"/>
  <c r="AT75" i="15"/>
  <c r="AS75" i="15"/>
  <c r="AR75" i="15"/>
  <c r="AP75" i="15"/>
  <c r="AA75" i="15"/>
  <c r="T75" i="15"/>
  <c r="D75" i="15"/>
  <c r="B75" i="15"/>
  <c r="AS79" i="15" s="1"/>
  <c r="AT74" i="15"/>
  <c r="AS74" i="15"/>
  <c r="AP74" i="15"/>
  <c r="AA74" i="15"/>
  <c r="B74" i="15"/>
  <c r="T84" i="15" s="1"/>
  <c r="AT73" i="15"/>
  <c r="AS73" i="15"/>
  <c r="AP73" i="15"/>
  <c r="AA73" i="15"/>
  <c r="T73" i="15"/>
  <c r="K73" i="15"/>
  <c r="L73" i="15" s="1"/>
  <c r="B73" i="15"/>
  <c r="AR83" i="15" s="1"/>
  <c r="AT69" i="15"/>
  <c r="AP69" i="15"/>
  <c r="AD69" i="15"/>
  <c r="AA69" i="15"/>
  <c r="K69" i="15"/>
  <c r="L69" i="15" s="1"/>
  <c r="AT68" i="15"/>
  <c r="AP68" i="15"/>
  <c r="AD68" i="15"/>
  <c r="AA68" i="15"/>
  <c r="T68" i="15"/>
  <c r="AT67" i="15"/>
  <c r="AS67" i="15"/>
  <c r="AR67" i="15"/>
  <c r="AP67" i="15"/>
  <c r="AD67" i="15"/>
  <c r="AA67" i="15"/>
  <c r="K67" i="15"/>
  <c r="L67" i="15" s="1"/>
  <c r="AT66" i="15"/>
  <c r="AP66" i="15"/>
  <c r="AD66" i="15"/>
  <c r="AA66" i="15"/>
  <c r="AT65" i="15"/>
  <c r="AP65" i="15"/>
  <c r="AD65" i="15"/>
  <c r="AA65" i="15"/>
  <c r="AT64" i="15"/>
  <c r="AP64" i="15"/>
  <c r="AD64" i="15"/>
  <c r="AA64" i="15"/>
  <c r="K64" i="15"/>
  <c r="L64" i="15" s="1"/>
  <c r="R64" i="15" s="1"/>
  <c r="D64" i="15"/>
  <c r="D79" i="15" s="1"/>
  <c r="E80" i="15" s="1"/>
  <c r="H79" i="15" s="1"/>
  <c r="I79" i="15" s="1"/>
  <c r="J79" i="15" s="1"/>
  <c r="AT63" i="15"/>
  <c r="AP63" i="15"/>
  <c r="AD63" i="15"/>
  <c r="AA63" i="15"/>
  <c r="T63" i="15"/>
  <c r="L63" i="15"/>
  <c r="AT62" i="15"/>
  <c r="AS62" i="15"/>
  <c r="AR62" i="15"/>
  <c r="AP62" i="15"/>
  <c r="AD62" i="15"/>
  <c r="AA62" i="15"/>
  <c r="T62" i="15"/>
  <c r="AT61" i="15"/>
  <c r="AS61" i="15"/>
  <c r="AP61" i="15"/>
  <c r="AD61" i="15"/>
  <c r="AA61" i="15"/>
  <c r="AT60" i="15"/>
  <c r="AP60" i="15"/>
  <c r="AD60" i="15"/>
  <c r="AA60" i="15"/>
  <c r="D60" i="15"/>
  <c r="E61" i="15" s="1"/>
  <c r="H60" i="15" s="1"/>
  <c r="I60" i="15" s="1"/>
  <c r="J60" i="15" s="1"/>
  <c r="B60" i="15"/>
  <c r="AS66" i="15" s="1"/>
  <c r="AT59" i="15"/>
  <c r="AP59" i="15"/>
  <c r="AD59" i="15"/>
  <c r="AA59" i="15"/>
  <c r="K59" i="15"/>
  <c r="L59" i="15" s="1"/>
  <c r="R59" i="15" s="1"/>
  <c r="D59" i="15"/>
  <c r="B59" i="15"/>
  <c r="T67" i="15" s="1"/>
  <c r="AT58" i="15"/>
  <c r="AP58" i="15"/>
  <c r="AD58" i="15"/>
  <c r="AA58" i="15"/>
  <c r="T58" i="15"/>
  <c r="O58" i="15"/>
  <c r="K58" i="15"/>
  <c r="L58" i="15" s="1"/>
  <c r="R58" i="15" s="1"/>
  <c r="B58" i="15"/>
  <c r="K63" i="15" s="1"/>
  <c r="D54" i="15"/>
  <c r="D70" i="15" s="1"/>
  <c r="D85" i="15" s="1"/>
  <c r="D101" i="15" s="1"/>
  <c r="D117" i="15" s="1"/>
  <c r="D133" i="15" s="1"/>
  <c r="D148" i="15" s="1"/>
  <c r="AT53" i="15"/>
  <c r="AP53" i="15"/>
  <c r="AM53" i="15"/>
  <c r="AD53" i="15"/>
  <c r="AA53" i="15"/>
  <c r="D53" i="15"/>
  <c r="D69" i="15" s="1"/>
  <c r="D84" i="15" s="1"/>
  <c r="E85" i="15" s="1"/>
  <c r="H84" i="15" s="1"/>
  <c r="I84" i="15" s="1"/>
  <c r="J84" i="15" s="1"/>
  <c r="AT52" i="15"/>
  <c r="AP52" i="15"/>
  <c r="AM52" i="15"/>
  <c r="AD52" i="15"/>
  <c r="AA52" i="15"/>
  <c r="D52" i="15"/>
  <c r="D68" i="15" s="1"/>
  <c r="D83" i="15" s="1"/>
  <c r="D99" i="15" s="1"/>
  <c r="AT51" i="15"/>
  <c r="AS51" i="15"/>
  <c r="AP51" i="15"/>
  <c r="AM51" i="15"/>
  <c r="AD51" i="15"/>
  <c r="AA51" i="15"/>
  <c r="D51" i="15"/>
  <c r="AT50" i="15"/>
  <c r="AP50" i="15"/>
  <c r="AM50" i="15"/>
  <c r="AD50" i="15"/>
  <c r="AA50" i="15"/>
  <c r="D50" i="15"/>
  <c r="D66" i="15" s="1"/>
  <c r="AT49" i="15"/>
  <c r="AP49" i="15"/>
  <c r="AM49" i="15"/>
  <c r="AD49" i="15"/>
  <c r="AA49" i="15"/>
  <c r="K49" i="15"/>
  <c r="L49" i="15" s="1"/>
  <c r="I49" i="15"/>
  <c r="J49" i="15" s="1"/>
  <c r="H49" i="15"/>
  <c r="D49" i="15"/>
  <c r="E50" i="15" s="1"/>
  <c r="AT48" i="15"/>
  <c r="AP48" i="15"/>
  <c r="AM48" i="15"/>
  <c r="AD48" i="15"/>
  <c r="AA48" i="15"/>
  <c r="K48" i="15"/>
  <c r="L48" i="15" s="1"/>
  <c r="D48" i="15"/>
  <c r="E49" i="15" s="1"/>
  <c r="H48" i="15" s="1"/>
  <c r="I48" i="15" s="1"/>
  <c r="J48" i="15" s="1"/>
  <c r="AT47" i="15"/>
  <c r="AP47" i="15"/>
  <c r="AM47" i="15"/>
  <c r="AD47" i="15"/>
  <c r="AA47" i="15"/>
  <c r="E47" i="15"/>
  <c r="H46" i="15" s="1"/>
  <c r="I46" i="15" s="1"/>
  <c r="J46" i="15" s="1"/>
  <c r="D47" i="15"/>
  <c r="AT46" i="15"/>
  <c r="AP46" i="15"/>
  <c r="AM46" i="15"/>
  <c r="AD46" i="15"/>
  <c r="AA46" i="15"/>
  <c r="D46" i="15"/>
  <c r="D62" i="15" s="1"/>
  <c r="AT45" i="15"/>
  <c r="AP45" i="15"/>
  <c r="AM45" i="15"/>
  <c r="AD45" i="15"/>
  <c r="AA45" i="15"/>
  <c r="E45" i="15"/>
  <c r="H44" i="15" s="1"/>
  <c r="I44" i="15" s="1"/>
  <c r="J44" i="15" s="1"/>
  <c r="D45" i="15"/>
  <c r="AT44" i="15"/>
  <c r="AP44" i="15"/>
  <c r="AM44" i="15"/>
  <c r="AD44" i="15"/>
  <c r="AA44" i="15"/>
  <c r="D44" i="15"/>
  <c r="B44" i="15"/>
  <c r="AS48" i="15" s="1"/>
  <c r="AT43" i="15"/>
  <c r="AP43" i="15"/>
  <c r="AM43" i="15"/>
  <c r="AD43" i="15"/>
  <c r="AA43" i="15"/>
  <c r="R43" i="15"/>
  <c r="K43" i="15"/>
  <c r="L43" i="15" s="1"/>
  <c r="I43" i="15"/>
  <c r="J43" i="15" s="1"/>
  <c r="H43" i="15"/>
  <c r="D43" i="15"/>
  <c r="E44" i="15" s="1"/>
  <c r="B43" i="15"/>
  <c r="AT42" i="15"/>
  <c r="AP42" i="15"/>
  <c r="AM42" i="15"/>
  <c r="AD42" i="15"/>
  <c r="AA42" i="15"/>
  <c r="D42" i="15"/>
  <c r="D58" i="15" s="1"/>
  <c r="B42" i="15"/>
  <c r="K51" i="15" s="1"/>
  <c r="L51" i="15" s="1"/>
  <c r="E38" i="15"/>
  <c r="AT37" i="15"/>
  <c r="AS37" i="15"/>
  <c r="AR37" i="15"/>
  <c r="AP37" i="15"/>
  <c r="AM37" i="15"/>
  <c r="AD37" i="15"/>
  <c r="AA37" i="15"/>
  <c r="H37" i="15"/>
  <c r="I37" i="15" s="1"/>
  <c r="J37" i="15" s="1"/>
  <c r="E37" i="15"/>
  <c r="H36" i="15" s="1"/>
  <c r="I36" i="15" s="1"/>
  <c r="J36" i="15" s="1"/>
  <c r="AT36" i="15"/>
  <c r="AP36" i="15"/>
  <c r="AM36" i="15"/>
  <c r="AD36" i="15"/>
  <c r="AA36" i="15"/>
  <c r="E36" i="15"/>
  <c r="AT35" i="15"/>
  <c r="AR35" i="15"/>
  <c r="AP35" i="15"/>
  <c r="AM35" i="15"/>
  <c r="AD35" i="15"/>
  <c r="AA35" i="15"/>
  <c r="I35" i="15"/>
  <c r="J35" i="15" s="1"/>
  <c r="H35" i="15"/>
  <c r="E35" i="15"/>
  <c r="H34" i="15" s="1"/>
  <c r="I34" i="15" s="1"/>
  <c r="J34" i="15" s="1"/>
  <c r="AT34" i="15"/>
  <c r="AS34" i="15"/>
  <c r="AP34" i="15"/>
  <c r="AM34" i="15"/>
  <c r="AD34" i="15"/>
  <c r="AA34" i="15"/>
  <c r="K34" i="15"/>
  <c r="E34" i="15"/>
  <c r="H33" i="15" s="1"/>
  <c r="I33" i="15" s="1"/>
  <c r="J33" i="15" s="1"/>
  <c r="AT33" i="15"/>
  <c r="AS33" i="15"/>
  <c r="AP33" i="15"/>
  <c r="AM33" i="15"/>
  <c r="AD33" i="15"/>
  <c r="AA33" i="15"/>
  <c r="K33" i="15"/>
  <c r="E33" i="15"/>
  <c r="AT32" i="15"/>
  <c r="AP32" i="15"/>
  <c r="AM32" i="15"/>
  <c r="AD32" i="15"/>
  <c r="AA32" i="15"/>
  <c r="K32" i="15"/>
  <c r="H32" i="15"/>
  <c r="I32" i="15" s="1"/>
  <c r="J32" i="15" s="1"/>
  <c r="E32" i="15"/>
  <c r="H31" i="15" s="1"/>
  <c r="I31" i="15" s="1"/>
  <c r="J31" i="15" s="1"/>
  <c r="AT31" i="15"/>
  <c r="AP31" i="15"/>
  <c r="AM31" i="15"/>
  <c r="AD31" i="15"/>
  <c r="AA31" i="15"/>
  <c r="E31" i="15"/>
  <c r="AT30" i="15"/>
  <c r="AP30" i="15"/>
  <c r="AM30" i="15"/>
  <c r="AD30" i="15"/>
  <c r="AA30" i="15"/>
  <c r="H30" i="15"/>
  <c r="I30" i="15" s="1"/>
  <c r="J30" i="15" s="1"/>
  <c r="E30" i="15"/>
  <c r="H29" i="15" s="1"/>
  <c r="I29" i="15" s="1"/>
  <c r="J29" i="15" s="1"/>
  <c r="AT29" i="15"/>
  <c r="AS29" i="15"/>
  <c r="AR29" i="15"/>
  <c r="AP29" i="15"/>
  <c r="AM29" i="15"/>
  <c r="AD29" i="15"/>
  <c r="AA29" i="15"/>
  <c r="K29" i="15"/>
  <c r="E29" i="15"/>
  <c r="AT28" i="15"/>
  <c r="AS28" i="15"/>
  <c r="AP28" i="15"/>
  <c r="AM28" i="15"/>
  <c r="AD28" i="15"/>
  <c r="AA28" i="15"/>
  <c r="J28" i="15"/>
  <c r="I28" i="15"/>
  <c r="H28" i="15"/>
  <c r="E28" i="15"/>
  <c r="B28" i="15"/>
  <c r="AS31" i="15" s="1"/>
  <c r="AT27" i="15"/>
  <c r="AS27" i="15"/>
  <c r="AR27" i="15"/>
  <c r="AP27" i="15"/>
  <c r="AM27" i="15"/>
  <c r="AD27" i="15"/>
  <c r="AA27" i="15"/>
  <c r="K27" i="15"/>
  <c r="L27" i="15" s="1"/>
  <c r="H27" i="15"/>
  <c r="I27" i="15" s="1"/>
  <c r="J27" i="15" s="1"/>
  <c r="E27" i="15"/>
  <c r="H26" i="15" s="1"/>
  <c r="I26" i="15" s="1"/>
  <c r="J26" i="15" s="1"/>
  <c r="B27" i="15"/>
  <c r="AT26" i="15"/>
  <c r="AS26" i="15"/>
  <c r="AP26" i="15"/>
  <c r="AM26" i="15"/>
  <c r="AD26" i="15"/>
  <c r="AA26" i="15"/>
  <c r="B26" i="15"/>
  <c r="K37" i="15" s="1"/>
  <c r="AW147" i="29"/>
  <c r="AU147" i="29"/>
  <c r="AS147" i="29"/>
  <c r="AG147" i="29"/>
  <c r="AW146" i="29"/>
  <c r="AS146" i="29"/>
  <c r="AG146" i="29"/>
  <c r="AW145" i="29"/>
  <c r="AS145" i="29"/>
  <c r="AG145" i="29"/>
  <c r="T145" i="29"/>
  <c r="AW144" i="29"/>
  <c r="AU144" i="29"/>
  <c r="AS144" i="29"/>
  <c r="AG144" i="29"/>
  <c r="AW143" i="29"/>
  <c r="AS143" i="29"/>
  <c r="AG143" i="29"/>
  <c r="K143" i="29"/>
  <c r="L143" i="29" s="1"/>
  <c r="AW142" i="29"/>
  <c r="AS142" i="29"/>
  <c r="AG142" i="29"/>
  <c r="T142" i="29"/>
  <c r="AW141" i="29"/>
  <c r="AS141" i="29"/>
  <c r="AG141" i="29"/>
  <c r="AW140" i="29"/>
  <c r="AS140" i="29"/>
  <c r="AG140" i="29"/>
  <c r="K140" i="29"/>
  <c r="L140" i="29" s="1"/>
  <c r="AW139" i="29"/>
  <c r="AS139" i="29"/>
  <c r="AG139" i="29"/>
  <c r="T139" i="29"/>
  <c r="AW138" i="29"/>
  <c r="AS138" i="29"/>
  <c r="AG138" i="29"/>
  <c r="B138" i="29"/>
  <c r="AW137" i="29"/>
  <c r="AS137" i="29"/>
  <c r="AG137" i="29"/>
  <c r="K137" i="29"/>
  <c r="L137" i="29" s="1"/>
  <c r="B137" i="29"/>
  <c r="T141" i="29" s="1"/>
  <c r="AW136" i="29"/>
  <c r="AS136" i="29"/>
  <c r="AG136" i="29"/>
  <c r="T136" i="29"/>
  <c r="B136" i="29"/>
  <c r="K146" i="29" s="1"/>
  <c r="L146" i="29" s="1"/>
  <c r="AZ132" i="29"/>
  <c r="AW132" i="29"/>
  <c r="AV132" i="29"/>
  <c r="AU132" i="29"/>
  <c r="AS132" i="29"/>
  <c r="AG132" i="29"/>
  <c r="AZ131" i="29"/>
  <c r="AW131" i="29"/>
  <c r="AV131" i="29"/>
  <c r="AS131" i="29"/>
  <c r="AG131" i="29"/>
  <c r="AZ130" i="29"/>
  <c r="AW130" i="29"/>
  <c r="AV130" i="29"/>
  <c r="AS130" i="29"/>
  <c r="AG130" i="29"/>
  <c r="K130" i="29"/>
  <c r="AZ129" i="29"/>
  <c r="AW129" i="29"/>
  <c r="AU129" i="29"/>
  <c r="AS129" i="29"/>
  <c r="AG129" i="29"/>
  <c r="AZ128" i="29"/>
  <c r="AW128" i="29"/>
  <c r="AV128" i="29"/>
  <c r="AS128" i="29"/>
  <c r="AG128" i="29"/>
  <c r="K128" i="29"/>
  <c r="AZ127" i="29"/>
  <c r="AW127" i="29"/>
  <c r="AS127" i="29"/>
  <c r="AG127" i="29"/>
  <c r="K127" i="29"/>
  <c r="AZ126" i="29"/>
  <c r="AW126" i="29"/>
  <c r="AV126" i="29"/>
  <c r="AU126" i="29"/>
  <c r="AS126" i="29"/>
  <c r="AG126" i="29"/>
  <c r="AZ125" i="29"/>
  <c r="AW125" i="29"/>
  <c r="AV125" i="29"/>
  <c r="AS125" i="29"/>
  <c r="AG125" i="29"/>
  <c r="AZ124" i="29"/>
  <c r="AW124" i="29"/>
  <c r="AV124" i="29"/>
  <c r="AU124" i="29"/>
  <c r="AS124" i="29"/>
  <c r="AG124" i="29"/>
  <c r="K124" i="29"/>
  <c r="AZ123" i="29"/>
  <c r="AW123" i="29"/>
  <c r="AV123" i="29"/>
  <c r="AU123" i="29"/>
  <c r="AS123" i="29"/>
  <c r="AG123" i="29"/>
  <c r="B123" i="29"/>
  <c r="AV127" i="29" s="1"/>
  <c r="AZ122" i="29"/>
  <c r="AW122" i="29"/>
  <c r="AV122" i="29"/>
  <c r="AU122" i="29"/>
  <c r="AS122" i="29"/>
  <c r="AG122" i="29"/>
  <c r="B122" i="29"/>
  <c r="AZ121" i="29"/>
  <c r="AW121" i="29"/>
  <c r="AV121" i="29"/>
  <c r="AU121" i="29"/>
  <c r="AS121" i="29"/>
  <c r="AG121" i="29"/>
  <c r="B121" i="29"/>
  <c r="K132" i="29" s="1"/>
  <c r="L132" i="29" s="1"/>
  <c r="AW116" i="29"/>
  <c r="AU116" i="29"/>
  <c r="AS116" i="29"/>
  <c r="AG116" i="29"/>
  <c r="AW115" i="29"/>
  <c r="AS115" i="29"/>
  <c r="AG115" i="29"/>
  <c r="K115" i="29"/>
  <c r="L115" i="29" s="1"/>
  <c r="AW114" i="29"/>
  <c r="AS114" i="29"/>
  <c r="AG114" i="29"/>
  <c r="K114" i="29"/>
  <c r="L114" i="29" s="1"/>
  <c r="AW113" i="29"/>
  <c r="AU113" i="29"/>
  <c r="AS113" i="29"/>
  <c r="AG113" i="29"/>
  <c r="AW112" i="29"/>
  <c r="AS112" i="29"/>
  <c r="AG112" i="29"/>
  <c r="K112" i="29"/>
  <c r="L112" i="29" s="1"/>
  <c r="AW111" i="29"/>
  <c r="AS111" i="29"/>
  <c r="AG111" i="29"/>
  <c r="T111" i="29"/>
  <c r="AW110" i="29"/>
  <c r="AU110" i="29"/>
  <c r="AS110" i="29"/>
  <c r="AG110" i="29"/>
  <c r="AW109" i="29"/>
  <c r="AS109" i="29"/>
  <c r="AG109" i="29"/>
  <c r="K109" i="29"/>
  <c r="L109" i="29" s="1"/>
  <c r="AW108" i="29"/>
  <c r="AS108" i="29"/>
  <c r="AG108" i="29"/>
  <c r="T108" i="29"/>
  <c r="AW107" i="29"/>
  <c r="AU107" i="29"/>
  <c r="AS107" i="29"/>
  <c r="AG107" i="29"/>
  <c r="B107" i="29"/>
  <c r="AV109" i="29" s="1"/>
  <c r="AW106" i="29"/>
  <c r="AS106" i="29"/>
  <c r="AG106" i="29"/>
  <c r="K106" i="29"/>
  <c r="L106" i="29" s="1"/>
  <c r="B106" i="29"/>
  <c r="T110" i="29" s="1"/>
  <c r="AW105" i="29"/>
  <c r="AS105" i="29"/>
  <c r="AG105" i="29"/>
  <c r="T105" i="29"/>
  <c r="K105" i="29"/>
  <c r="L105" i="29" s="1"/>
  <c r="O105" i="29" s="1"/>
  <c r="B105" i="29"/>
  <c r="AU109" i="29" s="1"/>
  <c r="AM100" i="29"/>
  <c r="AL100" i="29"/>
  <c r="K100" i="29"/>
  <c r="L100" i="29" s="1"/>
  <c r="AM99" i="29"/>
  <c r="K99" i="29"/>
  <c r="L99" i="29" s="1"/>
  <c r="AM98" i="29"/>
  <c r="T98" i="29"/>
  <c r="AM97" i="29"/>
  <c r="AK97" i="29"/>
  <c r="T97" i="29"/>
  <c r="AM96" i="29"/>
  <c r="AL96" i="29"/>
  <c r="T96" i="29"/>
  <c r="AM95" i="29"/>
  <c r="AL95" i="29"/>
  <c r="T95" i="29"/>
  <c r="K95" i="29"/>
  <c r="L95" i="29" s="1"/>
  <c r="AM94" i="29"/>
  <c r="T94" i="29"/>
  <c r="AM93" i="29"/>
  <c r="T93" i="29"/>
  <c r="AM92" i="29"/>
  <c r="AK92" i="29"/>
  <c r="T92" i="29"/>
  <c r="AM91" i="29"/>
  <c r="AL91" i="29"/>
  <c r="T91" i="29"/>
  <c r="B91" i="29"/>
  <c r="AL90" i="29" s="1"/>
  <c r="AM90" i="29"/>
  <c r="T90" i="29"/>
  <c r="B90" i="29"/>
  <c r="T100" i="29" s="1"/>
  <c r="AM89" i="29"/>
  <c r="AL89" i="29"/>
  <c r="T89" i="29"/>
  <c r="K89" i="29"/>
  <c r="L89" i="29" s="1"/>
  <c r="B89" i="29"/>
  <c r="AK100" i="29" s="1"/>
  <c r="AT84" i="29"/>
  <c r="AS84" i="29"/>
  <c r="AP84" i="29"/>
  <c r="AA84" i="29"/>
  <c r="AT83" i="29"/>
  <c r="AS83" i="29"/>
  <c r="AP83" i="29"/>
  <c r="AA83" i="29"/>
  <c r="T83" i="29"/>
  <c r="L83" i="29"/>
  <c r="R83" i="29" s="1"/>
  <c r="K83" i="29"/>
  <c r="AT82" i="29"/>
  <c r="AP82" i="29"/>
  <c r="AA82" i="29"/>
  <c r="AT81" i="29"/>
  <c r="AS81" i="29"/>
  <c r="AP81" i="29"/>
  <c r="AA81" i="29"/>
  <c r="AT80" i="29"/>
  <c r="AS80" i="29"/>
  <c r="AR80" i="29"/>
  <c r="AP80" i="29"/>
  <c r="AA80" i="29"/>
  <c r="T80" i="29"/>
  <c r="K80" i="29"/>
  <c r="L80" i="29" s="1"/>
  <c r="AT79" i="29"/>
  <c r="AR79" i="29"/>
  <c r="AP79" i="29"/>
  <c r="AA79" i="29"/>
  <c r="T79" i="29"/>
  <c r="AT78" i="29"/>
  <c r="AR78" i="29"/>
  <c r="AP78" i="29"/>
  <c r="AA78" i="29"/>
  <c r="T78" i="29"/>
  <c r="L78" i="29"/>
  <c r="R78" i="29" s="1"/>
  <c r="K78" i="29"/>
  <c r="AT77" i="29"/>
  <c r="AS77" i="29"/>
  <c r="AR77" i="29"/>
  <c r="AP77" i="29"/>
  <c r="AA77" i="29"/>
  <c r="T77" i="29"/>
  <c r="K77" i="29"/>
  <c r="L77" i="29" s="1"/>
  <c r="AT76" i="29"/>
  <c r="AR76" i="29"/>
  <c r="AP76" i="29"/>
  <c r="AA76" i="29"/>
  <c r="T76" i="29"/>
  <c r="AT75" i="29"/>
  <c r="AR75" i="29"/>
  <c r="AP75" i="29"/>
  <c r="AA75" i="29"/>
  <c r="T75" i="29"/>
  <c r="L75" i="29"/>
  <c r="R75" i="29" s="1"/>
  <c r="K75" i="29"/>
  <c r="B75" i="29"/>
  <c r="AS79" i="29" s="1"/>
  <c r="AT74" i="29"/>
  <c r="AS74" i="29"/>
  <c r="AR74" i="29"/>
  <c r="AP74" i="29"/>
  <c r="AA74" i="29"/>
  <c r="T74" i="29"/>
  <c r="K74" i="29"/>
  <c r="L74" i="29" s="1"/>
  <c r="B74" i="29"/>
  <c r="T84" i="29" s="1"/>
  <c r="AT73" i="29"/>
  <c r="AR73" i="29"/>
  <c r="AP73" i="29"/>
  <c r="AA73" i="29"/>
  <c r="K73" i="29"/>
  <c r="L73" i="29" s="1"/>
  <c r="B73" i="29"/>
  <c r="AR83" i="29" s="1"/>
  <c r="AT69" i="29"/>
  <c r="AR69" i="29"/>
  <c r="AP69" i="29"/>
  <c r="AA69" i="29"/>
  <c r="D69" i="29"/>
  <c r="AT68" i="29"/>
  <c r="AP68" i="29"/>
  <c r="AA68" i="29"/>
  <c r="AT67" i="29"/>
  <c r="AP67" i="29"/>
  <c r="AA67" i="29"/>
  <c r="T67" i="29"/>
  <c r="D67" i="29"/>
  <c r="E68" i="29" s="1"/>
  <c r="H67" i="29" s="1"/>
  <c r="I67" i="29" s="1"/>
  <c r="J67" i="29" s="1"/>
  <c r="AT66" i="29"/>
  <c r="AR66" i="29"/>
  <c r="AP66" i="29"/>
  <c r="AA66" i="29"/>
  <c r="D66" i="29"/>
  <c r="AT65" i="29"/>
  <c r="AP65" i="29"/>
  <c r="AA65" i="29"/>
  <c r="K65" i="29"/>
  <c r="L65" i="29" s="1"/>
  <c r="AT64" i="29"/>
  <c r="AP64" i="29"/>
  <c r="AA64" i="29"/>
  <c r="T64" i="29"/>
  <c r="AT63" i="29"/>
  <c r="AP63" i="29"/>
  <c r="AA63" i="29"/>
  <c r="D63" i="29"/>
  <c r="E64" i="29" s="1"/>
  <c r="H63" i="29" s="1"/>
  <c r="I63" i="29" s="1"/>
  <c r="J63" i="29" s="1"/>
  <c r="AT62" i="29"/>
  <c r="AP62" i="29"/>
  <c r="AA62" i="29"/>
  <c r="K62" i="29"/>
  <c r="L62" i="29" s="1"/>
  <c r="AT61" i="29"/>
  <c r="AP61" i="29"/>
  <c r="AA61" i="29"/>
  <c r="T61" i="29"/>
  <c r="AT60" i="29"/>
  <c r="AP60" i="29"/>
  <c r="AA60" i="29"/>
  <c r="E60" i="29"/>
  <c r="H59" i="29" s="1"/>
  <c r="I59" i="29" s="1"/>
  <c r="J59" i="29" s="1"/>
  <c r="D60" i="29"/>
  <c r="E61" i="29" s="1"/>
  <c r="H60" i="29" s="1"/>
  <c r="I60" i="29" s="1"/>
  <c r="J60" i="29" s="1"/>
  <c r="B60" i="29"/>
  <c r="AT59" i="29"/>
  <c r="AP59" i="29"/>
  <c r="AA59" i="29"/>
  <c r="K59" i="29"/>
  <c r="L59" i="29" s="1"/>
  <c r="D59" i="29"/>
  <c r="D74" i="29" s="1"/>
  <c r="B59" i="29"/>
  <c r="T63" i="29" s="1"/>
  <c r="AT58" i="29"/>
  <c r="AP58" i="29"/>
  <c r="AA58" i="29"/>
  <c r="T58" i="29"/>
  <c r="B58" i="29"/>
  <c r="K68" i="29" s="1"/>
  <c r="L68" i="29" s="1"/>
  <c r="D54" i="29"/>
  <c r="D70" i="29" s="1"/>
  <c r="D85" i="29" s="1"/>
  <c r="D101" i="29" s="1"/>
  <c r="D117" i="29" s="1"/>
  <c r="D133" i="29" s="1"/>
  <c r="D148" i="29" s="1"/>
  <c r="AT53" i="29"/>
  <c r="AP53" i="29"/>
  <c r="AG53" i="29"/>
  <c r="AA53" i="29"/>
  <c r="K53" i="29"/>
  <c r="L53" i="29" s="1"/>
  <c r="D53" i="29"/>
  <c r="E54" i="29" s="1"/>
  <c r="H53" i="29" s="1"/>
  <c r="I53" i="29" s="1"/>
  <c r="J53" i="29" s="1"/>
  <c r="AT52" i="29"/>
  <c r="AP52" i="29"/>
  <c r="AG52" i="29"/>
  <c r="AA52" i="29"/>
  <c r="T52" i="29"/>
  <c r="R52" i="29"/>
  <c r="L52" i="29"/>
  <c r="K52" i="29"/>
  <c r="D52" i="29"/>
  <c r="E53" i="29" s="1"/>
  <c r="H52" i="29" s="1"/>
  <c r="I52" i="29" s="1"/>
  <c r="J52" i="29" s="1"/>
  <c r="AT51" i="29"/>
  <c r="AR51" i="29"/>
  <c r="AP51" i="29"/>
  <c r="AG51" i="29"/>
  <c r="AA51" i="29"/>
  <c r="T51" i="29"/>
  <c r="E51" i="29"/>
  <c r="H50" i="29" s="1"/>
  <c r="I50" i="29" s="1"/>
  <c r="J50" i="29" s="1"/>
  <c r="D51" i="29"/>
  <c r="E52" i="29" s="1"/>
  <c r="H51" i="29" s="1"/>
  <c r="I51" i="29" s="1"/>
  <c r="J51" i="29" s="1"/>
  <c r="AT50" i="29"/>
  <c r="AR50" i="29"/>
  <c r="AP50" i="29"/>
  <c r="AG50" i="29"/>
  <c r="AA50" i="29"/>
  <c r="T50" i="29"/>
  <c r="D50" i="29"/>
  <c r="AT49" i="29"/>
  <c r="AR49" i="29"/>
  <c r="AP49" i="29"/>
  <c r="AG49" i="29"/>
  <c r="AA49" i="29"/>
  <c r="D49" i="29"/>
  <c r="D65" i="29" s="1"/>
  <c r="AT48" i="29"/>
  <c r="AS48" i="29"/>
  <c r="AP48" i="29"/>
  <c r="AG48" i="29"/>
  <c r="AA48" i="29"/>
  <c r="L48" i="29"/>
  <c r="R48" i="29" s="1"/>
  <c r="K48" i="29"/>
  <c r="D48" i="29"/>
  <c r="D64" i="29" s="1"/>
  <c r="AT47" i="29"/>
  <c r="AP47" i="29"/>
  <c r="AG47" i="29"/>
  <c r="AA47" i="29"/>
  <c r="T47" i="29"/>
  <c r="D47" i="29"/>
  <c r="E48" i="29" s="1"/>
  <c r="H47" i="29" s="1"/>
  <c r="I47" i="29" s="1"/>
  <c r="J47" i="29" s="1"/>
  <c r="AT46" i="29"/>
  <c r="AR46" i="29"/>
  <c r="AP46" i="29"/>
  <c r="AG46" i="29"/>
  <c r="AA46" i="29"/>
  <c r="K46" i="29"/>
  <c r="L46" i="29" s="1"/>
  <c r="E46" i="29"/>
  <c r="H45" i="29" s="1"/>
  <c r="I45" i="29" s="1"/>
  <c r="J45" i="29" s="1"/>
  <c r="D46" i="29"/>
  <c r="AT45" i="29"/>
  <c r="AP45" i="29"/>
  <c r="AG45" i="29"/>
  <c r="AA45" i="29"/>
  <c r="E45" i="29"/>
  <c r="H44" i="29" s="1"/>
  <c r="I44" i="29" s="1"/>
  <c r="J44" i="29" s="1"/>
  <c r="D45" i="29"/>
  <c r="D61" i="29" s="1"/>
  <c r="AT44" i="29"/>
  <c r="AP44" i="29"/>
  <c r="AG44" i="29"/>
  <c r="AA44" i="29"/>
  <c r="T44" i="29"/>
  <c r="E44" i="29"/>
  <c r="H43" i="29" s="1"/>
  <c r="D44" i="29"/>
  <c r="B44" i="29"/>
  <c r="AS53" i="29" s="1"/>
  <c r="AT43" i="29"/>
  <c r="AS43" i="29"/>
  <c r="AP43" i="29"/>
  <c r="AG43" i="29"/>
  <c r="AA43" i="29"/>
  <c r="L43" i="29"/>
  <c r="R43" i="29" s="1"/>
  <c r="K43" i="29"/>
  <c r="I43" i="29"/>
  <c r="J43" i="29" s="1"/>
  <c r="D43" i="29"/>
  <c r="B43" i="29"/>
  <c r="T49" i="29" s="1"/>
  <c r="AT42" i="29"/>
  <c r="AP42" i="29"/>
  <c r="AG42" i="29"/>
  <c r="AA42" i="29"/>
  <c r="T42" i="29"/>
  <c r="K42" i="29"/>
  <c r="L42" i="29" s="1"/>
  <c r="O42" i="29" s="1"/>
  <c r="P42" i="29" s="1"/>
  <c r="Q42" i="29" s="1"/>
  <c r="D42" i="29"/>
  <c r="E43" i="29" s="1"/>
  <c r="H42" i="29" s="1"/>
  <c r="I42" i="29" s="1"/>
  <c r="J42" i="29" s="1"/>
  <c r="B42" i="29"/>
  <c r="AR48" i="29" s="1"/>
  <c r="E38" i="29"/>
  <c r="AT37" i="29"/>
  <c r="AS37" i="29"/>
  <c r="AP37" i="29"/>
  <c r="AA37" i="29"/>
  <c r="T37" i="29"/>
  <c r="H37" i="29"/>
  <c r="I37" i="29" s="1"/>
  <c r="J37" i="29" s="1"/>
  <c r="E37" i="29"/>
  <c r="H36" i="29" s="1"/>
  <c r="I36" i="29" s="1"/>
  <c r="J36" i="29" s="1"/>
  <c r="AT36" i="29"/>
  <c r="AP36" i="29"/>
  <c r="AA36" i="29"/>
  <c r="E36" i="29"/>
  <c r="H35" i="29" s="1"/>
  <c r="I35" i="29" s="1"/>
  <c r="J35" i="29" s="1"/>
  <c r="AT35" i="29"/>
  <c r="AP35" i="29"/>
  <c r="AA35" i="29"/>
  <c r="T35" i="29"/>
  <c r="E35" i="29"/>
  <c r="H34" i="29" s="1"/>
  <c r="I34" i="29" s="1"/>
  <c r="J34" i="29" s="1"/>
  <c r="AT34" i="29"/>
  <c r="AP34" i="29"/>
  <c r="AA34" i="29"/>
  <c r="E34" i="29"/>
  <c r="AT33" i="29"/>
  <c r="AS33" i="29"/>
  <c r="AP33" i="29"/>
  <c r="AA33" i="29"/>
  <c r="T33" i="29"/>
  <c r="H33" i="29"/>
  <c r="I33" i="29" s="1"/>
  <c r="J33" i="29" s="1"/>
  <c r="E33" i="29"/>
  <c r="H32" i="29" s="1"/>
  <c r="I32" i="29" s="1"/>
  <c r="J32" i="29" s="1"/>
  <c r="AT32" i="29"/>
  <c r="AP32" i="29"/>
  <c r="AA32" i="29"/>
  <c r="E32" i="29"/>
  <c r="H31" i="29" s="1"/>
  <c r="I31" i="29" s="1"/>
  <c r="J31" i="29" s="1"/>
  <c r="AT31" i="29"/>
  <c r="AP31" i="29"/>
  <c r="AA31" i="29"/>
  <c r="T31" i="29"/>
  <c r="E31" i="29"/>
  <c r="AT30" i="29"/>
  <c r="AS30" i="29"/>
  <c r="AP30" i="29"/>
  <c r="AA30" i="29"/>
  <c r="H30" i="29"/>
  <c r="I30" i="29" s="1"/>
  <c r="J30" i="29" s="1"/>
  <c r="E30" i="29"/>
  <c r="H29" i="29" s="1"/>
  <c r="AT29" i="29"/>
  <c r="AS29" i="29"/>
  <c r="AP29" i="29"/>
  <c r="AA29" i="29"/>
  <c r="I29" i="29"/>
  <c r="J29" i="29" s="1"/>
  <c r="E29" i="29"/>
  <c r="AT28" i="29"/>
  <c r="AS28" i="29"/>
  <c r="AP28" i="29"/>
  <c r="AA28" i="29"/>
  <c r="T28" i="29"/>
  <c r="H28" i="29"/>
  <c r="I28" i="29" s="1"/>
  <c r="J28" i="29" s="1"/>
  <c r="E28" i="29"/>
  <c r="H27" i="29" s="1"/>
  <c r="I27" i="29" s="1"/>
  <c r="J27" i="29" s="1"/>
  <c r="B28" i="29"/>
  <c r="AS36" i="29" s="1"/>
  <c r="AT27" i="29"/>
  <c r="AS27" i="29"/>
  <c r="AP27" i="29"/>
  <c r="AA27" i="29"/>
  <c r="T27" i="29"/>
  <c r="E27" i="29"/>
  <c r="B27" i="29"/>
  <c r="T34" i="29" s="1"/>
  <c r="AT26" i="29"/>
  <c r="AS26" i="29"/>
  <c r="AP26" i="29"/>
  <c r="AA26" i="29"/>
  <c r="T26" i="29"/>
  <c r="H26" i="29"/>
  <c r="I26" i="29" s="1"/>
  <c r="J26" i="29" s="1"/>
  <c r="B26" i="29"/>
  <c r="AW147" i="33"/>
  <c r="AS147" i="33"/>
  <c r="AG147" i="33"/>
  <c r="AW146" i="33"/>
  <c r="AV146" i="33"/>
  <c r="AS146" i="33"/>
  <c r="AG146" i="33"/>
  <c r="K146" i="33"/>
  <c r="AW145" i="33"/>
  <c r="AS145" i="33"/>
  <c r="AG145" i="33"/>
  <c r="K145" i="33"/>
  <c r="AW144" i="33"/>
  <c r="AS144" i="33"/>
  <c r="AG144" i="33"/>
  <c r="AW143" i="33"/>
  <c r="AV143" i="33"/>
  <c r="AS143" i="33"/>
  <c r="AG143" i="33"/>
  <c r="AW142" i="33"/>
  <c r="AS142" i="33"/>
  <c r="AG142" i="33"/>
  <c r="K142" i="33"/>
  <c r="L142" i="33" s="1"/>
  <c r="AW141" i="33"/>
  <c r="AS141" i="33"/>
  <c r="AG141" i="33"/>
  <c r="AW140" i="33"/>
  <c r="AU140" i="33"/>
  <c r="AS140" i="33"/>
  <c r="AG140" i="33"/>
  <c r="AW139" i="33"/>
  <c r="AS139" i="33"/>
  <c r="AG139" i="33"/>
  <c r="K139" i="33"/>
  <c r="L139" i="33" s="1"/>
  <c r="AW138" i="33"/>
  <c r="AS138" i="33"/>
  <c r="AG138" i="33"/>
  <c r="B138" i="33"/>
  <c r="AV142" i="33" s="1"/>
  <c r="AW137" i="33"/>
  <c r="AV137" i="33"/>
  <c r="AS137" i="33"/>
  <c r="AG137" i="33"/>
  <c r="B137" i="33"/>
  <c r="AW136" i="33"/>
  <c r="AV136" i="33"/>
  <c r="AS136" i="33"/>
  <c r="AG136" i="33"/>
  <c r="K136" i="33"/>
  <c r="L136" i="33" s="1"/>
  <c r="B136" i="33"/>
  <c r="AU142" i="33" s="1"/>
  <c r="AZ132" i="33"/>
  <c r="AW132" i="33"/>
  <c r="AV132" i="33"/>
  <c r="AU132" i="33"/>
  <c r="AS132" i="33"/>
  <c r="AG132" i="33"/>
  <c r="K132" i="33"/>
  <c r="L132" i="33" s="1"/>
  <c r="AZ131" i="33"/>
  <c r="AW131" i="33"/>
  <c r="AV131" i="33"/>
  <c r="AU131" i="33"/>
  <c r="AS131" i="33"/>
  <c r="AG131" i="33"/>
  <c r="T131" i="33"/>
  <c r="AZ130" i="33"/>
  <c r="AW130" i="33"/>
  <c r="AV130" i="33"/>
  <c r="AU130" i="33"/>
  <c r="AS130" i="33"/>
  <c r="AG130" i="33"/>
  <c r="AZ129" i="33"/>
  <c r="AW129" i="33"/>
  <c r="AU129" i="33"/>
  <c r="AS129" i="33"/>
  <c r="AG129" i="33"/>
  <c r="L129" i="33"/>
  <c r="AZ128" i="33"/>
  <c r="AW128" i="33"/>
  <c r="AV128" i="33"/>
  <c r="AS128" i="33"/>
  <c r="AG128" i="33"/>
  <c r="AZ127" i="33"/>
  <c r="AW127" i="33"/>
  <c r="AS127" i="33"/>
  <c r="AG127" i="33"/>
  <c r="K127" i="33"/>
  <c r="L127" i="33" s="1"/>
  <c r="AZ126" i="33"/>
  <c r="AW126" i="33"/>
  <c r="AS126" i="33"/>
  <c r="AG126" i="33"/>
  <c r="T126" i="33"/>
  <c r="L126" i="33"/>
  <c r="R126" i="33" s="1"/>
  <c r="K126" i="33"/>
  <c r="AZ125" i="33"/>
  <c r="AW125" i="33"/>
  <c r="AV125" i="33"/>
  <c r="AS125" i="33"/>
  <c r="AG125" i="33"/>
  <c r="T125" i="33"/>
  <c r="L125" i="33"/>
  <c r="R125" i="33" s="1"/>
  <c r="K125" i="33"/>
  <c r="AZ124" i="33"/>
  <c r="AW124" i="33"/>
  <c r="AS124" i="33"/>
  <c r="AG124" i="33"/>
  <c r="T124" i="33"/>
  <c r="K124" i="33"/>
  <c r="L124" i="33" s="1"/>
  <c r="AZ123" i="33"/>
  <c r="AW123" i="33"/>
  <c r="AV123" i="33"/>
  <c r="AU123" i="33"/>
  <c r="AS123" i="33"/>
  <c r="AG123" i="33"/>
  <c r="T123" i="33"/>
  <c r="B123" i="33"/>
  <c r="AV127" i="33" s="1"/>
  <c r="AZ122" i="33"/>
  <c r="AW122" i="33"/>
  <c r="AS122" i="33"/>
  <c r="AG122" i="33"/>
  <c r="T122" i="33"/>
  <c r="B122" i="33"/>
  <c r="T128" i="33" s="1"/>
  <c r="AZ121" i="33"/>
  <c r="AW121" i="33"/>
  <c r="AV121" i="33"/>
  <c r="AU121" i="33"/>
  <c r="AS121" i="33"/>
  <c r="AG121" i="33"/>
  <c r="T121" i="33"/>
  <c r="B121" i="33"/>
  <c r="K129" i="33" s="1"/>
  <c r="AW116" i="33"/>
  <c r="AS116" i="33"/>
  <c r="AG116" i="33"/>
  <c r="AW115" i="33"/>
  <c r="AU115" i="33"/>
  <c r="AS115" i="33"/>
  <c r="AG115" i="33"/>
  <c r="AW114" i="33"/>
  <c r="AS114" i="33"/>
  <c r="AG114" i="33"/>
  <c r="K114" i="33"/>
  <c r="L114" i="33" s="1"/>
  <c r="AW113" i="33"/>
  <c r="AS113" i="33"/>
  <c r="AG113" i="33"/>
  <c r="AW112" i="33"/>
  <c r="AU112" i="33"/>
  <c r="AS112" i="33"/>
  <c r="AG112" i="33"/>
  <c r="AW111" i="33"/>
  <c r="AS111" i="33"/>
  <c r="AG111" i="33"/>
  <c r="K111" i="33"/>
  <c r="AW110" i="33"/>
  <c r="AV110" i="33"/>
  <c r="AS110" i="33"/>
  <c r="AG110" i="33"/>
  <c r="AW109" i="33"/>
  <c r="AV109" i="33"/>
  <c r="AS109" i="33"/>
  <c r="AG109" i="33"/>
  <c r="AW108" i="33"/>
  <c r="AS108" i="33"/>
  <c r="AG108" i="33"/>
  <c r="K108" i="33"/>
  <c r="AW107" i="33"/>
  <c r="AV107" i="33"/>
  <c r="AS107" i="33"/>
  <c r="AG107" i="33"/>
  <c r="B107" i="33"/>
  <c r="AV111" i="33" s="1"/>
  <c r="AW106" i="33"/>
  <c r="AU106" i="33"/>
  <c r="AS106" i="33"/>
  <c r="AG106" i="33"/>
  <c r="B106" i="33"/>
  <c r="T109" i="33" s="1"/>
  <c r="AW105" i="33"/>
  <c r="AS105" i="33"/>
  <c r="AG105" i="33"/>
  <c r="K105" i="33"/>
  <c r="L105" i="33" s="1"/>
  <c r="B105" i="33"/>
  <c r="AU111" i="33" s="1"/>
  <c r="AM100" i="33"/>
  <c r="T100" i="33"/>
  <c r="AM99" i="33"/>
  <c r="AL99" i="33"/>
  <c r="AM98" i="33"/>
  <c r="T98" i="33"/>
  <c r="AM97" i="33"/>
  <c r="AM96" i="33"/>
  <c r="T96" i="33"/>
  <c r="AM95" i="33"/>
  <c r="T95" i="33"/>
  <c r="AM94" i="33"/>
  <c r="AL94" i="33"/>
  <c r="AM93" i="33"/>
  <c r="AL93" i="33"/>
  <c r="AM92" i="33"/>
  <c r="K92" i="33"/>
  <c r="L92" i="33" s="1"/>
  <c r="AM91" i="33"/>
  <c r="T91" i="33"/>
  <c r="B91" i="33"/>
  <c r="AL98" i="33" s="1"/>
  <c r="AM90" i="33"/>
  <c r="AL90" i="33"/>
  <c r="T90" i="33"/>
  <c r="B90" i="33"/>
  <c r="T99" i="33" s="1"/>
  <c r="AM89" i="33"/>
  <c r="AL89" i="33"/>
  <c r="AK89" i="33"/>
  <c r="T89" i="33"/>
  <c r="B89" i="33"/>
  <c r="AK93" i="33" s="1"/>
  <c r="AT84" i="33"/>
  <c r="AS84" i="33"/>
  <c r="AP84" i="33"/>
  <c r="AA84" i="33"/>
  <c r="T84" i="33"/>
  <c r="AT83" i="33"/>
  <c r="AR83" i="33"/>
  <c r="AP83" i="33"/>
  <c r="AA83" i="33"/>
  <c r="T83" i="33"/>
  <c r="AT82" i="33"/>
  <c r="AS82" i="33"/>
  <c r="AP82" i="33"/>
  <c r="AA82" i="33"/>
  <c r="K82" i="33"/>
  <c r="L82" i="33" s="1"/>
  <c r="AT81" i="33"/>
  <c r="AS81" i="33"/>
  <c r="AP81" i="33"/>
  <c r="AA81" i="33"/>
  <c r="T81" i="33"/>
  <c r="AT80" i="33"/>
  <c r="AR80" i="33"/>
  <c r="AP80" i="33"/>
  <c r="AA80" i="33"/>
  <c r="T80" i="33"/>
  <c r="AT79" i="33"/>
  <c r="AS79" i="33"/>
  <c r="AR79" i="33"/>
  <c r="AP79" i="33"/>
  <c r="AA79" i="33"/>
  <c r="AT78" i="33"/>
  <c r="AR78" i="33"/>
  <c r="AP78" i="33"/>
  <c r="AA78" i="33"/>
  <c r="AT77" i="33"/>
  <c r="AP77" i="33"/>
  <c r="AA77" i="33"/>
  <c r="T77" i="33"/>
  <c r="AT76" i="33"/>
  <c r="AS76" i="33"/>
  <c r="AR76" i="33"/>
  <c r="AP76" i="33"/>
  <c r="AA76" i="33"/>
  <c r="AT75" i="33"/>
  <c r="AR75" i="33"/>
  <c r="AP75" i="33"/>
  <c r="AA75" i="33"/>
  <c r="B75" i="33"/>
  <c r="AS78" i="33" s="1"/>
  <c r="AT74" i="33"/>
  <c r="AR74" i="33"/>
  <c r="AP74" i="33"/>
  <c r="AA74" i="33"/>
  <c r="T74" i="33"/>
  <c r="B74" i="33"/>
  <c r="T79" i="33" s="1"/>
  <c r="AT73" i="33"/>
  <c r="AS73" i="33"/>
  <c r="AP73" i="33"/>
  <c r="AA73" i="33"/>
  <c r="K73" i="33"/>
  <c r="L73" i="33" s="1"/>
  <c r="B73" i="33"/>
  <c r="AR82" i="33" s="1"/>
  <c r="AT69" i="33"/>
  <c r="AP69" i="33"/>
  <c r="AA69" i="33"/>
  <c r="AT68" i="33"/>
  <c r="AS68" i="33"/>
  <c r="AP68" i="33"/>
  <c r="AA68" i="33"/>
  <c r="K68" i="33"/>
  <c r="L68" i="33" s="1"/>
  <c r="D68" i="33"/>
  <c r="AT67" i="33"/>
  <c r="AP67" i="33"/>
  <c r="AA67" i="33"/>
  <c r="K67" i="33"/>
  <c r="AT66" i="33"/>
  <c r="AP66" i="33"/>
  <c r="AA66" i="33"/>
  <c r="AT65" i="33"/>
  <c r="AS65" i="33"/>
  <c r="AP65" i="33"/>
  <c r="AA65" i="33"/>
  <c r="D65" i="33"/>
  <c r="E66" i="33" s="1"/>
  <c r="H65" i="33" s="1"/>
  <c r="I65" i="33" s="1"/>
  <c r="J65" i="33" s="1"/>
  <c r="AT64" i="33"/>
  <c r="AP64" i="33"/>
  <c r="AA64" i="33"/>
  <c r="K64" i="33"/>
  <c r="L64" i="33" s="1"/>
  <c r="AT63" i="33"/>
  <c r="AP63" i="33"/>
  <c r="AA63" i="33"/>
  <c r="AT62" i="33"/>
  <c r="AP62" i="33"/>
  <c r="AA62" i="33"/>
  <c r="D62" i="33"/>
  <c r="E63" i="33" s="1"/>
  <c r="H62" i="33" s="1"/>
  <c r="I62" i="33" s="1"/>
  <c r="J62" i="33" s="1"/>
  <c r="AT61" i="33"/>
  <c r="AP61" i="33"/>
  <c r="AA61" i="33"/>
  <c r="K61" i="33"/>
  <c r="L61" i="33" s="1"/>
  <c r="AT60" i="33"/>
  <c r="AP60" i="33"/>
  <c r="AA60" i="33"/>
  <c r="B60" i="33"/>
  <c r="AS64" i="33" s="1"/>
  <c r="AT59" i="33"/>
  <c r="AS59" i="33"/>
  <c r="AP59" i="33"/>
  <c r="AA59" i="33"/>
  <c r="D59" i="33"/>
  <c r="E60" i="33" s="1"/>
  <c r="H59" i="33" s="1"/>
  <c r="I59" i="33" s="1"/>
  <c r="J59" i="33" s="1"/>
  <c r="B59" i="33"/>
  <c r="AT58" i="33"/>
  <c r="AS58" i="33"/>
  <c r="AP58" i="33"/>
  <c r="AA58" i="33"/>
  <c r="K58" i="33"/>
  <c r="L58" i="33" s="1"/>
  <c r="B58" i="33"/>
  <c r="AR64" i="33" s="1"/>
  <c r="D54" i="33"/>
  <c r="D70" i="33" s="1"/>
  <c r="D85" i="33" s="1"/>
  <c r="D101" i="33" s="1"/>
  <c r="D117" i="33" s="1"/>
  <c r="D133" i="33" s="1"/>
  <c r="D148" i="33" s="1"/>
  <c r="AT53" i="33"/>
  <c r="AS53" i="33"/>
  <c r="AP53" i="33"/>
  <c r="AG53" i="33"/>
  <c r="AA53" i="33"/>
  <c r="X53" i="33"/>
  <c r="E53" i="33"/>
  <c r="D53" i="33"/>
  <c r="E54" i="33" s="1"/>
  <c r="H53" i="33" s="1"/>
  <c r="I53" i="33" s="1"/>
  <c r="J53" i="33" s="1"/>
  <c r="AT52" i="33"/>
  <c r="AP52" i="33"/>
  <c r="AG52" i="33"/>
  <c r="AA52" i="33"/>
  <c r="X52" i="33"/>
  <c r="H52" i="33"/>
  <c r="I52" i="33" s="1"/>
  <c r="J52" i="33" s="1"/>
  <c r="D52" i="33"/>
  <c r="AT51" i="33"/>
  <c r="AP51" i="33"/>
  <c r="AG51" i="33"/>
  <c r="AA51" i="33"/>
  <c r="X51" i="33"/>
  <c r="D51" i="33"/>
  <c r="D67" i="33" s="1"/>
  <c r="AT50" i="33"/>
  <c r="AP50" i="33"/>
  <c r="AG50" i="33"/>
  <c r="AA50" i="33"/>
  <c r="X50" i="33"/>
  <c r="D50" i="33"/>
  <c r="D66" i="33" s="1"/>
  <c r="AT49" i="33"/>
  <c r="AP49" i="33"/>
  <c r="AG49" i="33"/>
  <c r="AA49" i="33"/>
  <c r="X49" i="33"/>
  <c r="T49" i="33"/>
  <c r="E49" i="33"/>
  <c r="H48" i="33" s="1"/>
  <c r="D49" i="33"/>
  <c r="E50" i="33" s="1"/>
  <c r="H49" i="33" s="1"/>
  <c r="I49" i="33" s="1"/>
  <c r="J49" i="33" s="1"/>
  <c r="AT48" i="33"/>
  <c r="AS48" i="33"/>
  <c r="AP48" i="33"/>
  <c r="AG48" i="33"/>
  <c r="AA48" i="33"/>
  <c r="X48" i="33"/>
  <c r="I48" i="33"/>
  <c r="J48" i="33" s="1"/>
  <c r="D48" i="33"/>
  <c r="D64" i="33" s="1"/>
  <c r="AT47" i="33"/>
  <c r="AP47" i="33"/>
  <c r="AG47" i="33"/>
  <c r="AA47" i="33"/>
  <c r="X47" i="33"/>
  <c r="T47" i="33"/>
  <c r="D47" i="33"/>
  <c r="E48" i="33" s="1"/>
  <c r="H47" i="33" s="1"/>
  <c r="I47" i="33" s="1"/>
  <c r="J47" i="33" s="1"/>
  <c r="AT46" i="33"/>
  <c r="AS46" i="33"/>
  <c r="AP46" i="33"/>
  <c r="AG46" i="33"/>
  <c r="AA46" i="33"/>
  <c r="X46" i="33"/>
  <c r="T46" i="33"/>
  <c r="D46" i="33"/>
  <c r="E47" i="33" s="1"/>
  <c r="H46" i="33" s="1"/>
  <c r="I46" i="33" s="1"/>
  <c r="J46" i="33" s="1"/>
  <c r="AT45" i="33"/>
  <c r="AS45" i="33"/>
  <c r="AP45" i="33"/>
  <c r="AG45" i="33"/>
  <c r="AA45" i="33"/>
  <c r="X45" i="33"/>
  <c r="T45" i="33"/>
  <c r="D45" i="33"/>
  <c r="E46" i="33" s="1"/>
  <c r="H45" i="33" s="1"/>
  <c r="I45" i="33" s="1"/>
  <c r="J45" i="33" s="1"/>
  <c r="AT44" i="33"/>
  <c r="AP44" i="33"/>
  <c r="AG44" i="33"/>
  <c r="AA44" i="33"/>
  <c r="X44" i="33"/>
  <c r="E44" i="33"/>
  <c r="H43" i="33" s="1"/>
  <c r="I43" i="33" s="1"/>
  <c r="J43" i="33" s="1"/>
  <c r="D44" i="33"/>
  <c r="B44" i="33"/>
  <c r="AS50" i="33" s="1"/>
  <c r="AT43" i="33"/>
  <c r="AP43" i="33"/>
  <c r="AG43" i="33"/>
  <c r="AA43" i="33"/>
  <c r="X43" i="33"/>
  <c r="D43" i="33"/>
  <c r="B43" i="33"/>
  <c r="T51" i="33" s="1"/>
  <c r="AT42" i="33"/>
  <c r="AP42" i="33"/>
  <c r="AG42" i="33"/>
  <c r="AA42" i="33"/>
  <c r="X42" i="33"/>
  <c r="D42" i="33"/>
  <c r="D58" i="33" s="1"/>
  <c r="B42" i="33"/>
  <c r="E38" i="33"/>
  <c r="H37" i="33" s="1"/>
  <c r="I37" i="33" s="1"/>
  <c r="J37" i="33" s="1"/>
  <c r="AT37" i="33"/>
  <c r="AS37" i="33"/>
  <c r="AP37" i="33"/>
  <c r="AA37" i="33"/>
  <c r="T37" i="33"/>
  <c r="E37" i="33"/>
  <c r="H36" i="33" s="1"/>
  <c r="I36" i="33" s="1"/>
  <c r="J36" i="33" s="1"/>
  <c r="AT36" i="33"/>
  <c r="AP36" i="33"/>
  <c r="AA36" i="33"/>
  <c r="T36" i="33"/>
  <c r="K36" i="33"/>
  <c r="L36" i="33" s="1"/>
  <c r="E36" i="33"/>
  <c r="AT35" i="33"/>
  <c r="AR35" i="33"/>
  <c r="AP35" i="33"/>
  <c r="AA35" i="33"/>
  <c r="H35" i="33"/>
  <c r="I35" i="33" s="1"/>
  <c r="J35" i="33" s="1"/>
  <c r="E35" i="33"/>
  <c r="AT34" i="33"/>
  <c r="AS34" i="33"/>
  <c r="AR34" i="33"/>
  <c r="AP34" i="33"/>
  <c r="AA34" i="33"/>
  <c r="T34" i="33"/>
  <c r="K34" i="33"/>
  <c r="L34" i="33" s="1"/>
  <c r="I34" i="33"/>
  <c r="J34" i="33" s="1"/>
  <c r="H34" i="33"/>
  <c r="E34" i="33"/>
  <c r="H33" i="33" s="1"/>
  <c r="AT33" i="33"/>
  <c r="AP33" i="33"/>
  <c r="AA33" i="33"/>
  <c r="L33" i="33"/>
  <c r="K33" i="33"/>
  <c r="I33" i="33"/>
  <c r="J33" i="33" s="1"/>
  <c r="E33" i="33"/>
  <c r="H32" i="33" s="1"/>
  <c r="I32" i="33" s="1"/>
  <c r="J32" i="33" s="1"/>
  <c r="AT32" i="33"/>
  <c r="AS32" i="33"/>
  <c r="AP32" i="33"/>
  <c r="AA32" i="33"/>
  <c r="T32" i="33"/>
  <c r="E32" i="33"/>
  <c r="H31" i="33" s="1"/>
  <c r="I31" i="33" s="1"/>
  <c r="J31" i="33" s="1"/>
  <c r="AT31" i="33"/>
  <c r="AP31" i="33"/>
  <c r="AA31" i="33"/>
  <c r="T31" i="33"/>
  <c r="E31" i="33"/>
  <c r="AT30" i="33"/>
  <c r="AS30" i="33"/>
  <c r="AP30" i="33"/>
  <c r="AA30" i="33"/>
  <c r="H30" i="33"/>
  <c r="I30" i="33" s="1"/>
  <c r="J30" i="33" s="1"/>
  <c r="E30" i="33"/>
  <c r="AT29" i="33"/>
  <c r="AS29" i="33"/>
  <c r="AR29" i="33"/>
  <c r="AP29" i="33"/>
  <c r="AA29" i="33"/>
  <c r="T29" i="33"/>
  <c r="K29" i="33"/>
  <c r="L29" i="33" s="1"/>
  <c r="I29" i="33"/>
  <c r="J29" i="33" s="1"/>
  <c r="H29" i="33"/>
  <c r="E29" i="33"/>
  <c r="H28" i="33" s="1"/>
  <c r="I28" i="33" s="1"/>
  <c r="J28" i="33" s="1"/>
  <c r="AT28" i="33"/>
  <c r="AP28" i="33"/>
  <c r="AA28" i="33"/>
  <c r="L28" i="33"/>
  <c r="K28" i="33"/>
  <c r="E28" i="33"/>
  <c r="B28" i="33"/>
  <c r="AS33" i="33" s="1"/>
  <c r="AT27" i="33"/>
  <c r="AS27" i="33"/>
  <c r="AP27" i="33"/>
  <c r="AA27" i="33"/>
  <c r="T27" i="33"/>
  <c r="H27" i="33"/>
  <c r="I27" i="33" s="1"/>
  <c r="J27" i="33" s="1"/>
  <c r="E27" i="33"/>
  <c r="H26" i="33" s="1"/>
  <c r="I26" i="33" s="1"/>
  <c r="J26" i="33" s="1"/>
  <c r="B27" i="33"/>
  <c r="T30" i="33" s="1"/>
  <c r="AT26" i="33"/>
  <c r="AS26" i="33"/>
  <c r="AR26" i="33"/>
  <c r="AP26" i="33"/>
  <c r="AA26" i="33"/>
  <c r="T26" i="33"/>
  <c r="L26" i="33"/>
  <c r="O26" i="33" s="1"/>
  <c r="P26" i="33" s="1"/>
  <c r="Q26" i="33" s="1"/>
  <c r="S26" i="33" s="1"/>
  <c r="U26" i="33" s="1"/>
  <c r="K26" i="33"/>
  <c r="B26" i="33"/>
  <c r="K37" i="33" s="1"/>
  <c r="L37" i="33" s="1"/>
  <c r="H29" i="32"/>
  <c r="G29" i="32"/>
  <c r="F29" i="32"/>
  <c r="E29" i="32"/>
  <c r="D29" i="32"/>
  <c r="C29" i="32"/>
  <c r="E28" i="32"/>
  <c r="H27" i="32"/>
  <c r="H28" i="32" s="1"/>
  <c r="G27" i="32"/>
  <c r="G28" i="32" s="1"/>
  <c r="F27" i="32"/>
  <c r="F28" i="32" s="1"/>
  <c r="E27" i="32"/>
  <c r="D27" i="32"/>
  <c r="D28" i="32" s="1"/>
  <c r="C27" i="32"/>
  <c r="C28" i="32" s="1"/>
  <c r="H26" i="32"/>
  <c r="G26" i="32"/>
  <c r="F26" i="32"/>
  <c r="E26" i="32"/>
  <c r="D26" i="32"/>
  <c r="C26" i="32"/>
  <c r="H25" i="32"/>
  <c r="G25" i="32"/>
  <c r="F25" i="32"/>
  <c r="E25" i="32"/>
  <c r="D25" i="32"/>
  <c r="C25" i="32"/>
  <c r="H24" i="32"/>
  <c r="G24" i="32"/>
  <c r="F24" i="32"/>
  <c r="E24" i="32"/>
  <c r="D24" i="32"/>
  <c r="C24" i="32"/>
  <c r="H23" i="32"/>
  <c r="G23" i="32"/>
  <c r="F23" i="32"/>
  <c r="E23" i="32"/>
  <c r="D23" i="32"/>
  <c r="C23" i="32"/>
  <c r="H22" i="32"/>
  <c r="G22" i="32"/>
  <c r="F22" i="32"/>
  <c r="E22" i="32"/>
  <c r="D22" i="32"/>
  <c r="C22" i="32"/>
  <c r="H21" i="32"/>
  <c r="G21" i="32"/>
  <c r="F21" i="32"/>
  <c r="E21" i="32"/>
  <c r="D21" i="32"/>
  <c r="C21" i="32"/>
  <c r="O136" i="34" l="1"/>
  <c r="R136" i="34"/>
  <c r="R128" i="34"/>
  <c r="R145" i="34"/>
  <c r="R65" i="34"/>
  <c r="R130" i="34"/>
  <c r="R115" i="34"/>
  <c r="O59" i="34"/>
  <c r="P59" i="34" s="1"/>
  <c r="Q59" i="34" s="1"/>
  <c r="S59" i="34" s="1"/>
  <c r="U59" i="34" s="1"/>
  <c r="AQ59" i="34" s="1"/>
  <c r="R59" i="34"/>
  <c r="O42" i="34"/>
  <c r="P42" i="34" s="1"/>
  <c r="Q42" i="34" s="1"/>
  <c r="R42" i="34"/>
  <c r="R137" i="34"/>
  <c r="R140" i="34"/>
  <c r="R121" i="34"/>
  <c r="O121" i="34"/>
  <c r="R143" i="34"/>
  <c r="R131" i="34"/>
  <c r="K146" i="34"/>
  <c r="L146" i="34" s="1"/>
  <c r="K132" i="34"/>
  <c r="L132" i="34" s="1"/>
  <c r="D97" i="34"/>
  <c r="AK95" i="34"/>
  <c r="AK100" i="34"/>
  <c r="AK91" i="34"/>
  <c r="K94" i="34"/>
  <c r="L94" i="34" s="1"/>
  <c r="AK96" i="34"/>
  <c r="K90" i="34"/>
  <c r="L90" i="34" s="1"/>
  <c r="AK92" i="34"/>
  <c r="K95" i="34"/>
  <c r="L95" i="34" s="1"/>
  <c r="AK97" i="34"/>
  <c r="K100" i="34"/>
  <c r="L100" i="34" s="1"/>
  <c r="K91" i="34"/>
  <c r="L91" i="34" s="1"/>
  <c r="K96" i="34"/>
  <c r="L96" i="34" s="1"/>
  <c r="AK98" i="34"/>
  <c r="AK89" i="34"/>
  <c r="AK94" i="34"/>
  <c r="AK99" i="34"/>
  <c r="D74" i="34"/>
  <c r="AR51" i="34"/>
  <c r="K44" i="34"/>
  <c r="L44" i="34" s="1"/>
  <c r="AS37" i="34"/>
  <c r="AV140" i="34"/>
  <c r="AU128" i="34"/>
  <c r="D78" i="34"/>
  <c r="E64" i="34"/>
  <c r="H63" i="34" s="1"/>
  <c r="I63" i="34" s="1"/>
  <c r="J63" i="34" s="1"/>
  <c r="AV146" i="34"/>
  <c r="AV143" i="34"/>
  <c r="T141" i="34"/>
  <c r="AU140" i="34"/>
  <c r="T138" i="34"/>
  <c r="AV137" i="34"/>
  <c r="R82" i="34"/>
  <c r="R68" i="34"/>
  <c r="E67" i="34"/>
  <c r="H66" i="34" s="1"/>
  <c r="I66" i="34" s="1"/>
  <c r="J66" i="34" s="1"/>
  <c r="AR47" i="34"/>
  <c r="E96" i="34"/>
  <c r="H95" i="34" s="1"/>
  <c r="I95" i="34" s="1"/>
  <c r="J95" i="34" s="1"/>
  <c r="D111" i="34"/>
  <c r="T147" i="34"/>
  <c r="AU146" i="34"/>
  <c r="T144" i="34"/>
  <c r="AU143" i="34"/>
  <c r="AU137" i="34"/>
  <c r="AU130" i="34"/>
  <c r="T94" i="34"/>
  <c r="K142" i="34"/>
  <c r="L142" i="34" s="1"/>
  <c r="K139" i="34"/>
  <c r="L139" i="34" s="1"/>
  <c r="AU132" i="34"/>
  <c r="K127" i="34"/>
  <c r="L127" i="34" s="1"/>
  <c r="R109" i="34"/>
  <c r="T105" i="34"/>
  <c r="T114" i="34"/>
  <c r="T108" i="34"/>
  <c r="T111" i="34"/>
  <c r="T106" i="34"/>
  <c r="T112" i="34"/>
  <c r="T115" i="34"/>
  <c r="T113" i="34"/>
  <c r="T116" i="34"/>
  <c r="O60" i="34"/>
  <c r="P60" i="34" s="1"/>
  <c r="Q60" i="34" s="1"/>
  <c r="S60" i="34" s="1"/>
  <c r="U60" i="34" s="1"/>
  <c r="AQ60" i="34" s="1"/>
  <c r="AR53" i="34"/>
  <c r="E110" i="34"/>
  <c r="H109" i="34" s="1"/>
  <c r="I109" i="34" s="1"/>
  <c r="J109" i="34" s="1"/>
  <c r="D125" i="34"/>
  <c r="D75" i="34"/>
  <c r="E61" i="34"/>
  <c r="H60" i="34" s="1"/>
  <c r="I60" i="34" s="1"/>
  <c r="J60" i="34" s="1"/>
  <c r="K129" i="34"/>
  <c r="L129" i="34" s="1"/>
  <c r="AU125" i="34"/>
  <c r="K98" i="34"/>
  <c r="L98" i="34" s="1"/>
  <c r="R83" i="34"/>
  <c r="R69" i="34"/>
  <c r="AS66" i="34"/>
  <c r="AS69" i="34"/>
  <c r="AS60" i="34"/>
  <c r="AS63" i="34"/>
  <c r="AS58" i="34"/>
  <c r="AS67" i="34"/>
  <c r="AS61" i="34"/>
  <c r="AS64" i="34"/>
  <c r="AS59" i="34"/>
  <c r="AU59" i="34" s="1"/>
  <c r="AS65" i="34"/>
  <c r="AS68" i="34"/>
  <c r="AQ58" i="34"/>
  <c r="R28" i="34"/>
  <c r="AV142" i="34"/>
  <c r="T140" i="34"/>
  <c r="AV139" i="34"/>
  <c r="D114" i="34"/>
  <c r="E94" i="34"/>
  <c r="H93" i="34" s="1"/>
  <c r="I93" i="34" s="1"/>
  <c r="J93" i="34" s="1"/>
  <c r="D108" i="34"/>
  <c r="E93" i="34"/>
  <c r="H92" i="34" s="1"/>
  <c r="I92" i="34" s="1"/>
  <c r="J92" i="34" s="1"/>
  <c r="R67" i="34"/>
  <c r="AV145" i="34"/>
  <c r="T143" i="34"/>
  <c r="L141" i="34"/>
  <c r="L138" i="34"/>
  <c r="T137" i="34"/>
  <c r="AV136" i="34"/>
  <c r="AU122" i="34"/>
  <c r="K124" i="34"/>
  <c r="L124" i="34" s="1"/>
  <c r="AU121" i="34"/>
  <c r="AU123" i="34"/>
  <c r="K125" i="34"/>
  <c r="L125" i="34" s="1"/>
  <c r="T91" i="34"/>
  <c r="T96" i="34"/>
  <c r="T92" i="34"/>
  <c r="T97" i="34"/>
  <c r="T98" i="34"/>
  <c r="T89" i="34"/>
  <c r="T95" i="34"/>
  <c r="T100" i="34"/>
  <c r="O73" i="34"/>
  <c r="P73" i="34" s="1"/>
  <c r="Q73" i="34" s="1"/>
  <c r="S73" i="34" s="1"/>
  <c r="R73" i="34"/>
  <c r="L147" i="34"/>
  <c r="L144" i="34"/>
  <c r="AV109" i="34"/>
  <c r="AV113" i="34"/>
  <c r="AV116" i="34"/>
  <c r="AV107" i="34"/>
  <c r="AV110" i="34"/>
  <c r="AV105" i="34"/>
  <c r="AV114" i="34"/>
  <c r="D84" i="34"/>
  <c r="E70" i="34"/>
  <c r="H69" i="34" s="1"/>
  <c r="I69" i="34" s="1"/>
  <c r="J69" i="34" s="1"/>
  <c r="AS29" i="34"/>
  <c r="AS30" i="34"/>
  <c r="AS34" i="34"/>
  <c r="AS31" i="34"/>
  <c r="AS35" i="34"/>
  <c r="AS32" i="34"/>
  <c r="AS36" i="34"/>
  <c r="AU129" i="34"/>
  <c r="AU124" i="34"/>
  <c r="K122" i="34"/>
  <c r="L122" i="34" s="1"/>
  <c r="R105" i="34"/>
  <c r="T99" i="34"/>
  <c r="T93" i="34"/>
  <c r="R84" i="34"/>
  <c r="AU131" i="34"/>
  <c r="K126" i="34"/>
  <c r="L126" i="34" s="1"/>
  <c r="R80" i="34"/>
  <c r="E74" i="34"/>
  <c r="H73" i="34" s="1"/>
  <c r="I73" i="34" s="1"/>
  <c r="J73" i="34" s="1"/>
  <c r="D89" i="34"/>
  <c r="AU60" i="34"/>
  <c r="R58" i="34"/>
  <c r="O58" i="34"/>
  <c r="P58" i="34" s="1"/>
  <c r="Q58" i="34" s="1"/>
  <c r="S58" i="34" s="1"/>
  <c r="U58" i="34" s="1"/>
  <c r="AS27" i="34"/>
  <c r="AV141" i="34"/>
  <c r="AV138" i="34"/>
  <c r="T121" i="34"/>
  <c r="T123" i="34"/>
  <c r="T124" i="34"/>
  <c r="T122" i="34"/>
  <c r="AV106" i="34"/>
  <c r="K99" i="34"/>
  <c r="L99" i="34" s="1"/>
  <c r="R66" i="34"/>
  <c r="AV147" i="34"/>
  <c r="R113" i="34"/>
  <c r="AR43" i="34"/>
  <c r="K45" i="34"/>
  <c r="L45" i="34" s="1"/>
  <c r="AR48" i="34"/>
  <c r="K43" i="34"/>
  <c r="L43" i="34" s="1"/>
  <c r="K48" i="34"/>
  <c r="L48" i="34" s="1"/>
  <c r="AR46" i="34"/>
  <c r="K51" i="34"/>
  <c r="L51" i="34" s="1"/>
  <c r="K46" i="34"/>
  <c r="L46" i="34" s="1"/>
  <c r="AR49" i="34"/>
  <c r="AR42" i="34"/>
  <c r="K49" i="34"/>
  <c r="L49" i="34" s="1"/>
  <c r="AR52" i="34"/>
  <c r="K52" i="34"/>
  <c r="L52" i="34" s="1"/>
  <c r="AR45" i="34"/>
  <c r="K47" i="34"/>
  <c r="L47" i="34" s="1"/>
  <c r="R81" i="34"/>
  <c r="AU147" i="34"/>
  <c r="T145" i="34"/>
  <c r="K123" i="34"/>
  <c r="L123" i="34" s="1"/>
  <c r="AU113" i="34"/>
  <c r="AU116" i="34"/>
  <c r="AU107" i="34"/>
  <c r="AU110" i="34"/>
  <c r="AU105" i="34"/>
  <c r="K107" i="34"/>
  <c r="L107" i="34" s="1"/>
  <c r="K110" i="34"/>
  <c r="L110" i="34" s="1"/>
  <c r="AU114" i="34"/>
  <c r="AU108" i="34"/>
  <c r="AU111" i="34"/>
  <c r="K108" i="34"/>
  <c r="L108" i="34" s="1"/>
  <c r="K111" i="34"/>
  <c r="L111" i="34" s="1"/>
  <c r="AU106" i="34"/>
  <c r="AU112" i="34"/>
  <c r="AU115" i="34"/>
  <c r="K97" i="34"/>
  <c r="L97" i="34" s="1"/>
  <c r="K89" i="34"/>
  <c r="L89" i="34" s="1"/>
  <c r="D80" i="34"/>
  <c r="R63" i="34"/>
  <c r="AR50" i="34"/>
  <c r="AR36" i="34"/>
  <c r="AL93" i="34"/>
  <c r="T83" i="34"/>
  <c r="T80" i="34"/>
  <c r="AR76" i="34"/>
  <c r="T74" i="34"/>
  <c r="AR28" i="34"/>
  <c r="AR35" i="34"/>
  <c r="K34" i="34"/>
  <c r="L34" i="34" s="1"/>
  <c r="AR31" i="34"/>
  <c r="T79" i="34"/>
  <c r="AR78" i="34"/>
  <c r="T76" i="34"/>
  <c r="AR75" i="34"/>
  <c r="T50" i="34"/>
  <c r="AR27" i="34"/>
  <c r="T82" i="34"/>
  <c r="T73" i="34"/>
  <c r="K37" i="34"/>
  <c r="L37" i="34" s="1"/>
  <c r="K26" i="34"/>
  <c r="L26" i="34" s="1"/>
  <c r="AL96" i="34"/>
  <c r="AL91" i="34"/>
  <c r="K77" i="34"/>
  <c r="L77" i="34" s="1"/>
  <c r="K74" i="34"/>
  <c r="L74" i="34" s="1"/>
  <c r="T47" i="34"/>
  <c r="AR34" i="34"/>
  <c r="K33" i="34"/>
  <c r="L33" i="34" s="1"/>
  <c r="AR30" i="34"/>
  <c r="T42" i="34"/>
  <c r="K29" i="34"/>
  <c r="L29" i="34" s="1"/>
  <c r="T84" i="34"/>
  <c r="K36" i="34"/>
  <c r="L36" i="34" s="1"/>
  <c r="AR33" i="34"/>
  <c r="R68" i="29"/>
  <c r="R132" i="29"/>
  <c r="R146" i="29"/>
  <c r="R132" i="33"/>
  <c r="L130" i="29"/>
  <c r="E65" i="29"/>
  <c r="H64" i="29" s="1"/>
  <c r="I64" i="29" s="1"/>
  <c r="J64" i="29" s="1"/>
  <c r="D79" i="29"/>
  <c r="R77" i="29"/>
  <c r="R105" i="33"/>
  <c r="O105" i="33"/>
  <c r="K36" i="29"/>
  <c r="L36" i="29" s="1"/>
  <c r="AR33" i="29"/>
  <c r="K32" i="29"/>
  <c r="L32" i="29" s="1"/>
  <c r="AR29" i="29"/>
  <c r="K28" i="29"/>
  <c r="L28" i="29" s="1"/>
  <c r="AR36" i="29"/>
  <c r="K35" i="29"/>
  <c r="L35" i="29" s="1"/>
  <c r="AR32" i="29"/>
  <c r="K31" i="29"/>
  <c r="L31" i="29" s="1"/>
  <c r="AR28" i="29"/>
  <c r="K27" i="29"/>
  <c r="L27" i="29" s="1"/>
  <c r="AR35" i="29"/>
  <c r="K34" i="29"/>
  <c r="L34" i="29" s="1"/>
  <c r="AR31" i="29"/>
  <c r="K30" i="29"/>
  <c r="L30" i="29" s="1"/>
  <c r="AR27" i="29"/>
  <c r="K37" i="29"/>
  <c r="L37" i="29" s="1"/>
  <c r="K26" i="29"/>
  <c r="L26" i="29" s="1"/>
  <c r="AR34" i="29"/>
  <c r="K33" i="29"/>
  <c r="L33" i="29" s="1"/>
  <c r="AR30" i="29"/>
  <c r="K29" i="29"/>
  <c r="L29" i="29" s="1"/>
  <c r="D62" i="29"/>
  <c r="E47" i="29"/>
  <c r="H46" i="29" s="1"/>
  <c r="I46" i="29" s="1"/>
  <c r="J46" i="29" s="1"/>
  <c r="R143" i="15"/>
  <c r="R26" i="30"/>
  <c r="O26" i="30"/>
  <c r="P26" i="30" s="1"/>
  <c r="Q26" i="30" s="1"/>
  <c r="R42" i="29"/>
  <c r="S42" i="29" s="1"/>
  <c r="U42" i="29" s="1"/>
  <c r="AQ42" i="29" s="1"/>
  <c r="O73" i="29"/>
  <c r="R73" i="29"/>
  <c r="R114" i="29"/>
  <c r="R63" i="15"/>
  <c r="R69" i="15"/>
  <c r="L67" i="33"/>
  <c r="R73" i="33"/>
  <c r="O73" i="33"/>
  <c r="L145" i="33"/>
  <c r="R46" i="29"/>
  <c r="R89" i="29"/>
  <c r="O89" i="29"/>
  <c r="R105" i="29"/>
  <c r="R143" i="29"/>
  <c r="K52" i="33"/>
  <c r="L52" i="33" s="1"/>
  <c r="AR50" i="33"/>
  <c r="AR52" i="33"/>
  <c r="K43" i="33"/>
  <c r="L43" i="33" s="1"/>
  <c r="K45" i="33"/>
  <c r="L45" i="33" s="1"/>
  <c r="K47" i="33"/>
  <c r="L47" i="33" s="1"/>
  <c r="AR43" i="33"/>
  <c r="AR45" i="33"/>
  <c r="K49" i="33"/>
  <c r="L49" i="33" s="1"/>
  <c r="AR47" i="33"/>
  <c r="K51" i="33"/>
  <c r="L51" i="33" s="1"/>
  <c r="AR49" i="33"/>
  <c r="K53" i="33"/>
  <c r="L53" i="33" s="1"/>
  <c r="AR51" i="33"/>
  <c r="K44" i="33"/>
  <c r="L44" i="33" s="1"/>
  <c r="K42" i="33"/>
  <c r="L42" i="33" s="1"/>
  <c r="AR53" i="33"/>
  <c r="K46" i="33"/>
  <c r="L46" i="33" s="1"/>
  <c r="AR44" i="33"/>
  <c r="AR42" i="33"/>
  <c r="K48" i="33"/>
  <c r="L48" i="33" s="1"/>
  <c r="AR46" i="33"/>
  <c r="E45" i="33"/>
  <c r="H44" i="33" s="1"/>
  <c r="I44" i="33" s="1"/>
  <c r="J44" i="33" s="1"/>
  <c r="D60" i="33"/>
  <c r="T37" i="15"/>
  <c r="T35" i="15"/>
  <c r="T32" i="15"/>
  <c r="T27" i="15"/>
  <c r="T29" i="15"/>
  <c r="T34" i="15"/>
  <c r="T31" i="15"/>
  <c r="T36" i="15"/>
  <c r="T26" i="15"/>
  <c r="L29" i="15"/>
  <c r="T28" i="15"/>
  <c r="T33" i="15"/>
  <c r="R108" i="2"/>
  <c r="D73" i="33"/>
  <c r="E59" i="33"/>
  <c r="H58" i="33" s="1"/>
  <c r="I58" i="33" s="1"/>
  <c r="J58" i="33" s="1"/>
  <c r="D79" i="33"/>
  <c r="E65" i="33"/>
  <c r="H64" i="33" s="1"/>
  <c r="I64" i="33" s="1"/>
  <c r="J64" i="33" s="1"/>
  <c r="R64" i="33"/>
  <c r="R124" i="33"/>
  <c r="R80" i="29"/>
  <c r="R64" i="30"/>
  <c r="R73" i="30"/>
  <c r="O73" i="30"/>
  <c r="E67" i="33"/>
  <c r="H66" i="33" s="1"/>
  <c r="I66" i="33" s="1"/>
  <c r="J66" i="33" s="1"/>
  <c r="D81" i="33"/>
  <c r="R58" i="33"/>
  <c r="O58" i="33"/>
  <c r="R82" i="33"/>
  <c r="R92" i="33"/>
  <c r="R142" i="33"/>
  <c r="AR26" i="29"/>
  <c r="R115" i="29"/>
  <c r="R140" i="29"/>
  <c r="K50" i="33"/>
  <c r="L50" i="33" s="1"/>
  <c r="R61" i="33"/>
  <c r="E69" i="33"/>
  <c r="H68" i="33" s="1"/>
  <c r="I68" i="33" s="1"/>
  <c r="J68" i="33" s="1"/>
  <c r="D83" i="33"/>
  <c r="R65" i="29"/>
  <c r="T131" i="29"/>
  <c r="T122" i="29"/>
  <c r="T124" i="29"/>
  <c r="T126" i="29"/>
  <c r="T128" i="29"/>
  <c r="T130" i="29"/>
  <c r="T132" i="29"/>
  <c r="T123" i="29"/>
  <c r="T121" i="29"/>
  <c r="T125" i="29"/>
  <c r="L128" i="29"/>
  <c r="T127" i="29"/>
  <c r="L124" i="29"/>
  <c r="R27" i="15"/>
  <c r="T30" i="15"/>
  <c r="L32" i="15"/>
  <c r="R35" i="2"/>
  <c r="R68" i="33"/>
  <c r="R136" i="33"/>
  <c r="O136" i="33"/>
  <c r="R139" i="33"/>
  <c r="L146" i="33"/>
  <c r="R112" i="29"/>
  <c r="L34" i="15"/>
  <c r="AQ26" i="33"/>
  <c r="R129" i="33"/>
  <c r="D80" i="29"/>
  <c r="E66" i="29"/>
  <c r="H65" i="29" s="1"/>
  <c r="I65" i="29" s="1"/>
  <c r="J65" i="29" s="1"/>
  <c r="D90" i="29"/>
  <c r="E75" i="29"/>
  <c r="H74" i="29" s="1"/>
  <c r="I74" i="29" s="1"/>
  <c r="J74" i="29" s="1"/>
  <c r="R62" i="29"/>
  <c r="T129" i="29"/>
  <c r="R137" i="29"/>
  <c r="R51" i="15"/>
  <c r="R65" i="28"/>
  <c r="E62" i="29"/>
  <c r="H61" i="29" s="1"/>
  <c r="I61" i="29" s="1"/>
  <c r="J61" i="29" s="1"/>
  <c r="D76" i="29"/>
  <c r="R59" i="29"/>
  <c r="R74" i="29"/>
  <c r="R106" i="29"/>
  <c r="R109" i="29"/>
  <c r="R90" i="15"/>
  <c r="AR48" i="33"/>
  <c r="T62" i="33"/>
  <c r="T68" i="33"/>
  <c r="T65" i="33"/>
  <c r="T59" i="33"/>
  <c r="T64" i="33"/>
  <c r="T61" i="33"/>
  <c r="T67" i="33"/>
  <c r="T58" i="33"/>
  <c r="T63" i="33"/>
  <c r="T60" i="33"/>
  <c r="T69" i="33"/>
  <c r="T66" i="33"/>
  <c r="AR37" i="29"/>
  <c r="E67" i="29"/>
  <c r="H66" i="29" s="1"/>
  <c r="I66" i="29" s="1"/>
  <c r="J66" i="29" s="1"/>
  <c r="D81" i="29"/>
  <c r="E70" i="29"/>
  <c r="H69" i="29" s="1"/>
  <c r="I69" i="29" s="1"/>
  <c r="J69" i="29" s="1"/>
  <c r="D84" i="29"/>
  <c r="R95" i="29"/>
  <c r="R99" i="29"/>
  <c r="AU110" i="30"/>
  <c r="AU107" i="30"/>
  <c r="AU116" i="30"/>
  <c r="AU113" i="30"/>
  <c r="K112" i="30"/>
  <c r="L112" i="30" s="1"/>
  <c r="K109" i="30"/>
  <c r="L109" i="30" s="1"/>
  <c r="K106" i="30"/>
  <c r="L106" i="30" s="1"/>
  <c r="K115" i="30"/>
  <c r="L115" i="30" s="1"/>
  <c r="AU109" i="30"/>
  <c r="AU115" i="30"/>
  <c r="AU112" i="30"/>
  <c r="AU106" i="30"/>
  <c r="K111" i="30"/>
  <c r="L111" i="30" s="1"/>
  <c r="K108" i="30"/>
  <c r="L108" i="30" s="1"/>
  <c r="AU111" i="30"/>
  <c r="AU108" i="30"/>
  <c r="AU114" i="30"/>
  <c r="K110" i="30"/>
  <c r="L110" i="30" s="1"/>
  <c r="K107" i="30"/>
  <c r="L107" i="30" s="1"/>
  <c r="AU105" i="30"/>
  <c r="K114" i="30"/>
  <c r="L114" i="30" s="1"/>
  <c r="K116" i="30"/>
  <c r="L116" i="30" s="1"/>
  <c r="K105" i="30"/>
  <c r="L105" i="30" s="1"/>
  <c r="K113" i="30"/>
  <c r="L113" i="30" s="1"/>
  <c r="R59" i="28"/>
  <c r="AU26" i="33"/>
  <c r="R53" i="29"/>
  <c r="L127" i="29"/>
  <c r="L37" i="15"/>
  <c r="R37" i="30"/>
  <c r="D82" i="33"/>
  <c r="E68" i="33"/>
  <c r="H67" i="33" s="1"/>
  <c r="I67" i="33" s="1"/>
  <c r="J67" i="33" s="1"/>
  <c r="R127" i="33"/>
  <c r="T140" i="33"/>
  <c r="T146" i="33"/>
  <c r="T143" i="33"/>
  <c r="T137" i="33"/>
  <c r="T142" i="33"/>
  <c r="T139" i="33"/>
  <c r="T145" i="33"/>
  <c r="T136" i="33"/>
  <c r="T141" i="33"/>
  <c r="T138" i="33"/>
  <c r="T147" i="33"/>
  <c r="T144" i="33"/>
  <c r="AV140" i="29"/>
  <c r="AV146" i="29"/>
  <c r="AV143" i="29"/>
  <c r="AV137" i="29"/>
  <c r="AV142" i="29"/>
  <c r="AV139" i="29"/>
  <c r="AV145" i="29"/>
  <c r="AV136" i="29"/>
  <c r="AV141" i="29"/>
  <c r="AV138" i="29"/>
  <c r="AV147" i="29"/>
  <c r="AV144" i="29"/>
  <c r="R114" i="33"/>
  <c r="AS62" i="29"/>
  <c r="AS68" i="29"/>
  <c r="AS65" i="29"/>
  <c r="AS59" i="29"/>
  <c r="AS64" i="29"/>
  <c r="AS61" i="29"/>
  <c r="AS67" i="29"/>
  <c r="AS58" i="29"/>
  <c r="AS63" i="29"/>
  <c r="AS60" i="29"/>
  <c r="AS69" i="29"/>
  <c r="AS66" i="29"/>
  <c r="R100" i="29"/>
  <c r="L33" i="15"/>
  <c r="R45" i="30"/>
  <c r="E76" i="15"/>
  <c r="H75" i="15" s="1"/>
  <c r="I75" i="15" s="1"/>
  <c r="J75" i="15" s="1"/>
  <c r="D91" i="15"/>
  <c r="R82" i="30"/>
  <c r="T51" i="28"/>
  <c r="T48" i="28"/>
  <c r="T43" i="28"/>
  <c r="T53" i="28"/>
  <c r="T45" i="28"/>
  <c r="T50" i="28"/>
  <c r="L48" i="28"/>
  <c r="T47" i="28"/>
  <c r="L43" i="28"/>
  <c r="T52" i="28"/>
  <c r="T42" i="28"/>
  <c r="T49" i="28"/>
  <c r="T46" i="28"/>
  <c r="R68" i="28"/>
  <c r="AR59" i="33"/>
  <c r="AR65" i="33"/>
  <c r="AR68" i="33"/>
  <c r="AK94" i="33"/>
  <c r="AK99" i="33"/>
  <c r="AU137" i="33"/>
  <c r="AU143" i="33"/>
  <c r="AU146" i="33"/>
  <c r="AS51" i="29"/>
  <c r="AR60" i="29"/>
  <c r="AR63" i="29"/>
  <c r="AK91" i="29"/>
  <c r="K94" i="29"/>
  <c r="L94" i="29" s="1"/>
  <c r="AK96" i="29"/>
  <c r="T114" i="29"/>
  <c r="AU138" i="29"/>
  <c r="AU141" i="29"/>
  <c r="AR47" i="15"/>
  <c r="E52" i="15"/>
  <c r="H51" i="15" s="1"/>
  <c r="I51" i="15" s="1"/>
  <c r="J51" i="15" s="1"/>
  <c r="D67" i="15"/>
  <c r="E65" i="15"/>
  <c r="H64" i="15" s="1"/>
  <c r="I64" i="15" s="1"/>
  <c r="J64" i="15" s="1"/>
  <c r="E69" i="15"/>
  <c r="H68" i="15" s="1"/>
  <c r="I68" i="15" s="1"/>
  <c r="J68" i="15" s="1"/>
  <c r="E84" i="15"/>
  <c r="H83" i="15" s="1"/>
  <c r="I83" i="15" s="1"/>
  <c r="J83" i="15" s="1"/>
  <c r="D100" i="15"/>
  <c r="K144" i="15"/>
  <c r="L144" i="15" s="1"/>
  <c r="E49" i="30"/>
  <c r="H48" i="30" s="1"/>
  <c r="I48" i="30" s="1"/>
  <c r="J48" i="30" s="1"/>
  <c r="D64" i="30"/>
  <c r="D84" i="30"/>
  <c r="E70" i="30"/>
  <c r="H69" i="30" s="1"/>
  <c r="I69" i="30" s="1"/>
  <c r="J69" i="30" s="1"/>
  <c r="R77" i="28"/>
  <c r="E51" i="33"/>
  <c r="H50" i="33" s="1"/>
  <c r="I50" i="33" s="1"/>
  <c r="J50" i="33" s="1"/>
  <c r="AR62" i="33"/>
  <c r="L108" i="33"/>
  <c r="L111" i="33"/>
  <c r="T113" i="33"/>
  <c r="T116" i="33"/>
  <c r="AV113" i="29"/>
  <c r="AV116" i="29"/>
  <c r="AR32" i="15"/>
  <c r="R67" i="15"/>
  <c r="T131" i="15"/>
  <c r="L123" i="15"/>
  <c r="L121" i="15"/>
  <c r="T122" i="15"/>
  <c r="T124" i="15"/>
  <c r="T126" i="15"/>
  <c r="T128" i="15"/>
  <c r="T130" i="15"/>
  <c r="L122" i="15"/>
  <c r="T132" i="15"/>
  <c r="T127" i="15"/>
  <c r="T26" i="30"/>
  <c r="R43" i="30"/>
  <c r="D81" i="30"/>
  <c r="E67" i="30"/>
  <c r="H66" i="30" s="1"/>
  <c r="I66" i="30" s="1"/>
  <c r="J66" i="30" s="1"/>
  <c r="K100" i="30"/>
  <c r="L100" i="30" s="1"/>
  <c r="AK97" i="30"/>
  <c r="K95" i="30"/>
  <c r="L95" i="30" s="1"/>
  <c r="AK92" i="30"/>
  <c r="K90" i="30"/>
  <c r="L90" i="30" s="1"/>
  <c r="AK96" i="30"/>
  <c r="K94" i="30"/>
  <c r="L94" i="30" s="1"/>
  <c r="AK91" i="30"/>
  <c r="K99" i="30"/>
  <c r="L99" i="30" s="1"/>
  <c r="K89" i="30"/>
  <c r="L89" i="30" s="1"/>
  <c r="AK100" i="30"/>
  <c r="AK95" i="30"/>
  <c r="K98" i="30"/>
  <c r="L98" i="30" s="1"/>
  <c r="K93" i="30"/>
  <c r="L93" i="30" s="1"/>
  <c r="AK90" i="30"/>
  <c r="AK99" i="30"/>
  <c r="AK94" i="30"/>
  <c r="AK93" i="30"/>
  <c r="AK98" i="30"/>
  <c r="K96" i="30"/>
  <c r="L96" i="30" s="1"/>
  <c r="K91" i="30"/>
  <c r="L91" i="30" s="1"/>
  <c r="R123" i="30"/>
  <c r="R145" i="30"/>
  <c r="E64" i="28"/>
  <c r="H63" i="28" s="1"/>
  <c r="I63" i="28" s="1"/>
  <c r="J63" i="28" s="1"/>
  <c r="D78" i="28"/>
  <c r="R108" i="1"/>
  <c r="AR30" i="33"/>
  <c r="AS35" i="33"/>
  <c r="AS42" i="33"/>
  <c r="T43" i="33"/>
  <c r="AS44" i="33"/>
  <c r="AS62" i="33"/>
  <c r="D74" i="33"/>
  <c r="K76" i="33"/>
  <c r="L76" i="33" s="1"/>
  <c r="D77" i="33"/>
  <c r="K79" i="33"/>
  <c r="L79" i="33" s="1"/>
  <c r="D80" i="33"/>
  <c r="AK90" i="33"/>
  <c r="K93" i="33"/>
  <c r="L93" i="33" s="1"/>
  <c r="K98" i="33"/>
  <c r="L98" i="33" s="1"/>
  <c r="AV106" i="33"/>
  <c r="T107" i="33"/>
  <c r="AU109" i="33"/>
  <c r="T110" i="33"/>
  <c r="AV112" i="33"/>
  <c r="AV115" i="33"/>
  <c r="K121" i="33"/>
  <c r="L121" i="33" s="1"/>
  <c r="K123" i="33"/>
  <c r="L123" i="33" s="1"/>
  <c r="AU128" i="33"/>
  <c r="AV140" i="33"/>
  <c r="AS34" i="29"/>
  <c r="O43" i="29"/>
  <c r="P43" i="29" s="1"/>
  <c r="Q43" i="29" s="1"/>
  <c r="S43" i="29" s="1"/>
  <c r="AS46" i="29"/>
  <c r="E49" i="29"/>
  <c r="H48" i="29" s="1"/>
  <c r="I48" i="29" s="1"/>
  <c r="J48" i="29" s="1"/>
  <c r="K51" i="29"/>
  <c r="L51" i="29" s="1"/>
  <c r="T73" i="29"/>
  <c r="D75" i="29"/>
  <c r="D78" i="29"/>
  <c r="AR81" i="29"/>
  <c r="T82" i="29"/>
  <c r="AR84" i="29"/>
  <c r="K90" i="29"/>
  <c r="L90" i="29" s="1"/>
  <c r="AV107" i="29"/>
  <c r="AV110" i="29"/>
  <c r="K126" i="29"/>
  <c r="L126" i="29" s="1"/>
  <c r="AU131" i="29"/>
  <c r="AS32" i="15"/>
  <c r="D61" i="15"/>
  <c r="E46" i="15"/>
  <c r="H45" i="15" s="1"/>
  <c r="I45" i="15" s="1"/>
  <c r="J45" i="15" s="1"/>
  <c r="R100" i="15"/>
  <c r="T142" i="30"/>
  <c r="T139" i="30"/>
  <c r="T145" i="30"/>
  <c r="L140" i="30"/>
  <c r="L137" i="30"/>
  <c r="T136" i="30"/>
  <c r="T141" i="30"/>
  <c r="T138" i="30"/>
  <c r="T147" i="30"/>
  <c r="T144" i="30"/>
  <c r="T140" i="30"/>
  <c r="T146" i="30"/>
  <c r="T143" i="30"/>
  <c r="T137" i="30"/>
  <c r="L141" i="30"/>
  <c r="D92" i="28"/>
  <c r="E77" i="28"/>
  <c r="H76" i="28" s="1"/>
  <c r="I76" i="28" s="1"/>
  <c r="J76" i="28" s="1"/>
  <c r="R69" i="28"/>
  <c r="R61" i="28"/>
  <c r="R142" i="28"/>
  <c r="L52" i="2"/>
  <c r="AK95" i="33"/>
  <c r="AK100" i="33"/>
  <c r="K66" i="29"/>
  <c r="L66" i="29" s="1"/>
  <c r="K69" i="29"/>
  <c r="L69" i="29" s="1"/>
  <c r="K144" i="29"/>
  <c r="L144" i="29" s="1"/>
  <c r="K147" i="29"/>
  <c r="L147" i="29" s="1"/>
  <c r="R92" i="30"/>
  <c r="AL93" i="28"/>
  <c r="AL98" i="28"/>
  <c r="AL97" i="28"/>
  <c r="AL92" i="28"/>
  <c r="AL96" i="28"/>
  <c r="AL91" i="28"/>
  <c r="AL99" i="28"/>
  <c r="AL94" i="28"/>
  <c r="AL95" i="28"/>
  <c r="AL89" i="28"/>
  <c r="AL100" i="28"/>
  <c r="AL90" i="28"/>
  <c r="R82" i="1"/>
  <c r="R63" i="3"/>
  <c r="D76" i="2"/>
  <c r="E62" i="2"/>
  <c r="H61" i="2" s="1"/>
  <c r="I61" i="2" s="1"/>
  <c r="J61" i="2" s="1"/>
  <c r="AU110" i="2"/>
  <c r="AU107" i="2"/>
  <c r="AU116" i="2"/>
  <c r="AU113" i="2"/>
  <c r="K112" i="2"/>
  <c r="L112" i="2" s="1"/>
  <c r="K109" i="2"/>
  <c r="L109" i="2" s="1"/>
  <c r="K106" i="2"/>
  <c r="L106" i="2" s="1"/>
  <c r="K115" i="2"/>
  <c r="L115" i="2" s="1"/>
  <c r="AU109" i="2"/>
  <c r="AU115" i="2"/>
  <c r="AU112" i="2"/>
  <c r="AU106" i="2"/>
  <c r="K114" i="2"/>
  <c r="L114" i="2" s="1"/>
  <c r="K105" i="2"/>
  <c r="L105" i="2" s="1"/>
  <c r="AU111" i="2"/>
  <c r="AU108" i="2"/>
  <c r="AU114" i="2"/>
  <c r="K110" i="2"/>
  <c r="L110" i="2" s="1"/>
  <c r="K107" i="2"/>
  <c r="L107" i="2" s="1"/>
  <c r="AU105" i="2"/>
  <c r="K116" i="2"/>
  <c r="L116" i="2" s="1"/>
  <c r="K113" i="2"/>
  <c r="L113" i="2" s="1"/>
  <c r="AS51" i="33"/>
  <c r="T52" i="33"/>
  <c r="K59" i="33"/>
  <c r="L59" i="33" s="1"/>
  <c r="K62" i="33"/>
  <c r="L62" i="33" s="1"/>
  <c r="K65" i="33"/>
  <c r="L65" i="33" s="1"/>
  <c r="D69" i="33"/>
  <c r="AS74" i="33"/>
  <c r="T75" i="33"/>
  <c r="AR77" i="33"/>
  <c r="T78" i="33"/>
  <c r="AS80" i="33"/>
  <c r="AS83" i="33"/>
  <c r="K89" i="33"/>
  <c r="L89" i="33" s="1"/>
  <c r="AL95" i="33"/>
  <c r="AL100" i="33"/>
  <c r="K115" i="33"/>
  <c r="L115" i="33" s="1"/>
  <c r="AU126" i="33"/>
  <c r="T129" i="33"/>
  <c r="K130" i="33"/>
  <c r="L130" i="33" s="1"/>
  <c r="K137" i="33"/>
  <c r="L137" i="33" s="1"/>
  <c r="K140" i="33"/>
  <c r="L140" i="33" s="1"/>
  <c r="K143" i="33"/>
  <c r="L143" i="33" s="1"/>
  <c r="T32" i="29"/>
  <c r="AR44" i="29"/>
  <c r="T45" i="29"/>
  <c r="AS49" i="29"/>
  <c r="D58" i="29"/>
  <c r="AR58" i="29"/>
  <c r="K60" i="29"/>
  <c r="L60" i="29" s="1"/>
  <c r="K63" i="29"/>
  <c r="L63" i="29" s="1"/>
  <c r="AR67" i="29"/>
  <c r="AS75" i="29"/>
  <c r="AS78" i="29"/>
  <c r="AL92" i="29"/>
  <c r="AL97" i="29"/>
  <c r="K113" i="29"/>
  <c r="L113" i="29" s="1"/>
  <c r="K116" i="29"/>
  <c r="L116" i="29" s="1"/>
  <c r="K122" i="29"/>
  <c r="L122" i="29" s="1"/>
  <c r="AV129" i="29"/>
  <c r="AU136" i="29"/>
  <c r="K138" i="29"/>
  <c r="L138" i="29" s="1"/>
  <c r="K141" i="29"/>
  <c r="L141" i="29" s="1"/>
  <c r="AU145" i="29"/>
  <c r="AS35" i="15"/>
  <c r="K50" i="15"/>
  <c r="L50" i="15" s="1"/>
  <c r="AR48" i="15"/>
  <c r="K52" i="15"/>
  <c r="L52" i="15" s="1"/>
  <c r="AR50" i="15"/>
  <c r="AR52" i="15"/>
  <c r="K45" i="15"/>
  <c r="L45" i="15" s="1"/>
  <c r="K47" i="15"/>
  <c r="L47" i="15" s="1"/>
  <c r="AR43" i="15"/>
  <c r="AR45" i="15"/>
  <c r="AR51" i="15"/>
  <c r="K44" i="15"/>
  <c r="L44" i="15" s="1"/>
  <c r="K42" i="15"/>
  <c r="L42" i="15" s="1"/>
  <c r="AR53" i="15"/>
  <c r="K46" i="15"/>
  <c r="L46" i="15" s="1"/>
  <c r="AR44" i="15"/>
  <c r="AR42" i="15"/>
  <c r="E53" i="15"/>
  <c r="H52" i="15" s="1"/>
  <c r="I52" i="15" s="1"/>
  <c r="J52" i="15" s="1"/>
  <c r="L130" i="15"/>
  <c r="K137" i="15"/>
  <c r="L137" i="15" s="1"/>
  <c r="T36" i="30"/>
  <c r="L47" i="28"/>
  <c r="O58" i="28"/>
  <c r="R67" i="28"/>
  <c r="R77" i="1"/>
  <c r="D59" i="30"/>
  <c r="E44" i="30"/>
  <c r="H43" i="30" s="1"/>
  <c r="I43" i="30" s="1"/>
  <c r="J43" i="30" s="1"/>
  <c r="AR31" i="33"/>
  <c r="AR36" i="33"/>
  <c r="T50" i="33"/>
  <c r="D63" i="33"/>
  <c r="AR66" i="33"/>
  <c r="AR69" i="33"/>
  <c r="AS77" i="33"/>
  <c r="K99" i="33"/>
  <c r="L99" i="33" s="1"/>
  <c r="K106" i="33"/>
  <c r="L106" i="33" s="1"/>
  <c r="K109" i="33"/>
  <c r="L109" i="33" s="1"/>
  <c r="K112" i="33"/>
  <c r="L112" i="33" s="1"/>
  <c r="AU124" i="33"/>
  <c r="AV126" i="33"/>
  <c r="AU144" i="33"/>
  <c r="AU147" i="33"/>
  <c r="T36" i="29"/>
  <c r="AS44" i="29"/>
  <c r="T59" i="29"/>
  <c r="AR61" i="29"/>
  <c r="AR64" i="29"/>
  <c r="T65" i="29"/>
  <c r="T68" i="29"/>
  <c r="AU105" i="29"/>
  <c r="K107" i="29"/>
  <c r="L107" i="29" s="1"/>
  <c r="K110" i="29"/>
  <c r="L110" i="29" s="1"/>
  <c r="AU114" i="29"/>
  <c r="AU127" i="29"/>
  <c r="K131" i="29"/>
  <c r="L131" i="29" s="1"/>
  <c r="T137" i="29"/>
  <c r="AU139" i="29"/>
  <c r="AU142" i="29"/>
  <c r="T143" i="29"/>
  <c r="T146" i="29"/>
  <c r="AR30" i="15"/>
  <c r="K35" i="15"/>
  <c r="L35" i="15" s="1"/>
  <c r="D73" i="15"/>
  <c r="E59" i="15"/>
  <c r="H58" i="15" s="1"/>
  <c r="I58" i="15" s="1"/>
  <c r="J58" i="15" s="1"/>
  <c r="P58" i="15" s="1"/>
  <c r="T49" i="15"/>
  <c r="T51" i="15"/>
  <c r="T53" i="15"/>
  <c r="T44" i="15"/>
  <c r="T42" i="15"/>
  <c r="T46" i="15"/>
  <c r="T43" i="15"/>
  <c r="T45" i="15"/>
  <c r="R48" i="15"/>
  <c r="AR49" i="15"/>
  <c r="K53" i="15"/>
  <c r="L53" i="15" s="1"/>
  <c r="L132" i="15"/>
  <c r="K147" i="15"/>
  <c r="L147" i="15" s="1"/>
  <c r="D80" i="30"/>
  <c r="E66" i="30"/>
  <c r="H65" i="30" s="1"/>
  <c r="I65" i="30" s="1"/>
  <c r="J65" i="30" s="1"/>
  <c r="L139" i="30"/>
  <c r="D96" i="28"/>
  <c r="E81" i="28"/>
  <c r="H80" i="28" s="1"/>
  <c r="I80" i="28" s="1"/>
  <c r="J80" i="28" s="1"/>
  <c r="AS64" i="28"/>
  <c r="AS61" i="28"/>
  <c r="AS67" i="28"/>
  <c r="AS58" i="28"/>
  <c r="AS63" i="28"/>
  <c r="AS60" i="28"/>
  <c r="AS69" i="28"/>
  <c r="AS66" i="28"/>
  <c r="AS62" i="28"/>
  <c r="AS68" i="28"/>
  <c r="AS65" i="28"/>
  <c r="AS59" i="28"/>
  <c r="R84" i="28"/>
  <c r="AS67" i="30"/>
  <c r="AS64" i="30"/>
  <c r="AS59" i="30"/>
  <c r="AS69" i="30"/>
  <c r="AS61" i="30"/>
  <c r="AS66" i="30"/>
  <c r="AS63" i="30"/>
  <c r="AS68" i="30"/>
  <c r="AS58" i="30"/>
  <c r="AS65" i="30"/>
  <c r="AS62" i="30"/>
  <c r="T28" i="33"/>
  <c r="K30" i="33"/>
  <c r="L30" i="33" s="1"/>
  <c r="AS31" i="33"/>
  <c r="T33" i="33"/>
  <c r="K35" i="33"/>
  <c r="L35" i="33" s="1"/>
  <c r="AS36" i="33"/>
  <c r="AS49" i="33"/>
  <c r="AR60" i="33"/>
  <c r="AR63" i="33"/>
  <c r="AS66" i="33"/>
  <c r="AS69" i="33"/>
  <c r="K83" i="33"/>
  <c r="L83" i="33" s="1"/>
  <c r="AK91" i="33"/>
  <c r="T92" i="33"/>
  <c r="K94" i="33"/>
  <c r="L94" i="33" s="1"/>
  <c r="AK96" i="33"/>
  <c r="T97" i="33"/>
  <c r="T105" i="33"/>
  <c r="AU113" i="33"/>
  <c r="T114" i="33"/>
  <c r="AU116" i="33"/>
  <c r="AU122" i="33"/>
  <c r="AV124" i="33"/>
  <c r="T127" i="33"/>
  <c r="K128" i="33"/>
  <c r="L128" i="33" s="1"/>
  <c r="AU138" i="33"/>
  <c r="AU141" i="33"/>
  <c r="AV144" i="33"/>
  <c r="AV147" i="33"/>
  <c r="AS31" i="29"/>
  <c r="AS35" i="29"/>
  <c r="AR42" i="29"/>
  <c r="K49" i="29"/>
  <c r="L49" i="29" s="1"/>
  <c r="AR52" i="29"/>
  <c r="T53" i="29"/>
  <c r="T62" i="29"/>
  <c r="K81" i="29"/>
  <c r="L81" i="29" s="1"/>
  <c r="D82" i="29"/>
  <c r="K84" i="29"/>
  <c r="L84" i="29" s="1"/>
  <c r="K91" i="29"/>
  <c r="L91" i="29" s="1"/>
  <c r="K96" i="29"/>
  <c r="L96" i="29" s="1"/>
  <c r="AK98" i="29"/>
  <c r="AV105" i="29"/>
  <c r="T106" i="29"/>
  <c r="AU108" i="29"/>
  <c r="AU111" i="29"/>
  <c r="T112" i="29"/>
  <c r="AV114" i="29"/>
  <c r="T115" i="29"/>
  <c r="T140" i="29"/>
  <c r="K30" i="15"/>
  <c r="L30" i="15" s="1"/>
  <c r="AS30" i="15"/>
  <c r="AR46" i="15"/>
  <c r="T48" i="15"/>
  <c r="K140" i="15"/>
  <c r="L140" i="15" s="1"/>
  <c r="D78" i="30"/>
  <c r="E64" i="30"/>
  <c r="H63" i="30" s="1"/>
  <c r="I63" i="30" s="1"/>
  <c r="J63" i="30" s="1"/>
  <c r="T111" i="30"/>
  <c r="T108" i="30"/>
  <c r="T114" i="30"/>
  <c r="T105" i="30"/>
  <c r="T110" i="30"/>
  <c r="T107" i="30"/>
  <c r="T116" i="30"/>
  <c r="T113" i="30"/>
  <c r="T109" i="30"/>
  <c r="T115" i="30"/>
  <c r="T112" i="30"/>
  <c r="T106" i="30"/>
  <c r="E68" i="28"/>
  <c r="H67" i="28" s="1"/>
  <c r="I67" i="28" s="1"/>
  <c r="J67" i="28" s="1"/>
  <c r="D82" i="28"/>
  <c r="E61" i="28"/>
  <c r="H60" i="28" s="1"/>
  <c r="I60" i="28" s="1"/>
  <c r="J60" i="28" s="1"/>
  <c r="D75" i="28"/>
  <c r="D69" i="28"/>
  <c r="O73" i="1"/>
  <c r="P73" i="1" s="1"/>
  <c r="Q73" i="1" s="1"/>
  <c r="R73" i="1"/>
  <c r="R62" i="2"/>
  <c r="K97" i="33"/>
  <c r="L97" i="33" s="1"/>
  <c r="AR27" i="33"/>
  <c r="E43" i="33"/>
  <c r="H42" i="33" s="1"/>
  <c r="I42" i="33" s="1"/>
  <c r="J42" i="33" s="1"/>
  <c r="T48" i="33"/>
  <c r="AS60" i="33"/>
  <c r="AS63" i="33"/>
  <c r="K74" i="33"/>
  <c r="L74" i="33" s="1"/>
  <c r="K77" i="33"/>
  <c r="L77" i="33" s="1"/>
  <c r="K80" i="33"/>
  <c r="L80" i="33" s="1"/>
  <c r="AL91" i="33"/>
  <c r="AL96" i="33"/>
  <c r="AU107" i="33"/>
  <c r="T108" i="33"/>
  <c r="AU110" i="33"/>
  <c r="T111" i="33"/>
  <c r="AV113" i="33"/>
  <c r="AV116" i="33"/>
  <c r="AV122" i="33"/>
  <c r="AV138" i="33"/>
  <c r="AV141" i="33"/>
  <c r="T29" i="29"/>
  <c r="AS42" i="29"/>
  <c r="T43" i="29"/>
  <c r="K44" i="29"/>
  <c r="L44" i="29" s="1"/>
  <c r="AR47" i="29"/>
  <c r="T48" i="29"/>
  <c r="AS52" i="29"/>
  <c r="AR82" i="29"/>
  <c r="AK93" i="29"/>
  <c r="AL98" i="29"/>
  <c r="T99" i="29"/>
  <c r="AV108" i="29"/>
  <c r="T109" i="29"/>
  <c r="AV111" i="29"/>
  <c r="AU125" i="29"/>
  <c r="K129" i="29"/>
  <c r="L129" i="29" s="1"/>
  <c r="AR33" i="15"/>
  <c r="E43" i="15"/>
  <c r="H42" i="15" s="1"/>
  <c r="I42" i="15" s="1"/>
  <c r="J42" i="15" s="1"/>
  <c r="D81" i="15"/>
  <c r="E67" i="15"/>
  <c r="H66" i="15" s="1"/>
  <c r="I66" i="15" s="1"/>
  <c r="J66" i="15" s="1"/>
  <c r="R124" i="15"/>
  <c r="R126" i="15"/>
  <c r="T35" i="30"/>
  <c r="T32" i="30"/>
  <c r="T27" i="30"/>
  <c r="T37" i="30"/>
  <c r="T29" i="30"/>
  <c r="T34" i="30"/>
  <c r="T31" i="30"/>
  <c r="T28" i="30"/>
  <c r="T33" i="30"/>
  <c r="R65" i="30"/>
  <c r="K35" i="28"/>
  <c r="L35" i="28" s="1"/>
  <c r="AR32" i="28"/>
  <c r="K31" i="28"/>
  <c r="L31" i="28" s="1"/>
  <c r="AR28" i="28"/>
  <c r="K27" i="28"/>
  <c r="L27" i="28" s="1"/>
  <c r="AR35" i="28"/>
  <c r="K34" i="28"/>
  <c r="L34" i="28" s="1"/>
  <c r="AR31" i="28"/>
  <c r="K30" i="28"/>
  <c r="L30" i="28" s="1"/>
  <c r="AR27" i="28"/>
  <c r="K37" i="28"/>
  <c r="L37" i="28" s="1"/>
  <c r="K26" i="28"/>
  <c r="L26" i="28" s="1"/>
  <c r="AR34" i="28"/>
  <c r="K33" i="28"/>
  <c r="L33" i="28" s="1"/>
  <c r="AR30" i="28"/>
  <c r="K29" i="28"/>
  <c r="L29" i="28" s="1"/>
  <c r="K36" i="28"/>
  <c r="L36" i="28" s="1"/>
  <c r="AR33" i="28"/>
  <c r="K32" i="28"/>
  <c r="L32" i="28" s="1"/>
  <c r="AR29" i="28"/>
  <c r="K28" i="28"/>
  <c r="L28" i="28" s="1"/>
  <c r="D89" i="28"/>
  <c r="E74" i="28"/>
  <c r="H73" i="28" s="1"/>
  <c r="I73" i="28" s="1"/>
  <c r="J73" i="28" s="1"/>
  <c r="R80" i="28"/>
  <c r="T126" i="28"/>
  <c r="T128" i="28"/>
  <c r="T130" i="28"/>
  <c r="T132" i="28"/>
  <c r="T123" i="28"/>
  <c r="T121" i="28"/>
  <c r="T125" i="28"/>
  <c r="T131" i="28"/>
  <c r="T122" i="28"/>
  <c r="T127" i="28"/>
  <c r="T129" i="28"/>
  <c r="T124" i="28"/>
  <c r="R147" i="2"/>
  <c r="R49" i="15"/>
  <c r="AR32" i="33"/>
  <c r="AR37" i="33"/>
  <c r="AS47" i="33"/>
  <c r="E52" i="33"/>
  <c r="H51" i="33" s="1"/>
  <c r="I51" i="33" s="1"/>
  <c r="J51" i="33" s="1"/>
  <c r="T73" i="33"/>
  <c r="AR81" i="33"/>
  <c r="T82" i="33"/>
  <c r="AR84" i="33"/>
  <c r="K90" i="33"/>
  <c r="L90" i="33" s="1"/>
  <c r="AS47" i="29"/>
  <c r="E50" i="29"/>
  <c r="H49" i="29" s="1"/>
  <c r="I49" i="29" s="1"/>
  <c r="J49" i="29" s="1"/>
  <c r="K58" i="29"/>
  <c r="L58" i="29" s="1"/>
  <c r="K67" i="29"/>
  <c r="L67" i="29" s="1"/>
  <c r="D68" i="29"/>
  <c r="AS73" i="29"/>
  <c r="AS82" i="29"/>
  <c r="AK89" i="29"/>
  <c r="AL93" i="29"/>
  <c r="K136" i="29"/>
  <c r="L136" i="29" s="1"/>
  <c r="K145" i="29"/>
  <c r="L145" i="29" s="1"/>
  <c r="AR28" i="15"/>
  <c r="E48" i="15"/>
  <c r="H47" i="15" s="1"/>
  <c r="I47" i="15" s="1"/>
  <c r="J47" i="15" s="1"/>
  <c r="D63" i="15"/>
  <c r="R123" i="1"/>
  <c r="R30" i="2"/>
  <c r="K66" i="33"/>
  <c r="L66" i="33" s="1"/>
  <c r="K69" i="33"/>
  <c r="L69" i="33" s="1"/>
  <c r="T76" i="33"/>
  <c r="AK92" i="33"/>
  <c r="K95" i="33"/>
  <c r="L95" i="33" s="1"/>
  <c r="AK97" i="33"/>
  <c r="K100" i="33"/>
  <c r="L100" i="33" s="1"/>
  <c r="K144" i="33"/>
  <c r="L144" i="33" s="1"/>
  <c r="K147" i="33"/>
  <c r="L147" i="33" s="1"/>
  <c r="K61" i="29"/>
  <c r="L61" i="29" s="1"/>
  <c r="K64" i="29"/>
  <c r="L64" i="29" s="1"/>
  <c r="AS76" i="29"/>
  <c r="K92" i="29"/>
  <c r="L92" i="29" s="1"/>
  <c r="K97" i="29"/>
  <c r="L97" i="29" s="1"/>
  <c r="K139" i="29"/>
  <c r="L139" i="29" s="1"/>
  <c r="K142" i="29"/>
  <c r="L142" i="29" s="1"/>
  <c r="D74" i="15"/>
  <c r="E60" i="15"/>
  <c r="H59" i="15" s="1"/>
  <c r="I59" i="15" s="1"/>
  <c r="J59" i="15" s="1"/>
  <c r="R115" i="15"/>
  <c r="R35" i="30"/>
  <c r="D75" i="30"/>
  <c r="E61" i="30"/>
  <c r="H60" i="30" s="1"/>
  <c r="I60" i="30" s="1"/>
  <c r="J60" i="30" s="1"/>
  <c r="R127" i="30"/>
  <c r="R140" i="28"/>
  <c r="T50" i="2"/>
  <c r="T47" i="2"/>
  <c r="T52" i="2"/>
  <c r="T42" i="2"/>
  <c r="T44" i="2"/>
  <c r="T49" i="2"/>
  <c r="T46" i="2"/>
  <c r="T51" i="2"/>
  <c r="T48" i="2"/>
  <c r="T43" i="2"/>
  <c r="T53" i="2"/>
  <c r="T45" i="2"/>
  <c r="K31" i="33"/>
  <c r="L31" i="33" s="1"/>
  <c r="T42" i="33"/>
  <c r="AS43" i="33"/>
  <c r="T44" i="33"/>
  <c r="AR58" i="33"/>
  <c r="K60" i="33"/>
  <c r="L60" i="33" s="1"/>
  <c r="D61" i="33"/>
  <c r="K63" i="33"/>
  <c r="L63" i="33" s="1"/>
  <c r="AR67" i="33"/>
  <c r="AS75" i="33"/>
  <c r="AL92" i="33"/>
  <c r="T93" i="33"/>
  <c r="AL97" i="33"/>
  <c r="K113" i="33"/>
  <c r="L113" i="33" s="1"/>
  <c r="K116" i="33"/>
  <c r="L116" i="33" s="1"/>
  <c r="K122" i="33"/>
  <c r="L122" i="33" s="1"/>
  <c r="AV129" i="33"/>
  <c r="T132" i="33"/>
  <c r="AU136" i="33"/>
  <c r="K138" i="33"/>
  <c r="L138" i="33" s="1"/>
  <c r="K141" i="33"/>
  <c r="L141" i="33" s="1"/>
  <c r="AU145" i="33"/>
  <c r="AS32" i="29"/>
  <c r="AR45" i="29"/>
  <c r="K47" i="29"/>
  <c r="L47" i="29" s="1"/>
  <c r="AS50" i="29"/>
  <c r="AR59" i="29"/>
  <c r="AR65" i="29"/>
  <c r="T66" i="29"/>
  <c r="AR68" i="29"/>
  <c r="T69" i="29"/>
  <c r="AK94" i="29"/>
  <c r="AK99" i="29"/>
  <c r="K108" i="29"/>
  <c r="L108" i="29" s="1"/>
  <c r="K111" i="29"/>
  <c r="L111" i="29" s="1"/>
  <c r="K125" i="29"/>
  <c r="L125" i="29" s="1"/>
  <c r="AU130" i="29"/>
  <c r="AU137" i="29"/>
  <c r="AU143" i="29"/>
  <c r="T144" i="29"/>
  <c r="AU146" i="29"/>
  <c r="T147" i="29"/>
  <c r="AR26" i="15"/>
  <c r="K28" i="15"/>
  <c r="L28" i="15" s="1"/>
  <c r="AR36" i="15"/>
  <c r="T50" i="15"/>
  <c r="D115" i="15"/>
  <c r="E100" i="15"/>
  <c r="H99" i="15" s="1"/>
  <c r="I99" i="15" s="1"/>
  <c r="J99" i="15" s="1"/>
  <c r="D95" i="15"/>
  <c r="R107" i="15"/>
  <c r="L27" i="30"/>
  <c r="L142" i="30"/>
  <c r="D95" i="28"/>
  <c r="E80" i="28"/>
  <c r="H79" i="28" s="1"/>
  <c r="I79" i="28" s="1"/>
  <c r="J79" i="28" s="1"/>
  <c r="R74" i="28"/>
  <c r="R58" i="1"/>
  <c r="O58" i="1"/>
  <c r="P58" i="1" s="1"/>
  <c r="Q58" i="1" s="1"/>
  <c r="S58" i="1" s="1"/>
  <c r="K80" i="3"/>
  <c r="L80" i="3" s="1"/>
  <c r="K77" i="3"/>
  <c r="L77" i="3" s="1"/>
  <c r="K74" i="3"/>
  <c r="L74" i="3" s="1"/>
  <c r="K83" i="3"/>
  <c r="L83" i="3" s="1"/>
  <c r="AR77" i="3"/>
  <c r="AR83" i="3"/>
  <c r="AR80" i="3"/>
  <c r="AR74" i="3"/>
  <c r="K79" i="3"/>
  <c r="L79" i="3" s="1"/>
  <c r="K76" i="3"/>
  <c r="L76" i="3" s="1"/>
  <c r="K82" i="3"/>
  <c r="L82" i="3" s="1"/>
  <c r="K73" i="3"/>
  <c r="L73" i="3" s="1"/>
  <c r="AR82" i="3"/>
  <c r="K78" i="3"/>
  <c r="L78" i="3" s="1"/>
  <c r="K75" i="3"/>
  <c r="L75" i="3" s="1"/>
  <c r="AR73" i="3"/>
  <c r="AR78" i="3"/>
  <c r="AR75" i="3"/>
  <c r="AR84" i="3"/>
  <c r="K84" i="3"/>
  <c r="L84" i="3" s="1"/>
  <c r="AR79" i="3"/>
  <c r="AR81" i="3"/>
  <c r="K81" i="3"/>
  <c r="L81" i="3" s="1"/>
  <c r="AR76" i="3"/>
  <c r="AR28" i="33"/>
  <c r="AR33" i="33"/>
  <c r="T53" i="33"/>
  <c r="AR61" i="33"/>
  <c r="AS67" i="33"/>
  <c r="AU105" i="33"/>
  <c r="K107" i="33"/>
  <c r="L107" i="33" s="1"/>
  <c r="K110" i="33"/>
  <c r="L110" i="33" s="1"/>
  <c r="AU114" i="33"/>
  <c r="AU127" i="33"/>
  <c r="T130" i="33"/>
  <c r="K131" i="33"/>
  <c r="L131" i="33" s="1"/>
  <c r="AU139" i="33"/>
  <c r="AV145" i="33"/>
  <c r="AS45" i="29"/>
  <c r="T46" i="29"/>
  <c r="T60" i="29"/>
  <c r="AR62" i="29"/>
  <c r="K82" i="29"/>
  <c r="L82" i="29" s="1"/>
  <c r="AL94" i="29"/>
  <c r="AL99" i="29"/>
  <c r="AU106" i="29"/>
  <c r="AU112" i="29"/>
  <c r="T113" i="29"/>
  <c r="AU115" i="29"/>
  <c r="T116" i="29"/>
  <c r="T138" i="29"/>
  <c r="AU140" i="29"/>
  <c r="AR31" i="15"/>
  <c r="K36" i="15"/>
  <c r="L36" i="15" s="1"/>
  <c r="AS36" i="15"/>
  <c r="T47" i="15"/>
  <c r="E70" i="15"/>
  <c r="H69" i="15" s="1"/>
  <c r="I69" i="15" s="1"/>
  <c r="J69" i="15" s="1"/>
  <c r="R89" i="15"/>
  <c r="AV140" i="15"/>
  <c r="AV146" i="15"/>
  <c r="AV143" i="15"/>
  <c r="AV137" i="15"/>
  <c r="AV142" i="15"/>
  <c r="AV139" i="15"/>
  <c r="AV145" i="15"/>
  <c r="AV136" i="15"/>
  <c r="AV141" i="15"/>
  <c r="AV138" i="15"/>
  <c r="AV147" i="15"/>
  <c r="AV144" i="15"/>
  <c r="E68" i="30"/>
  <c r="H67" i="30" s="1"/>
  <c r="I67" i="30" s="1"/>
  <c r="J67" i="30" s="1"/>
  <c r="D82" i="30"/>
  <c r="R68" i="30"/>
  <c r="AR36" i="28"/>
  <c r="D62" i="28"/>
  <c r="E47" i="28"/>
  <c r="H46" i="28" s="1"/>
  <c r="I46" i="28" s="1"/>
  <c r="J46" i="28" s="1"/>
  <c r="L53" i="28"/>
  <c r="R62" i="28"/>
  <c r="R139" i="1"/>
  <c r="R100" i="2"/>
  <c r="K27" i="33"/>
  <c r="L27" i="33" s="1"/>
  <c r="O27" i="33" s="1"/>
  <c r="P27" i="33" s="1"/>
  <c r="Q27" i="33" s="1"/>
  <c r="S27" i="33" s="1"/>
  <c r="U27" i="33" s="1"/>
  <c r="AQ27" i="33" s="1"/>
  <c r="AS28" i="33"/>
  <c r="T35" i="33"/>
  <c r="AS52" i="33"/>
  <c r="AS61" i="33"/>
  <c r="K81" i="33"/>
  <c r="L81" i="33" s="1"/>
  <c r="K84" i="33"/>
  <c r="L84" i="33" s="1"/>
  <c r="K91" i="33"/>
  <c r="L91" i="33" s="1"/>
  <c r="K96" i="33"/>
  <c r="L96" i="33" s="1"/>
  <c r="AK98" i="33"/>
  <c r="AV105" i="33"/>
  <c r="T106" i="33"/>
  <c r="AU108" i="33"/>
  <c r="T112" i="33"/>
  <c r="AV114" i="33"/>
  <c r="T115" i="33"/>
  <c r="AV139" i="33"/>
  <c r="T30" i="29"/>
  <c r="K50" i="29"/>
  <c r="L50" i="29" s="1"/>
  <c r="AR53" i="29"/>
  <c r="K76" i="29"/>
  <c r="L76" i="29" s="1"/>
  <c r="K79" i="29"/>
  <c r="L79" i="29" s="1"/>
  <c r="AK90" i="29"/>
  <c r="K93" i="29"/>
  <c r="L93" i="29" s="1"/>
  <c r="K98" i="29"/>
  <c r="L98" i="29" s="1"/>
  <c r="AV106" i="29"/>
  <c r="T107" i="29"/>
  <c r="AV112" i="29"/>
  <c r="AV115" i="29"/>
  <c r="K121" i="29"/>
  <c r="L121" i="29" s="1"/>
  <c r="K123" i="29"/>
  <c r="L123" i="29" s="1"/>
  <c r="AU128" i="29"/>
  <c r="K26" i="15"/>
  <c r="L26" i="15" s="1"/>
  <c r="D77" i="15"/>
  <c r="E63" i="15"/>
  <c r="H62" i="15" s="1"/>
  <c r="I62" i="15" s="1"/>
  <c r="J62" i="15" s="1"/>
  <c r="T52" i="15"/>
  <c r="R95" i="15"/>
  <c r="L32" i="30"/>
  <c r="E59" i="30"/>
  <c r="H58" i="30" s="1"/>
  <c r="I58" i="30" s="1"/>
  <c r="J58" i="30" s="1"/>
  <c r="D73" i="30"/>
  <c r="K97" i="30"/>
  <c r="L97" i="30" s="1"/>
  <c r="R121" i="30"/>
  <c r="O121" i="30"/>
  <c r="AR26" i="28"/>
  <c r="T44" i="28"/>
  <c r="D90" i="28"/>
  <c r="E75" i="28"/>
  <c r="H74" i="28" s="1"/>
  <c r="I74" i="28" s="1"/>
  <c r="J74" i="28" s="1"/>
  <c r="E67" i="28"/>
  <c r="H66" i="28" s="1"/>
  <c r="I66" i="28" s="1"/>
  <c r="J66" i="28" s="1"/>
  <c r="D81" i="28"/>
  <c r="D99" i="28"/>
  <c r="E84" i="28"/>
  <c r="H83" i="28" s="1"/>
  <c r="I83" i="28" s="1"/>
  <c r="J83" i="28" s="1"/>
  <c r="T64" i="2"/>
  <c r="T61" i="2"/>
  <c r="T67" i="2"/>
  <c r="T58" i="2"/>
  <c r="T63" i="2"/>
  <c r="T60" i="2"/>
  <c r="T62" i="2"/>
  <c r="T68" i="2"/>
  <c r="T65" i="2"/>
  <c r="T59" i="2"/>
  <c r="T69" i="2"/>
  <c r="L69" i="2"/>
  <c r="L61" i="2"/>
  <c r="L64" i="2"/>
  <c r="K32" i="33"/>
  <c r="L32" i="33" s="1"/>
  <c r="AR73" i="33"/>
  <c r="K75" i="33"/>
  <c r="L75" i="33" s="1"/>
  <c r="K78" i="33"/>
  <c r="L78" i="33" s="1"/>
  <c r="T94" i="33"/>
  <c r="AV108" i="33"/>
  <c r="AU125" i="33"/>
  <c r="AR43" i="29"/>
  <c r="K45" i="29"/>
  <c r="L45" i="29" s="1"/>
  <c r="T81" i="29"/>
  <c r="AK95" i="29"/>
  <c r="K31" i="15"/>
  <c r="L31" i="15" s="1"/>
  <c r="AR34" i="15"/>
  <c r="O73" i="15"/>
  <c r="R73" i="15"/>
  <c r="R110" i="15"/>
  <c r="T129" i="15"/>
  <c r="L131" i="15"/>
  <c r="K146" i="15"/>
  <c r="L146" i="15" s="1"/>
  <c r="AU140" i="15"/>
  <c r="AU146" i="15"/>
  <c r="AU143" i="15"/>
  <c r="AU137" i="15"/>
  <c r="K142" i="15"/>
  <c r="L142" i="15" s="1"/>
  <c r="K139" i="15"/>
  <c r="L139" i="15" s="1"/>
  <c r="K145" i="15"/>
  <c r="L145" i="15" s="1"/>
  <c r="K136" i="15"/>
  <c r="L136" i="15" s="1"/>
  <c r="AU142" i="15"/>
  <c r="AU139" i="15"/>
  <c r="AU145" i="15"/>
  <c r="K141" i="15"/>
  <c r="L141" i="15" s="1"/>
  <c r="K138" i="15"/>
  <c r="L138" i="15" s="1"/>
  <c r="AU136" i="15"/>
  <c r="AU141" i="15"/>
  <c r="AU138" i="15"/>
  <c r="AU147" i="15"/>
  <c r="AU144" i="15"/>
  <c r="R136" i="30"/>
  <c r="O136" i="30"/>
  <c r="E59" i="28"/>
  <c r="H58" i="28" s="1"/>
  <c r="I58" i="28" s="1"/>
  <c r="J58" i="28" s="1"/>
  <c r="R64" i="28"/>
  <c r="E66" i="28"/>
  <c r="H65" i="28" s="1"/>
  <c r="I65" i="28" s="1"/>
  <c r="J65" i="28" s="1"/>
  <c r="R82" i="2"/>
  <c r="K111" i="2"/>
  <c r="L111" i="2" s="1"/>
  <c r="R137" i="2"/>
  <c r="R142" i="2"/>
  <c r="R29" i="3"/>
  <c r="R53" i="3"/>
  <c r="AS46" i="15"/>
  <c r="E51" i="15"/>
  <c r="H50" i="15" s="1"/>
  <c r="I50" i="15" s="1"/>
  <c r="J50" i="15" s="1"/>
  <c r="K66" i="15"/>
  <c r="L66" i="15" s="1"/>
  <c r="AR69" i="15"/>
  <c r="AS77" i="15"/>
  <c r="K99" i="15"/>
  <c r="L99" i="15" s="1"/>
  <c r="K106" i="15"/>
  <c r="L106" i="15" s="1"/>
  <c r="K109" i="15"/>
  <c r="L109" i="15" s="1"/>
  <c r="K112" i="15"/>
  <c r="L112" i="15" s="1"/>
  <c r="AU124" i="15"/>
  <c r="AV126" i="15"/>
  <c r="T136" i="15"/>
  <c r="T145" i="15"/>
  <c r="AS29" i="30"/>
  <c r="K34" i="30"/>
  <c r="L34" i="30" s="1"/>
  <c r="AR47" i="30"/>
  <c r="T48" i="30"/>
  <c r="K49" i="30"/>
  <c r="L49" i="30" s="1"/>
  <c r="K67" i="30"/>
  <c r="L67" i="30" s="1"/>
  <c r="T89" i="30"/>
  <c r="AU127" i="30"/>
  <c r="T130" i="30"/>
  <c r="K131" i="30"/>
  <c r="L131" i="30" s="1"/>
  <c r="AV136" i="30"/>
  <c r="AU139" i="30"/>
  <c r="AU142" i="30"/>
  <c r="AV145" i="30"/>
  <c r="AS36" i="28"/>
  <c r="AS45" i="28"/>
  <c r="T60" i="28"/>
  <c r="AR62" i="28"/>
  <c r="T63" i="28"/>
  <c r="K73" i="28"/>
  <c r="L73" i="28" s="1"/>
  <c r="K82" i="28"/>
  <c r="L82" i="28" s="1"/>
  <c r="AK96" i="28"/>
  <c r="R137" i="28"/>
  <c r="R30" i="1"/>
  <c r="K53" i="1"/>
  <c r="L53" i="1" s="1"/>
  <c r="AR51" i="1"/>
  <c r="AR48" i="1"/>
  <c r="K45" i="1"/>
  <c r="L45" i="1" s="1"/>
  <c r="AR43" i="1"/>
  <c r="AR53" i="1"/>
  <c r="K50" i="1"/>
  <c r="L50" i="1" s="1"/>
  <c r="K47" i="1"/>
  <c r="L47" i="1" s="1"/>
  <c r="AR45" i="1"/>
  <c r="AR50" i="1"/>
  <c r="K42" i="1"/>
  <c r="L42" i="1" s="1"/>
  <c r="K52" i="1"/>
  <c r="L52" i="1" s="1"/>
  <c r="AR47" i="1"/>
  <c r="K44" i="1"/>
  <c r="L44" i="1" s="1"/>
  <c r="AR49" i="1"/>
  <c r="K46" i="1"/>
  <c r="L46" i="1" s="1"/>
  <c r="K51" i="1"/>
  <c r="L51" i="1" s="1"/>
  <c r="AR46" i="1"/>
  <c r="R106" i="1"/>
  <c r="R112" i="1"/>
  <c r="T147" i="1"/>
  <c r="T136" i="1"/>
  <c r="T143" i="1"/>
  <c r="T139" i="1"/>
  <c r="T146" i="1"/>
  <c r="T142" i="1"/>
  <c r="T138" i="1"/>
  <c r="T137" i="1"/>
  <c r="R33" i="2"/>
  <c r="E69" i="2"/>
  <c r="H68" i="2" s="1"/>
  <c r="I68" i="2" s="1"/>
  <c r="J68" i="2" s="1"/>
  <c r="D83" i="2"/>
  <c r="D97" i="2"/>
  <c r="R28" i="4"/>
  <c r="AS42" i="15"/>
  <c r="AS44" i="15"/>
  <c r="AR59" i="15"/>
  <c r="K61" i="15"/>
  <c r="L61" i="15" s="1"/>
  <c r="AR64" i="15"/>
  <c r="T65" i="15"/>
  <c r="AS69" i="15"/>
  <c r="K83" i="15"/>
  <c r="L83" i="15" s="1"/>
  <c r="AK91" i="15"/>
  <c r="T92" i="15"/>
  <c r="K94" i="15"/>
  <c r="L94" i="15" s="1"/>
  <c r="AK96" i="15"/>
  <c r="T97" i="15"/>
  <c r="T105" i="15"/>
  <c r="AU113" i="15"/>
  <c r="T114" i="15"/>
  <c r="AU116" i="15"/>
  <c r="AV124" i="15"/>
  <c r="K128" i="15"/>
  <c r="L128" i="15" s="1"/>
  <c r="T139" i="15"/>
  <c r="T142" i="15"/>
  <c r="K29" i="30"/>
  <c r="L29" i="30" s="1"/>
  <c r="AR37" i="30"/>
  <c r="AR45" i="30"/>
  <c r="AS47" i="30"/>
  <c r="E52" i="30"/>
  <c r="H51" i="30" s="1"/>
  <c r="I51" i="30" s="1"/>
  <c r="J51" i="30" s="1"/>
  <c r="E54" i="30"/>
  <c r="H53" i="30" s="1"/>
  <c r="I53" i="30" s="1"/>
  <c r="J53" i="30" s="1"/>
  <c r="K62" i="30"/>
  <c r="L62" i="30" s="1"/>
  <c r="AR65" i="30"/>
  <c r="T66" i="30"/>
  <c r="D68" i="30"/>
  <c r="K81" i="30"/>
  <c r="L81" i="30" s="1"/>
  <c r="K84" i="30"/>
  <c r="L84" i="30" s="1"/>
  <c r="AV105" i="30"/>
  <c r="AV114" i="30"/>
  <c r="AV127" i="30"/>
  <c r="AV139" i="30"/>
  <c r="AV142" i="30"/>
  <c r="T30" i="28"/>
  <c r="T34" i="28"/>
  <c r="E43" i="28"/>
  <c r="H42" i="28" s="1"/>
  <c r="I42" i="28" s="1"/>
  <c r="J42" i="28" s="1"/>
  <c r="K50" i="28"/>
  <c r="L50" i="28" s="1"/>
  <c r="AR53" i="28"/>
  <c r="K76" i="28"/>
  <c r="L76" i="28" s="1"/>
  <c r="K79" i="28"/>
  <c r="L79" i="28" s="1"/>
  <c r="K89" i="28"/>
  <c r="L89" i="28" s="1"/>
  <c r="AK90" i="28"/>
  <c r="R128" i="2"/>
  <c r="D69" i="3"/>
  <c r="E54" i="3"/>
  <c r="H53" i="3" s="1"/>
  <c r="I53" i="3" s="1"/>
  <c r="J53" i="3" s="1"/>
  <c r="D79" i="4"/>
  <c r="E65" i="4"/>
  <c r="H64" i="4" s="1"/>
  <c r="I64" i="4" s="1"/>
  <c r="J64" i="4" s="1"/>
  <c r="AS53" i="15"/>
  <c r="AS59" i="15"/>
  <c r="T60" i="15"/>
  <c r="AS64" i="15"/>
  <c r="K74" i="15"/>
  <c r="L74" i="15" s="1"/>
  <c r="K77" i="15"/>
  <c r="L77" i="15" s="1"/>
  <c r="K80" i="15"/>
  <c r="L80" i="15" s="1"/>
  <c r="AL91" i="15"/>
  <c r="AL96" i="15"/>
  <c r="AU107" i="15"/>
  <c r="T108" i="15"/>
  <c r="AU110" i="15"/>
  <c r="T111" i="15"/>
  <c r="AV113" i="15"/>
  <c r="AV116" i="15"/>
  <c r="AV122" i="15"/>
  <c r="AR27" i="30"/>
  <c r="AR32" i="30"/>
  <c r="AS37" i="30"/>
  <c r="AR43" i="30"/>
  <c r="AS45" i="30"/>
  <c r="T46" i="30"/>
  <c r="K47" i="30"/>
  <c r="L47" i="30" s="1"/>
  <c r="AR60" i="30"/>
  <c r="T61" i="30"/>
  <c r="AR73" i="30"/>
  <c r="K75" i="30"/>
  <c r="L75" i="30" s="1"/>
  <c r="D76" i="30"/>
  <c r="K78" i="30"/>
  <c r="L78" i="30" s="1"/>
  <c r="AR82" i="30"/>
  <c r="T94" i="30"/>
  <c r="AL98" i="30"/>
  <c r="T99" i="30"/>
  <c r="AV108" i="30"/>
  <c r="AV111" i="30"/>
  <c r="AU125" i="30"/>
  <c r="T128" i="30"/>
  <c r="K129" i="30"/>
  <c r="L129" i="30" s="1"/>
  <c r="AS29" i="28"/>
  <c r="AR43" i="28"/>
  <c r="K45" i="28"/>
  <c r="L45" i="28" s="1"/>
  <c r="AR48" i="28"/>
  <c r="AS53" i="28"/>
  <c r="AR74" i="28"/>
  <c r="AR80" i="28"/>
  <c r="AR83" i="28"/>
  <c r="L128" i="28"/>
  <c r="R90" i="1"/>
  <c r="L59" i="2"/>
  <c r="T142" i="2"/>
  <c r="T139" i="2"/>
  <c r="T145" i="2"/>
  <c r="T136" i="2"/>
  <c r="T141" i="2"/>
  <c r="T138" i="2"/>
  <c r="T140" i="2"/>
  <c r="T146" i="2"/>
  <c r="T143" i="2"/>
  <c r="T137" i="2"/>
  <c r="AR26" i="3"/>
  <c r="R43" i="3"/>
  <c r="E62" i="3"/>
  <c r="H61" i="3" s="1"/>
  <c r="I61" i="3" s="1"/>
  <c r="J61" i="3" s="1"/>
  <c r="D76" i="3"/>
  <c r="L48" i="3"/>
  <c r="AS49" i="15"/>
  <c r="D65" i="15"/>
  <c r="AS78" i="15"/>
  <c r="T93" i="15"/>
  <c r="AL97" i="15"/>
  <c r="K113" i="15"/>
  <c r="L113" i="15" s="1"/>
  <c r="K116" i="15"/>
  <c r="L116" i="15" s="1"/>
  <c r="AV129" i="15"/>
  <c r="AS35" i="30"/>
  <c r="AR50" i="30"/>
  <c r="T51" i="30"/>
  <c r="K52" i="30"/>
  <c r="L52" i="30" s="1"/>
  <c r="AS52" i="30"/>
  <c r="K60" i="30"/>
  <c r="L60" i="30" s="1"/>
  <c r="AR63" i="30"/>
  <c r="T64" i="30"/>
  <c r="T100" i="30"/>
  <c r="AS51" i="28"/>
  <c r="R94" i="28"/>
  <c r="R49" i="1"/>
  <c r="AV116" i="1"/>
  <c r="AV105" i="1"/>
  <c r="AV112" i="1"/>
  <c r="AV108" i="1"/>
  <c r="AV115" i="1"/>
  <c r="AV111" i="1"/>
  <c r="AV107" i="1"/>
  <c r="AV114" i="1"/>
  <c r="AV110" i="1"/>
  <c r="AV106" i="1"/>
  <c r="AV113" i="1"/>
  <c r="AV109" i="1"/>
  <c r="R147" i="1"/>
  <c r="R73" i="2"/>
  <c r="O73" i="2"/>
  <c r="P73" i="2" s="1"/>
  <c r="Q73" i="2" s="1"/>
  <c r="S73" i="2" s="1"/>
  <c r="R141" i="2"/>
  <c r="R59" i="4"/>
  <c r="AS50" i="30"/>
  <c r="AV142" i="28"/>
  <c r="AV139" i="28"/>
  <c r="AV145" i="28"/>
  <c r="AV136" i="28"/>
  <c r="AV141" i="28"/>
  <c r="AV138" i="28"/>
  <c r="AV140" i="28"/>
  <c r="AV146" i="28"/>
  <c r="AV143" i="28"/>
  <c r="AV137" i="28"/>
  <c r="R75" i="1"/>
  <c r="AL96" i="1"/>
  <c r="AL89" i="1"/>
  <c r="AL95" i="1"/>
  <c r="AL94" i="1"/>
  <c r="AL93" i="1"/>
  <c r="AL100" i="1"/>
  <c r="AL98" i="1"/>
  <c r="AL97" i="1"/>
  <c r="AL90" i="1"/>
  <c r="D110" i="2"/>
  <c r="E95" i="2"/>
  <c r="H94" i="2" s="1"/>
  <c r="I94" i="2" s="1"/>
  <c r="J94" i="2" s="1"/>
  <c r="R125" i="2"/>
  <c r="R139" i="2"/>
  <c r="R47" i="3"/>
  <c r="AS47" i="15"/>
  <c r="E54" i="15"/>
  <c r="H53" i="15" s="1"/>
  <c r="I53" i="15" s="1"/>
  <c r="J53" i="15" s="1"/>
  <c r="K62" i="15"/>
  <c r="L62" i="15" s="1"/>
  <c r="AR65" i="15"/>
  <c r="T66" i="15"/>
  <c r="K81" i="15"/>
  <c r="L81" i="15" s="1"/>
  <c r="K84" i="15"/>
  <c r="L84" i="15" s="1"/>
  <c r="K91" i="15"/>
  <c r="L91" i="15" s="1"/>
  <c r="K96" i="15"/>
  <c r="L96" i="15" s="1"/>
  <c r="AK98" i="15"/>
  <c r="T106" i="15"/>
  <c r="AU108" i="15"/>
  <c r="AU111" i="15"/>
  <c r="T112" i="15"/>
  <c r="AV114" i="15"/>
  <c r="T115" i="15"/>
  <c r="AV127" i="15"/>
  <c r="T140" i="15"/>
  <c r="K30" i="30"/>
  <c r="L30" i="30" s="1"/>
  <c r="AS30" i="30"/>
  <c r="AR48" i="30"/>
  <c r="T49" i="30"/>
  <c r="K50" i="30"/>
  <c r="L50" i="30" s="1"/>
  <c r="K58" i="30"/>
  <c r="L58" i="30" s="1"/>
  <c r="AR66" i="30"/>
  <c r="T67" i="30"/>
  <c r="K76" i="30"/>
  <c r="L76" i="30" s="1"/>
  <c r="K79" i="30"/>
  <c r="L79" i="30" s="1"/>
  <c r="AV106" i="30"/>
  <c r="AV112" i="30"/>
  <c r="AV115" i="30"/>
  <c r="AV140" i="30"/>
  <c r="AS30" i="28"/>
  <c r="AS34" i="28"/>
  <c r="AS46" i="28"/>
  <c r="K51" i="28"/>
  <c r="L51" i="28" s="1"/>
  <c r="AR81" i="28"/>
  <c r="O136" i="28"/>
  <c r="R27" i="1"/>
  <c r="R81" i="1"/>
  <c r="R143" i="1"/>
  <c r="L63" i="2"/>
  <c r="E90" i="2"/>
  <c r="H89" i="2" s="1"/>
  <c r="I89" i="2" s="1"/>
  <c r="J89" i="2" s="1"/>
  <c r="D105" i="2"/>
  <c r="L143" i="2"/>
  <c r="T42" i="3"/>
  <c r="E69" i="3"/>
  <c r="H68" i="3" s="1"/>
  <c r="I68" i="3" s="1"/>
  <c r="J68" i="3" s="1"/>
  <c r="D83" i="3"/>
  <c r="D83" i="4"/>
  <c r="E69" i="4"/>
  <c r="H68" i="4" s="1"/>
  <c r="I68" i="4" s="1"/>
  <c r="J68" i="4" s="1"/>
  <c r="AS45" i="15"/>
  <c r="AR60" i="15"/>
  <c r="T61" i="15"/>
  <c r="AS65" i="15"/>
  <c r="AR73" i="15"/>
  <c r="K75" i="15"/>
  <c r="L75" i="15" s="1"/>
  <c r="K78" i="15"/>
  <c r="L78" i="15" s="1"/>
  <c r="AR82" i="15"/>
  <c r="AK93" i="15"/>
  <c r="T94" i="15"/>
  <c r="AL98" i="15"/>
  <c r="T99" i="15"/>
  <c r="AV108" i="15"/>
  <c r="T109" i="15"/>
  <c r="AV111" i="15"/>
  <c r="AU125" i="15"/>
  <c r="K129" i="15"/>
  <c r="L129" i="15" s="1"/>
  <c r="AR33" i="30"/>
  <c r="AS48" i="30"/>
  <c r="AR61" i="30"/>
  <c r="K63" i="30"/>
  <c r="L63" i="30" s="1"/>
  <c r="AR74" i="30"/>
  <c r="AR80" i="30"/>
  <c r="T81" i="30"/>
  <c r="AR83" i="30"/>
  <c r="T84" i="30"/>
  <c r="AL90" i="30"/>
  <c r="T91" i="30"/>
  <c r="T96" i="30"/>
  <c r="AV109" i="30"/>
  <c r="AV128" i="30"/>
  <c r="T131" i="30"/>
  <c r="K132" i="30"/>
  <c r="L132" i="30" s="1"/>
  <c r="K146" i="30"/>
  <c r="L146" i="30" s="1"/>
  <c r="T28" i="28"/>
  <c r="K46" i="28"/>
  <c r="L46" i="28" s="1"/>
  <c r="AR49" i="28"/>
  <c r="K66" i="28"/>
  <c r="L66" i="28" s="1"/>
  <c r="AR75" i="28"/>
  <c r="AR78" i="28"/>
  <c r="AS81" i="28"/>
  <c r="T99" i="28"/>
  <c r="T94" i="28"/>
  <c r="T89" i="28"/>
  <c r="T93" i="28"/>
  <c r="T98" i="28"/>
  <c r="T96" i="28"/>
  <c r="T91" i="28"/>
  <c r="R143" i="28"/>
  <c r="R29" i="1"/>
  <c r="R113" i="1"/>
  <c r="R131" i="1"/>
  <c r="T145" i="1"/>
  <c r="E83" i="2"/>
  <c r="H82" i="2" s="1"/>
  <c r="I82" i="2" s="1"/>
  <c r="J82" i="2" s="1"/>
  <c r="D98" i="2"/>
  <c r="R127" i="2"/>
  <c r="T142" i="3"/>
  <c r="T139" i="3"/>
  <c r="T145" i="3"/>
  <c r="L140" i="3"/>
  <c r="L137" i="3"/>
  <c r="T136" i="3"/>
  <c r="T141" i="3"/>
  <c r="T138" i="3"/>
  <c r="T147" i="3"/>
  <c r="T144" i="3"/>
  <c r="T146" i="3"/>
  <c r="T143" i="3"/>
  <c r="T137" i="3"/>
  <c r="T140" i="3"/>
  <c r="AS43" i="15"/>
  <c r="AS60" i="15"/>
  <c r="T74" i="15"/>
  <c r="AR76" i="15"/>
  <c r="AR79" i="15"/>
  <c r="T80" i="15"/>
  <c r="AS82" i="15"/>
  <c r="T83" i="15"/>
  <c r="AK89" i="15"/>
  <c r="AL93" i="15"/>
  <c r="AU123" i="15"/>
  <c r="AV125" i="15"/>
  <c r="AR28" i="30"/>
  <c r="AS33" i="30"/>
  <c r="AR46" i="30"/>
  <c r="T47" i="30"/>
  <c r="K48" i="30"/>
  <c r="L48" i="30" s="1"/>
  <c r="T62" i="30"/>
  <c r="T75" i="30"/>
  <c r="AR77" i="30"/>
  <c r="T78" i="30"/>
  <c r="AS80" i="30"/>
  <c r="AS83" i="30"/>
  <c r="T129" i="30"/>
  <c r="K130" i="30"/>
  <c r="L130" i="30" s="1"/>
  <c r="K143" i="30"/>
  <c r="L143" i="30" s="1"/>
  <c r="T32" i="28"/>
  <c r="AR44" i="28"/>
  <c r="AS49" i="28"/>
  <c r="AS75" i="28"/>
  <c r="AS78" i="28"/>
  <c r="R115" i="28"/>
  <c r="L125" i="28"/>
  <c r="AV147" i="28"/>
  <c r="R96" i="1"/>
  <c r="R121" i="1"/>
  <c r="O121" i="1"/>
  <c r="P121" i="1" s="1"/>
  <c r="Q121" i="1" s="1"/>
  <c r="L58" i="2"/>
  <c r="E101" i="2"/>
  <c r="H100" i="2" s="1"/>
  <c r="I100" i="2" s="1"/>
  <c r="J100" i="2" s="1"/>
  <c r="D116" i="2"/>
  <c r="E76" i="2"/>
  <c r="H75" i="2" s="1"/>
  <c r="I75" i="2" s="1"/>
  <c r="J75" i="2" s="1"/>
  <c r="R122" i="2"/>
  <c r="E64" i="4"/>
  <c r="H63" i="4" s="1"/>
  <c r="I63" i="4" s="1"/>
  <c r="J63" i="4" s="1"/>
  <c r="D78" i="4"/>
  <c r="AR58" i="15"/>
  <c r="K65" i="15"/>
  <c r="L65" i="15" s="1"/>
  <c r="AR68" i="15"/>
  <c r="T69" i="15"/>
  <c r="AS76" i="15"/>
  <c r="T77" i="15"/>
  <c r="K92" i="15"/>
  <c r="L92" i="15" s="1"/>
  <c r="K97" i="15"/>
  <c r="L97" i="15" s="1"/>
  <c r="K105" i="15"/>
  <c r="L105" i="15" s="1"/>
  <c r="K114" i="15"/>
  <c r="L114" i="15" s="1"/>
  <c r="K127" i="15"/>
  <c r="L127" i="15" s="1"/>
  <c r="AU132" i="15"/>
  <c r="AS28" i="30"/>
  <c r="K33" i="30"/>
  <c r="L33" i="30" s="1"/>
  <c r="AR42" i="30"/>
  <c r="AR44" i="30"/>
  <c r="T45" i="30"/>
  <c r="K46" i="30"/>
  <c r="L46" i="30" s="1"/>
  <c r="AS46" i="30"/>
  <c r="K66" i="30"/>
  <c r="L66" i="30" s="1"/>
  <c r="AR69" i="30"/>
  <c r="AS44" i="28"/>
  <c r="R48" i="1"/>
  <c r="R69" i="1"/>
  <c r="R89" i="1"/>
  <c r="O89" i="1"/>
  <c r="P89" i="1" s="1"/>
  <c r="Q89" i="1" s="1"/>
  <c r="S89" i="1" s="1"/>
  <c r="U89" i="1" s="1"/>
  <c r="AL99" i="1"/>
  <c r="D107" i="2"/>
  <c r="E92" i="2"/>
  <c r="H91" i="2" s="1"/>
  <c r="I91" i="2" s="1"/>
  <c r="J91" i="2" s="1"/>
  <c r="L67" i="2"/>
  <c r="R51" i="4"/>
  <c r="R37" i="5"/>
  <c r="AS52" i="15"/>
  <c r="AS58" i="15"/>
  <c r="T59" i="15"/>
  <c r="K60" i="15"/>
  <c r="L60" i="15" s="1"/>
  <c r="AR63" i="15"/>
  <c r="T64" i="15"/>
  <c r="AS68" i="15"/>
  <c r="AK94" i="15"/>
  <c r="T95" i="15"/>
  <c r="AK99" i="15"/>
  <c r="T100" i="15"/>
  <c r="K108" i="15"/>
  <c r="L108" i="15" s="1"/>
  <c r="K111" i="15"/>
  <c r="L111" i="15" s="1"/>
  <c r="K125" i="15"/>
  <c r="L125" i="15" s="1"/>
  <c r="AU130" i="15"/>
  <c r="AV132" i="15"/>
  <c r="T144" i="15"/>
  <c r="T147" i="15"/>
  <c r="AR26" i="30"/>
  <c r="K28" i="30"/>
  <c r="L28" i="30" s="1"/>
  <c r="AR36" i="30"/>
  <c r="AS42" i="30"/>
  <c r="T43" i="30"/>
  <c r="AS44" i="30"/>
  <c r="AR53" i="30"/>
  <c r="AR59" i="30"/>
  <c r="K61" i="30"/>
  <c r="L61" i="30" s="1"/>
  <c r="AR64" i="30"/>
  <c r="T65" i="30"/>
  <c r="K83" i="30"/>
  <c r="L83" i="30" s="1"/>
  <c r="T92" i="30"/>
  <c r="T97" i="30"/>
  <c r="AU122" i="30"/>
  <c r="T127" i="30"/>
  <c r="K128" i="30"/>
  <c r="L128" i="30" s="1"/>
  <c r="AU138" i="30"/>
  <c r="AU141" i="30"/>
  <c r="AV144" i="30"/>
  <c r="AV147" i="30"/>
  <c r="AS31" i="28"/>
  <c r="AS35" i="28"/>
  <c r="AR42" i="28"/>
  <c r="K49" i="28"/>
  <c r="L49" i="28" s="1"/>
  <c r="AR52" i="28"/>
  <c r="K81" i="28"/>
  <c r="L81" i="28" s="1"/>
  <c r="R65" i="1"/>
  <c r="AL91" i="1"/>
  <c r="AV125" i="1"/>
  <c r="AV130" i="1"/>
  <c r="AV127" i="1"/>
  <c r="AV122" i="1"/>
  <c r="AV132" i="1"/>
  <c r="AV124" i="1"/>
  <c r="AV129" i="1"/>
  <c r="AV126" i="1"/>
  <c r="AV123" i="1"/>
  <c r="AV128" i="1"/>
  <c r="AV131" i="1"/>
  <c r="R136" i="1"/>
  <c r="O136" i="1"/>
  <c r="P136" i="1" s="1"/>
  <c r="Q136" i="1" s="1"/>
  <c r="R138" i="1"/>
  <c r="R29" i="2"/>
  <c r="AR49" i="2"/>
  <c r="K46" i="2"/>
  <c r="L46" i="2" s="1"/>
  <c r="K51" i="2"/>
  <c r="L51" i="2" s="1"/>
  <c r="AR46" i="2"/>
  <c r="K48" i="2"/>
  <c r="L48" i="2" s="1"/>
  <c r="K43" i="2"/>
  <c r="L43" i="2" s="1"/>
  <c r="K53" i="2"/>
  <c r="L53" i="2" s="1"/>
  <c r="AR51" i="2"/>
  <c r="AR48" i="2"/>
  <c r="K45" i="2"/>
  <c r="L45" i="2" s="1"/>
  <c r="AR43" i="2"/>
  <c r="AR53" i="2"/>
  <c r="K50" i="2"/>
  <c r="L50" i="2" s="1"/>
  <c r="AR50" i="2"/>
  <c r="K42" i="2"/>
  <c r="L42" i="2" s="1"/>
  <c r="AR47" i="2"/>
  <c r="K44" i="2"/>
  <c r="L44" i="2" s="1"/>
  <c r="AR52" i="2"/>
  <c r="K49" i="2"/>
  <c r="L49" i="2" s="1"/>
  <c r="AR42" i="2"/>
  <c r="L60" i="2"/>
  <c r="D62" i="3"/>
  <c r="E47" i="3"/>
  <c r="H46" i="3" s="1"/>
  <c r="I46" i="3" s="1"/>
  <c r="J46" i="3" s="1"/>
  <c r="L49" i="3"/>
  <c r="E75" i="5"/>
  <c r="H74" i="5" s="1"/>
  <c r="I74" i="5" s="1"/>
  <c r="J74" i="5" s="1"/>
  <c r="D90" i="5"/>
  <c r="AS50" i="15"/>
  <c r="AS63" i="15"/>
  <c r="K68" i="15"/>
  <c r="L68" i="15" s="1"/>
  <c r="K82" i="15"/>
  <c r="L82" i="15" s="1"/>
  <c r="AL94" i="15"/>
  <c r="AU106" i="15"/>
  <c r="AU112" i="15"/>
  <c r="T113" i="15"/>
  <c r="AU115" i="15"/>
  <c r="T116" i="15"/>
  <c r="AV130" i="15"/>
  <c r="T138" i="15"/>
  <c r="AS26" i="30"/>
  <c r="AR31" i="30"/>
  <c r="K36" i="30"/>
  <c r="L36" i="30" s="1"/>
  <c r="AS36" i="30"/>
  <c r="K42" i="30"/>
  <c r="L42" i="30" s="1"/>
  <c r="K44" i="30"/>
  <c r="L44" i="30" s="1"/>
  <c r="AR51" i="30"/>
  <c r="AS53" i="30"/>
  <c r="T60" i="30"/>
  <c r="D62" i="30"/>
  <c r="K74" i="30"/>
  <c r="L74" i="30" s="1"/>
  <c r="K77" i="30"/>
  <c r="L77" i="30" s="1"/>
  <c r="K80" i="30"/>
  <c r="L80" i="30" s="1"/>
  <c r="AV113" i="30"/>
  <c r="AV116" i="30"/>
  <c r="AV138" i="30"/>
  <c r="T29" i="28"/>
  <c r="AS42" i="28"/>
  <c r="K44" i="28"/>
  <c r="L44" i="28" s="1"/>
  <c r="AR47" i="28"/>
  <c r="AS52" i="28"/>
  <c r="AR73" i="28"/>
  <c r="K75" i="28"/>
  <c r="L75" i="28" s="1"/>
  <c r="K78" i="28"/>
  <c r="L78" i="28" s="1"/>
  <c r="AR82" i="28"/>
  <c r="K97" i="28"/>
  <c r="L97" i="28" s="1"/>
  <c r="K92" i="28"/>
  <c r="L92" i="28" s="1"/>
  <c r="AK89" i="28"/>
  <c r="AK93" i="28"/>
  <c r="AK98" i="28"/>
  <c r="K96" i="28"/>
  <c r="L96" i="28" s="1"/>
  <c r="K91" i="28"/>
  <c r="L91" i="28" s="1"/>
  <c r="K100" i="28"/>
  <c r="L100" i="28" s="1"/>
  <c r="AK97" i="28"/>
  <c r="K95" i="28"/>
  <c r="L95" i="28" s="1"/>
  <c r="AK92" i="28"/>
  <c r="K90" i="28"/>
  <c r="L90" i="28" s="1"/>
  <c r="K99" i="28"/>
  <c r="L99" i="28" s="1"/>
  <c r="AK100" i="28"/>
  <c r="AK95" i="28"/>
  <c r="K98" i="28"/>
  <c r="L98" i="28" s="1"/>
  <c r="K93" i="28"/>
  <c r="L93" i="28" s="1"/>
  <c r="R108" i="28"/>
  <c r="R43" i="1"/>
  <c r="R128" i="1"/>
  <c r="AR45" i="2"/>
  <c r="K47" i="2"/>
  <c r="L47" i="2" s="1"/>
  <c r="R138" i="2"/>
  <c r="K35" i="3"/>
  <c r="L35" i="3" s="1"/>
  <c r="AR32" i="3"/>
  <c r="K31" i="3"/>
  <c r="L31" i="3" s="1"/>
  <c r="AR28" i="3"/>
  <c r="K27" i="3"/>
  <c r="L27" i="3" s="1"/>
  <c r="AR35" i="3"/>
  <c r="K34" i="3"/>
  <c r="L34" i="3" s="1"/>
  <c r="AR31" i="3"/>
  <c r="K30" i="3"/>
  <c r="L30" i="3" s="1"/>
  <c r="AR27" i="3"/>
  <c r="K37" i="3"/>
  <c r="L37" i="3" s="1"/>
  <c r="K26" i="3"/>
  <c r="L26" i="3" s="1"/>
  <c r="AR34" i="3"/>
  <c r="K33" i="3"/>
  <c r="L33" i="3" s="1"/>
  <c r="AR30" i="3"/>
  <c r="K36" i="3"/>
  <c r="L36" i="3" s="1"/>
  <c r="AR33" i="3"/>
  <c r="K32" i="3"/>
  <c r="L32" i="3" s="1"/>
  <c r="AR29" i="3"/>
  <c r="K28" i="3"/>
  <c r="L28" i="3" s="1"/>
  <c r="D61" i="4"/>
  <c r="E46" i="4"/>
  <c r="H45" i="4" s="1"/>
  <c r="I45" i="4" s="1"/>
  <c r="J45" i="4" s="1"/>
  <c r="AR66" i="15"/>
  <c r="K76" i="15"/>
  <c r="L76" i="15" s="1"/>
  <c r="K79" i="15"/>
  <c r="L79" i="15" s="1"/>
  <c r="AK90" i="15"/>
  <c r="K93" i="15"/>
  <c r="L93" i="15" s="1"/>
  <c r="K98" i="15"/>
  <c r="L98" i="15" s="1"/>
  <c r="T107" i="15"/>
  <c r="AV112" i="15"/>
  <c r="AU128" i="15"/>
  <c r="T52" i="30"/>
  <c r="K53" i="30"/>
  <c r="L53" i="30" s="1"/>
  <c r="AR67" i="30"/>
  <c r="K69" i="30"/>
  <c r="L69" i="30" s="1"/>
  <c r="T73" i="30"/>
  <c r="AR81" i="30"/>
  <c r="T82" i="30"/>
  <c r="AR84" i="30"/>
  <c r="AV107" i="30"/>
  <c r="T125" i="30"/>
  <c r="AU131" i="30"/>
  <c r="T33" i="28"/>
  <c r="E50" i="28"/>
  <c r="H49" i="28" s="1"/>
  <c r="I49" i="28" s="1"/>
  <c r="J49" i="28" s="1"/>
  <c r="K52" i="28"/>
  <c r="L52" i="28" s="1"/>
  <c r="AS73" i="28"/>
  <c r="AR76" i="28"/>
  <c r="AS82" i="28"/>
  <c r="AK99" i="28"/>
  <c r="R61" i="1"/>
  <c r="R130" i="1"/>
  <c r="O136" i="2"/>
  <c r="T51" i="3"/>
  <c r="T48" i="3"/>
  <c r="T43" i="3"/>
  <c r="T53" i="3"/>
  <c r="T45" i="3"/>
  <c r="T50" i="3"/>
  <c r="T47" i="3"/>
  <c r="T49" i="3"/>
  <c r="T46" i="3"/>
  <c r="T44" i="3"/>
  <c r="AV122" i="3"/>
  <c r="AV124" i="3"/>
  <c r="AV126" i="3"/>
  <c r="AV128" i="3"/>
  <c r="AV130" i="3"/>
  <c r="AV132" i="3"/>
  <c r="AV123" i="3"/>
  <c r="AV121" i="3"/>
  <c r="AV129" i="3"/>
  <c r="AV131" i="3"/>
  <c r="AV125" i="3"/>
  <c r="AV127" i="3"/>
  <c r="AR61" i="15"/>
  <c r="AR74" i="15"/>
  <c r="AR80" i="15"/>
  <c r="T81" i="15"/>
  <c r="AK95" i="15"/>
  <c r="K31" i="30"/>
  <c r="L31" i="30" s="1"/>
  <c r="AR49" i="30"/>
  <c r="K59" i="30"/>
  <c r="L59" i="30" s="1"/>
  <c r="AR75" i="30"/>
  <c r="T76" i="30"/>
  <c r="AS81" i="30"/>
  <c r="T121" i="30"/>
  <c r="K124" i="30"/>
  <c r="L124" i="30" s="1"/>
  <c r="K144" i="30"/>
  <c r="L144" i="30" s="1"/>
  <c r="T26" i="28"/>
  <c r="K42" i="28"/>
  <c r="L42" i="28" s="1"/>
  <c r="AS76" i="28"/>
  <c r="AS79" i="28"/>
  <c r="R111" i="28"/>
  <c r="L130" i="28"/>
  <c r="R94" i="1"/>
  <c r="R97" i="1"/>
  <c r="R31" i="2"/>
  <c r="D95" i="2"/>
  <c r="E80" i="2"/>
  <c r="H79" i="2" s="1"/>
  <c r="I79" i="2" s="1"/>
  <c r="J79" i="2" s="1"/>
  <c r="L140" i="2"/>
  <c r="AR37" i="3"/>
  <c r="O58" i="3"/>
  <c r="AU106" i="28"/>
  <c r="AU112" i="28"/>
  <c r="T113" i="28"/>
  <c r="AU115" i="28"/>
  <c r="T116" i="28"/>
  <c r="AV130" i="28"/>
  <c r="T138" i="28"/>
  <c r="AU140" i="28"/>
  <c r="T141" i="28"/>
  <c r="AR30" i="1"/>
  <c r="K33" i="1"/>
  <c r="L33" i="1" s="1"/>
  <c r="AR34" i="1"/>
  <c r="T47" i="1"/>
  <c r="K60" i="1"/>
  <c r="L60" i="1" s="1"/>
  <c r="AR61" i="1"/>
  <c r="T62" i="1"/>
  <c r="T66" i="1"/>
  <c r="AS78" i="1"/>
  <c r="AS82" i="1"/>
  <c r="K105" i="1"/>
  <c r="L105" i="1" s="1"/>
  <c r="K116" i="1"/>
  <c r="L116" i="1" s="1"/>
  <c r="AU123" i="1"/>
  <c r="K125" i="1"/>
  <c r="L125" i="1" s="1"/>
  <c r="T129" i="1"/>
  <c r="AV139" i="1"/>
  <c r="K142" i="1"/>
  <c r="L142" i="1" s="1"/>
  <c r="AU143" i="1"/>
  <c r="K146" i="1"/>
  <c r="L146" i="1" s="1"/>
  <c r="AR31" i="2"/>
  <c r="K34" i="2"/>
  <c r="L34" i="2" s="1"/>
  <c r="AR35" i="2"/>
  <c r="T36" i="2"/>
  <c r="AS44" i="2"/>
  <c r="AS58" i="2"/>
  <c r="E61" i="2"/>
  <c r="H60" i="2" s="1"/>
  <c r="I60" i="2" s="1"/>
  <c r="J60" i="2" s="1"/>
  <c r="AR61" i="2"/>
  <c r="E64" i="2"/>
  <c r="H63" i="2" s="1"/>
  <c r="I63" i="2" s="1"/>
  <c r="J63" i="2" s="1"/>
  <c r="AR64" i="2"/>
  <c r="AS67" i="2"/>
  <c r="E70" i="2"/>
  <c r="H69" i="2" s="1"/>
  <c r="I69" i="2" s="1"/>
  <c r="J69" i="2" s="1"/>
  <c r="T89" i="2"/>
  <c r="AU127" i="2"/>
  <c r="T130" i="2"/>
  <c r="K131" i="2"/>
  <c r="L131" i="2" s="1"/>
  <c r="AV136" i="2"/>
  <c r="AU139" i="2"/>
  <c r="AU142" i="2"/>
  <c r="AV145" i="2"/>
  <c r="AS36" i="3"/>
  <c r="AS45" i="3"/>
  <c r="E53" i="3"/>
  <c r="H52" i="3" s="1"/>
  <c r="I52" i="3" s="1"/>
  <c r="J52" i="3" s="1"/>
  <c r="D60" i="3"/>
  <c r="R126" i="3"/>
  <c r="L141" i="3"/>
  <c r="K27" i="4"/>
  <c r="L27" i="4" s="1"/>
  <c r="AR35" i="4"/>
  <c r="K34" i="4"/>
  <c r="L34" i="4" s="1"/>
  <c r="AR31" i="4"/>
  <c r="K30" i="4"/>
  <c r="L30" i="4" s="1"/>
  <c r="AR27" i="4"/>
  <c r="K37" i="4"/>
  <c r="L37" i="4" s="1"/>
  <c r="K26" i="4"/>
  <c r="L26" i="4" s="1"/>
  <c r="AR34" i="4"/>
  <c r="K33" i="4"/>
  <c r="L33" i="4" s="1"/>
  <c r="AR30" i="4"/>
  <c r="K29" i="4"/>
  <c r="L29" i="4" s="1"/>
  <c r="K36" i="4"/>
  <c r="L36" i="4" s="1"/>
  <c r="AR33" i="4"/>
  <c r="K32" i="4"/>
  <c r="L32" i="4" s="1"/>
  <c r="AR36" i="4"/>
  <c r="K35" i="4"/>
  <c r="L35" i="4" s="1"/>
  <c r="AR32" i="4"/>
  <c r="K31" i="4"/>
  <c r="L31" i="4" s="1"/>
  <c r="R81" i="4"/>
  <c r="O105" i="5"/>
  <c r="R105" i="5"/>
  <c r="R74" i="6"/>
  <c r="AV106" i="28"/>
  <c r="T107" i="28"/>
  <c r="AU109" i="28"/>
  <c r="T110" i="28"/>
  <c r="AV112" i="28"/>
  <c r="AV115" i="28"/>
  <c r="K121" i="28"/>
  <c r="L121" i="28" s="1"/>
  <c r="K123" i="28"/>
  <c r="L123" i="28" s="1"/>
  <c r="AU128" i="28"/>
  <c r="K26" i="1"/>
  <c r="L26" i="1" s="1"/>
  <c r="AS30" i="1"/>
  <c r="AS34" i="1"/>
  <c r="K37" i="1"/>
  <c r="L37" i="1" s="1"/>
  <c r="AS46" i="1"/>
  <c r="AS61" i="1"/>
  <c r="K64" i="1"/>
  <c r="L64" i="1" s="1"/>
  <c r="AR65" i="1"/>
  <c r="K68" i="1"/>
  <c r="L68" i="1" s="1"/>
  <c r="K74" i="1"/>
  <c r="L74" i="1" s="1"/>
  <c r="T76" i="1"/>
  <c r="T92" i="1"/>
  <c r="K95" i="1"/>
  <c r="L95" i="1" s="1"/>
  <c r="AK98" i="1"/>
  <c r="T99" i="1"/>
  <c r="AU106" i="1"/>
  <c r="T107" i="1"/>
  <c r="T124" i="1"/>
  <c r="AU136" i="1"/>
  <c r="AV143" i="1"/>
  <c r="AU147" i="1"/>
  <c r="AS35" i="2"/>
  <c r="K81" i="2"/>
  <c r="L81" i="2" s="1"/>
  <c r="K84" i="2"/>
  <c r="L84" i="2" s="1"/>
  <c r="K91" i="2"/>
  <c r="L91" i="2" s="1"/>
  <c r="K96" i="2"/>
  <c r="L96" i="2" s="1"/>
  <c r="AK98" i="2"/>
  <c r="T106" i="2"/>
  <c r="T112" i="2"/>
  <c r="T115" i="2"/>
  <c r="AV127" i="2"/>
  <c r="K50" i="3"/>
  <c r="L50" i="3" s="1"/>
  <c r="AR53" i="3"/>
  <c r="R98" i="3"/>
  <c r="T62" i="4"/>
  <c r="T68" i="4"/>
  <c r="T65" i="4"/>
  <c r="L63" i="4"/>
  <c r="L60" i="4"/>
  <c r="T59" i="4"/>
  <c r="T64" i="4"/>
  <c r="T61" i="4"/>
  <c r="T67" i="4"/>
  <c r="T58" i="4"/>
  <c r="T63" i="4"/>
  <c r="T60" i="4"/>
  <c r="T69" i="4"/>
  <c r="T66" i="4"/>
  <c r="L64" i="4"/>
  <c r="L61" i="4"/>
  <c r="AV109" i="28"/>
  <c r="AV128" i="28"/>
  <c r="K132" i="28"/>
  <c r="L132" i="28" s="1"/>
  <c r="K146" i="28"/>
  <c r="L146" i="28" s="1"/>
  <c r="AR27" i="1"/>
  <c r="T28" i="1"/>
  <c r="T50" i="1"/>
  <c r="AR58" i="1"/>
  <c r="T59" i="1"/>
  <c r="AR69" i="1"/>
  <c r="AU121" i="1"/>
  <c r="AU131" i="1"/>
  <c r="AV147" i="1"/>
  <c r="K27" i="2"/>
  <c r="L27" i="2" s="1"/>
  <c r="T29" i="2"/>
  <c r="AS42" i="2"/>
  <c r="AS52" i="2"/>
  <c r="AR73" i="2"/>
  <c r="K75" i="2"/>
  <c r="L75" i="2" s="1"/>
  <c r="K78" i="2"/>
  <c r="L78" i="2" s="1"/>
  <c r="AR82" i="2"/>
  <c r="AK93" i="2"/>
  <c r="T94" i="2"/>
  <c r="AL98" i="2"/>
  <c r="T99" i="2"/>
  <c r="T109" i="2"/>
  <c r="AU125" i="2"/>
  <c r="T128" i="2"/>
  <c r="K129" i="2"/>
  <c r="L129" i="2" s="1"/>
  <c r="AS29" i="3"/>
  <c r="AR43" i="3"/>
  <c r="K45" i="3"/>
  <c r="L45" i="3" s="1"/>
  <c r="AR48" i="3"/>
  <c r="AS53" i="3"/>
  <c r="R128" i="3"/>
  <c r="L139" i="3"/>
  <c r="L65" i="4"/>
  <c r="K106" i="28"/>
  <c r="L106" i="28" s="1"/>
  <c r="K109" i="28"/>
  <c r="L109" i="28" s="1"/>
  <c r="K112" i="28"/>
  <c r="L112" i="28" s="1"/>
  <c r="AU124" i="28"/>
  <c r="AV126" i="28"/>
  <c r="T136" i="28"/>
  <c r="AU144" i="28"/>
  <c r="T145" i="28"/>
  <c r="AU147" i="28"/>
  <c r="AR31" i="1"/>
  <c r="K34" i="1"/>
  <c r="L34" i="1" s="1"/>
  <c r="AR35" i="1"/>
  <c r="T36" i="1"/>
  <c r="T63" i="1"/>
  <c r="T67" i="1"/>
  <c r="K92" i="2"/>
  <c r="L92" i="2" s="1"/>
  <c r="K97" i="2"/>
  <c r="L97" i="2" s="1"/>
  <c r="R121" i="3"/>
  <c r="O121" i="3"/>
  <c r="D62" i="5"/>
  <c r="E47" i="5"/>
  <c r="H46" i="5" s="1"/>
  <c r="I46" i="5" s="1"/>
  <c r="J46" i="5" s="1"/>
  <c r="R59" i="5"/>
  <c r="AU107" i="28"/>
  <c r="T108" i="28"/>
  <c r="AU110" i="28"/>
  <c r="T111" i="28"/>
  <c r="AV113" i="28"/>
  <c r="AV116" i="28"/>
  <c r="T113" i="2"/>
  <c r="T116" i="2"/>
  <c r="E66" i="3"/>
  <c r="H65" i="3" s="1"/>
  <c r="I65" i="3" s="1"/>
  <c r="J65" i="3" s="1"/>
  <c r="D80" i="3"/>
  <c r="AV107" i="28"/>
  <c r="AV110" i="28"/>
  <c r="K126" i="28"/>
  <c r="L126" i="28" s="1"/>
  <c r="AU131" i="28"/>
  <c r="AR28" i="1"/>
  <c r="T33" i="1"/>
  <c r="AS47" i="1"/>
  <c r="AR59" i="1"/>
  <c r="T60" i="1"/>
  <c r="AS76" i="1"/>
  <c r="K79" i="1"/>
  <c r="L79" i="1" s="1"/>
  <c r="AR80" i="1"/>
  <c r="K83" i="1"/>
  <c r="L83" i="1" s="1"/>
  <c r="AK93" i="1"/>
  <c r="K98" i="1"/>
  <c r="L98" i="1" s="1"/>
  <c r="K110" i="1"/>
  <c r="L110" i="1" s="1"/>
  <c r="AU111" i="1"/>
  <c r="K114" i="1"/>
  <c r="L114" i="1" s="1"/>
  <c r="T116" i="1"/>
  <c r="K126" i="1"/>
  <c r="L126" i="1" s="1"/>
  <c r="K140" i="1"/>
  <c r="L140" i="1" s="1"/>
  <c r="K28" i="2"/>
  <c r="L28" i="2" s="1"/>
  <c r="AR29" i="2"/>
  <c r="T30" i="2"/>
  <c r="AS62" i="2"/>
  <c r="D74" i="2"/>
  <c r="K76" i="2"/>
  <c r="L76" i="2" s="1"/>
  <c r="D77" i="2"/>
  <c r="K79" i="2"/>
  <c r="L79" i="2" s="1"/>
  <c r="D80" i="2"/>
  <c r="AK90" i="2"/>
  <c r="K93" i="2"/>
  <c r="L93" i="2" s="1"/>
  <c r="K98" i="2"/>
  <c r="L98" i="2" s="1"/>
  <c r="T107" i="2"/>
  <c r="T110" i="2"/>
  <c r="K121" i="2"/>
  <c r="L121" i="2" s="1"/>
  <c r="K123" i="2"/>
  <c r="L123" i="2" s="1"/>
  <c r="AU128" i="2"/>
  <c r="AV140" i="2"/>
  <c r="AS30" i="3"/>
  <c r="AS34" i="3"/>
  <c r="AS46" i="3"/>
  <c r="K51" i="3"/>
  <c r="L51" i="3" s="1"/>
  <c r="R90" i="3"/>
  <c r="R123" i="3"/>
  <c r="E67" i="4"/>
  <c r="H66" i="4" s="1"/>
  <c r="I66" i="4" s="1"/>
  <c r="J66" i="4" s="1"/>
  <c r="D81" i="4"/>
  <c r="O42" i="5"/>
  <c r="P42" i="5" s="1"/>
  <c r="Q42" i="5" s="1"/>
  <c r="S42" i="5" s="1"/>
  <c r="R42" i="5"/>
  <c r="E67" i="5"/>
  <c r="H66" i="5" s="1"/>
  <c r="I66" i="5" s="1"/>
  <c r="J66" i="5" s="1"/>
  <c r="D81" i="5"/>
  <c r="R75" i="5"/>
  <c r="R98" i="5"/>
  <c r="R131" i="7"/>
  <c r="K124" i="28"/>
  <c r="L124" i="28" s="1"/>
  <c r="AU129" i="28"/>
  <c r="AV131" i="28"/>
  <c r="K144" i="28"/>
  <c r="L144" i="28" s="1"/>
  <c r="K147" i="28"/>
  <c r="L147" i="28" s="1"/>
  <c r="T26" i="1"/>
  <c r="AS28" i="1"/>
  <c r="K31" i="1"/>
  <c r="L31" i="1" s="1"/>
  <c r="AR32" i="1"/>
  <c r="K35" i="1"/>
  <c r="L35" i="1" s="1"/>
  <c r="T37" i="1"/>
  <c r="T51" i="1"/>
  <c r="AS59" i="1"/>
  <c r="K62" i="1"/>
  <c r="L62" i="1" s="1"/>
  <c r="T64" i="1"/>
  <c r="AR73" i="1"/>
  <c r="T74" i="1"/>
  <c r="AS80" i="1"/>
  <c r="AR84" i="1"/>
  <c r="K91" i="1"/>
  <c r="L91" i="1" s="1"/>
  <c r="T95" i="1"/>
  <c r="AU115" i="1"/>
  <c r="T125" i="1"/>
  <c r="AU132" i="1"/>
  <c r="AU141" i="1"/>
  <c r="K144" i="1"/>
  <c r="L144" i="1" s="1"/>
  <c r="AU145" i="1"/>
  <c r="AS29" i="2"/>
  <c r="K32" i="2"/>
  <c r="L32" i="2" s="1"/>
  <c r="AR33" i="2"/>
  <c r="K36" i="2"/>
  <c r="L36" i="2" s="1"/>
  <c r="AS53" i="2"/>
  <c r="K68" i="2"/>
  <c r="L68" i="2" s="1"/>
  <c r="AR74" i="2"/>
  <c r="AR80" i="2"/>
  <c r="T81" i="2"/>
  <c r="AR83" i="2"/>
  <c r="T84" i="2"/>
  <c r="AL90" i="2"/>
  <c r="T91" i="2"/>
  <c r="AK95" i="2"/>
  <c r="T96" i="2"/>
  <c r="AK100" i="2"/>
  <c r="AV128" i="2"/>
  <c r="T131" i="2"/>
  <c r="K132" i="2"/>
  <c r="L132" i="2" s="1"/>
  <c r="K146" i="2"/>
  <c r="L146" i="2" s="1"/>
  <c r="T28" i="3"/>
  <c r="K46" i="3"/>
  <c r="L46" i="3" s="1"/>
  <c r="AR49" i="3"/>
  <c r="AR63" i="3"/>
  <c r="AR60" i="3"/>
  <c r="AR69" i="3"/>
  <c r="AR66" i="3"/>
  <c r="K65" i="3"/>
  <c r="L65" i="3" s="1"/>
  <c r="K62" i="3"/>
  <c r="L62" i="3" s="1"/>
  <c r="K68" i="3"/>
  <c r="L68" i="3" s="1"/>
  <c r="AR62" i="3"/>
  <c r="AR68" i="3"/>
  <c r="AR65" i="3"/>
  <c r="AR59" i="3"/>
  <c r="K64" i="3"/>
  <c r="L64" i="3" s="1"/>
  <c r="K61" i="3"/>
  <c r="L61" i="3" s="1"/>
  <c r="AR64" i="3"/>
  <c r="K69" i="3"/>
  <c r="L69" i="3" s="1"/>
  <c r="K66" i="3"/>
  <c r="L66" i="3" s="1"/>
  <c r="K67" i="3"/>
  <c r="L67" i="3" s="1"/>
  <c r="L143" i="3"/>
  <c r="D73" i="4"/>
  <c r="E59" i="4"/>
  <c r="H58" i="4" s="1"/>
  <c r="I58" i="4" s="1"/>
  <c r="J58" i="4" s="1"/>
  <c r="AS64" i="4"/>
  <c r="AS61" i="4"/>
  <c r="AS67" i="4"/>
  <c r="AS58" i="4"/>
  <c r="AS63" i="4"/>
  <c r="AS60" i="4"/>
  <c r="AS69" i="4"/>
  <c r="AS66" i="4"/>
  <c r="AS68" i="4"/>
  <c r="AS65" i="4"/>
  <c r="AS59" i="4"/>
  <c r="L68" i="4"/>
  <c r="D80" i="4"/>
  <c r="L98" i="4"/>
  <c r="R73" i="5"/>
  <c r="O73" i="5"/>
  <c r="K113" i="28"/>
  <c r="L113" i="28" s="1"/>
  <c r="K116" i="28"/>
  <c r="L116" i="28" s="1"/>
  <c r="K122" i="28"/>
  <c r="L122" i="28" s="1"/>
  <c r="AV129" i="28"/>
  <c r="K138" i="28"/>
  <c r="L138" i="28" s="1"/>
  <c r="K141" i="28"/>
  <c r="L141" i="28" s="1"/>
  <c r="AU145" i="28"/>
  <c r="AS32" i="1"/>
  <c r="AR36" i="1"/>
  <c r="AS50" i="1"/>
  <c r="AR63" i="1"/>
  <c r="K66" i="1"/>
  <c r="L66" i="1" s="1"/>
  <c r="AR67" i="1"/>
  <c r="T68" i="1"/>
  <c r="AS84" i="1"/>
  <c r="AK94" i="1"/>
  <c r="K99" i="1"/>
  <c r="L99" i="1" s="1"/>
  <c r="AU122" i="1"/>
  <c r="AU127" i="1"/>
  <c r="K129" i="1"/>
  <c r="L129" i="1" s="1"/>
  <c r="AV141" i="1"/>
  <c r="AV145" i="1"/>
  <c r="AR26" i="2"/>
  <c r="AS33" i="2"/>
  <c r="AR37" i="2"/>
  <c r="AS43" i="2"/>
  <c r="AS48" i="2"/>
  <c r="K65" i="2"/>
  <c r="L65" i="2" s="1"/>
  <c r="AS74" i="2"/>
  <c r="T75" i="2"/>
  <c r="AR77" i="2"/>
  <c r="T78" i="2"/>
  <c r="AS80" i="2"/>
  <c r="AS83" i="2"/>
  <c r="K89" i="2"/>
  <c r="L89" i="2" s="1"/>
  <c r="AL95" i="2"/>
  <c r="AL100" i="2"/>
  <c r="AU126" i="2"/>
  <c r="T129" i="2"/>
  <c r="K130" i="2"/>
  <c r="L130" i="2" s="1"/>
  <c r="AR44" i="3"/>
  <c r="AS49" i="3"/>
  <c r="E59" i="3"/>
  <c r="H58" i="3" s="1"/>
  <c r="I58" i="3" s="1"/>
  <c r="J58" i="3" s="1"/>
  <c r="D73" i="3"/>
  <c r="D110" i="3"/>
  <c r="E95" i="3"/>
  <c r="H94" i="3" s="1"/>
  <c r="I94" i="3" s="1"/>
  <c r="J94" i="3" s="1"/>
  <c r="D82" i="3"/>
  <c r="L138" i="3"/>
  <c r="L69" i="4"/>
  <c r="R106" i="4"/>
  <c r="AU105" i="28"/>
  <c r="K107" i="28"/>
  <c r="L107" i="28" s="1"/>
  <c r="K110" i="28"/>
  <c r="L110" i="28" s="1"/>
  <c r="AU114" i="28"/>
  <c r="AU127" i="28"/>
  <c r="K131" i="28"/>
  <c r="L131" i="28" s="1"/>
  <c r="T137" i="28"/>
  <c r="AU139" i="28"/>
  <c r="AU142" i="28"/>
  <c r="T143" i="28"/>
  <c r="T146" i="28"/>
  <c r="AS36" i="1"/>
  <c r="AS45" i="1"/>
  <c r="T46" i="1"/>
  <c r="AS63" i="1"/>
  <c r="AS67" i="1"/>
  <c r="K76" i="1"/>
  <c r="L76" i="1" s="1"/>
  <c r="T78" i="1"/>
  <c r="T82" i="1"/>
  <c r="K92" i="1"/>
  <c r="L92" i="1" s="1"/>
  <c r="T96" i="1"/>
  <c r="K107" i="1"/>
  <c r="L107" i="1" s="1"/>
  <c r="AU108" i="1"/>
  <c r="T109" i="1"/>
  <c r="T113" i="1"/>
  <c r="K124" i="1"/>
  <c r="L124" i="1" s="1"/>
  <c r="T128" i="1"/>
  <c r="K137" i="1"/>
  <c r="L137" i="1" s="1"/>
  <c r="AS37" i="2"/>
  <c r="AR66" i="2"/>
  <c r="AR69" i="2"/>
  <c r="AS77" i="2"/>
  <c r="K99" i="2"/>
  <c r="L99" i="2" s="1"/>
  <c r="AU124" i="2"/>
  <c r="AV126" i="2"/>
  <c r="AU144" i="2"/>
  <c r="AU147" i="2"/>
  <c r="T36" i="3"/>
  <c r="AS44" i="3"/>
  <c r="L136" i="3"/>
  <c r="R52" i="4"/>
  <c r="L58" i="4"/>
  <c r="L62" i="4"/>
  <c r="AV105" i="28"/>
  <c r="T106" i="28"/>
  <c r="AU108" i="28"/>
  <c r="AU111" i="28"/>
  <c r="T112" i="28"/>
  <c r="AV114" i="28"/>
  <c r="T115" i="28"/>
  <c r="AV127" i="28"/>
  <c r="K28" i="1"/>
  <c r="L28" i="1" s="1"/>
  <c r="AR29" i="1"/>
  <c r="T30" i="1"/>
  <c r="K59" i="1"/>
  <c r="L59" i="1" s="1"/>
  <c r="T61" i="1"/>
  <c r="AR77" i="1"/>
  <c r="K80" i="1"/>
  <c r="L80" i="1" s="1"/>
  <c r="AR81" i="1"/>
  <c r="AK95" i="1"/>
  <c r="K111" i="1"/>
  <c r="L111" i="1" s="1"/>
  <c r="AU112" i="1"/>
  <c r="K115" i="1"/>
  <c r="L115" i="1" s="1"/>
  <c r="AU130" i="1"/>
  <c r="AS51" i="2"/>
  <c r="K83" i="2"/>
  <c r="L83" i="2" s="1"/>
  <c r="AK91" i="2"/>
  <c r="K94" i="2"/>
  <c r="L94" i="2" s="1"/>
  <c r="AK96" i="2"/>
  <c r="T105" i="2"/>
  <c r="T114" i="2"/>
  <c r="AV108" i="28"/>
  <c r="AU125" i="28"/>
  <c r="K129" i="28"/>
  <c r="L129" i="28" s="1"/>
  <c r="AS29" i="1"/>
  <c r="K32" i="1"/>
  <c r="L32" i="1" s="1"/>
  <c r="AR33" i="1"/>
  <c r="K36" i="1"/>
  <c r="L36" i="1" s="1"/>
  <c r="T49" i="1"/>
  <c r="AS53" i="1"/>
  <c r="AR60" i="1"/>
  <c r="T65" i="1"/>
  <c r="AS77" i="1"/>
  <c r="AS81" i="1"/>
  <c r="K84" i="1"/>
  <c r="L84" i="1" s="1"/>
  <c r="AK89" i="1"/>
  <c r="K93" i="1"/>
  <c r="L93" i="1" s="1"/>
  <c r="T97" i="1"/>
  <c r="K100" i="1"/>
  <c r="L100" i="1" s="1"/>
  <c r="AU105" i="1"/>
  <c r="AU116" i="1"/>
  <c r="K132" i="1"/>
  <c r="L132" i="1" s="1"/>
  <c r="K141" i="1"/>
  <c r="L141" i="1" s="1"/>
  <c r="AU142" i="1"/>
  <c r="K145" i="1"/>
  <c r="L145" i="1" s="1"/>
  <c r="AR34" i="2"/>
  <c r="K74" i="2"/>
  <c r="L74" i="2" s="1"/>
  <c r="K77" i="2"/>
  <c r="L77" i="2" s="1"/>
  <c r="K80" i="2"/>
  <c r="L80" i="2" s="1"/>
  <c r="AL91" i="2"/>
  <c r="T108" i="2"/>
  <c r="AV122" i="2"/>
  <c r="AV138" i="2"/>
  <c r="AS42" i="3"/>
  <c r="K44" i="3"/>
  <c r="L44" i="3" s="1"/>
  <c r="AR47" i="3"/>
  <c r="E82" i="3"/>
  <c r="H81" i="3" s="1"/>
  <c r="I81" i="3" s="1"/>
  <c r="J81" i="3" s="1"/>
  <c r="D97" i="3"/>
  <c r="AS52" i="3"/>
  <c r="E65" i="3"/>
  <c r="H64" i="3" s="1"/>
  <c r="I64" i="3" s="1"/>
  <c r="J64" i="3" s="1"/>
  <c r="D79" i="3"/>
  <c r="L145" i="3"/>
  <c r="E61" i="4"/>
  <c r="H60" i="4" s="1"/>
  <c r="I60" i="4" s="1"/>
  <c r="J60" i="4" s="1"/>
  <c r="D75" i="4"/>
  <c r="T89" i="4"/>
  <c r="T93" i="4"/>
  <c r="T97" i="4"/>
  <c r="T92" i="4"/>
  <c r="T96" i="4"/>
  <c r="T91" i="4"/>
  <c r="T100" i="4"/>
  <c r="T95" i="4"/>
  <c r="T90" i="4"/>
  <c r="T99" i="4"/>
  <c r="L89" i="4"/>
  <c r="T94" i="4"/>
  <c r="AU121" i="28"/>
  <c r="AU123" i="28"/>
  <c r="AV125" i="28"/>
  <c r="K145" i="28"/>
  <c r="L145" i="28" s="1"/>
  <c r="AR26" i="1"/>
  <c r="AS33" i="1"/>
  <c r="T58" i="1"/>
  <c r="AS60" i="1"/>
  <c r="K63" i="1"/>
  <c r="L63" i="1" s="1"/>
  <c r="AR64" i="1"/>
  <c r="K67" i="1"/>
  <c r="L67" i="1" s="1"/>
  <c r="AR74" i="1"/>
  <c r="T75" i="1"/>
  <c r="K122" i="1"/>
  <c r="L122" i="1" s="1"/>
  <c r="AU125" i="1"/>
  <c r="T131" i="1"/>
  <c r="AV142" i="1"/>
  <c r="K26" i="2"/>
  <c r="L26" i="2" s="1"/>
  <c r="AS30" i="2"/>
  <c r="T73" i="2"/>
  <c r="AR81" i="2"/>
  <c r="T82" i="2"/>
  <c r="AR84" i="2"/>
  <c r="K90" i="2"/>
  <c r="L90" i="2" s="1"/>
  <c r="T125" i="2"/>
  <c r="K126" i="2"/>
  <c r="L126" i="2" s="1"/>
  <c r="AU131" i="2"/>
  <c r="T33" i="3"/>
  <c r="E50" i="3"/>
  <c r="H49" i="3" s="1"/>
  <c r="I49" i="3" s="1"/>
  <c r="J49" i="3" s="1"/>
  <c r="K52" i="3"/>
  <c r="L52" i="3" s="1"/>
  <c r="T64" i="3"/>
  <c r="T61" i="3"/>
  <c r="T67" i="3"/>
  <c r="T63" i="3"/>
  <c r="T60" i="3"/>
  <c r="T69" i="3"/>
  <c r="T66" i="3"/>
  <c r="T68" i="3"/>
  <c r="T65" i="3"/>
  <c r="R122" i="3"/>
  <c r="E47" i="4"/>
  <c r="H46" i="4" s="1"/>
  <c r="I46" i="4" s="1"/>
  <c r="J46" i="4" s="1"/>
  <c r="D62" i="4"/>
  <c r="D84" i="4"/>
  <c r="E70" i="4"/>
  <c r="H69" i="4" s="1"/>
  <c r="I69" i="4" s="1"/>
  <c r="J69" i="4" s="1"/>
  <c r="K105" i="28"/>
  <c r="L105" i="28" s="1"/>
  <c r="K127" i="28"/>
  <c r="L127" i="28" s="1"/>
  <c r="K139" i="28"/>
  <c r="L139" i="28" s="1"/>
  <c r="AS26" i="1"/>
  <c r="T110" i="1"/>
  <c r="K66" i="2"/>
  <c r="L66" i="2" s="1"/>
  <c r="AR75" i="2"/>
  <c r="T76" i="2"/>
  <c r="AS81" i="2"/>
  <c r="AK92" i="2"/>
  <c r="K95" i="2"/>
  <c r="L95" i="2" s="1"/>
  <c r="AK97" i="2"/>
  <c r="T121" i="2"/>
  <c r="K124" i="2"/>
  <c r="L124" i="2" s="1"/>
  <c r="K144" i="2"/>
  <c r="L144" i="2" s="1"/>
  <c r="T26" i="3"/>
  <c r="K42" i="3"/>
  <c r="L42" i="3" s="1"/>
  <c r="E60" i="3"/>
  <c r="H59" i="3" s="1"/>
  <c r="I59" i="3" s="1"/>
  <c r="J59" i="3" s="1"/>
  <c r="D74" i="3"/>
  <c r="T62" i="3"/>
  <c r="AS62" i="4"/>
  <c r="L67" i="4"/>
  <c r="R68" i="5"/>
  <c r="T76" i="3"/>
  <c r="T79" i="3"/>
  <c r="AS81" i="3"/>
  <c r="AS84" i="3"/>
  <c r="AK92" i="3"/>
  <c r="K95" i="3"/>
  <c r="L95" i="3" s="1"/>
  <c r="AK97" i="3"/>
  <c r="T98" i="3"/>
  <c r="K100" i="3"/>
  <c r="L100" i="3" s="1"/>
  <c r="T121" i="3"/>
  <c r="T123" i="3"/>
  <c r="K124" i="3"/>
  <c r="L124" i="3" s="1"/>
  <c r="AU129" i="3"/>
  <c r="K144" i="3"/>
  <c r="L144" i="3" s="1"/>
  <c r="K147" i="3"/>
  <c r="L147" i="3" s="1"/>
  <c r="T26" i="4"/>
  <c r="T37" i="4"/>
  <c r="K42" i="4"/>
  <c r="L42" i="4" s="1"/>
  <c r="E45" i="4"/>
  <c r="H44" i="4" s="1"/>
  <c r="I44" i="4" s="1"/>
  <c r="J44" i="4" s="1"/>
  <c r="AR50" i="4"/>
  <c r="T51" i="4"/>
  <c r="D59" i="4"/>
  <c r="AS76" i="4"/>
  <c r="AS79" i="4"/>
  <c r="AS84" i="4"/>
  <c r="AR29" i="5"/>
  <c r="K28" i="5"/>
  <c r="L28" i="5" s="1"/>
  <c r="AR36" i="5"/>
  <c r="K35" i="5"/>
  <c r="L35" i="5" s="1"/>
  <c r="AR32" i="5"/>
  <c r="K31" i="5"/>
  <c r="L31" i="5" s="1"/>
  <c r="AR28" i="5"/>
  <c r="K27" i="5"/>
  <c r="L27" i="5" s="1"/>
  <c r="AR35" i="5"/>
  <c r="K34" i="5"/>
  <c r="L34" i="5" s="1"/>
  <c r="AR31" i="5"/>
  <c r="K30" i="5"/>
  <c r="L30" i="5" s="1"/>
  <c r="AR27" i="5"/>
  <c r="AR34" i="5"/>
  <c r="K33" i="5"/>
  <c r="L33" i="5" s="1"/>
  <c r="AR30" i="5"/>
  <c r="K29" i="5"/>
  <c r="L29" i="5" s="1"/>
  <c r="E52" i="5"/>
  <c r="H51" i="5" s="1"/>
  <c r="I51" i="5" s="1"/>
  <c r="J51" i="5" s="1"/>
  <c r="D67" i="5"/>
  <c r="R90" i="5"/>
  <c r="R68" i="6"/>
  <c r="K113" i="3"/>
  <c r="L113" i="3" s="1"/>
  <c r="K116" i="3"/>
  <c r="L116" i="3" s="1"/>
  <c r="L100" i="4"/>
  <c r="R109" i="4"/>
  <c r="R136" i="4"/>
  <c r="O136" i="4"/>
  <c r="R26" i="5"/>
  <c r="O26" i="5"/>
  <c r="P26" i="5" s="1"/>
  <c r="Q26" i="5" s="1"/>
  <c r="S26" i="5" s="1"/>
  <c r="R80" i="5"/>
  <c r="R115" i="5"/>
  <c r="R130" i="6"/>
  <c r="AS67" i="3"/>
  <c r="T89" i="3"/>
  <c r="AU105" i="3"/>
  <c r="K107" i="3"/>
  <c r="L107" i="3" s="1"/>
  <c r="K110" i="3"/>
  <c r="L110" i="3" s="1"/>
  <c r="AU114" i="3"/>
  <c r="AU127" i="3"/>
  <c r="T130" i="3"/>
  <c r="K131" i="3"/>
  <c r="L131" i="3" s="1"/>
  <c r="AV136" i="3"/>
  <c r="AU139" i="3"/>
  <c r="AU142" i="3"/>
  <c r="AV145" i="3"/>
  <c r="AS45" i="4"/>
  <c r="T46" i="4"/>
  <c r="K73" i="4"/>
  <c r="L73" i="4" s="1"/>
  <c r="T82" i="4"/>
  <c r="T84" i="4"/>
  <c r="AU124" i="4"/>
  <c r="E45" i="5"/>
  <c r="H44" i="5" s="1"/>
  <c r="I44" i="5" s="1"/>
  <c r="J44" i="5" s="1"/>
  <c r="D60" i="5"/>
  <c r="R51" i="5"/>
  <c r="R136" i="6"/>
  <c r="O136" i="6"/>
  <c r="AK93" i="3"/>
  <c r="T94" i="3"/>
  <c r="AL98" i="3"/>
  <c r="T99" i="3"/>
  <c r="AV108" i="3"/>
  <c r="T109" i="3"/>
  <c r="AV111" i="3"/>
  <c r="AU125" i="3"/>
  <c r="T128" i="3"/>
  <c r="K129" i="3"/>
  <c r="L129" i="3" s="1"/>
  <c r="AR43" i="4"/>
  <c r="K45" i="4"/>
  <c r="L45" i="4" s="1"/>
  <c r="AR48" i="4"/>
  <c r="T49" i="4"/>
  <c r="AS53" i="4"/>
  <c r="AR74" i="4"/>
  <c r="AR80" i="4"/>
  <c r="T83" i="4"/>
  <c r="AV112" i="4"/>
  <c r="K123" i="4"/>
  <c r="L123" i="4" s="1"/>
  <c r="E65" i="5"/>
  <c r="H64" i="5" s="1"/>
  <c r="I64" i="5" s="1"/>
  <c r="J64" i="5" s="1"/>
  <c r="D79" i="5"/>
  <c r="R61" i="5"/>
  <c r="AS76" i="3"/>
  <c r="T77" i="3"/>
  <c r="AS79" i="3"/>
  <c r="T90" i="3"/>
  <c r="K92" i="3"/>
  <c r="L92" i="3" s="1"/>
  <c r="K97" i="3"/>
  <c r="L97" i="3" s="1"/>
  <c r="K105" i="3"/>
  <c r="L105" i="3" s="1"/>
  <c r="K114" i="3"/>
  <c r="L114" i="3" s="1"/>
  <c r="T126" i="3"/>
  <c r="K127" i="3"/>
  <c r="L127" i="3" s="1"/>
  <c r="AU132" i="3"/>
  <c r="K142" i="3"/>
  <c r="L142" i="3" s="1"/>
  <c r="AR51" i="4"/>
  <c r="K53" i="4"/>
  <c r="L53" i="4" s="1"/>
  <c r="AS77" i="4"/>
  <c r="R64" i="5"/>
  <c r="R77" i="5"/>
  <c r="R126" i="5"/>
  <c r="D78" i="7"/>
  <c r="E64" i="7"/>
  <c r="H63" i="7" s="1"/>
  <c r="I63" i="7" s="1"/>
  <c r="J63" i="7" s="1"/>
  <c r="R137" i="7"/>
  <c r="AK94" i="3"/>
  <c r="T95" i="3"/>
  <c r="AK99" i="3"/>
  <c r="T100" i="3"/>
  <c r="K108" i="3"/>
  <c r="L108" i="3" s="1"/>
  <c r="K111" i="3"/>
  <c r="L111" i="3" s="1"/>
  <c r="T124" i="3"/>
  <c r="K125" i="3"/>
  <c r="L125" i="3" s="1"/>
  <c r="AU130" i="3"/>
  <c r="AU143" i="3"/>
  <c r="AU146" i="3"/>
  <c r="T31" i="4"/>
  <c r="T35" i="4"/>
  <c r="T42" i="4"/>
  <c r="K43" i="4"/>
  <c r="L43" i="4" s="1"/>
  <c r="K48" i="4"/>
  <c r="L48" i="4" s="1"/>
  <c r="AS51" i="4"/>
  <c r="T52" i="4"/>
  <c r="T34" i="5"/>
  <c r="T30" i="5"/>
  <c r="T37" i="5"/>
  <c r="T26" i="5"/>
  <c r="T33" i="5"/>
  <c r="T29" i="5"/>
  <c r="T36" i="5"/>
  <c r="T32" i="5"/>
  <c r="T28" i="5"/>
  <c r="T35" i="5"/>
  <c r="T31" i="5"/>
  <c r="E70" i="5"/>
  <c r="H69" i="5" s="1"/>
  <c r="I69" i="5" s="1"/>
  <c r="J69" i="5" s="1"/>
  <c r="D84" i="5"/>
  <c r="T128" i="5"/>
  <c r="T130" i="5"/>
  <c r="T132" i="5"/>
  <c r="T127" i="5"/>
  <c r="T131" i="5"/>
  <c r="T126" i="5"/>
  <c r="T129" i="5"/>
  <c r="T122" i="5"/>
  <c r="T125" i="5"/>
  <c r="L122" i="5"/>
  <c r="T121" i="5"/>
  <c r="T123" i="5"/>
  <c r="K36" i="6"/>
  <c r="L36" i="6" s="1"/>
  <c r="AR33" i="6"/>
  <c r="K32" i="6"/>
  <c r="L32" i="6" s="1"/>
  <c r="AR29" i="6"/>
  <c r="K28" i="6"/>
  <c r="L28" i="6" s="1"/>
  <c r="AR36" i="6"/>
  <c r="K35" i="6"/>
  <c r="L35" i="6" s="1"/>
  <c r="AR32" i="6"/>
  <c r="K31" i="6"/>
  <c r="L31" i="6" s="1"/>
  <c r="AR28" i="6"/>
  <c r="K27" i="6"/>
  <c r="L27" i="6" s="1"/>
  <c r="AR35" i="6"/>
  <c r="K34" i="6"/>
  <c r="L34" i="6" s="1"/>
  <c r="AR31" i="6"/>
  <c r="AR27" i="6"/>
  <c r="K37" i="6"/>
  <c r="L37" i="6" s="1"/>
  <c r="K26" i="6"/>
  <c r="L26" i="6" s="1"/>
  <c r="AR34" i="6"/>
  <c r="K33" i="6"/>
  <c r="L33" i="6" s="1"/>
  <c r="AR30" i="6"/>
  <c r="K29" i="6"/>
  <c r="L29" i="6" s="1"/>
  <c r="AR37" i="6"/>
  <c r="AR26" i="6"/>
  <c r="K30" i="6"/>
  <c r="L30" i="6" s="1"/>
  <c r="R63" i="6"/>
  <c r="AS59" i="3"/>
  <c r="AS65" i="3"/>
  <c r="AS68" i="3"/>
  <c r="AL94" i="3"/>
  <c r="AL99" i="3"/>
  <c r="AU106" i="3"/>
  <c r="AU112" i="3"/>
  <c r="T113" i="3"/>
  <c r="AU115" i="3"/>
  <c r="T116" i="3"/>
  <c r="T122" i="3"/>
  <c r="AV137" i="3"/>
  <c r="AU140" i="3"/>
  <c r="AV143" i="3"/>
  <c r="AV146" i="3"/>
  <c r="AR46" i="4"/>
  <c r="T47" i="4"/>
  <c r="K74" i="4"/>
  <c r="L74" i="4" s="1"/>
  <c r="K77" i="4"/>
  <c r="L77" i="4" s="1"/>
  <c r="K80" i="4"/>
  <c r="L80" i="4" s="1"/>
  <c r="AS81" i="4"/>
  <c r="AR82" i="4"/>
  <c r="T140" i="4"/>
  <c r="T146" i="4"/>
  <c r="T143" i="4"/>
  <c r="T137" i="4"/>
  <c r="T142" i="4"/>
  <c r="T139" i="4"/>
  <c r="T145" i="4"/>
  <c r="T141" i="4"/>
  <c r="T138" i="4"/>
  <c r="T147" i="4"/>
  <c r="T144" i="4"/>
  <c r="R89" i="5"/>
  <c r="O89" i="5"/>
  <c r="R107" i="5"/>
  <c r="R143" i="5"/>
  <c r="AU109" i="3"/>
  <c r="AV115" i="3"/>
  <c r="K131" i="4"/>
  <c r="L131" i="4" s="1"/>
  <c r="AU127" i="4"/>
  <c r="K122" i="4"/>
  <c r="L122" i="4" s="1"/>
  <c r="AU129" i="4"/>
  <c r="K124" i="4"/>
  <c r="L124" i="4" s="1"/>
  <c r="AU131" i="4"/>
  <c r="K126" i="4"/>
  <c r="L126" i="4" s="1"/>
  <c r="K128" i="4"/>
  <c r="L128" i="4" s="1"/>
  <c r="AU122" i="4"/>
  <c r="K130" i="4"/>
  <c r="L130" i="4" s="1"/>
  <c r="AU126" i="4"/>
  <c r="K132" i="4"/>
  <c r="L132" i="4" s="1"/>
  <c r="AU130" i="4"/>
  <c r="K125" i="4"/>
  <c r="L125" i="4" s="1"/>
  <c r="AU132" i="4"/>
  <c r="K127" i="4"/>
  <c r="L127" i="4" s="1"/>
  <c r="R130" i="5"/>
  <c r="T81" i="3"/>
  <c r="T84" i="3"/>
  <c r="AL90" i="3"/>
  <c r="T91" i="3"/>
  <c r="AK95" i="3"/>
  <c r="T96" i="3"/>
  <c r="AK100" i="3"/>
  <c r="AV109" i="3"/>
  <c r="T131" i="3"/>
  <c r="K132" i="3"/>
  <c r="L132" i="3" s="1"/>
  <c r="K146" i="3"/>
  <c r="L146" i="3" s="1"/>
  <c r="T28" i="4"/>
  <c r="K46" i="4"/>
  <c r="L46" i="4" s="1"/>
  <c r="AR49" i="4"/>
  <c r="T50" i="4"/>
  <c r="K66" i="4"/>
  <c r="L66" i="4" s="1"/>
  <c r="D67" i="4"/>
  <c r="AR75" i="4"/>
  <c r="T76" i="4"/>
  <c r="T79" i="4"/>
  <c r="L99" i="4"/>
  <c r="AV111" i="4"/>
  <c r="AU123" i="4"/>
  <c r="E62" i="5"/>
  <c r="H61" i="5" s="1"/>
  <c r="I61" i="5" s="1"/>
  <c r="J61" i="5" s="1"/>
  <c r="D76" i="5"/>
  <c r="R62" i="5"/>
  <c r="T124" i="5"/>
  <c r="AS74" i="3"/>
  <c r="T75" i="3"/>
  <c r="AS80" i="3"/>
  <c r="K89" i="3"/>
  <c r="L89" i="3" s="1"/>
  <c r="AL95" i="3"/>
  <c r="AL100" i="3"/>
  <c r="K115" i="3"/>
  <c r="L115" i="3" s="1"/>
  <c r="AU126" i="3"/>
  <c r="T129" i="3"/>
  <c r="K130" i="3"/>
  <c r="L130" i="3" s="1"/>
  <c r="T32" i="4"/>
  <c r="AR44" i="4"/>
  <c r="T45" i="4"/>
  <c r="AS49" i="4"/>
  <c r="AS75" i="4"/>
  <c r="AS78" i="4"/>
  <c r="L95" i="4"/>
  <c r="K121" i="4"/>
  <c r="L121" i="4" s="1"/>
  <c r="AU125" i="4"/>
  <c r="K129" i="4"/>
  <c r="L129" i="4" s="1"/>
  <c r="R74" i="5"/>
  <c r="R114" i="5"/>
  <c r="R140" i="5"/>
  <c r="E65" i="6"/>
  <c r="H64" i="6" s="1"/>
  <c r="I64" i="6" s="1"/>
  <c r="J64" i="6" s="1"/>
  <c r="D79" i="6"/>
  <c r="K99" i="3"/>
  <c r="L99" i="3" s="1"/>
  <c r="K106" i="3"/>
  <c r="L106" i="3" s="1"/>
  <c r="K109" i="3"/>
  <c r="L109" i="3" s="1"/>
  <c r="K112" i="3"/>
  <c r="L112" i="3" s="1"/>
  <c r="T36" i="4"/>
  <c r="L93" i="4"/>
  <c r="AS62" i="5"/>
  <c r="AS68" i="5"/>
  <c r="AS65" i="5"/>
  <c r="AS59" i="5"/>
  <c r="AS64" i="5"/>
  <c r="AS61" i="5"/>
  <c r="AS67" i="5"/>
  <c r="AS58" i="5"/>
  <c r="AS63" i="5"/>
  <c r="AS60" i="5"/>
  <c r="AS69" i="5"/>
  <c r="AS66" i="5"/>
  <c r="R65" i="5"/>
  <c r="R124" i="6"/>
  <c r="R99" i="7"/>
  <c r="AS66" i="3"/>
  <c r="AS69" i="3"/>
  <c r="AK91" i="3"/>
  <c r="T92" i="3"/>
  <c r="K94" i="3"/>
  <c r="L94" i="3" s="1"/>
  <c r="AU113" i="3"/>
  <c r="T114" i="3"/>
  <c r="AU116" i="3"/>
  <c r="AV144" i="3"/>
  <c r="AV147" i="3"/>
  <c r="AR42" i="4"/>
  <c r="K49" i="4"/>
  <c r="L49" i="4" s="1"/>
  <c r="AR52" i="4"/>
  <c r="T53" i="4"/>
  <c r="K84" i="4"/>
  <c r="L84" i="4" s="1"/>
  <c r="AR84" i="4"/>
  <c r="AR81" i="4"/>
  <c r="K83" i="4"/>
  <c r="L83" i="4" s="1"/>
  <c r="AR83" i="4"/>
  <c r="AV114" i="4"/>
  <c r="AV105" i="4"/>
  <c r="AV110" i="4"/>
  <c r="AV107" i="4"/>
  <c r="AV116" i="4"/>
  <c r="AV113" i="4"/>
  <c r="AV109" i="4"/>
  <c r="AV108" i="4"/>
  <c r="L145" i="4"/>
  <c r="K36" i="5"/>
  <c r="L36" i="5" s="1"/>
  <c r="R45" i="5"/>
  <c r="R145" i="5"/>
  <c r="R122" i="6"/>
  <c r="AS60" i="3"/>
  <c r="AL91" i="3"/>
  <c r="AU107" i="3"/>
  <c r="T108" i="3"/>
  <c r="AV113" i="3"/>
  <c r="AV138" i="3"/>
  <c r="AS42" i="4"/>
  <c r="T43" i="4"/>
  <c r="K44" i="4"/>
  <c r="L44" i="4" s="1"/>
  <c r="AR73" i="4"/>
  <c r="K75" i="4"/>
  <c r="L75" i="4" s="1"/>
  <c r="K78" i="4"/>
  <c r="L78" i="4" s="1"/>
  <c r="K82" i="4"/>
  <c r="L82" i="4" s="1"/>
  <c r="R112" i="4"/>
  <c r="AV115" i="4"/>
  <c r="D80" i="5"/>
  <c r="E66" i="5"/>
  <c r="H65" i="5" s="1"/>
  <c r="I65" i="5" s="1"/>
  <c r="J65" i="5" s="1"/>
  <c r="R78" i="5"/>
  <c r="R110" i="5"/>
  <c r="K92" i="4"/>
  <c r="L92" i="4" s="1"/>
  <c r="K97" i="4"/>
  <c r="L97" i="4" s="1"/>
  <c r="K105" i="4"/>
  <c r="L105" i="4" s="1"/>
  <c r="K114" i="4"/>
  <c r="L114" i="4" s="1"/>
  <c r="AV123" i="4"/>
  <c r="T126" i="4"/>
  <c r="K139" i="4"/>
  <c r="L139" i="4" s="1"/>
  <c r="K142" i="4"/>
  <c r="L142" i="4" s="1"/>
  <c r="AS26" i="5"/>
  <c r="AS37" i="5"/>
  <c r="E46" i="5"/>
  <c r="H45" i="5" s="1"/>
  <c r="I45" i="5" s="1"/>
  <c r="J45" i="5" s="1"/>
  <c r="AR51" i="5"/>
  <c r="K53" i="5"/>
  <c r="L53" i="5" s="1"/>
  <c r="T58" i="5"/>
  <c r="D63" i="5"/>
  <c r="AR66" i="5"/>
  <c r="T67" i="5"/>
  <c r="AR69" i="5"/>
  <c r="AS77" i="5"/>
  <c r="K99" i="5"/>
  <c r="L99" i="5" s="1"/>
  <c r="K106" i="5"/>
  <c r="L106" i="5" s="1"/>
  <c r="K109" i="5"/>
  <c r="L109" i="5" s="1"/>
  <c r="K112" i="5"/>
  <c r="L112" i="5" s="1"/>
  <c r="T140" i="5"/>
  <c r="T146" i="5"/>
  <c r="T143" i="5"/>
  <c r="T137" i="5"/>
  <c r="T142" i="5"/>
  <c r="T139" i="5"/>
  <c r="T145" i="5"/>
  <c r="T136" i="5"/>
  <c r="T141" i="5"/>
  <c r="T138" i="5"/>
  <c r="T147" i="5"/>
  <c r="T144" i="5"/>
  <c r="E62" i="6"/>
  <c r="H61" i="6" s="1"/>
  <c r="I61" i="6" s="1"/>
  <c r="J61" i="6" s="1"/>
  <c r="D76" i="6"/>
  <c r="D61" i="7"/>
  <c r="E46" i="7"/>
  <c r="H45" i="7" s="1"/>
  <c r="I45" i="7" s="1"/>
  <c r="J45" i="7" s="1"/>
  <c r="R68" i="7"/>
  <c r="E59" i="9"/>
  <c r="H58" i="9" s="1"/>
  <c r="I58" i="9" s="1"/>
  <c r="J58" i="9" s="1"/>
  <c r="D73" i="9"/>
  <c r="AK94" i="4"/>
  <c r="AK99" i="4"/>
  <c r="K108" i="4"/>
  <c r="L108" i="4" s="1"/>
  <c r="K111" i="4"/>
  <c r="L111" i="4" s="1"/>
  <c r="T124" i="4"/>
  <c r="AV132" i="4"/>
  <c r="AU137" i="4"/>
  <c r="AU143" i="4"/>
  <c r="AU146" i="4"/>
  <c r="T42" i="5"/>
  <c r="K43" i="5"/>
  <c r="L43" i="5" s="1"/>
  <c r="K48" i="5"/>
  <c r="L48" i="5" s="1"/>
  <c r="AS51" i="5"/>
  <c r="T52" i="5"/>
  <c r="E60" i="5"/>
  <c r="H59" i="5" s="1"/>
  <c r="I59" i="5" s="1"/>
  <c r="J59" i="5" s="1"/>
  <c r="AR60" i="5"/>
  <c r="T61" i="5"/>
  <c r="AR63" i="5"/>
  <c r="T64" i="5"/>
  <c r="AK91" i="5"/>
  <c r="T92" i="5"/>
  <c r="K94" i="5"/>
  <c r="L94" i="5" s="1"/>
  <c r="AK96" i="5"/>
  <c r="T97" i="5"/>
  <c r="T105" i="5"/>
  <c r="AU113" i="5"/>
  <c r="T114" i="5"/>
  <c r="AU116" i="5"/>
  <c r="R80" i="6"/>
  <c r="E98" i="6"/>
  <c r="H97" i="6" s="1"/>
  <c r="I97" i="6" s="1"/>
  <c r="J97" i="6" s="1"/>
  <c r="D113" i="6"/>
  <c r="AU109" i="6"/>
  <c r="AU115" i="6"/>
  <c r="AU112" i="6"/>
  <c r="AU106" i="6"/>
  <c r="K111" i="6"/>
  <c r="L111" i="6" s="1"/>
  <c r="K108" i="6"/>
  <c r="L108" i="6" s="1"/>
  <c r="K114" i="6"/>
  <c r="L114" i="6" s="1"/>
  <c r="K105" i="6"/>
  <c r="L105" i="6" s="1"/>
  <c r="AU111" i="6"/>
  <c r="AU108" i="6"/>
  <c r="AU114" i="6"/>
  <c r="K110" i="6"/>
  <c r="L110" i="6" s="1"/>
  <c r="K107" i="6"/>
  <c r="L107" i="6" s="1"/>
  <c r="AU105" i="6"/>
  <c r="AU110" i="6"/>
  <c r="AU107" i="6"/>
  <c r="AU116" i="6"/>
  <c r="AU113" i="6"/>
  <c r="K112" i="6"/>
  <c r="L112" i="6" s="1"/>
  <c r="K109" i="6"/>
  <c r="L109" i="6" s="1"/>
  <c r="K106" i="6"/>
  <c r="L106" i="6" s="1"/>
  <c r="AU140" i="4"/>
  <c r="T108" i="5"/>
  <c r="T111" i="5"/>
  <c r="AK95" i="4"/>
  <c r="AK100" i="4"/>
  <c r="AV128" i="4"/>
  <c r="T131" i="4"/>
  <c r="K146" i="4"/>
  <c r="L146" i="4" s="1"/>
  <c r="K46" i="5"/>
  <c r="L46" i="5" s="1"/>
  <c r="AR49" i="5"/>
  <c r="T50" i="5"/>
  <c r="K66" i="5"/>
  <c r="L66" i="5" s="1"/>
  <c r="K69" i="5"/>
  <c r="L69" i="5" s="1"/>
  <c r="T76" i="5"/>
  <c r="T79" i="5"/>
  <c r="AS81" i="5"/>
  <c r="AS84" i="5"/>
  <c r="AK92" i="5"/>
  <c r="K95" i="5"/>
  <c r="L95" i="5" s="1"/>
  <c r="AK97" i="5"/>
  <c r="T98" i="5"/>
  <c r="K100" i="5"/>
  <c r="L100" i="5" s="1"/>
  <c r="D90" i="6"/>
  <c r="E75" i="6"/>
  <c r="H74" i="6" s="1"/>
  <c r="I74" i="6" s="1"/>
  <c r="J74" i="6" s="1"/>
  <c r="E70" i="6"/>
  <c r="H69" i="6" s="1"/>
  <c r="I69" i="6" s="1"/>
  <c r="J69" i="6" s="1"/>
  <c r="D84" i="6"/>
  <c r="AL95" i="4"/>
  <c r="AL100" i="4"/>
  <c r="K115" i="4"/>
  <c r="L115" i="4" s="1"/>
  <c r="T129" i="4"/>
  <c r="K137" i="4"/>
  <c r="L137" i="4" s="1"/>
  <c r="K140" i="4"/>
  <c r="L140" i="4" s="1"/>
  <c r="K143" i="4"/>
  <c r="L143" i="4" s="1"/>
  <c r="AS27" i="5"/>
  <c r="AR44" i="5"/>
  <c r="T45" i="5"/>
  <c r="AS49" i="5"/>
  <c r="D58" i="5"/>
  <c r="AR58" i="5"/>
  <c r="K60" i="5"/>
  <c r="L60" i="5" s="1"/>
  <c r="K63" i="5"/>
  <c r="L63" i="5" s="1"/>
  <c r="AR67" i="5"/>
  <c r="AS75" i="5"/>
  <c r="AS78" i="5"/>
  <c r="AL92" i="5"/>
  <c r="T93" i="5"/>
  <c r="AL97" i="5"/>
  <c r="K113" i="5"/>
  <c r="L113" i="5" s="1"/>
  <c r="K116" i="5"/>
  <c r="L116" i="5" s="1"/>
  <c r="R59" i="6"/>
  <c r="R64" i="6"/>
  <c r="AV142" i="5"/>
  <c r="AV139" i="5"/>
  <c r="AV145" i="5"/>
  <c r="AV136" i="5"/>
  <c r="AV141" i="5"/>
  <c r="AV138" i="5"/>
  <c r="AV147" i="5"/>
  <c r="AV144" i="5"/>
  <c r="AV140" i="5"/>
  <c r="AV146" i="5"/>
  <c r="AV143" i="5"/>
  <c r="AV137" i="5"/>
  <c r="E83" i="6"/>
  <c r="H82" i="6" s="1"/>
  <c r="I82" i="6" s="1"/>
  <c r="J82" i="6" s="1"/>
  <c r="D98" i="6"/>
  <c r="R139" i="6"/>
  <c r="R98" i="7"/>
  <c r="AK91" i="4"/>
  <c r="K94" i="4"/>
  <c r="L94" i="4" s="1"/>
  <c r="AK96" i="4"/>
  <c r="T105" i="4"/>
  <c r="AU113" i="4"/>
  <c r="T114" i="4"/>
  <c r="AU116" i="4"/>
  <c r="AV124" i="4"/>
  <c r="T127" i="4"/>
  <c r="AU138" i="4"/>
  <c r="AU141" i="4"/>
  <c r="AV144" i="4"/>
  <c r="AV147" i="4"/>
  <c r="AS31" i="5"/>
  <c r="AS35" i="5"/>
  <c r="AR42" i="5"/>
  <c r="K49" i="5"/>
  <c r="L49" i="5" s="1"/>
  <c r="AR52" i="5"/>
  <c r="T53" i="5"/>
  <c r="T62" i="5"/>
  <c r="K81" i="5"/>
  <c r="L81" i="5" s="1"/>
  <c r="K84" i="5"/>
  <c r="L84" i="5" s="1"/>
  <c r="K91" i="5"/>
  <c r="L91" i="5" s="1"/>
  <c r="K96" i="5"/>
  <c r="L96" i="5" s="1"/>
  <c r="AK98" i="5"/>
  <c r="T106" i="5"/>
  <c r="AU108" i="5"/>
  <c r="AU111" i="5"/>
  <c r="T112" i="5"/>
  <c r="T115" i="5"/>
  <c r="D93" i="6"/>
  <c r="E78" i="6"/>
  <c r="H77" i="6" s="1"/>
  <c r="I77" i="6" s="1"/>
  <c r="J77" i="6" s="1"/>
  <c r="E67" i="6"/>
  <c r="H66" i="6" s="1"/>
  <c r="I66" i="6" s="1"/>
  <c r="J66" i="6" s="1"/>
  <c r="K115" i="6"/>
  <c r="L115" i="6" s="1"/>
  <c r="AL91" i="4"/>
  <c r="AL96" i="4"/>
  <c r="AU107" i="4"/>
  <c r="T108" i="4"/>
  <c r="AU110" i="4"/>
  <c r="T111" i="4"/>
  <c r="AV138" i="4"/>
  <c r="AV141" i="4"/>
  <c r="AS42" i="5"/>
  <c r="T43" i="5"/>
  <c r="K44" i="5"/>
  <c r="L44" i="5" s="1"/>
  <c r="AR47" i="5"/>
  <c r="T48" i="5"/>
  <c r="AS52" i="5"/>
  <c r="AK93" i="5"/>
  <c r="T94" i="5"/>
  <c r="AL98" i="5"/>
  <c r="T99" i="5"/>
  <c r="T109" i="5"/>
  <c r="K129" i="5"/>
  <c r="L129" i="5" s="1"/>
  <c r="AU125" i="5"/>
  <c r="K131" i="5"/>
  <c r="L131" i="5" s="1"/>
  <c r="AU127" i="5"/>
  <c r="AU131" i="5"/>
  <c r="K128" i="5"/>
  <c r="L128" i="5" s="1"/>
  <c r="AU124" i="5"/>
  <c r="K132" i="5"/>
  <c r="L132" i="5" s="1"/>
  <c r="AU128" i="5"/>
  <c r="AU130" i="5"/>
  <c r="K125" i="5"/>
  <c r="L125" i="5" s="1"/>
  <c r="AU132" i="5"/>
  <c r="K127" i="5"/>
  <c r="L127" i="5" s="1"/>
  <c r="AR48" i="6"/>
  <c r="K45" i="6"/>
  <c r="L45" i="6" s="1"/>
  <c r="AR43" i="6"/>
  <c r="AR53" i="6"/>
  <c r="K50" i="6"/>
  <c r="L50" i="6" s="1"/>
  <c r="K47" i="6"/>
  <c r="L47" i="6" s="1"/>
  <c r="AR45" i="6"/>
  <c r="AR50" i="6"/>
  <c r="K42" i="6"/>
  <c r="L42" i="6" s="1"/>
  <c r="K52" i="6"/>
  <c r="L52" i="6" s="1"/>
  <c r="AR47" i="6"/>
  <c r="K44" i="6"/>
  <c r="L44" i="6" s="1"/>
  <c r="AR52" i="6"/>
  <c r="K49" i="6"/>
  <c r="L49" i="6" s="1"/>
  <c r="AR42" i="6"/>
  <c r="AR49" i="6"/>
  <c r="K46" i="6"/>
  <c r="L46" i="6" s="1"/>
  <c r="K51" i="6"/>
  <c r="L51" i="6" s="1"/>
  <c r="AR46" i="6"/>
  <c r="K48" i="6"/>
  <c r="L48" i="6" s="1"/>
  <c r="K43" i="6"/>
  <c r="L43" i="6" s="1"/>
  <c r="K53" i="6"/>
  <c r="L53" i="6" s="1"/>
  <c r="AR51" i="6"/>
  <c r="L129" i="6"/>
  <c r="R44" i="7"/>
  <c r="K90" i="4"/>
  <c r="L90" i="4" s="1"/>
  <c r="T125" i="4"/>
  <c r="AS47" i="5"/>
  <c r="E50" i="5"/>
  <c r="H49" i="5" s="1"/>
  <c r="I49" i="5" s="1"/>
  <c r="J49" i="5" s="1"/>
  <c r="K52" i="5"/>
  <c r="L52" i="5" s="1"/>
  <c r="K58" i="5"/>
  <c r="L58" i="5" s="1"/>
  <c r="K67" i="5"/>
  <c r="L67" i="5" s="1"/>
  <c r="D68" i="5"/>
  <c r="AS73" i="5"/>
  <c r="T74" i="5"/>
  <c r="T80" i="5"/>
  <c r="AS82" i="5"/>
  <c r="AK89" i="5"/>
  <c r="AL93" i="5"/>
  <c r="AU121" i="5"/>
  <c r="AU142" i="5"/>
  <c r="AU139" i="5"/>
  <c r="AU145" i="5"/>
  <c r="K141" i="5"/>
  <c r="L141" i="5" s="1"/>
  <c r="K138" i="5"/>
  <c r="L138" i="5" s="1"/>
  <c r="AU136" i="5"/>
  <c r="K147" i="5"/>
  <c r="L147" i="5" s="1"/>
  <c r="K144" i="5"/>
  <c r="L144" i="5" s="1"/>
  <c r="AU141" i="5"/>
  <c r="AU138" i="5"/>
  <c r="AU147" i="5"/>
  <c r="AU144" i="5"/>
  <c r="K146" i="5"/>
  <c r="L146" i="5" s="1"/>
  <c r="AU140" i="5"/>
  <c r="AU146" i="5"/>
  <c r="AU143" i="5"/>
  <c r="AU137" i="5"/>
  <c r="K142" i="5"/>
  <c r="L142" i="5" s="1"/>
  <c r="K139" i="5"/>
  <c r="L139" i="5" s="1"/>
  <c r="R62" i="6"/>
  <c r="D64" i="7"/>
  <c r="E49" i="7"/>
  <c r="H48" i="7" s="1"/>
  <c r="I48" i="7" s="1"/>
  <c r="J48" i="7" s="1"/>
  <c r="E67" i="7"/>
  <c r="H66" i="7" s="1"/>
  <c r="I66" i="7" s="1"/>
  <c r="J66" i="7" s="1"/>
  <c r="D81" i="7"/>
  <c r="K144" i="4"/>
  <c r="L144" i="4" s="1"/>
  <c r="K147" i="4"/>
  <c r="L147" i="4" s="1"/>
  <c r="AS76" i="5"/>
  <c r="K92" i="5"/>
  <c r="L92" i="5" s="1"/>
  <c r="K97" i="5"/>
  <c r="L97" i="5" s="1"/>
  <c r="R136" i="5"/>
  <c r="O136" i="5"/>
  <c r="E59" i="6"/>
  <c r="H58" i="6" s="1"/>
  <c r="I58" i="6" s="1"/>
  <c r="J58" i="6" s="1"/>
  <c r="D73" i="6"/>
  <c r="AS62" i="6"/>
  <c r="AS68" i="6"/>
  <c r="AS65" i="6"/>
  <c r="AS59" i="6"/>
  <c r="AS64" i="6"/>
  <c r="AS61" i="6"/>
  <c r="AS67" i="6"/>
  <c r="AS58" i="6"/>
  <c r="AS63" i="6"/>
  <c r="AS60" i="6"/>
  <c r="AS69" i="6"/>
  <c r="AS66" i="6"/>
  <c r="E81" i="6"/>
  <c r="H80" i="6" s="1"/>
  <c r="I80" i="6" s="1"/>
  <c r="J80" i="6" s="1"/>
  <c r="D96" i="6"/>
  <c r="R145" i="6"/>
  <c r="R30" i="7"/>
  <c r="T124" i="7"/>
  <c r="T126" i="7"/>
  <c r="T128" i="7"/>
  <c r="T130" i="7"/>
  <c r="L122" i="7"/>
  <c r="T132" i="7"/>
  <c r="T123" i="7"/>
  <c r="T121" i="7"/>
  <c r="T125" i="7"/>
  <c r="T127" i="7"/>
  <c r="T129" i="7"/>
  <c r="L132" i="7"/>
  <c r="T122" i="7"/>
  <c r="L130" i="7"/>
  <c r="T131" i="7"/>
  <c r="AL92" i="4"/>
  <c r="K113" i="4"/>
  <c r="L113" i="4" s="1"/>
  <c r="K116" i="4"/>
  <c r="L116" i="4" s="1"/>
  <c r="AV129" i="4"/>
  <c r="T132" i="4"/>
  <c r="AU136" i="4"/>
  <c r="K138" i="4"/>
  <c r="L138" i="4" s="1"/>
  <c r="K141" i="4"/>
  <c r="L141" i="4" s="1"/>
  <c r="AU145" i="4"/>
  <c r="AS32" i="5"/>
  <c r="AR45" i="5"/>
  <c r="K47" i="5"/>
  <c r="L47" i="5" s="1"/>
  <c r="AS50" i="5"/>
  <c r="AR59" i="5"/>
  <c r="AR65" i="5"/>
  <c r="T66" i="5"/>
  <c r="AR68" i="5"/>
  <c r="T69" i="5"/>
  <c r="AK94" i="5"/>
  <c r="T95" i="5"/>
  <c r="AK99" i="5"/>
  <c r="K108" i="5"/>
  <c r="L108" i="5" s="1"/>
  <c r="K111" i="5"/>
  <c r="L111" i="5" s="1"/>
  <c r="R65" i="6"/>
  <c r="R115" i="7"/>
  <c r="R143" i="7"/>
  <c r="AU105" i="4"/>
  <c r="K107" i="4"/>
  <c r="L107" i="4" s="1"/>
  <c r="K110" i="4"/>
  <c r="L110" i="4" s="1"/>
  <c r="AU114" i="4"/>
  <c r="AV136" i="4"/>
  <c r="AU139" i="4"/>
  <c r="AV145" i="4"/>
  <c r="AL94" i="5"/>
  <c r="AU106" i="5"/>
  <c r="AU112" i="5"/>
  <c r="T113" i="5"/>
  <c r="AU115" i="5"/>
  <c r="T116" i="5"/>
  <c r="R58" i="6"/>
  <c r="R60" i="6"/>
  <c r="O73" i="6"/>
  <c r="R73" i="6"/>
  <c r="R89" i="6"/>
  <c r="O89" i="6"/>
  <c r="K113" i="6"/>
  <c r="L113" i="6" s="1"/>
  <c r="K91" i="4"/>
  <c r="L91" i="4" s="1"/>
  <c r="K96" i="4"/>
  <c r="L96" i="4" s="1"/>
  <c r="T106" i="4"/>
  <c r="AU108" i="4"/>
  <c r="T112" i="4"/>
  <c r="AV139" i="4"/>
  <c r="K50" i="5"/>
  <c r="L50" i="5" s="1"/>
  <c r="AK90" i="5"/>
  <c r="K93" i="5"/>
  <c r="L93" i="5" s="1"/>
  <c r="T107" i="5"/>
  <c r="K121" i="5"/>
  <c r="L121" i="5" s="1"/>
  <c r="K123" i="5"/>
  <c r="L123" i="5" s="1"/>
  <c r="K124" i="5"/>
  <c r="L124" i="5" s="1"/>
  <c r="D99" i="6"/>
  <c r="E84" i="6"/>
  <c r="H83" i="6" s="1"/>
  <c r="I83" i="6" s="1"/>
  <c r="J83" i="6" s="1"/>
  <c r="K116" i="6"/>
  <c r="L116" i="6" s="1"/>
  <c r="T132" i="6"/>
  <c r="T127" i="6"/>
  <c r="T131" i="6"/>
  <c r="L123" i="6"/>
  <c r="L121" i="6"/>
  <c r="T122" i="6"/>
  <c r="T124" i="6"/>
  <c r="T126" i="6"/>
  <c r="T129" i="6"/>
  <c r="T128" i="6"/>
  <c r="T123" i="6"/>
  <c r="T121" i="6"/>
  <c r="T125" i="6"/>
  <c r="T130" i="6"/>
  <c r="AS37" i="6"/>
  <c r="E66" i="6"/>
  <c r="H65" i="6" s="1"/>
  <c r="I65" i="6" s="1"/>
  <c r="J65" i="6" s="1"/>
  <c r="AR66" i="6"/>
  <c r="T67" i="6"/>
  <c r="E69" i="6"/>
  <c r="H68" i="6" s="1"/>
  <c r="I68" i="6" s="1"/>
  <c r="J68" i="6" s="1"/>
  <c r="AR69" i="6"/>
  <c r="AS77" i="6"/>
  <c r="K99" i="6"/>
  <c r="L99" i="6" s="1"/>
  <c r="AS27" i="7"/>
  <c r="R34" i="7"/>
  <c r="AR53" i="7"/>
  <c r="K50" i="7"/>
  <c r="L50" i="7" s="1"/>
  <c r="K47" i="7"/>
  <c r="L47" i="7" s="1"/>
  <c r="AR45" i="7"/>
  <c r="AR50" i="7"/>
  <c r="K42" i="7"/>
  <c r="L42" i="7" s="1"/>
  <c r="K52" i="7"/>
  <c r="L52" i="7" s="1"/>
  <c r="AR52" i="7"/>
  <c r="K49" i="7"/>
  <c r="L49" i="7" s="1"/>
  <c r="AR42" i="7"/>
  <c r="AR49" i="7"/>
  <c r="K46" i="7"/>
  <c r="L46" i="7" s="1"/>
  <c r="K51" i="7"/>
  <c r="L51" i="7" s="1"/>
  <c r="AR46" i="7"/>
  <c r="K48" i="7"/>
  <c r="L48" i="7" s="1"/>
  <c r="K43" i="7"/>
  <c r="L43" i="7" s="1"/>
  <c r="D59" i="7"/>
  <c r="E44" i="7"/>
  <c r="H43" i="7" s="1"/>
  <c r="I43" i="7" s="1"/>
  <c r="J43" i="7" s="1"/>
  <c r="T77" i="7"/>
  <c r="T83" i="7"/>
  <c r="T80" i="7"/>
  <c r="T74" i="7"/>
  <c r="T79" i="7"/>
  <c r="T76" i="7"/>
  <c r="T82" i="7"/>
  <c r="L80" i="7"/>
  <c r="L77" i="7"/>
  <c r="L74" i="7"/>
  <c r="T73" i="7"/>
  <c r="R147" i="7"/>
  <c r="D74" i="8"/>
  <c r="E60" i="8"/>
  <c r="H59" i="8" s="1"/>
  <c r="I59" i="8" s="1"/>
  <c r="J59" i="8" s="1"/>
  <c r="AV132" i="5"/>
  <c r="T31" i="6"/>
  <c r="T35" i="6"/>
  <c r="T42" i="6"/>
  <c r="AS51" i="6"/>
  <c r="T52" i="6"/>
  <c r="E60" i="6"/>
  <c r="H59" i="6" s="1"/>
  <c r="I59" i="6" s="1"/>
  <c r="J59" i="6" s="1"/>
  <c r="AR60" i="6"/>
  <c r="T61" i="6"/>
  <c r="E63" i="6"/>
  <c r="H62" i="6" s="1"/>
  <c r="I62" i="6" s="1"/>
  <c r="J62" i="6" s="1"/>
  <c r="AR63" i="6"/>
  <c r="T64" i="6"/>
  <c r="K83" i="6"/>
  <c r="L83" i="6" s="1"/>
  <c r="AK91" i="6"/>
  <c r="T92" i="6"/>
  <c r="K94" i="6"/>
  <c r="L94" i="6" s="1"/>
  <c r="AK96" i="6"/>
  <c r="T97" i="6"/>
  <c r="T105" i="6"/>
  <c r="T114" i="6"/>
  <c r="L126" i="6"/>
  <c r="L127" i="6"/>
  <c r="E43" i="7"/>
  <c r="H42" i="7" s="1"/>
  <c r="I42" i="7" s="1"/>
  <c r="J42" i="7" s="1"/>
  <c r="D58" i="7"/>
  <c r="K45" i="7"/>
  <c r="L45" i="7" s="1"/>
  <c r="R59" i="7"/>
  <c r="E61" i="7"/>
  <c r="H60" i="7" s="1"/>
  <c r="I60" i="7" s="1"/>
  <c r="J60" i="7" s="1"/>
  <c r="R90" i="7"/>
  <c r="R33" i="8"/>
  <c r="R52" i="8"/>
  <c r="R79" i="8"/>
  <c r="AV130" i="5"/>
  <c r="T108" i="6"/>
  <c r="T111" i="6"/>
  <c r="AS32" i="7"/>
  <c r="AS28" i="7"/>
  <c r="AS35" i="7"/>
  <c r="AS31" i="7"/>
  <c r="AS34" i="7"/>
  <c r="AS30" i="7"/>
  <c r="E81" i="7"/>
  <c r="H80" i="7" s="1"/>
  <c r="I80" i="7" s="1"/>
  <c r="J80" i="7" s="1"/>
  <c r="D96" i="7"/>
  <c r="E66" i="7"/>
  <c r="H65" i="7" s="1"/>
  <c r="I65" i="7" s="1"/>
  <c r="J65" i="7" s="1"/>
  <c r="D61" i="8"/>
  <c r="E46" i="8"/>
  <c r="H45" i="8" s="1"/>
  <c r="I45" i="8" s="1"/>
  <c r="J45" i="8" s="1"/>
  <c r="AS30" i="6"/>
  <c r="AS34" i="6"/>
  <c r="AS46" i="6"/>
  <c r="T73" i="6"/>
  <c r="D75" i="6"/>
  <c r="D78" i="6"/>
  <c r="AR81" i="6"/>
  <c r="T82" i="6"/>
  <c r="AR84" i="6"/>
  <c r="K90" i="6"/>
  <c r="L90" i="6" s="1"/>
  <c r="AV107" i="6"/>
  <c r="AV110" i="6"/>
  <c r="AR51" i="7"/>
  <c r="D99" i="7"/>
  <c r="E84" i="7"/>
  <c r="H83" i="7" s="1"/>
  <c r="I83" i="7" s="1"/>
  <c r="J83" i="7" s="1"/>
  <c r="R93" i="8"/>
  <c r="AV128" i="5"/>
  <c r="T50" i="6"/>
  <c r="K66" i="6"/>
  <c r="L66" i="6" s="1"/>
  <c r="K69" i="6"/>
  <c r="L69" i="6" s="1"/>
  <c r="T76" i="6"/>
  <c r="T79" i="6"/>
  <c r="AS81" i="6"/>
  <c r="AS84" i="6"/>
  <c r="AK92" i="6"/>
  <c r="K95" i="6"/>
  <c r="L95" i="6" s="1"/>
  <c r="AK97" i="6"/>
  <c r="K100" i="6"/>
  <c r="L100" i="6" s="1"/>
  <c r="AV142" i="6"/>
  <c r="AV139" i="6"/>
  <c r="AV147" i="6"/>
  <c r="AV144" i="6"/>
  <c r="AV146" i="6"/>
  <c r="AV143" i="6"/>
  <c r="AV137" i="6"/>
  <c r="R136" i="7"/>
  <c r="R141" i="7"/>
  <c r="AV126" i="5"/>
  <c r="T36" i="6"/>
  <c r="AS44" i="6"/>
  <c r="T59" i="6"/>
  <c r="AR61" i="6"/>
  <c r="AR64" i="6"/>
  <c r="T65" i="6"/>
  <c r="T68" i="6"/>
  <c r="T89" i="6"/>
  <c r="K53" i="7"/>
  <c r="L53" i="7" s="1"/>
  <c r="L76" i="7"/>
  <c r="R110" i="7"/>
  <c r="R112" i="7"/>
  <c r="AV140" i="7"/>
  <c r="AV147" i="7"/>
  <c r="AV142" i="7"/>
  <c r="AV139" i="7"/>
  <c r="AV146" i="7"/>
  <c r="AV136" i="7"/>
  <c r="AV145" i="7"/>
  <c r="AV141" i="7"/>
  <c r="AV138" i="7"/>
  <c r="AV124" i="5"/>
  <c r="AS31" i="6"/>
  <c r="AS35" i="6"/>
  <c r="T53" i="6"/>
  <c r="T62" i="6"/>
  <c r="K81" i="6"/>
  <c r="L81" i="6" s="1"/>
  <c r="K84" i="6"/>
  <c r="L84" i="6" s="1"/>
  <c r="K91" i="6"/>
  <c r="L91" i="6" s="1"/>
  <c r="K96" i="6"/>
  <c r="L96" i="6" s="1"/>
  <c r="AK98" i="6"/>
  <c r="AV105" i="6"/>
  <c r="T106" i="6"/>
  <c r="T112" i="6"/>
  <c r="AV114" i="6"/>
  <c r="T115" i="6"/>
  <c r="AV127" i="6"/>
  <c r="AV129" i="6"/>
  <c r="AV131" i="6"/>
  <c r="AV128" i="6"/>
  <c r="AV130" i="6"/>
  <c r="AV132" i="6"/>
  <c r="R63" i="7"/>
  <c r="R89" i="7"/>
  <c r="O89" i="7"/>
  <c r="R106" i="7"/>
  <c r="T29" i="6"/>
  <c r="AS42" i="6"/>
  <c r="T43" i="6"/>
  <c r="T48" i="6"/>
  <c r="AS52" i="6"/>
  <c r="AR73" i="6"/>
  <c r="K75" i="6"/>
  <c r="L75" i="6" s="1"/>
  <c r="K78" i="6"/>
  <c r="L78" i="6" s="1"/>
  <c r="AR82" i="6"/>
  <c r="AK93" i="6"/>
  <c r="T94" i="6"/>
  <c r="T99" i="6"/>
  <c r="AV108" i="6"/>
  <c r="T109" i="6"/>
  <c r="AV111" i="6"/>
  <c r="AU129" i="6"/>
  <c r="K128" i="6"/>
  <c r="L128" i="6" s="1"/>
  <c r="K132" i="6"/>
  <c r="L132" i="6" s="1"/>
  <c r="AU130" i="6"/>
  <c r="AV125" i="6"/>
  <c r="T140" i="6"/>
  <c r="T142" i="6"/>
  <c r="T139" i="6"/>
  <c r="T141" i="6"/>
  <c r="T138" i="6"/>
  <c r="T147" i="6"/>
  <c r="T144" i="6"/>
  <c r="AV141" i="6"/>
  <c r="AR29" i="7"/>
  <c r="K28" i="7"/>
  <c r="L28" i="7" s="1"/>
  <c r="AR36" i="7"/>
  <c r="K35" i="7"/>
  <c r="L35" i="7" s="1"/>
  <c r="AR32" i="7"/>
  <c r="K31" i="7"/>
  <c r="L31" i="7" s="1"/>
  <c r="AR27" i="7"/>
  <c r="K37" i="7"/>
  <c r="L37" i="7" s="1"/>
  <c r="K26" i="7"/>
  <c r="L26" i="7" s="1"/>
  <c r="AR34" i="7"/>
  <c r="K33" i="7"/>
  <c r="L33" i="7" s="1"/>
  <c r="AR30" i="7"/>
  <c r="K29" i="7"/>
  <c r="L29" i="7" s="1"/>
  <c r="K27" i="7"/>
  <c r="L27" i="7" s="1"/>
  <c r="AS62" i="7"/>
  <c r="AS64" i="7"/>
  <c r="AS61" i="7"/>
  <c r="AS67" i="7"/>
  <c r="AS63" i="7"/>
  <c r="AS60" i="7"/>
  <c r="AS69" i="7"/>
  <c r="AS66" i="7"/>
  <c r="O73" i="7"/>
  <c r="L78" i="7"/>
  <c r="E63" i="8"/>
  <c r="H62" i="8" s="1"/>
  <c r="I62" i="8" s="1"/>
  <c r="J62" i="8" s="1"/>
  <c r="D77" i="8"/>
  <c r="T33" i="6"/>
  <c r="AS47" i="6"/>
  <c r="K67" i="6"/>
  <c r="L67" i="6" s="1"/>
  <c r="AS73" i="6"/>
  <c r="T80" i="6"/>
  <c r="T83" i="6"/>
  <c r="AK89" i="6"/>
  <c r="AV145" i="6"/>
  <c r="E52" i="7"/>
  <c r="H51" i="7" s="1"/>
  <c r="I51" i="7" s="1"/>
  <c r="J51" i="7" s="1"/>
  <c r="D67" i="7"/>
  <c r="E76" i="7"/>
  <c r="H75" i="7" s="1"/>
  <c r="I75" i="7" s="1"/>
  <c r="J75" i="7" s="1"/>
  <c r="D91" i="7"/>
  <c r="R138" i="7"/>
  <c r="AV143" i="7"/>
  <c r="R147" i="9"/>
  <c r="K92" i="6"/>
  <c r="L92" i="6" s="1"/>
  <c r="K97" i="6"/>
  <c r="L97" i="6" s="1"/>
  <c r="R143" i="6"/>
  <c r="R36" i="7"/>
  <c r="R65" i="7"/>
  <c r="AV129" i="5"/>
  <c r="AS32" i="6"/>
  <c r="AS50" i="6"/>
  <c r="O58" i="6"/>
  <c r="P58" i="6" s="1"/>
  <c r="Q58" i="6" s="1"/>
  <c r="S58" i="6" s="1"/>
  <c r="U58" i="6" s="1"/>
  <c r="AQ58" i="6" s="1"/>
  <c r="AR59" i="6"/>
  <c r="AR65" i="6"/>
  <c r="T66" i="6"/>
  <c r="AR68" i="6"/>
  <c r="T69" i="6"/>
  <c r="AK94" i="6"/>
  <c r="T95" i="6"/>
  <c r="AK99" i="6"/>
  <c r="K125" i="6"/>
  <c r="L125" i="6" s="1"/>
  <c r="K131" i="6"/>
  <c r="L131" i="6" s="1"/>
  <c r="AS29" i="7"/>
  <c r="AR33" i="7"/>
  <c r="AR43" i="7"/>
  <c r="AR44" i="7"/>
  <c r="R60" i="7"/>
  <c r="R67" i="7"/>
  <c r="L75" i="7"/>
  <c r="T78" i="7"/>
  <c r="AS36" i="6"/>
  <c r="AS45" i="6"/>
  <c r="T46" i="6"/>
  <c r="T60" i="6"/>
  <c r="AR62" i="6"/>
  <c r="K82" i="6"/>
  <c r="L82" i="6" s="1"/>
  <c r="T113" i="6"/>
  <c r="T116" i="6"/>
  <c r="R137" i="6"/>
  <c r="AS33" i="7"/>
  <c r="D62" i="7"/>
  <c r="E47" i="7"/>
  <c r="H46" i="7" s="1"/>
  <c r="I46" i="7" s="1"/>
  <c r="J46" i="7" s="1"/>
  <c r="R140" i="7"/>
  <c r="R44" i="8"/>
  <c r="E76" i="8"/>
  <c r="H75" i="8" s="1"/>
  <c r="I75" i="8" s="1"/>
  <c r="J75" i="8" s="1"/>
  <c r="D91" i="8"/>
  <c r="R98" i="8"/>
  <c r="R142" i="8"/>
  <c r="T30" i="6"/>
  <c r="K76" i="6"/>
  <c r="L76" i="6" s="1"/>
  <c r="K79" i="6"/>
  <c r="L79" i="6" s="1"/>
  <c r="AK90" i="6"/>
  <c r="K93" i="6"/>
  <c r="L93" i="6" s="1"/>
  <c r="K98" i="6"/>
  <c r="L98" i="6" s="1"/>
  <c r="AV106" i="6"/>
  <c r="T107" i="6"/>
  <c r="AV112" i="6"/>
  <c r="AV115" i="6"/>
  <c r="AS37" i="7"/>
  <c r="E70" i="7"/>
  <c r="H69" i="7" s="1"/>
  <c r="I69" i="7" s="1"/>
  <c r="J69" i="7" s="1"/>
  <c r="D84" i="7"/>
  <c r="T84" i="7"/>
  <c r="AV115" i="7"/>
  <c r="AV112" i="7"/>
  <c r="AV106" i="7"/>
  <c r="AV111" i="7"/>
  <c r="AV108" i="7"/>
  <c r="AV114" i="7"/>
  <c r="AV105" i="7"/>
  <c r="AV110" i="7"/>
  <c r="AV107" i="7"/>
  <c r="AV116" i="7"/>
  <c r="AV113" i="7"/>
  <c r="R82" i="8"/>
  <c r="AR80" i="6"/>
  <c r="T81" i="6"/>
  <c r="AK95" i="6"/>
  <c r="R62" i="7"/>
  <c r="T75" i="7"/>
  <c r="R107" i="7"/>
  <c r="R109" i="7"/>
  <c r="E65" i="8"/>
  <c r="H64" i="8" s="1"/>
  <c r="I64" i="8" s="1"/>
  <c r="J64" i="8" s="1"/>
  <c r="D79" i="8"/>
  <c r="AU137" i="6"/>
  <c r="AU143" i="6"/>
  <c r="AU146" i="6"/>
  <c r="T31" i="7"/>
  <c r="T35" i="7"/>
  <c r="AS51" i="7"/>
  <c r="T52" i="7"/>
  <c r="AR60" i="7"/>
  <c r="T61" i="7"/>
  <c r="AR63" i="7"/>
  <c r="T64" i="7"/>
  <c r="K83" i="7"/>
  <c r="L83" i="7" s="1"/>
  <c r="AK91" i="7"/>
  <c r="T92" i="7"/>
  <c r="K94" i="7"/>
  <c r="L94" i="7" s="1"/>
  <c r="AK96" i="7"/>
  <c r="T97" i="7"/>
  <c r="T105" i="7"/>
  <c r="AU113" i="7"/>
  <c r="T114" i="7"/>
  <c r="AU116" i="7"/>
  <c r="AU122" i="7"/>
  <c r="AV124" i="7"/>
  <c r="K128" i="7"/>
  <c r="L128" i="7" s="1"/>
  <c r="T139" i="7"/>
  <c r="T142" i="7"/>
  <c r="AR36" i="8"/>
  <c r="AR35" i="8"/>
  <c r="K34" i="8"/>
  <c r="L34" i="8" s="1"/>
  <c r="AR31" i="8"/>
  <c r="K37" i="8"/>
  <c r="L37" i="8" s="1"/>
  <c r="K26" i="8"/>
  <c r="L26" i="8" s="1"/>
  <c r="AR37" i="8"/>
  <c r="R26" i="9"/>
  <c r="O26" i="9"/>
  <c r="P26" i="9" s="1"/>
  <c r="Q26" i="9" s="1"/>
  <c r="S26" i="9" s="1"/>
  <c r="L32" i="9"/>
  <c r="AU107" i="7"/>
  <c r="T108" i="7"/>
  <c r="AU110" i="7"/>
  <c r="T111" i="7"/>
  <c r="R48" i="8"/>
  <c r="R127" i="8"/>
  <c r="R144" i="9"/>
  <c r="K126" i="7"/>
  <c r="L126" i="7" s="1"/>
  <c r="AU131" i="7"/>
  <c r="AS27" i="8"/>
  <c r="AS36" i="8"/>
  <c r="E59" i="8"/>
  <c r="H58" i="8" s="1"/>
  <c r="I58" i="8" s="1"/>
  <c r="J58" i="8" s="1"/>
  <c r="D73" i="8"/>
  <c r="R43" i="8"/>
  <c r="R37" i="9"/>
  <c r="R79" i="9"/>
  <c r="R122" i="9"/>
  <c r="K146" i="6"/>
  <c r="L146" i="6" s="1"/>
  <c r="T28" i="7"/>
  <c r="T50" i="7"/>
  <c r="K66" i="7"/>
  <c r="L66" i="7" s="1"/>
  <c r="K69" i="7"/>
  <c r="L69" i="7" s="1"/>
  <c r="AR75" i="7"/>
  <c r="AR78" i="7"/>
  <c r="AS81" i="7"/>
  <c r="AS84" i="7"/>
  <c r="AK92" i="7"/>
  <c r="K95" i="7"/>
  <c r="L95" i="7" s="1"/>
  <c r="AK97" i="7"/>
  <c r="T98" i="7"/>
  <c r="K100" i="7"/>
  <c r="L100" i="7" s="1"/>
  <c r="K124" i="7"/>
  <c r="L124" i="7" s="1"/>
  <c r="AU129" i="7"/>
  <c r="AV131" i="7"/>
  <c r="K144" i="7"/>
  <c r="L144" i="7" s="1"/>
  <c r="T147" i="7"/>
  <c r="AR28" i="8"/>
  <c r="E67" i="8"/>
  <c r="H66" i="8" s="1"/>
  <c r="I66" i="8" s="1"/>
  <c r="J66" i="8" s="1"/>
  <c r="D81" i="8"/>
  <c r="L94" i="8"/>
  <c r="R141" i="9"/>
  <c r="K113" i="7"/>
  <c r="L113" i="7" s="1"/>
  <c r="K116" i="7"/>
  <c r="L116" i="7" s="1"/>
  <c r="E64" i="8"/>
  <c r="H63" i="8" s="1"/>
  <c r="I63" i="8" s="1"/>
  <c r="J63" i="8" s="1"/>
  <c r="D78" i="8"/>
  <c r="T100" i="8"/>
  <c r="T95" i="8"/>
  <c r="T90" i="8"/>
  <c r="T99" i="8"/>
  <c r="T94" i="8"/>
  <c r="T89" i="8"/>
  <c r="T93" i="8"/>
  <c r="T98" i="8"/>
  <c r="T96" i="8"/>
  <c r="T91" i="8"/>
  <c r="R114" i="8"/>
  <c r="R26" i="11"/>
  <c r="O26" i="11"/>
  <c r="P26" i="11" s="1"/>
  <c r="Q26" i="11" s="1"/>
  <c r="S26" i="11" s="1"/>
  <c r="U26" i="11" s="1"/>
  <c r="AQ26" i="11" s="1"/>
  <c r="T50" i="11"/>
  <c r="T47" i="11"/>
  <c r="T52" i="11"/>
  <c r="T42" i="11"/>
  <c r="T44" i="11"/>
  <c r="T49" i="11"/>
  <c r="T48" i="11"/>
  <c r="T43" i="11"/>
  <c r="T53" i="11"/>
  <c r="T45" i="11"/>
  <c r="T46" i="11"/>
  <c r="T51" i="11"/>
  <c r="AS32" i="8"/>
  <c r="AS35" i="8"/>
  <c r="AS34" i="8"/>
  <c r="AS30" i="8"/>
  <c r="AS37" i="8"/>
  <c r="AS29" i="8"/>
  <c r="AS33" i="8"/>
  <c r="E81" i="8"/>
  <c r="H80" i="8" s="1"/>
  <c r="I80" i="8" s="1"/>
  <c r="J80" i="8" s="1"/>
  <c r="D96" i="8"/>
  <c r="R59" i="9"/>
  <c r="R64" i="9"/>
  <c r="R61" i="11"/>
  <c r="AU138" i="6"/>
  <c r="AU141" i="6"/>
  <c r="T53" i="7"/>
  <c r="T62" i="7"/>
  <c r="K81" i="7"/>
  <c r="L81" i="7" s="1"/>
  <c r="K84" i="7"/>
  <c r="L84" i="7" s="1"/>
  <c r="K91" i="7"/>
  <c r="L91" i="7" s="1"/>
  <c r="K96" i="7"/>
  <c r="L96" i="7" s="1"/>
  <c r="AK98" i="7"/>
  <c r="T106" i="7"/>
  <c r="AU108" i="7"/>
  <c r="AU111" i="7"/>
  <c r="T112" i="7"/>
  <c r="T115" i="7"/>
  <c r="AV127" i="7"/>
  <c r="T140" i="7"/>
  <c r="AS31" i="8"/>
  <c r="O42" i="8"/>
  <c r="P42" i="8" s="1"/>
  <c r="Q42" i="8" s="1"/>
  <c r="S42" i="8" s="1"/>
  <c r="U42" i="8" s="1"/>
  <c r="AQ42" i="8" s="1"/>
  <c r="R50" i="8"/>
  <c r="R75" i="8"/>
  <c r="R83" i="8"/>
  <c r="T35" i="9"/>
  <c r="T31" i="9"/>
  <c r="T27" i="9"/>
  <c r="L28" i="9"/>
  <c r="T34" i="9"/>
  <c r="T30" i="9"/>
  <c r="T37" i="9"/>
  <c r="T26" i="9"/>
  <c r="T33" i="9"/>
  <c r="T29" i="9"/>
  <c r="T36" i="9"/>
  <c r="T32" i="9"/>
  <c r="T28" i="9"/>
  <c r="D81" i="9"/>
  <c r="E67" i="9"/>
  <c r="H66" i="9" s="1"/>
  <c r="I66" i="9" s="1"/>
  <c r="J66" i="9" s="1"/>
  <c r="AU125" i="7"/>
  <c r="K129" i="7"/>
  <c r="L129" i="7" s="1"/>
  <c r="L145" i="7"/>
  <c r="R121" i="8"/>
  <c r="O121" i="8"/>
  <c r="R123" i="8"/>
  <c r="R100" i="9"/>
  <c r="AU121" i="7"/>
  <c r="AU123" i="7"/>
  <c r="AL99" i="8"/>
  <c r="AL94" i="8"/>
  <c r="AL89" i="8"/>
  <c r="AL93" i="8"/>
  <c r="AL98" i="8"/>
  <c r="AL97" i="8"/>
  <c r="AL92" i="8"/>
  <c r="AL96" i="8"/>
  <c r="AL91" i="8"/>
  <c r="AL100" i="8"/>
  <c r="AL95" i="8"/>
  <c r="AL90" i="8"/>
  <c r="R35" i="11"/>
  <c r="R64" i="11"/>
  <c r="K144" i="6"/>
  <c r="L144" i="6" s="1"/>
  <c r="K147" i="6"/>
  <c r="L147" i="6" s="1"/>
  <c r="T26" i="7"/>
  <c r="T37" i="7"/>
  <c r="AS76" i="7"/>
  <c r="K92" i="7"/>
  <c r="L92" i="7" s="1"/>
  <c r="K97" i="7"/>
  <c r="L97" i="7" s="1"/>
  <c r="K105" i="7"/>
  <c r="L105" i="7" s="1"/>
  <c r="K114" i="7"/>
  <c r="L114" i="7" s="1"/>
  <c r="K127" i="7"/>
  <c r="L127" i="7" s="1"/>
  <c r="AU132" i="7"/>
  <c r="T144" i="7"/>
  <c r="K36" i="8"/>
  <c r="L36" i="8" s="1"/>
  <c r="R61" i="8"/>
  <c r="R128" i="8"/>
  <c r="R121" i="9"/>
  <c r="O121" i="9"/>
  <c r="AU136" i="6"/>
  <c r="K138" i="6"/>
  <c r="L138" i="6" s="1"/>
  <c r="K141" i="6"/>
  <c r="L141" i="6" s="1"/>
  <c r="AR59" i="7"/>
  <c r="AR65" i="7"/>
  <c r="T66" i="7"/>
  <c r="AK94" i="7"/>
  <c r="T95" i="7"/>
  <c r="AK99" i="7"/>
  <c r="K108" i="7"/>
  <c r="L108" i="7" s="1"/>
  <c r="K111" i="7"/>
  <c r="L111" i="7" s="1"/>
  <c r="K125" i="7"/>
  <c r="L125" i="7" s="1"/>
  <c r="AU130" i="7"/>
  <c r="AU137" i="7"/>
  <c r="AU143" i="7"/>
  <c r="K29" i="8"/>
  <c r="L29" i="8" s="1"/>
  <c r="K30" i="8"/>
  <c r="L30" i="8" s="1"/>
  <c r="K35" i="8"/>
  <c r="L35" i="8" s="1"/>
  <c r="R78" i="8"/>
  <c r="O105" i="8"/>
  <c r="R105" i="8"/>
  <c r="L36" i="9"/>
  <c r="T30" i="7"/>
  <c r="AK90" i="7"/>
  <c r="K93" i="7"/>
  <c r="L93" i="7" s="1"/>
  <c r="T107" i="7"/>
  <c r="K121" i="7"/>
  <c r="L121" i="7" s="1"/>
  <c r="K123" i="7"/>
  <c r="L123" i="7" s="1"/>
  <c r="K31" i="8"/>
  <c r="L31" i="8" s="1"/>
  <c r="K32" i="8"/>
  <c r="L32" i="8" s="1"/>
  <c r="R76" i="8"/>
  <c r="D84" i="9"/>
  <c r="E70" i="9"/>
  <c r="H69" i="9" s="1"/>
  <c r="I69" i="9" s="1"/>
  <c r="J69" i="9" s="1"/>
  <c r="R143" i="9"/>
  <c r="R64" i="8"/>
  <c r="R139" i="8"/>
  <c r="O42" i="9"/>
  <c r="R42" i="9"/>
  <c r="AR43" i="8"/>
  <c r="K45" i="8"/>
  <c r="L45" i="8" s="1"/>
  <c r="AR48" i="8"/>
  <c r="AS53" i="8"/>
  <c r="K68" i="8"/>
  <c r="L68" i="8" s="1"/>
  <c r="AR74" i="8"/>
  <c r="AR80" i="8"/>
  <c r="T81" i="8"/>
  <c r="AR83" i="8"/>
  <c r="T84" i="8"/>
  <c r="AK95" i="8"/>
  <c r="AK100" i="8"/>
  <c r="AV128" i="8"/>
  <c r="T131" i="8"/>
  <c r="K132" i="8"/>
  <c r="L132" i="8" s="1"/>
  <c r="K146" i="8"/>
  <c r="L146" i="8" s="1"/>
  <c r="AR27" i="9"/>
  <c r="E53" i="9"/>
  <c r="H52" i="9" s="1"/>
  <c r="I52" i="9" s="1"/>
  <c r="J52" i="9" s="1"/>
  <c r="D68" i="9"/>
  <c r="K61" i="9"/>
  <c r="L61" i="9" s="1"/>
  <c r="R132" i="11"/>
  <c r="AS43" i="8"/>
  <c r="AS48" i="8"/>
  <c r="E51" i="8"/>
  <c r="H50" i="8" s="1"/>
  <c r="I50" i="8" s="1"/>
  <c r="J50" i="8" s="1"/>
  <c r="K59" i="8"/>
  <c r="L59" i="8" s="1"/>
  <c r="K62" i="8"/>
  <c r="L62" i="8" s="1"/>
  <c r="K65" i="8"/>
  <c r="L65" i="8" s="1"/>
  <c r="T75" i="8"/>
  <c r="AR77" i="8"/>
  <c r="T78" i="8"/>
  <c r="AS80" i="8"/>
  <c r="AS83" i="8"/>
  <c r="K89" i="8"/>
  <c r="L89" i="8" s="1"/>
  <c r="K115" i="8"/>
  <c r="L115" i="8" s="1"/>
  <c r="AU126" i="8"/>
  <c r="T129" i="8"/>
  <c r="K130" i="8"/>
  <c r="L130" i="8" s="1"/>
  <c r="K137" i="8"/>
  <c r="L137" i="8" s="1"/>
  <c r="K140" i="8"/>
  <c r="L140" i="8" s="1"/>
  <c r="K143" i="8"/>
  <c r="L143" i="8" s="1"/>
  <c r="AS27" i="9"/>
  <c r="K30" i="9"/>
  <c r="L30" i="9" s="1"/>
  <c r="K53" i="9"/>
  <c r="L53" i="9" s="1"/>
  <c r="AR51" i="9"/>
  <c r="AR48" i="9"/>
  <c r="K45" i="9"/>
  <c r="L45" i="9" s="1"/>
  <c r="AR53" i="9"/>
  <c r="K50" i="9"/>
  <c r="L50" i="9" s="1"/>
  <c r="K47" i="9"/>
  <c r="L47" i="9" s="1"/>
  <c r="AR45" i="9"/>
  <c r="K52" i="9"/>
  <c r="L52" i="9" s="1"/>
  <c r="AR52" i="9"/>
  <c r="K49" i="9"/>
  <c r="L49" i="9" s="1"/>
  <c r="AR42" i="9"/>
  <c r="AR46" i="9"/>
  <c r="K48" i="9"/>
  <c r="L48" i="9" s="1"/>
  <c r="K99" i="9"/>
  <c r="L99" i="9" s="1"/>
  <c r="AK100" i="9"/>
  <c r="AK95" i="9"/>
  <c r="K98" i="9"/>
  <c r="L98" i="9" s="1"/>
  <c r="K93" i="9"/>
  <c r="L93" i="9" s="1"/>
  <c r="AK90" i="9"/>
  <c r="AK99" i="9"/>
  <c r="AK94" i="9"/>
  <c r="AK89" i="9"/>
  <c r="AK98" i="9"/>
  <c r="K96" i="9"/>
  <c r="L96" i="9" s="1"/>
  <c r="K91" i="9"/>
  <c r="L91" i="9" s="1"/>
  <c r="K90" i="9"/>
  <c r="L90" i="9" s="1"/>
  <c r="AK96" i="9"/>
  <c r="K94" i="9"/>
  <c r="L94" i="9" s="1"/>
  <c r="AK91" i="9"/>
  <c r="D108" i="9"/>
  <c r="K83" i="11"/>
  <c r="L83" i="11" s="1"/>
  <c r="AR51" i="8"/>
  <c r="K53" i="8"/>
  <c r="L53" i="8" s="1"/>
  <c r="T58" i="8"/>
  <c r="AR66" i="8"/>
  <c r="T67" i="8"/>
  <c r="AR69" i="8"/>
  <c r="AS77" i="8"/>
  <c r="K99" i="8"/>
  <c r="L99" i="8" s="1"/>
  <c r="K106" i="8"/>
  <c r="L106" i="8" s="1"/>
  <c r="K109" i="8"/>
  <c r="L109" i="8" s="1"/>
  <c r="K112" i="8"/>
  <c r="L112" i="8" s="1"/>
  <c r="AU124" i="8"/>
  <c r="AV126" i="8"/>
  <c r="T136" i="8"/>
  <c r="AU144" i="8"/>
  <c r="T145" i="8"/>
  <c r="AU147" i="8"/>
  <c r="AR31" i="9"/>
  <c r="K34" i="9"/>
  <c r="L34" i="9" s="1"/>
  <c r="AR35" i="9"/>
  <c r="D63" i="9"/>
  <c r="E48" i="9"/>
  <c r="H47" i="9" s="1"/>
  <c r="I47" i="9" s="1"/>
  <c r="J47" i="9" s="1"/>
  <c r="AS62" i="9"/>
  <c r="AS68" i="9"/>
  <c r="AS65" i="9"/>
  <c r="AS59" i="9"/>
  <c r="AS64" i="9"/>
  <c r="AS61" i="9"/>
  <c r="AS63" i="9"/>
  <c r="AS60" i="9"/>
  <c r="AS69" i="9"/>
  <c r="AS66" i="9"/>
  <c r="K66" i="9"/>
  <c r="L66" i="9" s="1"/>
  <c r="K89" i="9"/>
  <c r="L89" i="9" s="1"/>
  <c r="K95" i="9"/>
  <c r="L95" i="9" s="1"/>
  <c r="K112" i="9"/>
  <c r="L112" i="9" s="1"/>
  <c r="K109" i="9"/>
  <c r="L109" i="9" s="1"/>
  <c r="K106" i="9"/>
  <c r="L106" i="9" s="1"/>
  <c r="AU109" i="9"/>
  <c r="AU115" i="9"/>
  <c r="AU112" i="9"/>
  <c r="AU106" i="9"/>
  <c r="K111" i="9"/>
  <c r="L111" i="9" s="1"/>
  <c r="K108" i="9"/>
  <c r="L108" i="9" s="1"/>
  <c r="AU111" i="9"/>
  <c r="AU108" i="9"/>
  <c r="AU110" i="9"/>
  <c r="AU107" i="9"/>
  <c r="AU116" i="9"/>
  <c r="AU113" i="9"/>
  <c r="R127" i="9"/>
  <c r="K137" i="9"/>
  <c r="L137" i="9" s="1"/>
  <c r="D69" i="11"/>
  <c r="E54" i="11"/>
  <c r="H53" i="11" s="1"/>
  <c r="I53" i="11" s="1"/>
  <c r="J53" i="11" s="1"/>
  <c r="E63" i="11"/>
  <c r="H62" i="11" s="1"/>
  <c r="I62" i="11" s="1"/>
  <c r="J62" i="11" s="1"/>
  <c r="D77" i="11"/>
  <c r="R36" i="10"/>
  <c r="AR49" i="11"/>
  <c r="K46" i="11"/>
  <c r="L46" i="11" s="1"/>
  <c r="K51" i="11"/>
  <c r="L51" i="11" s="1"/>
  <c r="AR46" i="11"/>
  <c r="K48" i="11"/>
  <c r="L48" i="11" s="1"/>
  <c r="K43" i="11"/>
  <c r="L43" i="11" s="1"/>
  <c r="K53" i="11"/>
  <c r="L53" i="11" s="1"/>
  <c r="AR51" i="11"/>
  <c r="AR48" i="11"/>
  <c r="K45" i="11"/>
  <c r="L45" i="11" s="1"/>
  <c r="AR43" i="11"/>
  <c r="AR53" i="11"/>
  <c r="K50" i="11"/>
  <c r="L50" i="11" s="1"/>
  <c r="K52" i="11"/>
  <c r="L52" i="11" s="1"/>
  <c r="AR47" i="11"/>
  <c r="K44" i="11"/>
  <c r="L44" i="11" s="1"/>
  <c r="AR52" i="11"/>
  <c r="K49" i="11"/>
  <c r="L49" i="11" s="1"/>
  <c r="AR42" i="11"/>
  <c r="R93" i="11"/>
  <c r="AR46" i="8"/>
  <c r="AS60" i="8"/>
  <c r="AS63" i="8"/>
  <c r="K74" i="8"/>
  <c r="L74" i="8" s="1"/>
  <c r="K77" i="8"/>
  <c r="L77" i="8" s="1"/>
  <c r="K80" i="8"/>
  <c r="L80" i="8" s="1"/>
  <c r="D84" i="8"/>
  <c r="AU107" i="8"/>
  <c r="T108" i="8"/>
  <c r="AU110" i="8"/>
  <c r="T111" i="8"/>
  <c r="AV113" i="8"/>
  <c r="AV116" i="8"/>
  <c r="AV122" i="8"/>
  <c r="AV138" i="8"/>
  <c r="AV141" i="8"/>
  <c r="K27" i="9"/>
  <c r="L27" i="9" s="1"/>
  <c r="AR44" i="9"/>
  <c r="AR49" i="9"/>
  <c r="K51" i="9"/>
  <c r="L51" i="9" s="1"/>
  <c r="K63" i="9"/>
  <c r="L63" i="9" s="1"/>
  <c r="AR64" i="9"/>
  <c r="K97" i="9"/>
  <c r="L97" i="9" s="1"/>
  <c r="R110" i="9"/>
  <c r="K82" i="11"/>
  <c r="L82" i="11" s="1"/>
  <c r="AR79" i="11"/>
  <c r="AR76" i="11"/>
  <c r="K84" i="11"/>
  <c r="L84" i="11" s="1"/>
  <c r="AR78" i="11"/>
  <c r="AR75" i="11"/>
  <c r="AR83" i="11"/>
  <c r="K75" i="11"/>
  <c r="L75" i="11" s="1"/>
  <c r="K78" i="11"/>
  <c r="L78" i="11" s="1"/>
  <c r="K77" i="11"/>
  <c r="L77" i="11" s="1"/>
  <c r="K76" i="11"/>
  <c r="L76" i="11" s="1"/>
  <c r="AR84" i="11"/>
  <c r="K81" i="11"/>
  <c r="L81" i="11" s="1"/>
  <c r="K74" i="11"/>
  <c r="L74" i="11" s="1"/>
  <c r="K80" i="11"/>
  <c r="L80" i="11" s="1"/>
  <c r="K79" i="11"/>
  <c r="L79" i="11" s="1"/>
  <c r="K73" i="11"/>
  <c r="L73" i="11" s="1"/>
  <c r="AR74" i="11"/>
  <c r="AR73" i="11"/>
  <c r="AR81" i="11"/>
  <c r="AR80" i="11"/>
  <c r="E84" i="10"/>
  <c r="H83" i="10" s="1"/>
  <c r="I83" i="10" s="1"/>
  <c r="J83" i="10" s="1"/>
  <c r="D99" i="10"/>
  <c r="AS46" i="8"/>
  <c r="E49" i="8"/>
  <c r="H48" i="8" s="1"/>
  <c r="I48" i="8" s="1"/>
  <c r="J48" i="8" s="1"/>
  <c r="K51" i="8"/>
  <c r="L51" i="8" s="1"/>
  <c r="T73" i="8"/>
  <c r="AR81" i="8"/>
  <c r="T82" i="8"/>
  <c r="AR84" i="8"/>
  <c r="K90" i="8"/>
  <c r="L90" i="8" s="1"/>
  <c r="AV107" i="8"/>
  <c r="AV110" i="8"/>
  <c r="T125" i="8"/>
  <c r="K126" i="8"/>
  <c r="L126" i="8" s="1"/>
  <c r="AU131" i="8"/>
  <c r="AR28" i="9"/>
  <c r="K60" i="9"/>
  <c r="L60" i="9" s="1"/>
  <c r="AR61" i="9"/>
  <c r="AR67" i="9"/>
  <c r="K69" i="9"/>
  <c r="L69" i="9" s="1"/>
  <c r="K105" i="9"/>
  <c r="L105" i="9" s="1"/>
  <c r="D73" i="11"/>
  <c r="AR49" i="8"/>
  <c r="K66" i="8"/>
  <c r="L66" i="8" s="1"/>
  <c r="D67" i="8"/>
  <c r="K69" i="8"/>
  <c r="L69" i="8" s="1"/>
  <c r="T76" i="8"/>
  <c r="AR78" i="8"/>
  <c r="T79" i="8"/>
  <c r="AS81" i="8"/>
  <c r="AS84" i="8"/>
  <c r="AK92" i="8"/>
  <c r="K95" i="8"/>
  <c r="L95" i="8" s="1"/>
  <c r="AK97" i="8"/>
  <c r="K100" i="8"/>
  <c r="L100" i="8" s="1"/>
  <c r="T121" i="8"/>
  <c r="T123" i="8"/>
  <c r="K124" i="8"/>
  <c r="L124" i="8" s="1"/>
  <c r="AU129" i="8"/>
  <c r="AV131" i="8"/>
  <c r="K144" i="8"/>
  <c r="L144" i="8" s="1"/>
  <c r="K147" i="8"/>
  <c r="L147" i="8" s="1"/>
  <c r="K31" i="9"/>
  <c r="L31" i="9" s="1"/>
  <c r="AR32" i="9"/>
  <c r="K35" i="9"/>
  <c r="L35" i="9" s="1"/>
  <c r="E66" i="9"/>
  <c r="H65" i="9" s="1"/>
  <c r="I65" i="9" s="1"/>
  <c r="J65" i="9" s="1"/>
  <c r="D80" i="9"/>
  <c r="AS67" i="9"/>
  <c r="AK97" i="9"/>
  <c r="K114" i="9"/>
  <c r="L114" i="9" s="1"/>
  <c r="R131" i="9"/>
  <c r="K42" i="11"/>
  <c r="L42" i="11" s="1"/>
  <c r="D59" i="11"/>
  <c r="R32" i="10"/>
  <c r="AR44" i="8"/>
  <c r="AS49" i="8"/>
  <c r="AR58" i="8"/>
  <c r="K60" i="8"/>
  <c r="L60" i="8" s="1"/>
  <c r="K63" i="8"/>
  <c r="L63" i="8" s="1"/>
  <c r="AR67" i="8"/>
  <c r="K113" i="8"/>
  <c r="L113" i="8" s="1"/>
  <c r="K116" i="8"/>
  <c r="L116" i="8" s="1"/>
  <c r="K122" i="8"/>
  <c r="L122" i="8" s="1"/>
  <c r="AV129" i="8"/>
  <c r="T132" i="8"/>
  <c r="AU136" i="8"/>
  <c r="K138" i="8"/>
  <c r="L138" i="8" s="1"/>
  <c r="K141" i="8"/>
  <c r="L141" i="8" s="1"/>
  <c r="AU145" i="8"/>
  <c r="AS32" i="9"/>
  <c r="AR36" i="9"/>
  <c r="K46" i="9"/>
  <c r="L46" i="9" s="1"/>
  <c r="D77" i="9"/>
  <c r="E63" i="9"/>
  <c r="H62" i="9" s="1"/>
  <c r="I62" i="9" s="1"/>
  <c r="J62" i="9" s="1"/>
  <c r="K65" i="9"/>
  <c r="L65" i="9" s="1"/>
  <c r="AU147" i="9"/>
  <c r="AU144" i="9"/>
  <c r="K146" i="9"/>
  <c r="L146" i="9" s="1"/>
  <c r="AU140" i="9"/>
  <c r="AU146" i="9"/>
  <c r="AU143" i="9"/>
  <c r="AU137" i="9"/>
  <c r="K142" i="9"/>
  <c r="L142" i="9" s="1"/>
  <c r="K139" i="9"/>
  <c r="L139" i="9" s="1"/>
  <c r="K145" i="9"/>
  <c r="L145" i="9" s="1"/>
  <c r="K136" i="9"/>
  <c r="L136" i="9" s="1"/>
  <c r="AU141" i="9"/>
  <c r="AU138" i="9"/>
  <c r="AS44" i="8"/>
  <c r="AS58" i="8"/>
  <c r="T59" i="8"/>
  <c r="AR61" i="8"/>
  <c r="AR64" i="8"/>
  <c r="T65" i="8"/>
  <c r="AS67" i="8"/>
  <c r="T68" i="8"/>
  <c r="AU105" i="8"/>
  <c r="K107" i="8"/>
  <c r="L107" i="8" s="1"/>
  <c r="K110" i="8"/>
  <c r="L110" i="8" s="1"/>
  <c r="AU114" i="8"/>
  <c r="AU127" i="8"/>
  <c r="T130" i="8"/>
  <c r="K131" i="8"/>
  <c r="L131" i="8" s="1"/>
  <c r="AV136" i="8"/>
  <c r="T137" i="8"/>
  <c r="AU139" i="8"/>
  <c r="AU142" i="8"/>
  <c r="T143" i="8"/>
  <c r="AV145" i="8"/>
  <c r="T146" i="8"/>
  <c r="AS36" i="9"/>
  <c r="D74" i="9"/>
  <c r="E60" i="9"/>
  <c r="H59" i="9" s="1"/>
  <c r="I59" i="9" s="1"/>
  <c r="J59" i="9" s="1"/>
  <c r="K62" i="9"/>
  <c r="L62" i="9" s="1"/>
  <c r="AK93" i="9"/>
  <c r="K116" i="9"/>
  <c r="L116" i="9" s="1"/>
  <c r="AU139" i="9"/>
  <c r="AU145" i="9"/>
  <c r="R28" i="11"/>
  <c r="R30" i="10"/>
  <c r="AR42" i="8"/>
  <c r="K49" i="8"/>
  <c r="L49" i="8" s="1"/>
  <c r="AR52" i="8"/>
  <c r="AS61" i="8"/>
  <c r="T62" i="8"/>
  <c r="AS64" i="8"/>
  <c r="K81" i="8"/>
  <c r="L81" i="8" s="1"/>
  <c r="K84" i="8"/>
  <c r="L84" i="8" s="1"/>
  <c r="K91" i="8"/>
  <c r="L91" i="8" s="1"/>
  <c r="K96" i="8"/>
  <c r="L96" i="8" s="1"/>
  <c r="AK98" i="8"/>
  <c r="T106" i="8"/>
  <c r="AU108" i="8"/>
  <c r="AU111" i="8"/>
  <c r="T112" i="8"/>
  <c r="T115" i="8"/>
  <c r="AV127" i="8"/>
  <c r="AV139" i="8"/>
  <c r="T140" i="8"/>
  <c r="AV142" i="8"/>
  <c r="AR29" i="9"/>
  <c r="E68" i="9"/>
  <c r="H67" i="9" s="1"/>
  <c r="I67" i="9" s="1"/>
  <c r="J67" i="9" s="1"/>
  <c r="D98" i="9"/>
  <c r="AV140" i="9"/>
  <c r="AV146" i="9"/>
  <c r="AV143" i="9"/>
  <c r="AV137" i="9"/>
  <c r="AV142" i="9"/>
  <c r="AV139" i="9"/>
  <c r="AV141" i="9"/>
  <c r="AV138" i="9"/>
  <c r="AV147" i="9"/>
  <c r="AV144" i="9"/>
  <c r="AV145" i="9"/>
  <c r="D92" i="11"/>
  <c r="E77" i="11"/>
  <c r="H76" i="11" s="1"/>
  <c r="I76" i="11" s="1"/>
  <c r="J76" i="11" s="1"/>
  <c r="T77" i="11"/>
  <c r="T83" i="11"/>
  <c r="T80" i="11"/>
  <c r="T74" i="11"/>
  <c r="T79" i="11"/>
  <c r="T76" i="11"/>
  <c r="T73" i="11"/>
  <c r="T81" i="11"/>
  <c r="T82" i="11"/>
  <c r="T75" i="11"/>
  <c r="T84" i="11"/>
  <c r="R138" i="11"/>
  <c r="R69" i="10"/>
  <c r="AR47" i="8"/>
  <c r="AS52" i="8"/>
  <c r="AR82" i="8"/>
  <c r="AK93" i="8"/>
  <c r="T109" i="8"/>
  <c r="AU125" i="8"/>
  <c r="K129" i="8"/>
  <c r="L129" i="8" s="1"/>
  <c r="AR69" i="9"/>
  <c r="AR66" i="9"/>
  <c r="K68" i="9"/>
  <c r="L68" i="9" s="1"/>
  <c r="AR62" i="9"/>
  <c r="AR68" i="9"/>
  <c r="AR65" i="9"/>
  <c r="AR59" i="9"/>
  <c r="K67" i="9"/>
  <c r="L67" i="9" s="1"/>
  <c r="K58" i="9"/>
  <c r="L58" i="9" s="1"/>
  <c r="AR63" i="9"/>
  <c r="AR60" i="9"/>
  <c r="R107" i="9"/>
  <c r="R67" i="11"/>
  <c r="D79" i="11"/>
  <c r="D98" i="11"/>
  <c r="E83" i="11"/>
  <c r="H82" i="11" s="1"/>
  <c r="I82" i="11" s="1"/>
  <c r="J82" i="11" s="1"/>
  <c r="R91" i="11"/>
  <c r="R94" i="11"/>
  <c r="K58" i="8"/>
  <c r="L58" i="8" s="1"/>
  <c r="K67" i="8"/>
  <c r="L67" i="8" s="1"/>
  <c r="D68" i="8"/>
  <c r="T74" i="8"/>
  <c r="AR79" i="8"/>
  <c r="T80" i="8"/>
  <c r="AK89" i="8"/>
  <c r="AU121" i="8"/>
  <c r="AU123" i="8"/>
  <c r="AV125" i="8"/>
  <c r="K136" i="8"/>
  <c r="L136" i="8" s="1"/>
  <c r="K145" i="8"/>
  <c r="L145" i="8" s="1"/>
  <c r="AR26" i="9"/>
  <c r="AR37" i="9"/>
  <c r="AR45" i="11"/>
  <c r="K92" i="8"/>
  <c r="L92" i="8" s="1"/>
  <c r="K97" i="8"/>
  <c r="L97" i="8" s="1"/>
  <c r="AU132" i="8"/>
  <c r="E76" i="9"/>
  <c r="H75" i="9" s="1"/>
  <c r="I75" i="9" s="1"/>
  <c r="J75" i="9" s="1"/>
  <c r="D91" i="9"/>
  <c r="R138" i="9"/>
  <c r="AR45" i="8"/>
  <c r="AR59" i="8"/>
  <c r="AR65" i="8"/>
  <c r="T66" i="8"/>
  <c r="AR68" i="8"/>
  <c r="T69" i="8"/>
  <c r="AK94" i="8"/>
  <c r="K108" i="8"/>
  <c r="L108" i="8" s="1"/>
  <c r="K111" i="8"/>
  <c r="L111" i="8" s="1"/>
  <c r="T124" i="8"/>
  <c r="K125" i="8"/>
  <c r="L125" i="8" s="1"/>
  <c r="AV132" i="8"/>
  <c r="AU137" i="8"/>
  <c r="AU143" i="8"/>
  <c r="T144" i="8"/>
  <c r="AU146" i="8"/>
  <c r="T147" i="8"/>
  <c r="K29" i="9"/>
  <c r="L29" i="9" s="1"/>
  <c r="D79" i="9"/>
  <c r="K92" i="9"/>
  <c r="L92" i="9" s="1"/>
  <c r="T110" i="9"/>
  <c r="T107" i="9"/>
  <c r="T116" i="9"/>
  <c r="T113" i="9"/>
  <c r="T109" i="9"/>
  <c r="T115" i="9"/>
  <c r="T112" i="9"/>
  <c r="T106" i="9"/>
  <c r="T111" i="9"/>
  <c r="T108" i="9"/>
  <c r="T114" i="9"/>
  <c r="T105" i="9"/>
  <c r="K113" i="9"/>
  <c r="L113" i="9" s="1"/>
  <c r="T131" i="9"/>
  <c r="T122" i="9"/>
  <c r="T124" i="9"/>
  <c r="T126" i="9"/>
  <c r="T128" i="9"/>
  <c r="T125" i="9"/>
  <c r="T127" i="9"/>
  <c r="T123" i="9"/>
  <c r="R130" i="9"/>
  <c r="R30" i="11"/>
  <c r="K47" i="11"/>
  <c r="L47" i="11" s="1"/>
  <c r="AR50" i="11"/>
  <c r="R63" i="11"/>
  <c r="T60" i="8"/>
  <c r="AS65" i="8"/>
  <c r="AU106" i="8"/>
  <c r="AU112" i="8"/>
  <c r="T113" i="8"/>
  <c r="T138" i="8"/>
  <c r="AV143" i="8"/>
  <c r="AR30" i="9"/>
  <c r="K33" i="9"/>
  <c r="L33" i="9" s="1"/>
  <c r="D80" i="11"/>
  <c r="AS51" i="9"/>
  <c r="T52" i="9"/>
  <c r="T61" i="9"/>
  <c r="T64" i="9"/>
  <c r="R73" i="9"/>
  <c r="K83" i="9"/>
  <c r="L83" i="9" s="1"/>
  <c r="T92" i="9"/>
  <c r="T97" i="9"/>
  <c r="AV124" i="9"/>
  <c r="K128" i="9"/>
  <c r="L128" i="9" s="1"/>
  <c r="T142" i="9"/>
  <c r="AS31" i="11"/>
  <c r="AS35" i="11"/>
  <c r="K68" i="11"/>
  <c r="L68" i="11" s="1"/>
  <c r="E69" i="11"/>
  <c r="H68" i="11" s="1"/>
  <c r="I68" i="11" s="1"/>
  <c r="J68" i="11" s="1"/>
  <c r="E84" i="11"/>
  <c r="H83" i="11" s="1"/>
  <c r="I83" i="11" s="1"/>
  <c r="J83" i="11" s="1"/>
  <c r="D61" i="10"/>
  <c r="T47" i="9"/>
  <c r="K74" i="9"/>
  <c r="L74" i="9" s="1"/>
  <c r="K77" i="9"/>
  <c r="L77" i="9" s="1"/>
  <c r="K80" i="9"/>
  <c r="L80" i="9" s="1"/>
  <c r="AL91" i="9"/>
  <c r="AL96" i="9"/>
  <c r="AV113" i="9"/>
  <c r="AV116" i="9"/>
  <c r="AV122" i="9"/>
  <c r="T29" i="11"/>
  <c r="AS52" i="11"/>
  <c r="AS80" i="11"/>
  <c r="R140" i="11"/>
  <c r="AR49" i="10"/>
  <c r="K46" i="10"/>
  <c r="L46" i="10" s="1"/>
  <c r="K51" i="10"/>
  <c r="L51" i="10" s="1"/>
  <c r="AR46" i="10"/>
  <c r="K48" i="10"/>
  <c r="L48" i="10" s="1"/>
  <c r="K43" i="10"/>
  <c r="L43" i="10" s="1"/>
  <c r="K53" i="10"/>
  <c r="L53" i="10" s="1"/>
  <c r="AR51" i="10"/>
  <c r="AR48" i="10"/>
  <c r="K45" i="10"/>
  <c r="L45" i="10" s="1"/>
  <c r="AR43" i="10"/>
  <c r="AR53" i="10"/>
  <c r="K50" i="10"/>
  <c r="L50" i="10" s="1"/>
  <c r="K47" i="10"/>
  <c r="L47" i="10" s="1"/>
  <c r="AR45" i="10"/>
  <c r="AR50" i="10"/>
  <c r="K42" i="10"/>
  <c r="L42" i="10" s="1"/>
  <c r="AR47" i="10"/>
  <c r="K44" i="10"/>
  <c r="L44" i="10" s="1"/>
  <c r="AR52" i="10"/>
  <c r="K49" i="10"/>
  <c r="L49" i="10" s="1"/>
  <c r="AR42" i="10"/>
  <c r="E66" i="10"/>
  <c r="H65" i="10" s="1"/>
  <c r="I65" i="10" s="1"/>
  <c r="J65" i="10" s="1"/>
  <c r="D80" i="10"/>
  <c r="E65" i="10"/>
  <c r="H64" i="10" s="1"/>
  <c r="I64" i="10" s="1"/>
  <c r="J64" i="10" s="1"/>
  <c r="D79" i="10"/>
  <c r="E67" i="10"/>
  <c r="H66" i="10" s="1"/>
  <c r="I66" i="10" s="1"/>
  <c r="J66" i="10" s="1"/>
  <c r="R97" i="10"/>
  <c r="R66" i="12"/>
  <c r="AV110" i="9"/>
  <c r="K126" i="9"/>
  <c r="L126" i="9" s="1"/>
  <c r="AU131" i="9"/>
  <c r="L27" i="11"/>
  <c r="T33" i="11"/>
  <c r="AS47" i="11"/>
  <c r="K58" i="11"/>
  <c r="L58" i="11" s="1"/>
  <c r="T69" i="11"/>
  <c r="T66" i="11"/>
  <c r="R136" i="11"/>
  <c r="AV140" i="11"/>
  <c r="AV146" i="11"/>
  <c r="AV143" i="11"/>
  <c r="AV137" i="11"/>
  <c r="AV142" i="11"/>
  <c r="AV139" i="11"/>
  <c r="AV145" i="11"/>
  <c r="AV136" i="11"/>
  <c r="AV141" i="11"/>
  <c r="AV138" i="11"/>
  <c r="AV147" i="11"/>
  <c r="AV144" i="11"/>
  <c r="D84" i="10"/>
  <c r="E70" i="10"/>
  <c r="H69" i="10" s="1"/>
  <c r="I69" i="10" s="1"/>
  <c r="J69" i="10" s="1"/>
  <c r="L67" i="10"/>
  <c r="R114" i="10"/>
  <c r="T64" i="10"/>
  <c r="T61" i="10"/>
  <c r="T67" i="10"/>
  <c r="T58" i="10"/>
  <c r="T63" i="10"/>
  <c r="T60" i="10"/>
  <c r="T69" i="10"/>
  <c r="T66" i="10"/>
  <c r="T62" i="10"/>
  <c r="T68" i="10"/>
  <c r="T65" i="10"/>
  <c r="T59" i="10"/>
  <c r="R75" i="10"/>
  <c r="R145" i="10"/>
  <c r="T53" i="9"/>
  <c r="T62" i="9"/>
  <c r="K81" i="9"/>
  <c r="L81" i="9" s="1"/>
  <c r="K84" i="9"/>
  <c r="L84" i="9" s="1"/>
  <c r="AV127" i="9"/>
  <c r="T30" i="11"/>
  <c r="T34" i="11"/>
  <c r="AS62" i="11"/>
  <c r="AR66" i="11"/>
  <c r="AS79" i="11"/>
  <c r="AS76" i="11"/>
  <c r="AS82" i="11"/>
  <c r="AS73" i="11"/>
  <c r="AS84" i="11"/>
  <c r="AS81" i="11"/>
  <c r="AS77" i="11"/>
  <c r="D78" i="11"/>
  <c r="R27" i="10"/>
  <c r="E63" i="10"/>
  <c r="H62" i="10" s="1"/>
  <c r="I62" i="10" s="1"/>
  <c r="J62" i="10" s="1"/>
  <c r="D77" i="10"/>
  <c r="AU125" i="9"/>
  <c r="K129" i="9"/>
  <c r="L129" i="9" s="1"/>
  <c r="AS29" i="11"/>
  <c r="K32" i="11"/>
  <c r="L32" i="11" s="1"/>
  <c r="AR33" i="11"/>
  <c r="K36" i="11"/>
  <c r="L36" i="11" s="1"/>
  <c r="AS53" i="11"/>
  <c r="D66" i="11"/>
  <c r="AS66" i="11"/>
  <c r="T68" i="11"/>
  <c r="D75" i="11"/>
  <c r="R143" i="11"/>
  <c r="D75" i="10"/>
  <c r="E61" i="10"/>
  <c r="H60" i="10" s="1"/>
  <c r="I60" i="10" s="1"/>
  <c r="J60" i="10" s="1"/>
  <c r="AS47" i="9"/>
  <c r="T74" i="9"/>
  <c r="AR76" i="9"/>
  <c r="AR79" i="9"/>
  <c r="T80" i="9"/>
  <c r="AS82" i="9"/>
  <c r="T83" i="9"/>
  <c r="AL93" i="9"/>
  <c r="AU123" i="9"/>
  <c r="AV125" i="9"/>
  <c r="AR26" i="11"/>
  <c r="AU26" i="11" s="1"/>
  <c r="T27" i="11"/>
  <c r="AR37" i="11"/>
  <c r="AS43" i="11"/>
  <c r="AS48" i="11"/>
  <c r="K59" i="11"/>
  <c r="L59" i="11" s="1"/>
  <c r="K62" i="11"/>
  <c r="L62" i="11" s="1"/>
  <c r="K65" i="11"/>
  <c r="L65" i="11" s="1"/>
  <c r="AR67" i="11"/>
  <c r="L68" i="10"/>
  <c r="R78" i="10"/>
  <c r="R128" i="10"/>
  <c r="AS48" i="12"/>
  <c r="AS43" i="12"/>
  <c r="AS53" i="12"/>
  <c r="AS45" i="12"/>
  <c r="AS50" i="12"/>
  <c r="AS47" i="12"/>
  <c r="AS52" i="12"/>
  <c r="AS42" i="12"/>
  <c r="AS44" i="12"/>
  <c r="AS49" i="12"/>
  <c r="AS46" i="12"/>
  <c r="AS51" i="12"/>
  <c r="R47" i="12"/>
  <c r="R95" i="12"/>
  <c r="AS50" i="9"/>
  <c r="T66" i="9"/>
  <c r="T69" i="9"/>
  <c r="T95" i="9"/>
  <c r="T100" i="9"/>
  <c r="K125" i="9"/>
  <c r="L125" i="9" s="1"/>
  <c r="AU130" i="9"/>
  <c r="AV132" i="9"/>
  <c r="T144" i="9"/>
  <c r="T147" i="9"/>
  <c r="K29" i="11"/>
  <c r="L29" i="11" s="1"/>
  <c r="T31" i="11"/>
  <c r="T35" i="11"/>
  <c r="AS51" i="11"/>
  <c r="AR60" i="11"/>
  <c r="T61" i="11"/>
  <c r="T64" i="11"/>
  <c r="T131" i="11"/>
  <c r="T122" i="11"/>
  <c r="T124" i="11"/>
  <c r="T126" i="11"/>
  <c r="T128" i="11"/>
  <c r="T130" i="11"/>
  <c r="T132" i="11"/>
  <c r="T123" i="11"/>
  <c r="T121" i="11"/>
  <c r="T127" i="11"/>
  <c r="L130" i="11"/>
  <c r="R141" i="11"/>
  <c r="L60" i="10"/>
  <c r="R53" i="12"/>
  <c r="R43" i="14"/>
  <c r="AS45" i="9"/>
  <c r="T46" i="9"/>
  <c r="T60" i="9"/>
  <c r="T63" i="9"/>
  <c r="K82" i="9"/>
  <c r="L82" i="9" s="1"/>
  <c r="AL94" i="9"/>
  <c r="AL99" i="9"/>
  <c r="AV130" i="9"/>
  <c r="T138" i="9"/>
  <c r="T141" i="9"/>
  <c r="AR30" i="11"/>
  <c r="K33" i="11"/>
  <c r="L33" i="11" s="1"/>
  <c r="AR34" i="11"/>
  <c r="AS60" i="11"/>
  <c r="AS63" i="11"/>
  <c r="D97" i="10"/>
  <c r="E82" i="10"/>
  <c r="H81" i="10" s="1"/>
  <c r="I81" i="10" s="1"/>
  <c r="J81" i="10" s="1"/>
  <c r="R100" i="12"/>
  <c r="D115" i="11"/>
  <c r="E100" i="11"/>
  <c r="H99" i="11" s="1"/>
  <c r="I99" i="11" s="1"/>
  <c r="J99" i="11" s="1"/>
  <c r="R137" i="11"/>
  <c r="R146" i="11"/>
  <c r="P26" i="10"/>
  <c r="Q26" i="10" s="1"/>
  <c r="S26" i="10" s="1"/>
  <c r="E60" i="10"/>
  <c r="H59" i="10" s="1"/>
  <c r="I59" i="10" s="1"/>
  <c r="J59" i="10" s="1"/>
  <c r="D74" i="10"/>
  <c r="R52" i="10"/>
  <c r="E59" i="10"/>
  <c r="H58" i="10" s="1"/>
  <c r="I58" i="10" s="1"/>
  <c r="J58" i="10" s="1"/>
  <c r="D73" i="10"/>
  <c r="L63" i="10"/>
  <c r="AR74" i="9"/>
  <c r="AR80" i="9"/>
  <c r="T81" i="9"/>
  <c r="T91" i="9"/>
  <c r="AV128" i="9"/>
  <c r="K132" i="9"/>
  <c r="L132" i="9" s="1"/>
  <c r="T28" i="11"/>
  <c r="AR68" i="11"/>
  <c r="K69" i="11"/>
  <c r="L69" i="11" s="1"/>
  <c r="K66" i="11"/>
  <c r="L66" i="11" s="1"/>
  <c r="R126" i="11"/>
  <c r="L58" i="10"/>
  <c r="R116" i="12"/>
  <c r="E67" i="13"/>
  <c r="H66" i="13" s="1"/>
  <c r="I66" i="13" s="1"/>
  <c r="J66" i="13" s="1"/>
  <c r="D81" i="13"/>
  <c r="D78" i="10"/>
  <c r="E64" i="10"/>
  <c r="H63" i="10" s="1"/>
  <c r="I63" i="10" s="1"/>
  <c r="J63" i="10" s="1"/>
  <c r="T58" i="9"/>
  <c r="T136" i="9"/>
  <c r="AR31" i="11"/>
  <c r="K34" i="11"/>
  <c r="L34" i="11" s="1"/>
  <c r="AS58" i="11"/>
  <c r="T59" i="11"/>
  <c r="AR61" i="11"/>
  <c r="AR64" i="11"/>
  <c r="AL99" i="11"/>
  <c r="AL94" i="11"/>
  <c r="AL89" i="11"/>
  <c r="AL93" i="11"/>
  <c r="AL98" i="11"/>
  <c r="AL97" i="11"/>
  <c r="AL92" i="11"/>
  <c r="D82" i="10"/>
  <c r="K99" i="11"/>
  <c r="L99" i="11" s="1"/>
  <c r="K106" i="11"/>
  <c r="L106" i="11" s="1"/>
  <c r="K109" i="11"/>
  <c r="L109" i="11" s="1"/>
  <c r="K112" i="11"/>
  <c r="L112" i="11" s="1"/>
  <c r="AU124" i="11"/>
  <c r="AV126" i="11"/>
  <c r="T145" i="11"/>
  <c r="AR31" i="10"/>
  <c r="K34" i="10"/>
  <c r="L34" i="10" s="1"/>
  <c r="AR35" i="10"/>
  <c r="T36" i="10"/>
  <c r="AS44" i="10"/>
  <c r="AR61" i="10"/>
  <c r="AR64" i="10"/>
  <c r="AS67" i="10"/>
  <c r="E59" i="12"/>
  <c r="H58" i="12" s="1"/>
  <c r="I58" i="12" s="1"/>
  <c r="J58" i="12" s="1"/>
  <c r="D73" i="12"/>
  <c r="D65" i="12"/>
  <c r="E50" i="12"/>
  <c r="H49" i="12" s="1"/>
  <c r="I49" i="12" s="1"/>
  <c r="J49" i="12" s="1"/>
  <c r="AR66" i="12"/>
  <c r="D84" i="12"/>
  <c r="AU113" i="11"/>
  <c r="AU116" i="11"/>
  <c r="AU122" i="11"/>
  <c r="K128" i="11"/>
  <c r="L128" i="11" s="1"/>
  <c r="AS31" i="10"/>
  <c r="AS35" i="10"/>
  <c r="T53" i="10"/>
  <c r="AS64" i="10"/>
  <c r="AR82" i="10"/>
  <c r="AR84" i="10"/>
  <c r="K81" i="10"/>
  <c r="L81" i="10" s="1"/>
  <c r="R90" i="12"/>
  <c r="R109" i="12"/>
  <c r="R114" i="13"/>
  <c r="R49" i="12"/>
  <c r="E68" i="12"/>
  <c r="H67" i="12" s="1"/>
  <c r="I67" i="12" s="1"/>
  <c r="J67" i="12" s="1"/>
  <c r="D82" i="12"/>
  <c r="R69" i="12"/>
  <c r="AV116" i="12"/>
  <c r="AV109" i="12"/>
  <c r="AV112" i="12"/>
  <c r="AV106" i="12"/>
  <c r="AV115" i="12"/>
  <c r="AV111" i="12"/>
  <c r="AV108" i="12"/>
  <c r="AV114" i="12"/>
  <c r="AV105" i="12"/>
  <c r="AV110" i="12"/>
  <c r="AV107" i="12"/>
  <c r="R111" i="12"/>
  <c r="O121" i="12"/>
  <c r="R121" i="12"/>
  <c r="AV126" i="12"/>
  <c r="AV130" i="12"/>
  <c r="AV132" i="12"/>
  <c r="AV127" i="12"/>
  <c r="AV129" i="12"/>
  <c r="AV122" i="12"/>
  <c r="AV124" i="12"/>
  <c r="AV131" i="12"/>
  <c r="AV125" i="12"/>
  <c r="AV123" i="12"/>
  <c r="AV121" i="12"/>
  <c r="AK92" i="11"/>
  <c r="K95" i="11"/>
  <c r="L95" i="11" s="1"/>
  <c r="AK97" i="11"/>
  <c r="T98" i="11"/>
  <c r="K100" i="11"/>
  <c r="L100" i="11" s="1"/>
  <c r="K124" i="11"/>
  <c r="L124" i="11" s="1"/>
  <c r="AU129" i="11"/>
  <c r="AV131" i="11"/>
  <c r="K144" i="11"/>
  <c r="L144" i="11" s="1"/>
  <c r="K147" i="11"/>
  <c r="L147" i="11" s="1"/>
  <c r="T26" i="10"/>
  <c r="AS28" i="10"/>
  <c r="K31" i="10"/>
  <c r="L31" i="10" s="1"/>
  <c r="AR32" i="10"/>
  <c r="K35" i="10"/>
  <c r="L35" i="10" s="1"/>
  <c r="T37" i="10"/>
  <c r="E45" i="10"/>
  <c r="H44" i="10" s="1"/>
  <c r="I44" i="10" s="1"/>
  <c r="J44" i="10" s="1"/>
  <c r="T51" i="10"/>
  <c r="K61" i="10"/>
  <c r="L61" i="10" s="1"/>
  <c r="K64" i="10"/>
  <c r="L64" i="10" s="1"/>
  <c r="AS76" i="10"/>
  <c r="T77" i="10"/>
  <c r="AS79" i="10"/>
  <c r="K82" i="10"/>
  <c r="L82" i="10" s="1"/>
  <c r="R132" i="10"/>
  <c r="R146" i="10"/>
  <c r="E64" i="12"/>
  <c r="H63" i="12" s="1"/>
  <c r="I63" i="12" s="1"/>
  <c r="J63" i="12" s="1"/>
  <c r="D78" i="12"/>
  <c r="R77" i="12"/>
  <c r="R98" i="12"/>
  <c r="R123" i="12"/>
  <c r="K113" i="11"/>
  <c r="L113" i="11" s="1"/>
  <c r="K116" i="11"/>
  <c r="L116" i="11" s="1"/>
  <c r="K122" i="11"/>
  <c r="L122" i="11" s="1"/>
  <c r="AV129" i="11"/>
  <c r="AS32" i="10"/>
  <c r="AR36" i="10"/>
  <c r="AS50" i="10"/>
  <c r="AR59" i="10"/>
  <c r="AR65" i="10"/>
  <c r="AR68" i="10"/>
  <c r="AS84" i="10"/>
  <c r="R26" i="12"/>
  <c r="O26" i="12"/>
  <c r="P26" i="12" s="1"/>
  <c r="Q26" i="12" s="1"/>
  <c r="D77" i="12"/>
  <c r="E63" i="12"/>
  <c r="H62" i="12" s="1"/>
  <c r="I62" i="12" s="1"/>
  <c r="J62" i="12" s="1"/>
  <c r="AR69" i="12"/>
  <c r="T89" i="11"/>
  <c r="AU105" i="11"/>
  <c r="K107" i="11"/>
  <c r="L107" i="11" s="1"/>
  <c r="K110" i="11"/>
  <c r="L110" i="11" s="1"/>
  <c r="AU114" i="11"/>
  <c r="AU127" i="11"/>
  <c r="K131" i="11"/>
  <c r="L131" i="11" s="1"/>
  <c r="T146" i="11"/>
  <c r="AS36" i="10"/>
  <c r="AS45" i="10"/>
  <c r="T46" i="10"/>
  <c r="AR62" i="10"/>
  <c r="AS65" i="10"/>
  <c r="AS68" i="10"/>
  <c r="K73" i="10"/>
  <c r="L73" i="10" s="1"/>
  <c r="T83" i="10"/>
  <c r="AS83" i="12"/>
  <c r="AS80" i="12"/>
  <c r="AS74" i="12"/>
  <c r="AS79" i="12"/>
  <c r="AS76" i="12"/>
  <c r="AS82" i="12"/>
  <c r="AS73" i="12"/>
  <c r="AS78" i="12"/>
  <c r="AS75" i="12"/>
  <c r="AV113" i="12"/>
  <c r="R144" i="12"/>
  <c r="K96" i="11"/>
  <c r="L96" i="11" s="1"/>
  <c r="AK98" i="11"/>
  <c r="AU108" i="11"/>
  <c r="AU111" i="11"/>
  <c r="T112" i="11"/>
  <c r="T115" i="11"/>
  <c r="AV127" i="11"/>
  <c r="T30" i="10"/>
  <c r="T34" i="10"/>
  <c r="AS62" i="10"/>
  <c r="K76" i="10"/>
  <c r="L76" i="10" s="1"/>
  <c r="K79" i="10"/>
  <c r="L79" i="10" s="1"/>
  <c r="AK89" i="10"/>
  <c r="AK93" i="10"/>
  <c r="AK98" i="10"/>
  <c r="K96" i="10"/>
  <c r="L96" i="10" s="1"/>
  <c r="K91" i="10"/>
  <c r="L91" i="10" s="1"/>
  <c r="K100" i="10"/>
  <c r="L100" i="10" s="1"/>
  <c r="AK97" i="10"/>
  <c r="K95" i="10"/>
  <c r="L95" i="10" s="1"/>
  <c r="AK92" i="10"/>
  <c r="K90" i="10"/>
  <c r="L90" i="10" s="1"/>
  <c r="AK96" i="10"/>
  <c r="K94" i="10"/>
  <c r="L94" i="10" s="1"/>
  <c r="AK91" i="10"/>
  <c r="K99" i="10"/>
  <c r="L99" i="10" s="1"/>
  <c r="K89" i="10"/>
  <c r="L89" i="10" s="1"/>
  <c r="K98" i="10"/>
  <c r="L98" i="10" s="1"/>
  <c r="K93" i="10"/>
  <c r="L93" i="10" s="1"/>
  <c r="AK90" i="10"/>
  <c r="AK99" i="10"/>
  <c r="AK94" i="10"/>
  <c r="AL93" i="10"/>
  <c r="AL98" i="10"/>
  <c r="AL97" i="10"/>
  <c r="AL92" i="10"/>
  <c r="AL96" i="10"/>
  <c r="AL91" i="10"/>
  <c r="AL100" i="10"/>
  <c r="AL95" i="10"/>
  <c r="R140" i="10"/>
  <c r="E65" i="12"/>
  <c r="H64" i="12" s="1"/>
  <c r="I64" i="12" s="1"/>
  <c r="J64" i="12" s="1"/>
  <c r="D79" i="12"/>
  <c r="R136" i="13"/>
  <c r="O136" i="13"/>
  <c r="T99" i="11"/>
  <c r="AU125" i="11"/>
  <c r="K129" i="11"/>
  <c r="L129" i="11" s="1"/>
  <c r="AS29" i="10"/>
  <c r="R46" i="12"/>
  <c r="R96" i="12"/>
  <c r="R99" i="12"/>
  <c r="R112" i="12"/>
  <c r="R52" i="13"/>
  <c r="R92" i="13"/>
  <c r="AK89" i="11"/>
  <c r="AU121" i="11"/>
  <c r="AU123" i="11"/>
  <c r="AV125" i="11"/>
  <c r="AR26" i="10"/>
  <c r="T27" i="10"/>
  <c r="AS33" i="10"/>
  <c r="AR37" i="10"/>
  <c r="AS43" i="10"/>
  <c r="T44" i="10"/>
  <c r="AS48" i="10"/>
  <c r="E51" i="10"/>
  <c r="H50" i="10" s="1"/>
  <c r="I50" i="10" s="1"/>
  <c r="J50" i="10" s="1"/>
  <c r="K59" i="10"/>
  <c r="L59" i="10" s="1"/>
  <c r="K62" i="10"/>
  <c r="L62" i="10" s="1"/>
  <c r="K65" i="10"/>
  <c r="L65" i="10" s="1"/>
  <c r="AS74" i="10"/>
  <c r="T75" i="10"/>
  <c r="AR77" i="10"/>
  <c r="T78" i="10"/>
  <c r="AS80" i="10"/>
  <c r="R91" i="12"/>
  <c r="E66" i="13"/>
  <c r="H65" i="13" s="1"/>
  <c r="I65" i="13" s="1"/>
  <c r="J65" i="13" s="1"/>
  <c r="D80" i="13"/>
  <c r="R109" i="13"/>
  <c r="T90" i="11"/>
  <c r="K92" i="11"/>
  <c r="L92" i="11" s="1"/>
  <c r="K97" i="11"/>
  <c r="L97" i="11" s="1"/>
  <c r="K105" i="11"/>
  <c r="L105" i="11" s="1"/>
  <c r="K114" i="11"/>
  <c r="L114" i="11" s="1"/>
  <c r="AV123" i="11"/>
  <c r="K127" i="11"/>
  <c r="L127" i="11" s="1"/>
  <c r="AU132" i="11"/>
  <c r="L145" i="11"/>
  <c r="AS26" i="10"/>
  <c r="AS37" i="10"/>
  <c r="AR66" i="10"/>
  <c r="AR69" i="10"/>
  <c r="AS77" i="10"/>
  <c r="AR83" i="10"/>
  <c r="R137" i="10"/>
  <c r="R28" i="12"/>
  <c r="D74" i="12"/>
  <c r="E60" i="12"/>
  <c r="H59" i="12" s="1"/>
  <c r="I59" i="12" s="1"/>
  <c r="J59" i="12" s="1"/>
  <c r="E53" i="12"/>
  <c r="H52" i="12" s="1"/>
  <c r="I52" i="12" s="1"/>
  <c r="J52" i="12" s="1"/>
  <c r="D68" i="12"/>
  <c r="R89" i="12"/>
  <c r="R126" i="12"/>
  <c r="R58" i="13"/>
  <c r="O58" i="13"/>
  <c r="R106" i="13"/>
  <c r="R145" i="13"/>
  <c r="R128" i="14"/>
  <c r="AK94" i="11"/>
  <c r="T95" i="11"/>
  <c r="AK99" i="11"/>
  <c r="T100" i="11"/>
  <c r="K108" i="11"/>
  <c r="L108" i="11" s="1"/>
  <c r="K111" i="11"/>
  <c r="L111" i="11" s="1"/>
  <c r="K125" i="11"/>
  <c r="L125" i="11" s="1"/>
  <c r="AU130" i="11"/>
  <c r="AV132" i="11"/>
  <c r="AU137" i="11"/>
  <c r="AU143" i="11"/>
  <c r="T144" i="11"/>
  <c r="K29" i="10"/>
  <c r="L29" i="10" s="1"/>
  <c r="T31" i="10"/>
  <c r="T42" i="10"/>
  <c r="AS51" i="10"/>
  <c r="T52" i="10"/>
  <c r="AR60" i="10"/>
  <c r="AR63" i="10"/>
  <c r="AS66" i="10"/>
  <c r="AS69" i="10"/>
  <c r="R50" i="12"/>
  <c r="R106" i="12"/>
  <c r="R108" i="12"/>
  <c r="AV128" i="12"/>
  <c r="T143" i="13"/>
  <c r="T137" i="13"/>
  <c r="T142" i="13"/>
  <c r="T139" i="13"/>
  <c r="T146" i="13"/>
  <c r="T145" i="13"/>
  <c r="T136" i="13"/>
  <c r="T147" i="13"/>
  <c r="T141" i="13"/>
  <c r="T138" i="13"/>
  <c r="T144" i="13"/>
  <c r="T140" i="13"/>
  <c r="AU106" i="11"/>
  <c r="AU112" i="11"/>
  <c r="T113" i="11"/>
  <c r="AU115" i="11"/>
  <c r="T116" i="11"/>
  <c r="K33" i="10"/>
  <c r="L33" i="10" s="1"/>
  <c r="AR34" i="10"/>
  <c r="T47" i="10"/>
  <c r="K74" i="10"/>
  <c r="L74" i="10" s="1"/>
  <c r="K77" i="10"/>
  <c r="L77" i="10" s="1"/>
  <c r="K80" i="10"/>
  <c r="L80" i="10" s="1"/>
  <c r="AR81" i="10"/>
  <c r="AL89" i="10"/>
  <c r="K92" i="10"/>
  <c r="L92" i="10" s="1"/>
  <c r="E62" i="12"/>
  <c r="H61" i="12" s="1"/>
  <c r="I61" i="12" s="1"/>
  <c r="J61" i="12" s="1"/>
  <c r="D76" i="12"/>
  <c r="R124" i="12"/>
  <c r="E59" i="13"/>
  <c r="H58" i="13" s="1"/>
  <c r="I58" i="13" s="1"/>
  <c r="J58" i="13" s="1"/>
  <c r="D73" i="13"/>
  <c r="K121" i="11"/>
  <c r="L121" i="11" s="1"/>
  <c r="K123" i="11"/>
  <c r="L123" i="11" s="1"/>
  <c r="AU128" i="11"/>
  <c r="AS30" i="10"/>
  <c r="AS81" i="10"/>
  <c r="AS82" i="10"/>
  <c r="AK95" i="10"/>
  <c r="K65" i="12"/>
  <c r="L65" i="12" s="1"/>
  <c r="K62" i="12"/>
  <c r="L62" i="12" s="1"/>
  <c r="K59" i="12"/>
  <c r="L59" i="12" s="1"/>
  <c r="K68" i="12"/>
  <c r="L68" i="12" s="1"/>
  <c r="AR62" i="12"/>
  <c r="AR68" i="12"/>
  <c r="AR65" i="12"/>
  <c r="AR59" i="12"/>
  <c r="K64" i="12"/>
  <c r="L64" i="12" s="1"/>
  <c r="K61" i="12"/>
  <c r="L61" i="12" s="1"/>
  <c r="K67" i="12"/>
  <c r="L67" i="12" s="1"/>
  <c r="K58" i="12"/>
  <c r="L58" i="12" s="1"/>
  <c r="AR64" i="12"/>
  <c r="AR61" i="12"/>
  <c r="AR67" i="12"/>
  <c r="K63" i="12"/>
  <c r="L63" i="12" s="1"/>
  <c r="K60" i="12"/>
  <c r="L60" i="12" s="1"/>
  <c r="AR58" i="12"/>
  <c r="AR63" i="12"/>
  <c r="AR60" i="12"/>
  <c r="E61" i="12"/>
  <c r="H60" i="12" s="1"/>
  <c r="I60" i="12" s="1"/>
  <c r="J60" i="12" s="1"/>
  <c r="D75" i="12"/>
  <c r="D81" i="12"/>
  <c r="R94" i="12"/>
  <c r="K66" i="10"/>
  <c r="L66" i="10" s="1"/>
  <c r="AR75" i="10"/>
  <c r="AR78" i="10"/>
  <c r="T79" i="10"/>
  <c r="K84" i="10"/>
  <c r="L84" i="10" s="1"/>
  <c r="T109" i="10"/>
  <c r="T115" i="10"/>
  <c r="T112" i="10"/>
  <c r="T106" i="10"/>
  <c r="T111" i="10"/>
  <c r="T108" i="10"/>
  <c r="T114" i="10"/>
  <c r="T105" i="10"/>
  <c r="T110" i="10"/>
  <c r="T107" i="10"/>
  <c r="R141" i="10"/>
  <c r="O27" i="12"/>
  <c r="P27" i="12" s="1"/>
  <c r="Q27" i="12" s="1"/>
  <c r="S27" i="12" s="1"/>
  <c r="U27" i="12" s="1"/>
  <c r="AQ27" i="12" s="1"/>
  <c r="AU27" i="12" s="1"/>
  <c r="R30" i="12"/>
  <c r="R42" i="13"/>
  <c r="O42" i="13"/>
  <c r="P42" i="13" s="1"/>
  <c r="Q42" i="13" s="1"/>
  <c r="S42" i="13" s="1"/>
  <c r="U42" i="13" s="1"/>
  <c r="T68" i="13"/>
  <c r="T65" i="13"/>
  <c r="T59" i="13"/>
  <c r="T64" i="13"/>
  <c r="T61" i="13"/>
  <c r="T67" i="13"/>
  <c r="T58" i="13"/>
  <c r="T63" i="13"/>
  <c r="T60" i="13"/>
  <c r="T69" i="13"/>
  <c r="T66" i="13"/>
  <c r="T62" i="13"/>
  <c r="L67" i="13"/>
  <c r="R142" i="13"/>
  <c r="D100" i="14"/>
  <c r="E85" i="14"/>
  <c r="H84" i="14" s="1"/>
  <c r="I84" i="14" s="1"/>
  <c r="J84" i="14" s="1"/>
  <c r="T95" i="10"/>
  <c r="T100" i="10"/>
  <c r="K108" i="10"/>
  <c r="L108" i="10" s="1"/>
  <c r="K111" i="10"/>
  <c r="L111" i="10" s="1"/>
  <c r="T124" i="10"/>
  <c r="K125" i="10"/>
  <c r="L125" i="10" s="1"/>
  <c r="AU130" i="10"/>
  <c r="AV132" i="10"/>
  <c r="AU143" i="10"/>
  <c r="T144" i="10"/>
  <c r="AU146" i="10"/>
  <c r="T147" i="10"/>
  <c r="K29" i="12"/>
  <c r="L29" i="12" s="1"/>
  <c r="T31" i="12"/>
  <c r="T35" i="12"/>
  <c r="T42" i="12"/>
  <c r="K43" i="12"/>
  <c r="L43" i="12" s="1"/>
  <c r="K48" i="12"/>
  <c r="L48" i="12" s="1"/>
  <c r="T52" i="12"/>
  <c r="T61" i="12"/>
  <c r="T64" i="12"/>
  <c r="AS66" i="12"/>
  <c r="K83" i="12"/>
  <c r="L83" i="12" s="1"/>
  <c r="T92" i="12"/>
  <c r="T97" i="12"/>
  <c r="AU113" i="12"/>
  <c r="R53" i="13"/>
  <c r="E60" i="13"/>
  <c r="H59" i="13" s="1"/>
  <c r="I59" i="13" s="1"/>
  <c r="J59" i="13" s="1"/>
  <c r="D74" i="13"/>
  <c r="E69" i="13"/>
  <c r="H68" i="13" s="1"/>
  <c r="I68" i="13" s="1"/>
  <c r="J68" i="13" s="1"/>
  <c r="D83" i="13"/>
  <c r="L139" i="13"/>
  <c r="AU109" i="10"/>
  <c r="AV112" i="10"/>
  <c r="AV115" i="10"/>
  <c r="K121" i="10"/>
  <c r="L121" i="10" s="1"/>
  <c r="K123" i="10"/>
  <c r="L123" i="10" s="1"/>
  <c r="AU128" i="10"/>
  <c r="AV140" i="10"/>
  <c r="AS30" i="12"/>
  <c r="AS34" i="12"/>
  <c r="K37" i="12"/>
  <c r="L37" i="12" s="1"/>
  <c r="E49" i="12"/>
  <c r="H48" i="12" s="1"/>
  <c r="I48" i="12" s="1"/>
  <c r="J48" i="12" s="1"/>
  <c r="K51" i="12"/>
  <c r="L51" i="12" s="1"/>
  <c r="E54" i="12"/>
  <c r="H53" i="12" s="1"/>
  <c r="I53" i="12" s="1"/>
  <c r="J53" i="12" s="1"/>
  <c r="T73" i="12"/>
  <c r="AR81" i="12"/>
  <c r="T82" i="12"/>
  <c r="AR84" i="12"/>
  <c r="R127" i="12"/>
  <c r="D61" i="13"/>
  <c r="E46" i="13"/>
  <c r="H45" i="13" s="1"/>
  <c r="I45" i="13" s="1"/>
  <c r="J45" i="13" s="1"/>
  <c r="R50" i="13"/>
  <c r="E63" i="13"/>
  <c r="H62" i="13" s="1"/>
  <c r="I62" i="13" s="1"/>
  <c r="J62" i="13" s="1"/>
  <c r="D77" i="13"/>
  <c r="R53" i="14"/>
  <c r="R58" i="16"/>
  <c r="O58" i="16"/>
  <c r="K115" i="10"/>
  <c r="L115" i="10" s="1"/>
  <c r="AU126" i="10"/>
  <c r="T129" i="10"/>
  <c r="K130" i="10"/>
  <c r="L130" i="10" s="1"/>
  <c r="K143" i="10"/>
  <c r="L143" i="10" s="1"/>
  <c r="T32" i="12"/>
  <c r="AR44" i="12"/>
  <c r="T45" i="12"/>
  <c r="T93" i="12"/>
  <c r="AL97" i="12"/>
  <c r="K113" i="12"/>
  <c r="L113" i="12" s="1"/>
  <c r="R45" i="13"/>
  <c r="E64" i="13"/>
  <c r="H63" i="13" s="1"/>
  <c r="I63" i="13" s="1"/>
  <c r="J63" i="13" s="1"/>
  <c r="D78" i="13"/>
  <c r="R74" i="13"/>
  <c r="AR63" i="14"/>
  <c r="AR60" i="14"/>
  <c r="AR69" i="14"/>
  <c r="AR66" i="14"/>
  <c r="K65" i="14"/>
  <c r="L65" i="14" s="1"/>
  <c r="K62" i="14"/>
  <c r="L62" i="14" s="1"/>
  <c r="K59" i="14"/>
  <c r="L59" i="14" s="1"/>
  <c r="K68" i="14"/>
  <c r="L68" i="14" s="1"/>
  <c r="AR62" i="14"/>
  <c r="AR68" i="14"/>
  <c r="AR65" i="14"/>
  <c r="AR59" i="14"/>
  <c r="K64" i="14"/>
  <c r="L64" i="14" s="1"/>
  <c r="K61" i="14"/>
  <c r="L61" i="14" s="1"/>
  <c r="K67" i="14"/>
  <c r="L67" i="14" s="1"/>
  <c r="K58" i="14"/>
  <c r="L58" i="14" s="1"/>
  <c r="AR64" i="14"/>
  <c r="AR61" i="14"/>
  <c r="AR67" i="14"/>
  <c r="K63" i="14"/>
  <c r="L63" i="14" s="1"/>
  <c r="K60" i="14"/>
  <c r="L60" i="14" s="1"/>
  <c r="AR58" i="14"/>
  <c r="K69" i="14"/>
  <c r="L69" i="14" s="1"/>
  <c r="K66" i="14"/>
  <c r="L66" i="14" s="1"/>
  <c r="K106" i="10"/>
  <c r="L106" i="10" s="1"/>
  <c r="K109" i="10"/>
  <c r="L109" i="10" s="1"/>
  <c r="K112" i="10"/>
  <c r="L112" i="10" s="1"/>
  <c r="AU124" i="10"/>
  <c r="AV126" i="10"/>
  <c r="AU144" i="10"/>
  <c r="T145" i="10"/>
  <c r="AU147" i="10"/>
  <c r="AR31" i="12"/>
  <c r="K34" i="12"/>
  <c r="L34" i="12" s="1"/>
  <c r="AR35" i="12"/>
  <c r="T36" i="12"/>
  <c r="T59" i="12"/>
  <c r="T65" i="12"/>
  <c r="T68" i="12"/>
  <c r="T89" i="12"/>
  <c r="AU105" i="12"/>
  <c r="K107" i="12"/>
  <c r="L107" i="12" s="1"/>
  <c r="K110" i="12"/>
  <c r="L110" i="12" s="1"/>
  <c r="AU114" i="12"/>
  <c r="AQ42" i="13"/>
  <c r="T97" i="10"/>
  <c r="AU113" i="10"/>
  <c r="AU116" i="10"/>
  <c r="T53" i="12"/>
  <c r="K81" i="12"/>
  <c r="L81" i="12" s="1"/>
  <c r="K84" i="12"/>
  <c r="L84" i="12" s="1"/>
  <c r="AU107" i="10"/>
  <c r="AU110" i="10"/>
  <c r="AV113" i="10"/>
  <c r="AV116" i="10"/>
  <c r="AV122" i="10"/>
  <c r="AV138" i="10"/>
  <c r="AV141" i="10"/>
  <c r="T29" i="12"/>
  <c r="T43" i="12"/>
  <c r="K44" i="12"/>
  <c r="L44" i="12" s="1"/>
  <c r="AR47" i="12"/>
  <c r="T48" i="12"/>
  <c r="AR73" i="12"/>
  <c r="K75" i="12"/>
  <c r="L75" i="12" s="1"/>
  <c r="K78" i="12"/>
  <c r="L78" i="12" s="1"/>
  <c r="AR82" i="12"/>
  <c r="T94" i="12"/>
  <c r="AL98" i="12"/>
  <c r="T99" i="12"/>
  <c r="R112" i="13"/>
  <c r="R121" i="13"/>
  <c r="O121" i="13"/>
  <c r="R127" i="13"/>
  <c r="AV107" i="10"/>
  <c r="AV110" i="10"/>
  <c r="T125" i="10"/>
  <c r="K126" i="10"/>
  <c r="L126" i="10" s="1"/>
  <c r="AU131" i="10"/>
  <c r="T33" i="12"/>
  <c r="K52" i="12"/>
  <c r="L52" i="12" s="1"/>
  <c r="T74" i="12"/>
  <c r="AR76" i="12"/>
  <c r="AR79" i="12"/>
  <c r="T80" i="12"/>
  <c r="T83" i="12"/>
  <c r="E61" i="13"/>
  <c r="H60" i="13" s="1"/>
  <c r="I60" i="13" s="1"/>
  <c r="J60" i="13" s="1"/>
  <c r="D75" i="13"/>
  <c r="K100" i="13"/>
  <c r="L100" i="13" s="1"/>
  <c r="AK97" i="13"/>
  <c r="K95" i="13"/>
  <c r="L95" i="13" s="1"/>
  <c r="AK92" i="13"/>
  <c r="K90" i="13"/>
  <c r="L90" i="13" s="1"/>
  <c r="AK96" i="13"/>
  <c r="K94" i="13"/>
  <c r="L94" i="13" s="1"/>
  <c r="AK91" i="13"/>
  <c r="K99" i="13"/>
  <c r="L99" i="13" s="1"/>
  <c r="K89" i="13"/>
  <c r="L89" i="13" s="1"/>
  <c r="AK100" i="13"/>
  <c r="AK95" i="13"/>
  <c r="K98" i="13"/>
  <c r="L98" i="13" s="1"/>
  <c r="K93" i="13"/>
  <c r="L93" i="13" s="1"/>
  <c r="AK90" i="13"/>
  <c r="AK99" i="13"/>
  <c r="AK94" i="13"/>
  <c r="AK93" i="13"/>
  <c r="AK98" i="13"/>
  <c r="K96" i="13"/>
  <c r="L96" i="13" s="1"/>
  <c r="K91" i="13"/>
  <c r="L91" i="13" s="1"/>
  <c r="R105" i="13"/>
  <c r="O105" i="13"/>
  <c r="T98" i="10"/>
  <c r="T121" i="10"/>
  <c r="T123" i="10"/>
  <c r="K124" i="10"/>
  <c r="L124" i="10" s="1"/>
  <c r="AU129" i="10"/>
  <c r="AV131" i="10"/>
  <c r="K144" i="10"/>
  <c r="L144" i="10" s="1"/>
  <c r="K147" i="10"/>
  <c r="L147" i="10" s="1"/>
  <c r="T26" i="12"/>
  <c r="AS28" i="12"/>
  <c r="K31" i="12"/>
  <c r="L31" i="12" s="1"/>
  <c r="AR32" i="12"/>
  <c r="K35" i="12"/>
  <c r="L35" i="12" s="1"/>
  <c r="T37" i="12"/>
  <c r="K42" i="12"/>
  <c r="L42" i="12" s="1"/>
  <c r="AR50" i="12"/>
  <c r="T51" i="12"/>
  <c r="T77" i="12"/>
  <c r="AL89" i="12"/>
  <c r="T90" i="12"/>
  <c r="K92" i="12"/>
  <c r="L92" i="12" s="1"/>
  <c r="K97" i="12"/>
  <c r="L97" i="12" s="1"/>
  <c r="K105" i="12"/>
  <c r="L105" i="12" s="1"/>
  <c r="K114" i="12"/>
  <c r="L114" i="12" s="1"/>
  <c r="AU116" i="12"/>
  <c r="R77" i="13"/>
  <c r="AK89" i="13"/>
  <c r="K97" i="13"/>
  <c r="L97" i="13" s="1"/>
  <c r="L147" i="13"/>
  <c r="R29" i="14"/>
  <c r="T93" i="10"/>
  <c r="K113" i="10"/>
  <c r="L113" i="10" s="1"/>
  <c r="K116" i="10"/>
  <c r="L116" i="10" s="1"/>
  <c r="AV129" i="10"/>
  <c r="T132" i="10"/>
  <c r="T69" i="12"/>
  <c r="T95" i="12"/>
  <c r="T100" i="12"/>
  <c r="T89" i="10"/>
  <c r="AU105" i="10"/>
  <c r="K107" i="10"/>
  <c r="L107" i="10" s="1"/>
  <c r="K110" i="10"/>
  <c r="L110" i="10" s="1"/>
  <c r="AU114" i="10"/>
  <c r="AU127" i="10"/>
  <c r="T130" i="10"/>
  <c r="K131" i="10"/>
  <c r="L131" i="10" s="1"/>
  <c r="AU142" i="10"/>
  <c r="T143" i="10"/>
  <c r="AS36" i="12"/>
  <c r="T46" i="12"/>
  <c r="T60" i="12"/>
  <c r="K73" i="12"/>
  <c r="L73" i="12" s="1"/>
  <c r="K82" i="12"/>
  <c r="L82" i="12" s="1"/>
  <c r="AL94" i="12"/>
  <c r="AL99" i="12"/>
  <c r="AU106" i="12"/>
  <c r="AU112" i="12"/>
  <c r="AU108" i="10"/>
  <c r="AV114" i="10"/>
  <c r="AV127" i="10"/>
  <c r="K76" i="12"/>
  <c r="L76" i="12" s="1"/>
  <c r="K79" i="12"/>
  <c r="L79" i="12" s="1"/>
  <c r="AU147" i="12"/>
  <c r="AU144" i="12"/>
  <c r="K143" i="12"/>
  <c r="L143" i="12" s="1"/>
  <c r="K140" i="12"/>
  <c r="L140" i="12" s="1"/>
  <c r="K137" i="12"/>
  <c r="L137" i="12" s="1"/>
  <c r="K146" i="12"/>
  <c r="L146" i="12" s="1"/>
  <c r="AU140" i="12"/>
  <c r="AU146" i="12"/>
  <c r="AU143" i="12"/>
  <c r="AU137" i="12"/>
  <c r="K142" i="12"/>
  <c r="L142" i="12" s="1"/>
  <c r="K139" i="12"/>
  <c r="L139" i="12" s="1"/>
  <c r="K145" i="12"/>
  <c r="L145" i="12" s="1"/>
  <c r="K136" i="12"/>
  <c r="L136" i="12" s="1"/>
  <c r="AU142" i="12"/>
  <c r="AU139" i="12"/>
  <c r="AU145" i="12"/>
  <c r="K141" i="12"/>
  <c r="L141" i="12" s="1"/>
  <c r="K138" i="12"/>
  <c r="L138" i="12" s="1"/>
  <c r="AU136" i="12"/>
  <c r="AU141" i="12"/>
  <c r="AU138" i="12"/>
  <c r="R35" i="13"/>
  <c r="L64" i="13"/>
  <c r="T94" i="10"/>
  <c r="AV108" i="10"/>
  <c r="AU125" i="10"/>
  <c r="K129" i="10"/>
  <c r="L129" i="10" s="1"/>
  <c r="AR33" i="12"/>
  <c r="K36" i="12"/>
  <c r="L36" i="12" s="1"/>
  <c r="AR43" i="12"/>
  <c r="K45" i="12"/>
  <c r="L45" i="12" s="1"/>
  <c r="T49" i="12"/>
  <c r="AR74" i="12"/>
  <c r="AR80" i="12"/>
  <c r="T81" i="12"/>
  <c r="AR83" i="12"/>
  <c r="T84" i="12"/>
  <c r="T91" i="12"/>
  <c r="AK100" i="12"/>
  <c r="R46" i="13"/>
  <c r="E65" i="13"/>
  <c r="H64" i="13" s="1"/>
  <c r="I64" i="13" s="1"/>
  <c r="J64" i="13" s="1"/>
  <c r="D79" i="13"/>
  <c r="L61" i="13"/>
  <c r="AU121" i="10"/>
  <c r="AR26" i="12"/>
  <c r="E51" i="12"/>
  <c r="H50" i="12" s="1"/>
  <c r="I50" i="12" s="1"/>
  <c r="J50" i="12" s="1"/>
  <c r="T75" i="12"/>
  <c r="AL95" i="12"/>
  <c r="K115" i="12"/>
  <c r="L115" i="12" s="1"/>
  <c r="AU124" i="12"/>
  <c r="K130" i="12"/>
  <c r="L130" i="12" s="1"/>
  <c r="AU126" i="12"/>
  <c r="AU128" i="12"/>
  <c r="AU130" i="12"/>
  <c r="K125" i="12"/>
  <c r="L125" i="12" s="1"/>
  <c r="AU132" i="12"/>
  <c r="K129" i="12"/>
  <c r="L129" i="12" s="1"/>
  <c r="K131" i="12"/>
  <c r="L131" i="12" s="1"/>
  <c r="AU127" i="12"/>
  <c r="K122" i="12"/>
  <c r="L122" i="12" s="1"/>
  <c r="K128" i="12"/>
  <c r="L128" i="12" s="1"/>
  <c r="AU122" i="12"/>
  <c r="K147" i="12"/>
  <c r="L147" i="12" s="1"/>
  <c r="R31" i="13"/>
  <c r="E70" i="13"/>
  <c r="H69" i="13" s="1"/>
  <c r="I69" i="13" s="1"/>
  <c r="J69" i="13" s="1"/>
  <c r="D84" i="13"/>
  <c r="R73" i="13"/>
  <c r="O73" i="13"/>
  <c r="T111" i="13"/>
  <c r="T108" i="13"/>
  <c r="T114" i="13"/>
  <c r="T105" i="13"/>
  <c r="L115" i="13"/>
  <c r="T110" i="13"/>
  <c r="T107" i="13"/>
  <c r="T116" i="13"/>
  <c r="T113" i="13"/>
  <c r="T109" i="13"/>
  <c r="T115" i="13"/>
  <c r="T112" i="13"/>
  <c r="L110" i="13"/>
  <c r="L107" i="13"/>
  <c r="T106" i="13"/>
  <c r="R83" i="14"/>
  <c r="T127" i="12"/>
  <c r="T139" i="12"/>
  <c r="T142" i="12"/>
  <c r="AV147" i="12"/>
  <c r="AS61" i="13"/>
  <c r="AS64" i="13"/>
  <c r="K81" i="13"/>
  <c r="L81" i="13" s="1"/>
  <c r="K84" i="13"/>
  <c r="L84" i="13" s="1"/>
  <c r="AV105" i="13"/>
  <c r="AV114" i="13"/>
  <c r="AV127" i="13"/>
  <c r="AV139" i="13"/>
  <c r="AV142" i="13"/>
  <c r="R33" i="14"/>
  <c r="D66" i="14"/>
  <c r="E51" i="14"/>
  <c r="H50" i="14" s="1"/>
  <c r="I50" i="14" s="1"/>
  <c r="J50" i="14" s="1"/>
  <c r="E53" i="14"/>
  <c r="H52" i="14" s="1"/>
  <c r="I52" i="14" s="1"/>
  <c r="J52" i="14" s="1"/>
  <c r="D68" i="14"/>
  <c r="R73" i="14"/>
  <c r="O42" i="16"/>
  <c r="P42" i="16" s="1"/>
  <c r="Q42" i="16" s="1"/>
  <c r="R42" i="16"/>
  <c r="R145" i="16"/>
  <c r="AV138" i="12"/>
  <c r="K27" i="13"/>
  <c r="L27" i="13" s="1"/>
  <c r="T29" i="13"/>
  <c r="AS42" i="13"/>
  <c r="AU42" i="13" s="1"/>
  <c r="AR47" i="13"/>
  <c r="T48" i="13"/>
  <c r="R51" i="13"/>
  <c r="AS52" i="13"/>
  <c r="AR73" i="13"/>
  <c r="K75" i="13"/>
  <c r="L75" i="13" s="1"/>
  <c r="K78" i="13"/>
  <c r="L78" i="13" s="1"/>
  <c r="AR82" i="13"/>
  <c r="T94" i="13"/>
  <c r="AL98" i="13"/>
  <c r="T99" i="13"/>
  <c r="AV108" i="13"/>
  <c r="AV111" i="13"/>
  <c r="AU125" i="13"/>
  <c r="T128" i="13"/>
  <c r="K129" i="13"/>
  <c r="L129" i="13" s="1"/>
  <c r="R48" i="14"/>
  <c r="R78" i="14"/>
  <c r="R98" i="14"/>
  <c r="AU141" i="14"/>
  <c r="AU138" i="14"/>
  <c r="AU147" i="14"/>
  <c r="AU144" i="14"/>
  <c r="K143" i="14"/>
  <c r="L143" i="14" s="1"/>
  <c r="K140" i="14"/>
  <c r="L140" i="14" s="1"/>
  <c r="K137" i="14"/>
  <c r="L137" i="14" s="1"/>
  <c r="K146" i="14"/>
  <c r="L146" i="14" s="1"/>
  <c r="AU140" i="14"/>
  <c r="AU146" i="14"/>
  <c r="AU143" i="14"/>
  <c r="AU137" i="14"/>
  <c r="K142" i="14"/>
  <c r="L142" i="14" s="1"/>
  <c r="K139" i="14"/>
  <c r="L139" i="14" s="1"/>
  <c r="K145" i="14"/>
  <c r="L145" i="14" s="1"/>
  <c r="K136" i="14"/>
  <c r="L136" i="14" s="1"/>
  <c r="AU142" i="14"/>
  <c r="AU139" i="14"/>
  <c r="AU145" i="14"/>
  <c r="K141" i="14"/>
  <c r="L141" i="14" s="1"/>
  <c r="K138" i="14"/>
  <c r="L138" i="14" s="1"/>
  <c r="AU136" i="14"/>
  <c r="R26" i="16"/>
  <c r="S26" i="16" s="1"/>
  <c r="U26" i="16" s="1"/>
  <c r="AQ26" i="16" s="1"/>
  <c r="R136" i="16"/>
  <c r="O136" i="16"/>
  <c r="R65" i="17"/>
  <c r="R64" i="18"/>
  <c r="T132" i="12"/>
  <c r="AS32" i="13"/>
  <c r="AR36" i="13"/>
  <c r="AR45" i="13"/>
  <c r="K47" i="13"/>
  <c r="L47" i="13" s="1"/>
  <c r="AS50" i="13"/>
  <c r="AR59" i="13"/>
  <c r="AR65" i="13"/>
  <c r="AR68" i="13"/>
  <c r="T95" i="13"/>
  <c r="T100" i="13"/>
  <c r="K108" i="13"/>
  <c r="L108" i="13" s="1"/>
  <c r="K111" i="13"/>
  <c r="L111" i="13" s="1"/>
  <c r="T124" i="13"/>
  <c r="K125" i="13"/>
  <c r="L125" i="13" s="1"/>
  <c r="AU130" i="13"/>
  <c r="AV132" i="13"/>
  <c r="AU137" i="13"/>
  <c r="AU143" i="13"/>
  <c r="E59" i="14"/>
  <c r="H58" i="14" s="1"/>
  <c r="I58" i="14" s="1"/>
  <c r="J58" i="14" s="1"/>
  <c r="D73" i="14"/>
  <c r="R63" i="17"/>
  <c r="T130" i="12"/>
  <c r="T137" i="12"/>
  <c r="T143" i="12"/>
  <c r="T146" i="12"/>
  <c r="AS45" i="13"/>
  <c r="AS59" i="13"/>
  <c r="AR62" i="13"/>
  <c r="AS65" i="13"/>
  <c r="AS68" i="13"/>
  <c r="K82" i="13"/>
  <c r="L82" i="13" s="1"/>
  <c r="T122" i="13"/>
  <c r="AV130" i="13"/>
  <c r="AV137" i="13"/>
  <c r="AU140" i="13"/>
  <c r="AV143" i="13"/>
  <c r="K146" i="13"/>
  <c r="L146" i="13" s="1"/>
  <c r="R76" i="14"/>
  <c r="R124" i="14"/>
  <c r="R140" i="17"/>
  <c r="T140" i="12"/>
  <c r="K28" i="13"/>
  <c r="L28" i="13" s="1"/>
  <c r="AR29" i="13"/>
  <c r="T30" i="13"/>
  <c r="T34" i="13"/>
  <c r="AS62" i="13"/>
  <c r="K76" i="13"/>
  <c r="L76" i="13" s="1"/>
  <c r="K79" i="13"/>
  <c r="L79" i="13" s="1"/>
  <c r="AV106" i="13"/>
  <c r="AV112" i="13"/>
  <c r="AV115" i="13"/>
  <c r="K123" i="13"/>
  <c r="L123" i="13" s="1"/>
  <c r="AU128" i="13"/>
  <c r="AV140" i="13"/>
  <c r="R42" i="14"/>
  <c r="O42" i="14"/>
  <c r="P42" i="14" s="1"/>
  <c r="Q42" i="14" s="1"/>
  <c r="S42" i="14" s="1"/>
  <c r="U42" i="14" s="1"/>
  <c r="AQ42" i="14" s="1"/>
  <c r="AS81" i="14"/>
  <c r="R95" i="14"/>
  <c r="R64" i="16"/>
  <c r="K32" i="13"/>
  <c r="L32" i="13" s="1"/>
  <c r="AR33" i="13"/>
  <c r="K36" i="13"/>
  <c r="L36" i="13" s="1"/>
  <c r="AS53" i="13"/>
  <c r="K68" i="13"/>
  <c r="L68" i="13" s="1"/>
  <c r="AR74" i="13"/>
  <c r="AR80" i="13"/>
  <c r="T81" i="13"/>
  <c r="AR83" i="13"/>
  <c r="T84" i="13"/>
  <c r="T91" i="13"/>
  <c r="T96" i="13"/>
  <c r="AV109" i="13"/>
  <c r="AV128" i="13"/>
  <c r="T131" i="13"/>
  <c r="K132" i="13"/>
  <c r="L132" i="13" s="1"/>
  <c r="E64" i="14"/>
  <c r="H63" i="14" s="1"/>
  <c r="I63" i="14" s="1"/>
  <c r="J63" i="14" s="1"/>
  <c r="D78" i="14"/>
  <c r="R79" i="14"/>
  <c r="R35" i="16"/>
  <c r="R84" i="16"/>
  <c r="R105" i="16"/>
  <c r="O105" i="16"/>
  <c r="R140" i="16"/>
  <c r="AR26" i="13"/>
  <c r="T27" i="13"/>
  <c r="AR37" i="13"/>
  <c r="AS43" i="13"/>
  <c r="AS48" i="13"/>
  <c r="K59" i="13"/>
  <c r="L59" i="13" s="1"/>
  <c r="K62" i="13"/>
  <c r="L62" i="13" s="1"/>
  <c r="K65" i="13"/>
  <c r="L65" i="13" s="1"/>
  <c r="AS74" i="13"/>
  <c r="T75" i="13"/>
  <c r="AR77" i="13"/>
  <c r="T78" i="13"/>
  <c r="AS80" i="13"/>
  <c r="AS83" i="13"/>
  <c r="AL100" i="13"/>
  <c r="AU126" i="13"/>
  <c r="T129" i="13"/>
  <c r="K130" i="13"/>
  <c r="L130" i="13" s="1"/>
  <c r="K137" i="13"/>
  <c r="L137" i="13" s="1"/>
  <c r="K140" i="13"/>
  <c r="L140" i="13" s="1"/>
  <c r="K143" i="13"/>
  <c r="L143" i="13" s="1"/>
  <c r="AS37" i="14"/>
  <c r="AS26" i="14"/>
  <c r="AS33" i="14"/>
  <c r="AS29" i="14"/>
  <c r="AS36" i="14"/>
  <c r="AS32" i="14"/>
  <c r="AS35" i="14"/>
  <c r="AS31" i="14"/>
  <c r="AS27" i="14"/>
  <c r="AS34" i="14"/>
  <c r="AS30" i="14"/>
  <c r="D65" i="14"/>
  <c r="E50" i="14"/>
  <c r="H49" i="14" s="1"/>
  <c r="I49" i="14" s="1"/>
  <c r="J49" i="14" s="1"/>
  <c r="R74" i="14"/>
  <c r="R144" i="14"/>
  <c r="D76" i="17"/>
  <c r="E62" i="17"/>
  <c r="H61" i="17" s="1"/>
  <c r="I61" i="17" s="1"/>
  <c r="J61" i="17" s="1"/>
  <c r="R76" i="17"/>
  <c r="R93" i="18"/>
  <c r="AR66" i="13"/>
  <c r="AR69" i="13"/>
  <c r="AS77" i="13"/>
  <c r="AU144" i="13"/>
  <c r="AS51" i="14"/>
  <c r="AS48" i="14"/>
  <c r="AS43" i="14"/>
  <c r="AS53" i="14"/>
  <c r="AS45" i="14"/>
  <c r="AS50" i="14"/>
  <c r="AS47" i="14"/>
  <c r="AS52" i="14"/>
  <c r="AS44" i="14"/>
  <c r="AS49" i="14"/>
  <c r="AS46" i="14"/>
  <c r="R147" i="14"/>
  <c r="R78" i="16"/>
  <c r="T124" i="12"/>
  <c r="T144" i="12"/>
  <c r="T147" i="12"/>
  <c r="K29" i="13"/>
  <c r="L29" i="13" s="1"/>
  <c r="T31" i="13"/>
  <c r="T35" i="13"/>
  <c r="K48" i="13"/>
  <c r="L48" i="13" s="1"/>
  <c r="AS51" i="13"/>
  <c r="T52" i="13"/>
  <c r="AR60" i="13"/>
  <c r="AR63" i="13"/>
  <c r="AS66" i="13"/>
  <c r="AS69" i="13"/>
  <c r="K83" i="13"/>
  <c r="L83" i="13" s="1"/>
  <c r="T92" i="13"/>
  <c r="T97" i="13"/>
  <c r="AU116" i="13"/>
  <c r="AU122" i="13"/>
  <c r="AV124" i="13"/>
  <c r="T127" i="13"/>
  <c r="K128" i="13"/>
  <c r="L128" i="13" s="1"/>
  <c r="AU138" i="13"/>
  <c r="AU141" i="13"/>
  <c r="AV144" i="13"/>
  <c r="E61" i="14"/>
  <c r="H60" i="14" s="1"/>
  <c r="I60" i="14" s="1"/>
  <c r="J60" i="14" s="1"/>
  <c r="D75" i="14"/>
  <c r="R77" i="14"/>
  <c r="R100" i="14"/>
  <c r="O27" i="16"/>
  <c r="P27" i="16" s="1"/>
  <c r="Q27" i="16" s="1"/>
  <c r="S27" i="16" s="1"/>
  <c r="R33" i="16"/>
  <c r="E60" i="16"/>
  <c r="H59" i="16" s="1"/>
  <c r="I59" i="16" s="1"/>
  <c r="J59" i="16" s="1"/>
  <c r="D74" i="16"/>
  <c r="T138" i="12"/>
  <c r="T141" i="12"/>
  <c r="AR30" i="13"/>
  <c r="K33" i="13"/>
  <c r="L33" i="13" s="1"/>
  <c r="AR34" i="13"/>
  <c r="AS63" i="13"/>
  <c r="K80" i="13"/>
  <c r="L80" i="13" s="1"/>
  <c r="AL96" i="13"/>
  <c r="AV113" i="13"/>
  <c r="AV116" i="13"/>
  <c r="AV122" i="13"/>
  <c r="AV138" i="13"/>
  <c r="AV141" i="13"/>
  <c r="AU147" i="13"/>
  <c r="R31" i="16"/>
  <c r="D61" i="16"/>
  <c r="E46" i="16"/>
  <c r="H45" i="16" s="1"/>
  <c r="I45" i="16" s="1"/>
  <c r="J45" i="16" s="1"/>
  <c r="E64" i="18"/>
  <c r="H63" i="18" s="1"/>
  <c r="I63" i="18" s="1"/>
  <c r="J63" i="18" s="1"/>
  <c r="D78" i="18"/>
  <c r="K26" i="13"/>
  <c r="L26" i="13" s="1"/>
  <c r="K37" i="13"/>
  <c r="L37" i="13" s="1"/>
  <c r="O43" i="13"/>
  <c r="AS46" i="13"/>
  <c r="E49" i="13"/>
  <c r="H48" i="13" s="1"/>
  <c r="I48" i="13" s="1"/>
  <c r="J48" i="13" s="1"/>
  <c r="T73" i="13"/>
  <c r="AR81" i="13"/>
  <c r="AV107" i="13"/>
  <c r="T125" i="13"/>
  <c r="K126" i="13"/>
  <c r="L126" i="13" s="1"/>
  <c r="AU131" i="13"/>
  <c r="AS42" i="14"/>
  <c r="R44" i="14"/>
  <c r="R80" i="14"/>
  <c r="R93" i="14"/>
  <c r="E74" i="16"/>
  <c r="H73" i="16" s="1"/>
  <c r="I73" i="16" s="1"/>
  <c r="J73" i="16" s="1"/>
  <c r="D89" i="16"/>
  <c r="K66" i="13"/>
  <c r="L66" i="13" s="1"/>
  <c r="D67" i="13"/>
  <c r="K69" i="13"/>
  <c r="L69" i="13" s="1"/>
  <c r="AS81" i="13"/>
  <c r="AS84" i="13"/>
  <c r="T98" i="13"/>
  <c r="AU129" i="13"/>
  <c r="AV131" i="13"/>
  <c r="K144" i="13"/>
  <c r="L144" i="13" s="1"/>
  <c r="AU146" i="13"/>
  <c r="E63" i="14"/>
  <c r="H62" i="14" s="1"/>
  <c r="I62" i="14" s="1"/>
  <c r="J62" i="14" s="1"/>
  <c r="D77" i="14"/>
  <c r="E68" i="14"/>
  <c r="H67" i="14" s="1"/>
  <c r="I67" i="14" s="1"/>
  <c r="J67" i="14" s="1"/>
  <c r="D82" i="14"/>
  <c r="AS77" i="14"/>
  <c r="AS83" i="14"/>
  <c r="AS80" i="14"/>
  <c r="AS74" i="14"/>
  <c r="AS79" i="14"/>
  <c r="AS76" i="14"/>
  <c r="AS82" i="14"/>
  <c r="AS73" i="14"/>
  <c r="AS78" i="14"/>
  <c r="AS75" i="14"/>
  <c r="R67" i="17"/>
  <c r="K30" i="13"/>
  <c r="L30" i="13" s="1"/>
  <c r="T32" i="13"/>
  <c r="AS49" i="13"/>
  <c r="AR58" i="13"/>
  <c r="K60" i="13"/>
  <c r="L60" i="13" s="1"/>
  <c r="K63" i="13"/>
  <c r="L63" i="13" s="1"/>
  <c r="AR67" i="13"/>
  <c r="AS75" i="13"/>
  <c r="AL92" i="13"/>
  <c r="T93" i="13"/>
  <c r="K113" i="13"/>
  <c r="L113" i="13" s="1"/>
  <c r="K122" i="13"/>
  <c r="L122" i="13" s="1"/>
  <c r="T132" i="13"/>
  <c r="AU136" i="13"/>
  <c r="K138" i="13"/>
  <c r="L138" i="13" s="1"/>
  <c r="K141" i="13"/>
  <c r="L141" i="13" s="1"/>
  <c r="AU145" i="13"/>
  <c r="AV146" i="13"/>
  <c r="R28" i="14"/>
  <c r="R31" i="14"/>
  <c r="R92" i="16"/>
  <c r="T136" i="12"/>
  <c r="AR31" i="13"/>
  <c r="K34" i="13"/>
  <c r="L34" i="13" s="1"/>
  <c r="AS58" i="13"/>
  <c r="AR61" i="13"/>
  <c r="AU127" i="13"/>
  <c r="AV136" i="13"/>
  <c r="AU139" i="13"/>
  <c r="AV145" i="13"/>
  <c r="E60" i="14"/>
  <c r="H59" i="14" s="1"/>
  <c r="I59" i="14" s="1"/>
  <c r="J59" i="14" s="1"/>
  <c r="D74" i="14"/>
  <c r="R46" i="14"/>
  <c r="E65" i="14"/>
  <c r="H64" i="14" s="1"/>
  <c r="I64" i="14" s="1"/>
  <c r="J64" i="14" s="1"/>
  <c r="D79" i="14"/>
  <c r="R75" i="14"/>
  <c r="AS35" i="16"/>
  <c r="AS36" i="16"/>
  <c r="AS32" i="16"/>
  <c r="AS27" i="16"/>
  <c r="AS33" i="16"/>
  <c r="AS31" i="16"/>
  <c r="AS30" i="16"/>
  <c r="AS34" i="16"/>
  <c r="AS26" i="16"/>
  <c r="AS37" i="16"/>
  <c r="AS29" i="16"/>
  <c r="K26" i="14"/>
  <c r="L26" i="14" s="1"/>
  <c r="K37" i="14"/>
  <c r="L37" i="14" s="1"/>
  <c r="E49" i="14"/>
  <c r="H48" i="14" s="1"/>
  <c r="I48" i="14" s="1"/>
  <c r="J48" i="14" s="1"/>
  <c r="K51" i="14"/>
  <c r="L51" i="14" s="1"/>
  <c r="T73" i="14"/>
  <c r="AR81" i="14"/>
  <c r="T82" i="14"/>
  <c r="AR84" i="14"/>
  <c r="K90" i="14"/>
  <c r="L90" i="14" s="1"/>
  <c r="AV107" i="14"/>
  <c r="AV110" i="14"/>
  <c r="T125" i="14"/>
  <c r="K126" i="14"/>
  <c r="L126" i="14" s="1"/>
  <c r="AU131" i="14"/>
  <c r="T62" i="16"/>
  <c r="T68" i="16"/>
  <c r="T65" i="16"/>
  <c r="T59" i="16"/>
  <c r="T64" i="16"/>
  <c r="T61" i="16"/>
  <c r="T63" i="16"/>
  <c r="T60" i="16"/>
  <c r="L62" i="16"/>
  <c r="T69" i="16"/>
  <c r="AK89" i="16"/>
  <c r="AU121" i="16"/>
  <c r="R79" i="17"/>
  <c r="K30" i="14"/>
  <c r="L30" i="14" s="1"/>
  <c r="T32" i="14"/>
  <c r="AR44" i="14"/>
  <c r="D61" i="14"/>
  <c r="AL92" i="14"/>
  <c r="T93" i="14"/>
  <c r="AL97" i="14"/>
  <c r="K113" i="14"/>
  <c r="L113" i="14" s="1"/>
  <c r="K116" i="14"/>
  <c r="L116" i="14" s="1"/>
  <c r="K122" i="14"/>
  <c r="L122" i="14" s="1"/>
  <c r="AV129" i="14"/>
  <c r="T132" i="14"/>
  <c r="E59" i="16"/>
  <c r="H58" i="16" s="1"/>
  <c r="I58" i="16" s="1"/>
  <c r="J58" i="16" s="1"/>
  <c r="K99" i="16"/>
  <c r="L99" i="16" s="1"/>
  <c r="AV111" i="16"/>
  <c r="AU124" i="16"/>
  <c r="L138" i="16"/>
  <c r="AR29" i="17"/>
  <c r="K28" i="17"/>
  <c r="L28" i="17" s="1"/>
  <c r="AR36" i="17"/>
  <c r="K35" i="17"/>
  <c r="L35" i="17" s="1"/>
  <c r="AR32" i="17"/>
  <c r="K31" i="17"/>
  <c r="L31" i="17" s="1"/>
  <c r="AR28" i="17"/>
  <c r="K27" i="17"/>
  <c r="L27" i="17" s="1"/>
  <c r="K30" i="17"/>
  <c r="L30" i="17" s="1"/>
  <c r="AR27" i="17"/>
  <c r="K37" i="17"/>
  <c r="L37" i="17" s="1"/>
  <c r="K26" i="17"/>
  <c r="L26" i="17" s="1"/>
  <c r="AR34" i="17"/>
  <c r="K33" i="17"/>
  <c r="L33" i="17" s="1"/>
  <c r="AR30" i="17"/>
  <c r="K29" i="17"/>
  <c r="L29" i="17" s="1"/>
  <c r="R123" i="18"/>
  <c r="AR31" i="14"/>
  <c r="K34" i="14"/>
  <c r="L34" i="14" s="1"/>
  <c r="AR35" i="14"/>
  <c r="T36" i="14"/>
  <c r="AS67" i="14"/>
  <c r="T89" i="14"/>
  <c r="K107" i="14"/>
  <c r="L107" i="14" s="1"/>
  <c r="K110" i="14"/>
  <c r="L110" i="14" s="1"/>
  <c r="AU114" i="14"/>
  <c r="AU127" i="14"/>
  <c r="T130" i="14"/>
  <c r="K131" i="14"/>
  <c r="L131" i="14" s="1"/>
  <c r="AV145" i="14"/>
  <c r="L32" i="16"/>
  <c r="R52" i="16"/>
  <c r="E84" i="16"/>
  <c r="H83" i="16" s="1"/>
  <c r="I83" i="16" s="1"/>
  <c r="J83" i="16" s="1"/>
  <c r="D99" i="16"/>
  <c r="R142" i="16"/>
  <c r="AS62" i="17"/>
  <c r="AS65" i="17"/>
  <c r="AS59" i="17"/>
  <c r="AS69" i="17"/>
  <c r="AS64" i="17"/>
  <c r="AS61" i="17"/>
  <c r="AS67" i="17"/>
  <c r="AS63" i="17"/>
  <c r="AS60" i="17"/>
  <c r="AS66" i="17"/>
  <c r="AR42" i="14"/>
  <c r="E47" i="14"/>
  <c r="H46" i="14" s="1"/>
  <c r="I46" i="14" s="1"/>
  <c r="J46" i="14" s="1"/>
  <c r="K49" i="14"/>
  <c r="L49" i="14" s="1"/>
  <c r="AR52" i="14"/>
  <c r="T53" i="14"/>
  <c r="AS61" i="14"/>
  <c r="AS64" i="14"/>
  <c r="K81" i="14"/>
  <c r="L81" i="14" s="1"/>
  <c r="K84" i="14"/>
  <c r="L84" i="14" s="1"/>
  <c r="K91" i="14"/>
  <c r="L91" i="14" s="1"/>
  <c r="K96" i="14"/>
  <c r="L96" i="14" s="1"/>
  <c r="AK98" i="14"/>
  <c r="T106" i="14"/>
  <c r="AU108" i="14"/>
  <c r="AU111" i="14"/>
  <c r="T112" i="14"/>
  <c r="T115" i="14"/>
  <c r="AV127" i="14"/>
  <c r="AV139" i="14"/>
  <c r="AV142" i="14"/>
  <c r="T30" i="16"/>
  <c r="R59" i="16"/>
  <c r="E68" i="16"/>
  <c r="H67" i="16" s="1"/>
  <c r="I67" i="16" s="1"/>
  <c r="J67" i="16" s="1"/>
  <c r="L114" i="16"/>
  <c r="E76" i="17"/>
  <c r="H75" i="17" s="1"/>
  <c r="I75" i="17" s="1"/>
  <c r="J75" i="17" s="1"/>
  <c r="D91" i="17"/>
  <c r="AU125" i="14"/>
  <c r="K129" i="14"/>
  <c r="L129" i="14" s="1"/>
  <c r="D95" i="16"/>
  <c r="E80" i="16"/>
  <c r="H79" i="16" s="1"/>
  <c r="I79" i="16" s="1"/>
  <c r="J79" i="16" s="1"/>
  <c r="R112" i="16"/>
  <c r="R53" i="17"/>
  <c r="R26" i="18"/>
  <c r="O26" i="18"/>
  <c r="P26" i="18" s="1"/>
  <c r="Q26" i="18" s="1"/>
  <c r="S26" i="18" s="1"/>
  <c r="E59" i="18"/>
  <c r="H58" i="18" s="1"/>
  <c r="I58" i="18" s="1"/>
  <c r="J58" i="18" s="1"/>
  <c r="D73" i="18"/>
  <c r="R90" i="18"/>
  <c r="AR28" i="14"/>
  <c r="T33" i="14"/>
  <c r="K52" i="14"/>
  <c r="L52" i="14" s="1"/>
  <c r="T74" i="14"/>
  <c r="AR76" i="14"/>
  <c r="AR79" i="14"/>
  <c r="T80" i="14"/>
  <c r="T83" i="14"/>
  <c r="AK89" i="14"/>
  <c r="AL93" i="14"/>
  <c r="AU121" i="14"/>
  <c r="AU123" i="14"/>
  <c r="AV125" i="14"/>
  <c r="AR35" i="16"/>
  <c r="K34" i="16"/>
  <c r="L34" i="16" s="1"/>
  <c r="AR31" i="16"/>
  <c r="K37" i="16"/>
  <c r="L37" i="16" s="1"/>
  <c r="K36" i="16"/>
  <c r="L36" i="16" s="1"/>
  <c r="AR33" i="16"/>
  <c r="AR26" i="16"/>
  <c r="T27" i="16"/>
  <c r="O28" i="16"/>
  <c r="P28" i="16" s="1"/>
  <c r="Q28" i="16" s="1"/>
  <c r="S28" i="16" s="1"/>
  <c r="U28" i="16" s="1"/>
  <c r="AQ28" i="16" s="1"/>
  <c r="AU28" i="16" s="1"/>
  <c r="AR34" i="16"/>
  <c r="E64" i="16"/>
  <c r="H63" i="16" s="1"/>
  <c r="I63" i="16" s="1"/>
  <c r="J63" i="16" s="1"/>
  <c r="D78" i="16"/>
  <c r="R60" i="17"/>
  <c r="AR32" i="14"/>
  <c r="K35" i="14"/>
  <c r="L35" i="14" s="1"/>
  <c r="T37" i="14"/>
  <c r="AR50" i="14"/>
  <c r="T77" i="14"/>
  <c r="AL89" i="14"/>
  <c r="T90" i="14"/>
  <c r="K92" i="14"/>
  <c r="L92" i="14" s="1"/>
  <c r="K97" i="14"/>
  <c r="L97" i="14" s="1"/>
  <c r="K105" i="14"/>
  <c r="L105" i="14" s="1"/>
  <c r="K114" i="14"/>
  <c r="L114" i="14" s="1"/>
  <c r="AV123" i="14"/>
  <c r="T126" i="14"/>
  <c r="K127" i="14"/>
  <c r="L127" i="14" s="1"/>
  <c r="AU132" i="14"/>
  <c r="T33" i="16"/>
  <c r="R61" i="16"/>
  <c r="R97" i="16"/>
  <c r="T115" i="16"/>
  <c r="T112" i="16"/>
  <c r="T106" i="16"/>
  <c r="T111" i="16"/>
  <c r="T108" i="16"/>
  <c r="T114" i="16"/>
  <c r="T105" i="16"/>
  <c r="T110" i="16"/>
  <c r="T107" i="16"/>
  <c r="T116" i="16"/>
  <c r="T113" i="16"/>
  <c r="L108" i="16"/>
  <c r="T140" i="16"/>
  <c r="T146" i="16"/>
  <c r="T143" i="16"/>
  <c r="T137" i="16"/>
  <c r="T142" i="16"/>
  <c r="T139" i="16"/>
  <c r="T141" i="16"/>
  <c r="T138" i="16"/>
  <c r="T147" i="16"/>
  <c r="T144" i="16"/>
  <c r="AS58" i="17"/>
  <c r="R62" i="17"/>
  <c r="D81" i="18"/>
  <c r="E67" i="18"/>
  <c r="H66" i="18" s="1"/>
  <c r="I66" i="18" s="1"/>
  <c r="J66" i="18" s="1"/>
  <c r="AR36" i="14"/>
  <c r="AR45" i="14"/>
  <c r="K47" i="14"/>
  <c r="L47" i="14" s="1"/>
  <c r="T66" i="14"/>
  <c r="T69" i="14"/>
  <c r="AK94" i="14"/>
  <c r="T95" i="14"/>
  <c r="AK99" i="14"/>
  <c r="T100" i="14"/>
  <c r="K108" i="14"/>
  <c r="L108" i="14" s="1"/>
  <c r="K111" i="14"/>
  <c r="L111" i="14" s="1"/>
  <c r="T124" i="14"/>
  <c r="K125" i="14"/>
  <c r="L125" i="14" s="1"/>
  <c r="AU130" i="14"/>
  <c r="AV132" i="14"/>
  <c r="T144" i="14"/>
  <c r="K29" i="16"/>
  <c r="L29" i="16" s="1"/>
  <c r="AR30" i="16"/>
  <c r="T53" i="16"/>
  <c r="T45" i="16"/>
  <c r="T50" i="16"/>
  <c r="T47" i="16"/>
  <c r="T52" i="16"/>
  <c r="T42" i="16"/>
  <c r="T49" i="16"/>
  <c r="T46" i="16"/>
  <c r="D66" i="16"/>
  <c r="E51" i="16"/>
  <c r="H50" i="16" s="1"/>
  <c r="I50" i="16" s="1"/>
  <c r="J50" i="16" s="1"/>
  <c r="T51" i="16"/>
  <c r="E81" i="16"/>
  <c r="H80" i="16" s="1"/>
  <c r="I80" i="16" s="1"/>
  <c r="J80" i="16" s="1"/>
  <c r="D96" i="16"/>
  <c r="L106" i="16"/>
  <c r="AR26" i="17"/>
  <c r="K32" i="17"/>
  <c r="L32" i="17" s="1"/>
  <c r="AR33" i="17"/>
  <c r="AR35" i="17"/>
  <c r="E81" i="17"/>
  <c r="H80" i="17" s="1"/>
  <c r="I80" i="17" s="1"/>
  <c r="J80" i="17" s="1"/>
  <c r="D96" i="17"/>
  <c r="D81" i="17"/>
  <c r="E67" i="17"/>
  <c r="H66" i="17" s="1"/>
  <c r="I66" i="17" s="1"/>
  <c r="J66" i="17" s="1"/>
  <c r="R147" i="18"/>
  <c r="AS59" i="14"/>
  <c r="AS65" i="14"/>
  <c r="AS68" i="14"/>
  <c r="K82" i="14"/>
  <c r="L82" i="14" s="1"/>
  <c r="AL94" i="14"/>
  <c r="AL99" i="14"/>
  <c r="AU106" i="14"/>
  <c r="AU112" i="14"/>
  <c r="T113" i="14"/>
  <c r="AU115" i="14"/>
  <c r="T116" i="14"/>
  <c r="T122" i="14"/>
  <c r="AV130" i="14"/>
  <c r="AV137" i="14"/>
  <c r="AV143" i="14"/>
  <c r="AV146" i="14"/>
  <c r="K131" i="16"/>
  <c r="L131" i="16" s="1"/>
  <c r="AU127" i="16"/>
  <c r="K122" i="16"/>
  <c r="L122" i="16" s="1"/>
  <c r="AU129" i="16"/>
  <c r="K124" i="16"/>
  <c r="L124" i="16" s="1"/>
  <c r="AU131" i="16"/>
  <c r="K126" i="16"/>
  <c r="L126" i="16" s="1"/>
  <c r="K128" i="16"/>
  <c r="L128" i="16" s="1"/>
  <c r="AU122" i="16"/>
  <c r="K130" i="16"/>
  <c r="L130" i="16" s="1"/>
  <c r="AU126" i="16"/>
  <c r="K132" i="16"/>
  <c r="L132" i="16" s="1"/>
  <c r="AU128" i="16"/>
  <c r="K123" i="16"/>
  <c r="L123" i="16" s="1"/>
  <c r="K121" i="16"/>
  <c r="L121" i="16" s="1"/>
  <c r="AU130" i="16"/>
  <c r="K125" i="16"/>
  <c r="L125" i="16" s="1"/>
  <c r="K129" i="16"/>
  <c r="L129" i="16" s="1"/>
  <c r="AR37" i="17"/>
  <c r="D74" i="17"/>
  <c r="E60" i="17"/>
  <c r="H59" i="17" s="1"/>
  <c r="I59" i="17" s="1"/>
  <c r="J59" i="17" s="1"/>
  <c r="E48" i="14"/>
  <c r="H47" i="14" s="1"/>
  <c r="I47" i="14" s="1"/>
  <c r="J47" i="14" s="1"/>
  <c r="AR53" i="14"/>
  <c r="K121" i="14"/>
  <c r="L121" i="14" s="1"/>
  <c r="K123" i="14"/>
  <c r="L123" i="14" s="1"/>
  <c r="AU128" i="14"/>
  <c r="T36" i="16"/>
  <c r="T35" i="16"/>
  <c r="T31" i="16"/>
  <c r="T34" i="16"/>
  <c r="R73" i="16"/>
  <c r="O73" i="16"/>
  <c r="P73" i="16" s="1"/>
  <c r="Q73" i="16" s="1"/>
  <c r="S73" i="16" s="1"/>
  <c r="U73" i="16" s="1"/>
  <c r="R127" i="16"/>
  <c r="R137" i="16"/>
  <c r="AS68" i="17"/>
  <c r="R89" i="17"/>
  <c r="O89" i="17"/>
  <c r="K32" i="14"/>
  <c r="L32" i="14" s="1"/>
  <c r="AR33" i="14"/>
  <c r="K36" i="14"/>
  <c r="L36" i="14" s="1"/>
  <c r="AR43" i="14"/>
  <c r="K45" i="14"/>
  <c r="L45" i="14" s="1"/>
  <c r="AR48" i="14"/>
  <c r="O73" i="14"/>
  <c r="AR74" i="14"/>
  <c r="AR80" i="14"/>
  <c r="T81" i="14"/>
  <c r="AR83" i="14"/>
  <c r="T84" i="14"/>
  <c r="AL90" i="14"/>
  <c r="T91" i="14"/>
  <c r="AK95" i="14"/>
  <c r="T96" i="14"/>
  <c r="AK100" i="14"/>
  <c r="AV128" i="14"/>
  <c r="T131" i="14"/>
  <c r="K132" i="14"/>
  <c r="L132" i="14" s="1"/>
  <c r="T28" i="16"/>
  <c r="E61" i="16"/>
  <c r="H60" i="16" s="1"/>
  <c r="I60" i="16" s="1"/>
  <c r="J60" i="16" s="1"/>
  <c r="D75" i="16"/>
  <c r="R65" i="16"/>
  <c r="AK98" i="16"/>
  <c r="K96" i="16"/>
  <c r="L96" i="16" s="1"/>
  <c r="K91" i="16"/>
  <c r="L91" i="16" s="1"/>
  <c r="K100" i="16"/>
  <c r="L100" i="16" s="1"/>
  <c r="AK97" i="16"/>
  <c r="K95" i="16"/>
  <c r="L95" i="16" s="1"/>
  <c r="AK92" i="16"/>
  <c r="K90" i="16"/>
  <c r="L90" i="16" s="1"/>
  <c r="AK96" i="16"/>
  <c r="K94" i="16"/>
  <c r="L94" i="16" s="1"/>
  <c r="AK91" i="16"/>
  <c r="K89" i="16"/>
  <c r="L89" i="16" s="1"/>
  <c r="AK100" i="16"/>
  <c r="AK95" i="16"/>
  <c r="K98" i="16"/>
  <c r="L98" i="16" s="1"/>
  <c r="K93" i="16"/>
  <c r="L93" i="16" s="1"/>
  <c r="AK90" i="16"/>
  <c r="AK99" i="16"/>
  <c r="AK94" i="16"/>
  <c r="D98" i="16"/>
  <c r="AU125" i="16"/>
  <c r="L143" i="16"/>
  <c r="K36" i="17"/>
  <c r="L36" i="17" s="1"/>
  <c r="AR26" i="14"/>
  <c r="T75" i="14"/>
  <c r="AR77" i="14"/>
  <c r="K89" i="14"/>
  <c r="L89" i="14" s="1"/>
  <c r="AL95" i="14"/>
  <c r="K115" i="14"/>
  <c r="L115" i="14" s="1"/>
  <c r="AU126" i="14"/>
  <c r="T129" i="14"/>
  <c r="K130" i="14"/>
  <c r="L130" i="14" s="1"/>
  <c r="R47" i="16"/>
  <c r="E54" i="16"/>
  <c r="H53" i="16" s="1"/>
  <c r="I53" i="16" s="1"/>
  <c r="J53" i="16" s="1"/>
  <c r="D69" i="16"/>
  <c r="E69" i="16"/>
  <c r="H68" i="16" s="1"/>
  <c r="I68" i="16" s="1"/>
  <c r="J68" i="16" s="1"/>
  <c r="R115" i="16"/>
  <c r="R139" i="16"/>
  <c r="R34" i="17"/>
  <c r="D62" i="17"/>
  <c r="E47" i="17"/>
  <c r="H46" i="17" s="1"/>
  <c r="I46" i="17" s="1"/>
  <c r="J46" i="17" s="1"/>
  <c r="E52" i="17"/>
  <c r="H51" i="17" s="1"/>
  <c r="I51" i="17" s="1"/>
  <c r="J51" i="17" s="1"/>
  <c r="D67" i="17"/>
  <c r="R59" i="17"/>
  <c r="AR51" i="14"/>
  <c r="K99" i="14"/>
  <c r="L99" i="14" s="1"/>
  <c r="K106" i="14"/>
  <c r="L106" i="14" s="1"/>
  <c r="K109" i="14"/>
  <c r="L109" i="14" s="1"/>
  <c r="K112" i="14"/>
  <c r="L112" i="14" s="1"/>
  <c r="AU124" i="14"/>
  <c r="R53" i="16"/>
  <c r="D62" i="16"/>
  <c r="AV114" i="16"/>
  <c r="AV105" i="16"/>
  <c r="AV110" i="16"/>
  <c r="AV107" i="16"/>
  <c r="AV116" i="16"/>
  <c r="AV113" i="16"/>
  <c r="AV109" i="16"/>
  <c r="AV115" i="16"/>
  <c r="AV112" i="16"/>
  <c r="AV106" i="16"/>
  <c r="D63" i="17"/>
  <c r="E65" i="18"/>
  <c r="H64" i="18" s="1"/>
  <c r="I64" i="18" s="1"/>
  <c r="J64" i="18" s="1"/>
  <c r="D79" i="18"/>
  <c r="AS66" i="14"/>
  <c r="AK91" i="14"/>
  <c r="T92" i="14"/>
  <c r="K94" i="14"/>
  <c r="L94" i="14" s="1"/>
  <c r="AU113" i="14"/>
  <c r="AU122" i="14"/>
  <c r="AV144" i="14"/>
  <c r="AQ73" i="16"/>
  <c r="AU73" i="16" s="1"/>
  <c r="L109" i="16"/>
  <c r="L111" i="16"/>
  <c r="E43" i="17"/>
  <c r="H42" i="17" s="1"/>
  <c r="I42" i="17" s="1"/>
  <c r="J42" i="17" s="1"/>
  <c r="D58" i="17"/>
  <c r="R43" i="17"/>
  <c r="R93" i="17"/>
  <c r="T122" i="17"/>
  <c r="T124" i="17"/>
  <c r="T126" i="17"/>
  <c r="T128" i="17"/>
  <c r="T130" i="17"/>
  <c r="T132" i="17"/>
  <c r="T123" i="17"/>
  <c r="T121" i="17"/>
  <c r="T125" i="17"/>
  <c r="T131" i="17"/>
  <c r="L128" i="17"/>
  <c r="R121" i="18"/>
  <c r="O121" i="18"/>
  <c r="R136" i="19"/>
  <c r="O136" i="19"/>
  <c r="AS45" i="16"/>
  <c r="AS59" i="16"/>
  <c r="AR62" i="16"/>
  <c r="AS65" i="16"/>
  <c r="AS68" i="16"/>
  <c r="K82" i="16"/>
  <c r="L82" i="16" s="1"/>
  <c r="AL94" i="16"/>
  <c r="AL99" i="16"/>
  <c r="AU106" i="16"/>
  <c r="AU112" i="16"/>
  <c r="AU115" i="16"/>
  <c r="T122" i="16"/>
  <c r="AV130" i="16"/>
  <c r="AV137" i="16"/>
  <c r="AU140" i="16"/>
  <c r="AV143" i="16"/>
  <c r="AV146" i="16"/>
  <c r="AR46" i="17"/>
  <c r="T47" i="17"/>
  <c r="D69" i="17"/>
  <c r="K83" i="17"/>
  <c r="L83" i="17" s="1"/>
  <c r="AV146" i="17"/>
  <c r="AV143" i="17"/>
  <c r="AV137" i="17"/>
  <c r="AV142" i="17"/>
  <c r="AV139" i="17"/>
  <c r="AV145" i="17"/>
  <c r="AV136" i="17"/>
  <c r="AV141" i="17"/>
  <c r="AV138" i="17"/>
  <c r="AV147" i="17"/>
  <c r="AR44" i="18"/>
  <c r="AK93" i="19"/>
  <c r="AK98" i="19"/>
  <c r="K96" i="19"/>
  <c r="L96" i="19" s="1"/>
  <c r="K91" i="19"/>
  <c r="L91" i="19" s="1"/>
  <c r="K100" i="19"/>
  <c r="L100" i="19" s="1"/>
  <c r="AK97" i="19"/>
  <c r="K95" i="19"/>
  <c r="L95" i="19" s="1"/>
  <c r="AK92" i="19"/>
  <c r="K90" i="19"/>
  <c r="L90" i="19" s="1"/>
  <c r="AK96" i="19"/>
  <c r="K94" i="19"/>
  <c r="L94" i="19" s="1"/>
  <c r="AK91" i="19"/>
  <c r="K99" i="19"/>
  <c r="L99" i="19" s="1"/>
  <c r="K89" i="19"/>
  <c r="L89" i="19" s="1"/>
  <c r="AK100" i="19"/>
  <c r="AK95" i="19"/>
  <c r="K98" i="19"/>
  <c r="L98" i="19" s="1"/>
  <c r="K93" i="19"/>
  <c r="L93" i="19" s="1"/>
  <c r="AK90" i="19"/>
  <c r="AK99" i="19"/>
  <c r="AK94" i="19"/>
  <c r="AK89" i="19"/>
  <c r="K97" i="19"/>
  <c r="L97" i="19" s="1"/>
  <c r="K92" i="19"/>
  <c r="L92" i="19" s="1"/>
  <c r="K50" i="16"/>
  <c r="L50" i="16" s="1"/>
  <c r="AR53" i="16"/>
  <c r="AS62" i="16"/>
  <c r="K76" i="16"/>
  <c r="L76" i="16" s="1"/>
  <c r="K79" i="16"/>
  <c r="L79" i="16" s="1"/>
  <c r="AU109" i="16"/>
  <c r="AV140" i="16"/>
  <c r="AS30" i="17"/>
  <c r="AS34" i="17"/>
  <c r="AS46" i="17"/>
  <c r="K51" i="17"/>
  <c r="L51" i="17" s="1"/>
  <c r="T100" i="17"/>
  <c r="T95" i="17"/>
  <c r="T90" i="17"/>
  <c r="T99" i="17"/>
  <c r="T94" i="17"/>
  <c r="T89" i="17"/>
  <c r="T93" i="17"/>
  <c r="T98" i="17"/>
  <c r="T96" i="17"/>
  <c r="T91" i="17"/>
  <c r="E60" i="18"/>
  <c r="H59" i="18" s="1"/>
  <c r="I59" i="18" s="1"/>
  <c r="J59" i="18" s="1"/>
  <c r="D74" i="18"/>
  <c r="K80" i="18"/>
  <c r="L80" i="18" s="1"/>
  <c r="K77" i="18"/>
  <c r="L77" i="18" s="1"/>
  <c r="K74" i="18"/>
  <c r="L74" i="18" s="1"/>
  <c r="K83" i="18"/>
  <c r="L83" i="18" s="1"/>
  <c r="AR77" i="18"/>
  <c r="AR83" i="18"/>
  <c r="AR80" i="18"/>
  <c r="AR74" i="18"/>
  <c r="K79" i="18"/>
  <c r="L79" i="18" s="1"/>
  <c r="K76" i="18"/>
  <c r="L76" i="18" s="1"/>
  <c r="K82" i="18"/>
  <c r="L82" i="18" s="1"/>
  <c r="K73" i="18"/>
  <c r="L73" i="18" s="1"/>
  <c r="AR79" i="18"/>
  <c r="AR76" i="18"/>
  <c r="AR82" i="18"/>
  <c r="K78" i="18"/>
  <c r="L78" i="18" s="1"/>
  <c r="K75" i="18"/>
  <c r="L75" i="18" s="1"/>
  <c r="AR73" i="18"/>
  <c r="AR78" i="18"/>
  <c r="AR75" i="18"/>
  <c r="AR84" i="18"/>
  <c r="AR81" i="18"/>
  <c r="R98" i="18"/>
  <c r="AR43" i="16"/>
  <c r="K45" i="16"/>
  <c r="L45" i="16" s="1"/>
  <c r="AR48" i="16"/>
  <c r="AS53" i="16"/>
  <c r="K68" i="16"/>
  <c r="L68" i="16" s="1"/>
  <c r="AR74" i="16"/>
  <c r="AR80" i="16"/>
  <c r="T81" i="16"/>
  <c r="AR83" i="16"/>
  <c r="T84" i="16"/>
  <c r="T91" i="16"/>
  <c r="T96" i="16"/>
  <c r="AV128" i="16"/>
  <c r="T131" i="16"/>
  <c r="K146" i="16"/>
  <c r="L146" i="16" s="1"/>
  <c r="T28" i="17"/>
  <c r="K46" i="17"/>
  <c r="L46" i="17" s="1"/>
  <c r="AR49" i="17"/>
  <c r="T50" i="17"/>
  <c r="D83" i="17"/>
  <c r="E69" i="17"/>
  <c r="H68" i="17" s="1"/>
  <c r="I68" i="17" s="1"/>
  <c r="J68" i="17" s="1"/>
  <c r="AR68" i="17"/>
  <c r="AR69" i="17"/>
  <c r="K68" i="17"/>
  <c r="L68" i="17" s="1"/>
  <c r="K66" i="17"/>
  <c r="L66" i="17" s="1"/>
  <c r="D84" i="18"/>
  <c r="E70" i="18"/>
  <c r="H69" i="18" s="1"/>
  <c r="I69" i="18" s="1"/>
  <c r="J69" i="18" s="1"/>
  <c r="R126" i="19"/>
  <c r="T129" i="16"/>
  <c r="AR44" i="17"/>
  <c r="L69" i="17"/>
  <c r="E66" i="18"/>
  <c r="H65" i="18" s="1"/>
  <c r="I65" i="18" s="1"/>
  <c r="J65" i="18" s="1"/>
  <c r="D80" i="18"/>
  <c r="R81" i="18"/>
  <c r="R84" i="18"/>
  <c r="K43" i="16"/>
  <c r="L43" i="16" s="1"/>
  <c r="K48" i="16"/>
  <c r="L48" i="16" s="1"/>
  <c r="AS51" i="16"/>
  <c r="AR60" i="16"/>
  <c r="AR63" i="16"/>
  <c r="AS66" i="16"/>
  <c r="AS69" i="16"/>
  <c r="K83" i="16"/>
  <c r="L83" i="16" s="1"/>
  <c r="T92" i="16"/>
  <c r="T97" i="16"/>
  <c r="AU113" i="16"/>
  <c r="AU116" i="16"/>
  <c r="AV124" i="16"/>
  <c r="T127" i="16"/>
  <c r="AU138" i="16"/>
  <c r="AU141" i="16"/>
  <c r="AV144" i="16"/>
  <c r="AV147" i="16"/>
  <c r="AS31" i="17"/>
  <c r="AS35" i="17"/>
  <c r="AR42" i="17"/>
  <c r="K49" i="17"/>
  <c r="L49" i="17" s="1"/>
  <c r="AR52" i="17"/>
  <c r="T53" i="17"/>
  <c r="L94" i="17"/>
  <c r="L98" i="17"/>
  <c r="AR46" i="16"/>
  <c r="AS60" i="16"/>
  <c r="AS63" i="16"/>
  <c r="K74" i="16"/>
  <c r="L74" i="16" s="1"/>
  <c r="K77" i="16"/>
  <c r="L77" i="16" s="1"/>
  <c r="K80" i="16"/>
  <c r="L80" i="16" s="1"/>
  <c r="AU107" i="16"/>
  <c r="AU110" i="16"/>
  <c r="AV138" i="16"/>
  <c r="AV141" i="16"/>
  <c r="T29" i="17"/>
  <c r="AS42" i="17"/>
  <c r="T43" i="17"/>
  <c r="K44" i="17"/>
  <c r="L44" i="17" s="1"/>
  <c r="AR47" i="17"/>
  <c r="T48" i="17"/>
  <c r="AS52" i="17"/>
  <c r="AL99" i="17"/>
  <c r="AL94" i="17"/>
  <c r="AL89" i="17"/>
  <c r="AL93" i="17"/>
  <c r="AL98" i="17"/>
  <c r="AL97" i="17"/>
  <c r="AL92" i="17"/>
  <c r="AL96" i="17"/>
  <c r="AL91" i="17"/>
  <c r="AL90" i="17"/>
  <c r="T129" i="17"/>
  <c r="R28" i="18"/>
  <c r="R30" i="18"/>
  <c r="AR46" i="18"/>
  <c r="K48" i="18"/>
  <c r="L48" i="18" s="1"/>
  <c r="K43" i="18"/>
  <c r="L43" i="18" s="1"/>
  <c r="K53" i="18"/>
  <c r="L53" i="18" s="1"/>
  <c r="AR51" i="18"/>
  <c r="AR48" i="18"/>
  <c r="K45" i="18"/>
  <c r="L45" i="18" s="1"/>
  <c r="AR43" i="18"/>
  <c r="AR53" i="18"/>
  <c r="K50" i="18"/>
  <c r="L50" i="18" s="1"/>
  <c r="K47" i="18"/>
  <c r="L47" i="18" s="1"/>
  <c r="AR45" i="18"/>
  <c r="AR50" i="18"/>
  <c r="K42" i="18"/>
  <c r="L42" i="18" s="1"/>
  <c r="K52" i="18"/>
  <c r="L52" i="18" s="1"/>
  <c r="AR47" i="18"/>
  <c r="K44" i="18"/>
  <c r="L44" i="18" s="1"/>
  <c r="AR49" i="18"/>
  <c r="K46" i="18"/>
  <c r="L46" i="18" s="1"/>
  <c r="K51" i="18"/>
  <c r="L51" i="18" s="1"/>
  <c r="K49" i="18"/>
  <c r="L49" i="18" s="1"/>
  <c r="E62" i="18"/>
  <c r="H61" i="18" s="1"/>
  <c r="I61" i="18" s="1"/>
  <c r="J61" i="18" s="1"/>
  <c r="D76" i="18"/>
  <c r="R91" i="18"/>
  <c r="AS46" i="16"/>
  <c r="K51" i="16"/>
  <c r="L51" i="16" s="1"/>
  <c r="AR81" i="16"/>
  <c r="T82" i="16"/>
  <c r="AR84" i="16"/>
  <c r="T125" i="16"/>
  <c r="K52" i="17"/>
  <c r="L52" i="17" s="1"/>
  <c r="T69" i="17"/>
  <c r="T67" i="17"/>
  <c r="D95" i="17"/>
  <c r="E83" i="18"/>
  <c r="H82" i="18" s="1"/>
  <c r="I82" i="18" s="1"/>
  <c r="J82" i="18" s="1"/>
  <c r="D98" i="18"/>
  <c r="E69" i="19"/>
  <c r="H68" i="19" s="1"/>
  <c r="I68" i="19" s="1"/>
  <c r="J68" i="19" s="1"/>
  <c r="D83" i="19"/>
  <c r="K46" i="16"/>
  <c r="L46" i="16" s="1"/>
  <c r="AR49" i="16"/>
  <c r="K66" i="16"/>
  <c r="L66" i="16" s="1"/>
  <c r="K69" i="16"/>
  <c r="L69" i="16" s="1"/>
  <c r="AR75" i="16"/>
  <c r="T76" i="16"/>
  <c r="AR78" i="16"/>
  <c r="AS81" i="16"/>
  <c r="AS84" i="16"/>
  <c r="T121" i="16"/>
  <c r="T123" i="16"/>
  <c r="AV131" i="16"/>
  <c r="K144" i="16"/>
  <c r="L144" i="16" s="1"/>
  <c r="K147" i="16"/>
  <c r="L147" i="16" s="1"/>
  <c r="T26" i="17"/>
  <c r="AS28" i="17"/>
  <c r="T37" i="17"/>
  <c r="K42" i="17"/>
  <c r="L42" i="17" s="1"/>
  <c r="AR50" i="17"/>
  <c r="T51" i="17"/>
  <c r="K61" i="17"/>
  <c r="L61" i="17" s="1"/>
  <c r="K64" i="17"/>
  <c r="L64" i="17" s="1"/>
  <c r="L121" i="17"/>
  <c r="L123" i="17"/>
  <c r="T127" i="17"/>
  <c r="R61" i="18"/>
  <c r="E66" i="19"/>
  <c r="H65" i="19" s="1"/>
  <c r="I65" i="19" s="1"/>
  <c r="J65" i="19" s="1"/>
  <c r="D80" i="19"/>
  <c r="R105" i="19"/>
  <c r="O105" i="19"/>
  <c r="AR44" i="16"/>
  <c r="AS49" i="16"/>
  <c r="K60" i="16"/>
  <c r="L60" i="16" s="1"/>
  <c r="K63" i="16"/>
  <c r="L63" i="16" s="1"/>
  <c r="AR67" i="16"/>
  <c r="K113" i="16"/>
  <c r="L113" i="16" s="1"/>
  <c r="K116" i="16"/>
  <c r="L116" i="16" s="1"/>
  <c r="AV129" i="16"/>
  <c r="T132" i="16"/>
  <c r="K141" i="16"/>
  <c r="L141" i="16" s="1"/>
  <c r="AU145" i="16"/>
  <c r="AR45" i="17"/>
  <c r="K47" i="17"/>
  <c r="L47" i="17" s="1"/>
  <c r="E65" i="17"/>
  <c r="H64" i="17" s="1"/>
  <c r="I64" i="17" s="1"/>
  <c r="J64" i="17" s="1"/>
  <c r="T66" i="17"/>
  <c r="AS58" i="16"/>
  <c r="AR61" i="16"/>
  <c r="AS67" i="16"/>
  <c r="AU105" i="16"/>
  <c r="K107" i="16"/>
  <c r="L107" i="16" s="1"/>
  <c r="K110" i="16"/>
  <c r="L110" i="16" s="1"/>
  <c r="AU114" i="16"/>
  <c r="AV136" i="16"/>
  <c r="AU139" i="16"/>
  <c r="AV145" i="16"/>
  <c r="E53" i="17"/>
  <c r="H52" i="17" s="1"/>
  <c r="I52" i="17" s="1"/>
  <c r="J52" i="17" s="1"/>
  <c r="T60" i="17"/>
  <c r="AR62" i="17"/>
  <c r="T63" i="17"/>
  <c r="T68" i="17"/>
  <c r="AL95" i="17"/>
  <c r="R115" i="17"/>
  <c r="E61" i="18"/>
  <c r="H60" i="18" s="1"/>
  <c r="I60" i="18" s="1"/>
  <c r="J60" i="18" s="1"/>
  <c r="D75" i="18"/>
  <c r="E63" i="18"/>
  <c r="H62" i="18" s="1"/>
  <c r="I62" i="18" s="1"/>
  <c r="J62" i="18" s="1"/>
  <c r="D77" i="18"/>
  <c r="E69" i="18"/>
  <c r="H68" i="18" s="1"/>
  <c r="I68" i="18" s="1"/>
  <c r="J68" i="18" s="1"/>
  <c r="D83" i="18"/>
  <c r="R96" i="18"/>
  <c r="AR42" i="16"/>
  <c r="K49" i="16"/>
  <c r="L49" i="16" s="1"/>
  <c r="AS61" i="16"/>
  <c r="K81" i="16"/>
  <c r="L81" i="16" s="1"/>
  <c r="AU108" i="16"/>
  <c r="AV139" i="16"/>
  <c r="T30" i="17"/>
  <c r="K50" i="17"/>
  <c r="L50" i="17" s="1"/>
  <c r="K82" i="17"/>
  <c r="L82" i="17" s="1"/>
  <c r="K73" i="17"/>
  <c r="L73" i="17" s="1"/>
  <c r="AR79" i="17"/>
  <c r="AR76" i="17"/>
  <c r="AR82" i="17"/>
  <c r="K78" i="17"/>
  <c r="L78" i="17" s="1"/>
  <c r="K75" i="17"/>
  <c r="L75" i="17" s="1"/>
  <c r="AR73" i="17"/>
  <c r="K84" i="17"/>
  <c r="L84" i="17" s="1"/>
  <c r="K81" i="17"/>
  <c r="L81" i="17" s="1"/>
  <c r="AR78" i="17"/>
  <c r="AR75" i="17"/>
  <c r="AR84" i="17"/>
  <c r="AR81" i="17"/>
  <c r="K80" i="17"/>
  <c r="L80" i="17" s="1"/>
  <c r="K77" i="17"/>
  <c r="L77" i="17" s="1"/>
  <c r="K74" i="17"/>
  <c r="L74" i="17" s="1"/>
  <c r="AR83" i="17"/>
  <c r="AR80" i="17"/>
  <c r="AR74" i="17"/>
  <c r="D79" i="19"/>
  <c r="E65" i="19"/>
  <c r="H64" i="19" s="1"/>
  <c r="I64" i="19" s="1"/>
  <c r="J64" i="19" s="1"/>
  <c r="E63" i="19"/>
  <c r="H62" i="19" s="1"/>
  <c r="I62" i="19" s="1"/>
  <c r="J62" i="19" s="1"/>
  <c r="D77" i="19"/>
  <c r="R67" i="19"/>
  <c r="R139" i="19"/>
  <c r="T81" i="17"/>
  <c r="T84" i="17"/>
  <c r="AK95" i="17"/>
  <c r="AK100" i="17"/>
  <c r="AV109" i="17"/>
  <c r="AV128" i="17"/>
  <c r="K132" i="17"/>
  <c r="L132" i="17" s="1"/>
  <c r="K146" i="17"/>
  <c r="L146" i="17" s="1"/>
  <c r="AR27" i="18"/>
  <c r="T28" i="18"/>
  <c r="E44" i="18"/>
  <c r="H43" i="18" s="1"/>
  <c r="I43" i="18" s="1"/>
  <c r="J43" i="18" s="1"/>
  <c r="T50" i="18"/>
  <c r="K66" i="18"/>
  <c r="L66" i="18" s="1"/>
  <c r="K69" i="18"/>
  <c r="L69" i="18" s="1"/>
  <c r="T76" i="18"/>
  <c r="T79" i="18"/>
  <c r="AS81" i="18"/>
  <c r="AS84" i="18"/>
  <c r="AK92" i="18"/>
  <c r="K95" i="18"/>
  <c r="L95" i="18" s="1"/>
  <c r="AK97" i="18"/>
  <c r="AK98" i="18"/>
  <c r="T112" i="18"/>
  <c r="R127" i="18"/>
  <c r="R28" i="19"/>
  <c r="T147" i="19"/>
  <c r="T144" i="19"/>
  <c r="T142" i="19"/>
  <c r="T140" i="19"/>
  <c r="T137" i="19"/>
  <c r="T145" i="19"/>
  <c r="T143" i="19"/>
  <c r="T139" i="19"/>
  <c r="L140" i="19"/>
  <c r="L137" i="19"/>
  <c r="T136" i="19"/>
  <c r="T138" i="19"/>
  <c r="AS77" i="17"/>
  <c r="K99" i="17"/>
  <c r="L99" i="17" s="1"/>
  <c r="K106" i="17"/>
  <c r="L106" i="17" s="1"/>
  <c r="K109" i="17"/>
  <c r="L109" i="17" s="1"/>
  <c r="K112" i="17"/>
  <c r="L112" i="17" s="1"/>
  <c r="AU124" i="17"/>
  <c r="AV126" i="17"/>
  <c r="T136" i="17"/>
  <c r="AU144" i="17"/>
  <c r="T145" i="17"/>
  <c r="AU147" i="17"/>
  <c r="AR31" i="18"/>
  <c r="K34" i="18"/>
  <c r="L34" i="18" s="1"/>
  <c r="AR35" i="18"/>
  <c r="T36" i="18"/>
  <c r="AR64" i="18"/>
  <c r="T65" i="18"/>
  <c r="AS67" i="18"/>
  <c r="T68" i="18"/>
  <c r="T89" i="18"/>
  <c r="R50" i="19"/>
  <c r="AU107" i="17"/>
  <c r="T108" i="17"/>
  <c r="AU110" i="17"/>
  <c r="T111" i="17"/>
  <c r="AV113" i="17"/>
  <c r="AV116" i="17"/>
  <c r="AV122" i="17"/>
  <c r="K27" i="18"/>
  <c r="L27" i="18" s="1"/>
  <c r="T29" i="18"/>
  <c r="T43" i="18"/>
  <c r="T48" i="18"/>
  <c r="AS52" i="18"/>
  <c r="AK93" i="18"/>
  <c r="T94" i="18"/>
  <c r="R122" i="19"/>
  <c r="T73" i="17"/>
  <c r="T82" i="17"/>
  <c r="K90" i="17"/>
  <c r="L90" i="17" s="1"/>
  <c r="AV107" i="17"/>
  <c r="AV110" i="17"/>
  <c r="K126" i="17"/>
  <c r="L126" i="17" s="1"/>
  <c r="AU131" i="17"/>
  <c r="AR28" i="18"/>
  <c r="T33" i="18"/>
  <c r="AS47" i="18"/>
  <c r="E50" i="18"/>
  <c r="H49" i="18" s="1"/>
  <c r="I49" i="18" s="1"/>
  <c r="J49" i="18" s="1"/>
  <c r="K67" i="18"/>
  <c r="L67" i="18" s="1"/>
  <c r="T74" i="18"/>
  <c r="T80" i="18"/>
  <c r="AS82" i="18"/>
  <c r="T83" i="18"/>
  <c r="R52" i="19"/>
  <c r="L108" i="19"/>
  <c r="R34" i="31"/>
  <c r="E70" i="31"/>
  <c r="H69" i="31" s="1"/>
  <c r="I69" i="31" s="1"/>
  <c r="J69" i="31" s="1"/>
  <c r="T76" i="17"/>
  <c r="T79" i="17"/>
  <c r="AS81" i="17"/>
  <c r="AS84" i="17"/>
  <c r="AK92" i="17"/>
  <c r="K95" i="17"/>
  <c r="L95" i="17" s="1"/>
  <c r="AK97" i="17"/>
  <c r="K100" i="17"/>
  <c r="L100" i="17" s="1"/>
  <c r="K124" i="17"/>
  <c r="L124" i="17" s="1"/>
  <c r="AU129" i="17"/>
  <c r="AV131" i="17"/>
  <c r="K144" i="17"/>
  <c r="L144" i="17" s="1"/>
  <c r="K147" i="17"/>
  <c r="L147" i="17" s="1"/>
  <c r="T26" i="18"/>
  <c r="K31" i="18"/>
  <c r="L31" i="18" s="1"/>
  <c r="AR32" i="18"/>
  <c r="K35" i="18"/>
  <c r="L35" i="18" s="1"/>
  <c r="T37" i="18"/>
  <c r="E45" i="18"/>
  <c r="H44" i="18" s="1"/>
  <c r="I44" i="18" s="1"/>
  <c r="J44" i="18" s="1"/>
  <c r="T51" i="18"/>
  <c r="T77" i="18"/>
  <c r="AK100" i="18"/>
  <c r="AK99" i="18"/>
  <c r="T90" i="18"/>
  <c r="K92" i="18"/>
  <c r="L92" i="18" s="1"/>
  <c r="K97" i="18"/>
  <c r="L97" i="18" s="1"/>
  <c r="K99" i="18"/>
  <c r="L99" i="18" s="1"/>
  <c r="T109" i="19"/>
  <c r="T115" i="19"/>
  <c r="T112" i="19"/>
  <c r="T106" i="19"/>
  <c r="T111" i="19"/>
  <c r="T108" i="19"/>
  <c r="T114" i="19"/>
  <c r="T105" i="19"/>
  <c r="L115" i="19"/>
  <c r="T110" i="19"/>
  <c r="T107" i="19"/>
  <c r="T116" i="19"/>
  <c r="T113" i="19"/>
  <c r="K83" i="31"/>
  <c r="L83" i="31" s="1"/>
  <c r="AR77" i="31"/>
  <c r="AR83" i="31"/>
  <c r="AR80" i="31"/>
  <c r="AR74" i="31"/>
  <c r="K79" i="31"/>
  <c r="L79" i="31" s="1"/>
  <c r="K76" i="31"/>
  <c r="L76" i="31" s="1"/>
  <c r="K82" i="31"/>
  <c r="L82" i="31" s="1"/>
  <c r="K73" i="31"/>
  <c r="L73" i="31" s="1"/>
  <c r="AR79" i="31"/>
  <c r="AR76" i="31"/>
  <c r="AR82" i="31"/>
  <c r="K78" i="31"/>
  <c r="L78" i="31" s="1"/>
  <c r="K75" i="31"/>
  <c r="L75" i="31" s="1"/>
  <c r="AR73" i="31"/>
  <c r="AR78" i="31"/>
  <c r="AR75" i="31"/>
  <c r="AR84" i="31"/>
  <c r="AR81" i="31"/>
  <c r="K80" i="31"/>
  <c r="L80" i="31" s="1"/>
  <c r="K77" i="31"/>
  <c r="L77" i="31" s="1"/>
  <c r="K74" i="31"/>
  <c r="L74" i="31" s="1"/>
  <c r="K84" i="31"/>
  <c r="L84" i="31" s="1"/>
  <c r="K81" i="31"/>
  <c r="L81" i="31" s="1"/>
  <c r="AS75" i="17"/>
  <c r="AS78" i="17"/>
  <c r="K113" i="17"/>
  <c r="L113" i="17" s="1"/>
  <c r="K116" i="17"/>
  <c r="L116" i="17" s="1"/>
  <c r="K122" i="17"/>
  <c r="L122" i="17" s="1"/>
  <c r="AV129" i="17"/>
  <c r="AU136" i="17"/>
  <c r="K138" i="17"/>
  <c r="L138" i="17" s="1"/>
  <c r="K141" i="17"/>
  <c r="L141" i="17" s="1"/>
  <c r="AU145" i="17"/>
  <c r="AS32" i="18"/>
  <c r="AR36" i="18"/>
  <c r="AS50" i="18"/>
  <c r="O58" i="18"/>
  <c r="P58" i="18" s="1"/>
  <c r="Q58" i="18" s="1"/>
  <c r="S58" i="18" s="1"/>
  <c r="AR65" i="18"/>
  <c r="T66" i="18"/>
  <c r="AR68" i="18"/>
  <c r="T69" i="18"/>
  <c r="AK94" i="18"/>
  <c r="T95" i="18"/>
  <c r="K144" i="18"/>
  <c r="L144" i="18" s="1"/>
  <c r="R35" i="19"/>
  <c r="R58" i="19"/>
  <c r="O58" i="19"/>
  <c r="P58" i="19" s="1"/>
  <c r="Q58" i="19" s="1"/>
  <c r="S58" i="19" s="1"/>
  <c r="R106" i="19"/>
  <c r="L111" i="19"/>
  <c r="L114" i="19"/>
  <c r="D100" i="31"/>
  <c r="E85" i="31"/>
  <c r="H84" i="31" s="1"/>
  <c r="I84" i="31" s="1"/>
  <c r="J84" i="31" s="1"/>
  <c r="D82" i="31"/>
  <c r="AU105" i="17"/>
  <c r="K107" i="17"/>
  <c r="L107" i="17" s="1"/>
  <c r="K110" i="17"/>
  <c r="L110" i="17" s="1"/>
  <c r="AU114" i="17"/>
  <c r="AU127" i="17"/>
  <c r="K131" i="17"/>
  <c r="L131" i="17" s="1"/>
  <c r="T137" i="17"/>
  <c r="AU139" i="17"/>
  <c r="AU142" i="17"/>
  <c r="T143" i="17"/>
  <c r="T146" i="17"/>
  <c r="AS36" i="18"/>
  <c r="R105" i="18"/>
  <c r="O105" i="18"/>
  <c r="R31" i="19"/>
  <c r="D61" i="19"/>
  <c r="E46" i="19"/>
  <c r="H45" i="19" s="1"/>
  <c r="I45" i="19" s="1"/>
  <c r="J45" i="19" s="1"/>
  <c r="R76" i="19"/>
  <c r="K91" i="17"/>
  <c r="L91" i="17" s="1"/>
  <c r="K96" i="17"/>
  <c r="L96" i="17" s="1"/>
  <c r="AK98" i="17"/>
  <c r="AU108" i="17"/>
  <c r="AU111" i="17"/>
  <c r="T112" i="17"/>
  <c r="AV114" i="17"/>
  <c r="T115" i="17"/>
  <c r="AV127" i="17"/>
  <c r="T30" i="18"/>
  <c r="T34" i="18"/>
  <c r="R126" i="18"/>
  <c r="AU141" i="18"/>
  <c r="AU138" i="18"/>
  <c r="AU147" i="18"/>
  <c r="AU144" i="18"/>
  <c r="K143" i="18"/>
  <c r="L143" i="18" s="1"/>
  <c r="K140" i="18"/>
  <c r="L140" i="18" s="1"/>
  <c r="K137" i="18"/>
  <c r="L137" i="18" s="1"/>
  <c r="K146" i="18"/>
  <c r="L146" i="18" s="1"/>
  <c r="AU140" i="18"/>
  <c r="AU146" i="18"/>
  <c r="AU143" i="18"/>
  <c r="AU137" i="18"/>
  <c r="K142" i="18"/>
  <c r="L142" i="18" s="1"/>
  <c r="K139" i="18"/>
  <c r="L139" i="18" s="1"/>
  <c r="K145" i="18"/>
  <c r="L145" i="18" s="1"/>
  <c r="K136" i="18"/>
  <c r="L136" i="18" s="1"/>
  <c r="AU142" i="18"/>
  <c r="AU139" i="18"/>
  <c r="AU145" i="18"/>
  <c r="K141" i="18"/>
  <c r="L141" i="18" s="1"/>
  <c r="K138" i="18"/>
  <c r="L138" i="18" s="1"/>
  <c r="AU136" i="18"/>
  <c r="AK93" i="17"/>
  <c r="AV108" i="17"/>
  <c r="T109" i="17"/>
  <c r="AU125" i="17"/>
  <c r="K129" i="17"/>
  <c r="L129" i="17" s="1"/>
  <c r="AS29" i="18"/>
  <c r="K32" i="18"/>
  <c r="L32" i="18" s="1"/>
  <c r="AR33" i="18"/>
  <c r="K36" i="18"/>
  <c r="L36" i="18" s="1"/>
  <c r="T49" i="18"/>
  <c r="AS53" i="18"/>
  <c r="K68" i="18"/>
  <c r="L68" i="18" s="1"/>
  <c r="T81" i="18"/>
  <c r="T84" i="18"/>
  <c r="T91" i="18"/>
  <c r="AK95" i="18"/>
  <c r="T96" i="18"/>
  <c r="T99" i="18"/>
  <c r="R61" i="19"/>
  <c r="L109" i="19"/>
  <c r="R121" i="19"/>
  <c r="O121" i="19"/>
  <c r="R29" i="31"/>
  <c r="AS73" i="17"/>
  <c r="T74" i="17"/>
  <c r="T80" i="17"/>
  <c r="AS82" i="17"/>
  <c r="T83" i="17"/>
  <c r="AK89" i="17"/>
  <c r="AU121" i="17"/>
  <c r="AU123" i="17"/>
  <c r="AV125" i="17"/>
  <c r="K136" i="17"/>
  <c r="L136" i="17" s="1"/>
  <c r="K145" i="17"/>
  <c r="L145" i="17" s="1"/>
  <c r="AR26" i="18"/>
  <c r="T27" i="18"/>
  <c r="AS33" i="18"/>
  <c r="AR37" i="18"/>
  <c r="AS43" i="18"/>
  <c r="T44" i="18"/>
  <c r="AS48" i="18"/>
  <c r="E51" i="18"/>
  <c r="H50" i="18" s="1"/>
  <c r="I50" i="18" s="1"/>
  <c r="J50" i="18" s="1"/>
  <c r="K59" i="18"/>
  <c r="L59" i="18" s="1"/>
  <c r="K62" i="18"/>
  <c r="L62" i="18" s="1"/>
  <c r="K65" i="18"/>
  <c r="L65" i="18" s="1"/>
  <c r="T75" i="18"/>
  <c r="AS80" i="18"/>
  <c r="AS83" i="18"/>
  <c r="K89" i="18"/>
  <c r="L89" i="18" s="1"/>
  <c r="D73" i="19"/>
  <c r="E59" i="19"/>
  <c r="H58" i="19" s="1"/>
  <c r="I58" i="19" s="1"/>
  <c r="J58" i="19" s="1"/>
  <c r="R51" i="19"/>
  <c r="T62" i="19"/>
  <c r="T68" i="19"/>
  <c r="T65" i="19"/>
  <c r="T59" i="19"/>
  <c r="T64" i="19"/>
  <c r="T61" i="19"/>
  <c r="T67" i="19"/>
  <c r="L65" i="19"/>
  <c r="L62" i="19"/>
  <c r="L59" i="19"/>
  <c r="T58" i="19"/>
  <c r="T63" i="19"/>
  <c r="T60" i="19"/>
  <c r="T69" i="19"/>
  <c r="T66" i="19"/>
  <c r="AS76" i="17"/>
  <c r="K92" i="17"/>
  <c r="L92" i="17" s="1"/>
  <c r="K97" i="17"/>
  <c r="L97" i="17" s="1"/>
  <c r="K105" i="17"/>
  <c r="L105" i="17" s="1"/>
  <c r="K114" i="17"/>
  <c r="L114" i="17" s="1"/>
  <c r="AV121" i="17"/>
  <c r="AV123" i="17"/>
  <c r="K127" i="17"/>
  <c r="L127" i="17" s="1"/>
  <c r="AU132" i="17"/>
  <c r="K139" i="17"/>
  <c r="L139" i="17" s="1"/>
  <c r="K142" i="17"/>
  <c r="L142" i="17" s="1"/>
  <c r="T58" i="18"/>
  <c r="AR66" i="18"/>
  <c r="T67" i="18"/>
  <c r="AR69" i="18"/>
  <c r="R124" i="18"/>
  <c r="E60" i="19"/>
  <c r="H59" i="19" s="1"/>
  <c r="I59" i="19" s="1"/>
  <c r="J59" i="19" s="1"/>
  <c r="D74" i="19"/>
  <c r="L64" i="19"/>
  <c r="L112" i="19"/>
  <c r="T141" i="19"/>
  <c r="AK94" i="17"/>
  <c r="K108" i="17"/>
  <c r="L108" i="17" s="1"/>
  <c r="K111" i="17"/>
  <c r="L111" i="17" s="1"/>
  <c r="K125" i="17"/>
  <c r="L125" i="17" s="1"/>
  <c r="AV132" i="17"/>
  <c r="AU137" i="17"/>
  <c r="AU143" i="17"/>
  <c r="T144" i="17"/>
  <c r="AU146" i="17"/>
  <c r="T147" i="17"/>
  <c r="K29" i="18"/>
  <c r="L29" i="18" s="1"/>
  <c r="T31" i="18"/>
  <c r="T52" i="18"/>
  <c r="AR60" i="18"/>
  <c r="T61" i="18"/>
  <c r="AS66" i="18"/>
  <c r="AS69" i="18"/>
  <c r="AL100" i="18"/>
  <c r="AL99" i="18"/>
  <c r="AK91" i="18"/>
  <c r="T92" i="18"/>
  <c r="K94" i="18"/>
  <c r="L94" i="18" s="1"/>
  <c r="AK96" i="18"/>
  <c r="T97" i="18"/>
  <c r="T111" i="18"/>
  <c r="T108" i="18"/>
  <c r="T114" i="18"/>
  <c r="T105" i="18"/>
  <c r="T110" i="18"/>
  <c r="T107" i="18"/>
  <c r="T116" i="18"/>
  <c r="T113" i="18"/>
  <c r="T109" i="18"/>
  <c r="L114" i="18"/>
  <c r="R42" i="19"/>
  <c r="O42" i="19"/>
  <c r="P42" i="19" s="1"/>
  <c r="Q42" i="19" s="1"/>
  <c r="R53" i="19"/>
  <c r="R79" i="19"/>
  <c r="R123" i="19"/>
  <c r="R125" i="19"/>
  <c r="R127" i="19"/>
  <c r="AU106" i="17"/>
  <c r="AU112" i="17"/>
  <c r="T113" i="17"/>
  <c r="T138" i="17"/>
  <c r="AR30" i="18"/>
  <c r="K33" i="18"/>
  <c r="L33" i="18" s="1"/>
  <c r="AS60" i="18"/>
  <c r="AL91" i="18"/>
  <c r="AL96" i="18"/>
  <c r="K100" i="18"/>
  <c r="L100" i="18" s="1"/>
  <c r="L106" i="18"/>
  <c r="K113" i="18"/>
  <c r="L113" i="18" s="1"/>
  <c r="K116" i="18"/>
  <c r="L116" i="18" s="1"/>
  <c r="K122" i="18"/>
  <c r="L122" i="18" s="1"/>
  <c r="AV129" i="18"/>
  <c r="T132" i="18"/>
  <c r="AS32" i="19"/>
  <c r="AR36" i="19"/>
  <c r="AR45" i="19"/>
  <c r="K47" i="19"/>
  <c r="L47" i="19" s="1"/>
  <c r="AS50" i="19"/>
  <c r="AR59" i="19"/>
  <c r="AR65" i="19"/>
  <c r="AR68" i="19"/>
  <c r="T95" i="19"/>
  <c r="T100" i="19"/>
  <c r="T124" i="19"/>
  <c r="E66" i="31"/>
  <c r="H65" i="31" s="1"/>
  <c r="I65" i="31" s="1"/>
  <c r="J65" i="31" s="1"/>
  <c r="D80" i="31"/>
  <c r="AU105" i="18"/>
  <c r="K107" i="18"/>
  <c r="L107" i="18" s="1"/>
  <c r="K110" i="18"/>
  <c r="L110" i="18" s="1"/>
  <c r="AU114" i="18"/>
  <c r="AU127" i="18"/>
  <c r="T130" i="18"/>
  <c r="K131" i="18"/>
  <c r="L131" i="18" s="1"/>
  <c r="T137" i="18"/>
  <c r="T143" i="18"/>
  <c r="AV145" i="18"/>
  <c r="T146" i="18"/>
  <c r="AS36" i="19"/>
  <c r="AS45" i="19"/>
  <c r="T46" i="19"/>
  <c r="AS59" i="19"/>
  <c r="AR62" i="19"/>
  <c r="AS65" i="19"/>
  <c r="AS68" i="19"/>
  <c r="K73" i="19"/>
  <c r="L73" i="19" s="1"/>
  <c r="K82" i="19"/>
  <c r="L82" i="19" s="1"/>
  <c r="AL99" i="19"/>
  <c r="AU112" i="19"/>
  <c r="AU115" i="19"/>
  <c r="T122" i="19"/>
  <c r="E60" i="31"/>
  <c r="H59" i="31" s="1"/>
  <c r="I59" i="31" s="1"/>
  <c r="J59" i="31" s="1"/>
  <c r="D74" i="31"/>
  <c r="AV127" i="18"/>
  <c r="D63" i="31"/>
  <c r="E48" i="31"/>
  <c r="H47" i="31" s="1"/>
  <c r="I47" i="31" s="1"/>
  <c r="J47" i="31" s="1"/>
  <c r="R49" i="31"/>
  <c r="AV108" i="18"/>
  <c r="AV111" i="18"/>
  <c r="AU125" i="18"/>
  <c r="T128" i="18"/>
  <c r="K129" i="18"/>
  <c r="L129" i="18" s="1"/>
  <c r="AS29" i="19"/>
  <c r="K32" i="19"/>
  <c r="L32" i="19" s="1"/>
  <c r="AR33" i="19"/>
  <c r="K36" i="19"/>
  <c r="L36" i="19" s="1"/>
  <c r="AR43" i="19"/>
  <c r="K45" i="19"/>
  <c r="L45" i="19" s="1"/>
  <c r="AR48" i="19"/>
  <c r="T49" i="19"/>
  <c r="AS53" i="19"/>
  <c r="K68" i="19"/>
  <c r="L68" i="19" s="1"/>
  <c r="AR74" i="19"/>
  <c r="AR80" i="19"/>
  <c r="T81" i="19"/>
  <c r="AR83" i="19"/>
  <c r="T84" i="19"/>
  <c r="AL90" i="19"/>
  <c r="T91" i="19"/>
  <c r="T96" i="19"/>
  <c r="AV109" i="19"/>
  <c r="AV128" i="19"/>
  <c r="T131" i="19"/>
  <c r="K132" i="19"/>
  <c r="L132" i="19" s="1"/>
  <c r="K143" i="19"/>
  <c r="L143" i="19" s="1"/>
  <c r="R114" i="31"/>
  <c r="AV125" i="18"/>
  <c r="AR26" i="19"/>
  <c r="AR37" i="19"/>
  <c r="T129" i="19"/>
  <c r="AV142" i="19"/>
  <c r="AV146" i="19"/>
  <c r="AV143" i="19"/>
  <c r="AV121" i="18"/>
  <c r="AV123" i="18"/>
  <c r="L130" i="19"/>
  <c r="E69" i="31"/>
  <c r="H68" i="31" s="1"/>
  <c r="I68" i="31" s="1"/>
  <c r="J68" i="31" s="1"/>
  <c r="D83" i="31"/>
  <c r="AV122" i="31"/>
  <c r="AV124" i="31"/>
  <c r="AV126" i="31"/>
  <c r="AV128" i="31"/>
  <c r="AV130" i="31"/>
  <c r="AV132" i="31"/>
  <c r="AV125" i="31"/>
  <c r="AV129" i="31"/>
  <c r="AV131" i="31"/>
  <c r="AV123" i="31"/>
  <c r="AV121" i="31"/>
  <c r="AV127" i="31"/>
  <c r="K108" i="18"/>
  <c r="L108" i="18" s="1"/>
  <c r="K111" i="18"/>
  <c r="L111" i="18" s="1"/>
  <c r="T124" i="18"/>
  <c r="K125" i="18"/>
  <c r="L125" i="18" s="1"/>
  <c r="AU130" i="18"/>
  <c r="AV132" i="18"/>
  <c r="T144" i="18"/>
  <c r="T147" i="18"/>
  <c r="K29" i="19"/>
  <c r="L29" i="19" s="1"/>
  <c r="T31" i="19"/>
  <c r="T35" i="19"/>
  <c r="K43" i="19"/>
  <c r="L43" i="19" s="1"/>
  <c r="K48" i="19"/>
  <c r="L48" i="19" s="1"/>
  <c r="AS51" i="19"/>
  <c r="T52" i="19"/>
  <c r="AR60" i="19"/>
  <c r="AR63" i="19"/>
  <c r="AS66" i="19"/>
  <c r="AS69" i="19"/>
  <c r="K83" i="19"/>
  <c r="L83" i="19" s="1"/>
  <c r="T92" i="19"/>
  <c r="T97" i="19"/>
  <c r="AU113" i="19"/>
  <c r="AU116" i="19"/>
  <c r="AU122" i="19"/>
  <c r="AV124" i="19"/>
  <c r="T127" i="19"/>
  <c r="K128" i="19"/>
  <c r="L128" i="19" s="1"/>
  <c r="AQ26" i="31"/>
  <c r="AU106" i="18"/>
  <c r="AU112" i="18"/>
  <c r="AU115" i="18"/>
  <c r="T122" i="18"/>
  <c r="AV130" i="18"/>
  <c r="AV137" i="18"/>
  <c r="T138" i="18"/>
  <c r="T141" i="18"/>
  <c r="AV143" i="18"/>
  <c r="AV146" i="18"/>
  <c r="AR30" i="19"/>
  <c r="K33" i="19"/>
  <c r="L33" i="19" s="1"/>
  <c r="AR34" i="19"/>
  <c r="AR46" i="19"/>
  <c r="T47" i="19"/>
  <c r="AS60" i="19"/>
  <c r="AS63" i="19"/>
  <c r="K74" i="19"/>
  <c r="L74" i="19" s="1"/>
  <c r="K77" i="19"/>
  <c r="L77" i="19" s="1"/>
  <c r="K80" i="19"/>
  <c r="L80" i="19" s="1"/>
  <c r="D81" i="19"/>
  <c r="D84" i="19"/>
  <c r="AL91" i="19"/>
  <c r="AL96" i="19"/>
  <c r="AU107" i="19"/>
  <c r="AU110" i="19"/>
  <c r="AV113" i="19"/>
  <c r="AV116" i="19"/>
  <c r="AV138" i="19"/>
  <c r="E43" i="31"/>
  <c r="H42" i="31" s="1"/>
  <c r="I42" i="31" s="1"/>
  <c r="J42" i="31" s="1"/>
  <c r="D58" i="31"/>
  <c r="AV106" i="18"/>
  <c r="AU109" i="18"/>
  <c r="AV112" i="18"/>
  <c r="AV115" i="18"/>
  <c r="AU128" i="18"/>
  <c r="K26" i="19"/>
  <c r="L26" i="19" s="1"/>
  <c r="K37" i="19"/>
  <c r="L37" i="19" s="1"/>
  <c r="D75" i="19"/>
  <c r="D78" i="19"/>
  <c r="AV107" i="19"/>
  <c r="AV110" i="19"/>
  <c r="T125" i="19"/>
  <c r="R30" i="31"/>
  <c r="R96" i="31"/>
  <c r="AV109" i="18"/>
  <c r="AV128" i="18"/>
  <c r="T131" i="18"/>
  <c r="K132" i="18"/>
  <c r="L132" i="18" s="1"/>
  <c r="AR27" i="19"/>
  <c r="T28" i="19"/>
  <c r="K46" i="19"/>
  <c r="L46" i="19" s="1"/>
  <c r="AR49" i="19"/>
  <c r="T50" i="19"/>
  <c r="K66" i="19"/>
  <c r="L66" i="19" s="1"/>
  <c r="D67" i="19"/>
  <c r="K69" i="19"/>
  <c r="L69" i="19" s="1"/>
  <c r="AR75" i="19"/>
  <c r="T76" i="19"/>
  <c r="AR78" i="19"/>
  <c r="AS81" i="19"/>
  <c r="AS84" i="19"/>
  <c r="T98" i="19"/>
  <c r="T121" i="19"/>
  <c r="T123" i="19"/>
  <c r="K124" i="19"/>
  <c r="L124" i="19" s="1"/>
  <c r="AU129" i="19"/>
  <c r="AV131" i="19"/>
  <c r="AU146" i="19"/>
  <c r="AU143" i="19"/>
  <c r="K142" i="19"/>
  <c r="L142" i="19" s="1"/>
  <c r="K145" i="19"/>
  <c r="L145" i="19" s="1"/>
  <c r="AU145" i="19"/>
  <c r="K147" i="19"/>
  <c r="L147" i="19" s="1"/>
  <c r="K144" i="19"/>
  <c r="L144" i="19" s="1"/>
  <c r="K146" i="19"/>
  <c r="L146" i="19" s="1"/>
  <c r="E65" i="31"/>
  <c r="H64" i="31" s="1"/>
  <c r="I64" i="31" s="1"/>
  <c r="J64" i="31" s="1"/>
  <c r="D79" i="31"/>
  <c r="E67" i="31"/>
  <c r="H66" i="31" s="1"/>
  <c r="I66" i="31" s="1"/>
  <c r="J66" i="31" s="1"/>
  <c r="D81" i="31"/>
  <c r="R128" i="31"/>
  <c r="K115" i="18"/>
  <c r="L115" i="18" s="1"/>
  <c r="AU126" i="18"/>
  <c r="T129" i="18"/>
  <c r="K130" i="18"/>
  <c r="L130" i="18" s="1"/>
  <c r="AS27" i="19"/>
  <c r="K30" i="19"/>
  <c r="L30" i="19" s="1"/>
  <c r="T32" i="19"/>
  <c r="AR44" i="19"/>
  <c r="T45" i="19"/>
  <c r="AS49" i="19"/>
  <c r="AR58" i="19"/>
  <c r="K60" i="19"/>
  <c r="L60" i="19" s="1"/>
  <c r="K63" i="19"/>
  <c r="L63" i="19" s="1"/>
  <c r="AR67" i="19"/>
  <c r="AS75" i="19"/>
  <c r="AL92" i="19"/>
  <c r="T93" i="19"/>
  <c r="AL97" i="19"/>
  <c r="K113" i="19"/>
  <c r="L113" i="19" s="1"/>
  <c r="K116" i="19"/>
  <c r="L116" i="19" s="1"/>
  <c r="AV129" i="19"/>
  <c r="T132" i="19"/>
  <c r="K138" i="19"/>
  <c r="L138" i="19" s="1"/>
  <c r="K141" i="19"/>
  <c r="L141" i="19" s="1"/>
  <c r="AV145" i="19"/>
  <c r="AU147" i="19"/>
  <c r="E76" i="31"/>
  <c r="H75" i="31" s="1"/>
  <c r="I75" i="31" s="1"/>
  <c r="J75" i="31" s="1"/>
  <c r="D91" i="31"/>
  <c r="E63" i="31"/>
  <c r="H62" i="31" s="1"/>
  <c r="I62" i="31" s="1"/>
  <c r="J62" i="31" s="1"/>
  <c r="D77" i="31"/>
  <c r="K109" i="18"/>
  <c r="L109" i="18" s="1"/>
  <c r="K112" i="18"/>
  <c r="L112" i="18" s="1"/>
  <c r="AU124" i="18"/>
  <c r="AV126" i="18"/>
  <c r="T136" i="18"/>
  <c r="T145" i="18"/>
  <c r="AR31" i="19"/>
  <c r="K34" i="19"/>
  <c r="L34" i="19" s="1"/>
  <c r="AR35" i="19"/>
  <c r="T36" i="19"/>
  <c r="AS44" i="19"/>
  <c r="AS58" i="19"/>
  <c r="AR61" i="19"/>
  <c r="AS67" i="19"/>
  <c r="T89" i="19"/>
  <c r="AU105" i="19"/>
  <c r="K107" i="19"/>
  <c r="L107" i="19" s="1"/>
  <c r="K110" i="19"/>
  <c r="L110" i="19" s="1"/>
  <c r="AU114" i="19"/>
  <c r="AU127" i="19"/>
  <c r="T130" i="19"/>
  <c r="K131" i="19"/>
  <c r="L131" i="19" s="1"/>
  <c r="AV136" i="19"/>
  <c r="AU139" i="19"/>
  <c r="AV147" i="19"/>
  <c r="AU113" i="18"/>
  <c r="AU116" i="18"/>
  <c r="AU122" i="18"/>
  <c r="AV124" i="18"/>
  <c r="T139" i="18"/>
  <c r="AV144" i="18"/>
  <c r="AV147" i="18"/>
  <c r="AS31" i="19"/>
  <c r="AR42" i="19"/>
  <c r="K49" i="19"/>
  <c r="L49" i="19" s="1"/>
  <c r="AR52" i="19"/>
  <c r="T53" i="19"/>
  <c r="AS61" i="19"/>
  <c r="K81" i="19"/>
  <c r="L81" i="19" s="1"/>
  <c r="K84" i="19"/>
  <c r="L84" i="19" s="1"/>
  <c r="AV105" i="19"/>
  <c r="AU108" i="19"/>
  <c r="AV114" i="19"/>
  <c r="AV139" i="19"/>
  <c r="R91" i="31"/>
  <c r="AU107" i="18"/>
  <c r="AV113" i="18"/>
  <c r="AV138" i="18"/>
  <c r="K44" i="19"/>
  <c r="L44" i="19" s="1"/>
  <c r="AR73" i="19"/>
  <c r="K75" i="19"/>
  <c r="L75" i="19" s="1"/>
  <c r="K78" i="19"/>
  <c r="L78" i="19" s="1"/>
  <c r="T94" i="19"/>
  <c r="AV108" i="19"/>
  <c r="AU125" i="19"/>
  <c r="R27" i="31"/>
  <c r="O27" i="31"/>
  <c r="P27" i="31" s="1"/>
  <c r="Q27" i="31" s="1"/>
  <c r="S27" i="31" s="1"/>
  <c r="AR30" i="31"/>
  <c r="K33" i="31"/>
  <c r="L33" i="31" s="1"/>
  <c r="AR34" i="31"/>
  <c r="AR46" i="31"/>
  <c r="T47" i="31"/>
  <c r="R52" i="20"/>
  <c r="E74" i="20"/>
  <c r="H73" i="20" s="1"/>
  <c r="I73" i="20" s="1"/>
  <c r="J73" i="20" s="1"/>
  <c r="D89" i="20"/>
  <c r="R60" i="20"/>
  <c r="AS30" i="31"/>
  <c r="AS34" i="31"/>
  <c r="K37" i="31"/>
  <c r="L37" i="31" s="1"/>
  <c r="AS46" i="31"/>
  <c r="E49" i="31"/>
  <c r="H48" i="31" s="1"/>
  <c r="I48" i="31" s="1"/>
  <c r="J48" i="31" s="1"/>
  <c r="K51" i="31"/>
  <c r="L51" i="31" s="1"/>
  <c r="E54" i="31"/>
  <c r="H53" i="31" s="1"/>
  <c r="I53" i="31" s="1"/>
  <c r="J53" i="31" s="1"/>
  <c r="T73" i="31"/>
  <c r="T82" i="31"/>
  <c r="K90" i="31"/>
  <c r="L90" i="31" s="1"/>
  <c r="T111" i="31"/>
  <c r="T108" i="31"/>
  <c r="T114" i="31"/>
  <c r="T110" i="31"/>
  <c r="T107" i="31"/>
  <c r="T116" i="31"/>
  <c r="T113" i="31"/>
  <c r="T109" i="31"/>
  <c r="D61" i="20"/>
  <c r="E46" i="20"/>
  <c r="H45" i="20" s="1"/>
  <c r="I45" i="20" s="1"/>
  <c r="J45" i="20" s="1"/>
  <c r="R58" i="20"/>
  <c r="O58" i="20"/>
  <c r="T28" i="31"/>
  <c r="E44" i="31"/>
  <c r="H43" i="31" s="1"/>
  <c r="I43" i="31" s="1"/>
  <c r="J43" i="31" s="1"/>
  <c r="K46" i="31"/>
  <c r="L46" i="31" s="1"/>
  <c r="AR49" i="31"/>
  <c r="T50" i="31"/>
  <c r="K66" i="31"/>
  <c r="L66" i="31" s="1"/>
  <c r="K69" i="31"/>
  <c r="L69" i="31" s="1"/>
  <c r="T76" i="31"/>
  <c r="T79" i="31"/>
  <c r="AS81" i="31"/>
  <c r="AS84" i="31"/>
  <c r="E66" i="20"/>
  <c r="H65" i="20" s="1"/>
  <c r="I65" i="20" s="1"/>
  <c r="J65" i="20" s="1"/>
  <c r="D80" i="20"/>
  <c r="AR44" i="31"/>
  <c r="AU110" i="31"/>
  <c r="AU107" i="31"/>
  <c r="AU116" i="31"/>
  <c r="AU113" i="31"/>
  <c r="K112" i="31"/>
  <c r="L112" i="31" s="1"/>
  <c r="K109" i="31"/>
  <c r="L109" i="31" s="1"/>
  <c r="K106" i="31"/>
  <c r="L106" i="31" s="1"/>
  <c r="K115" i="31"/>
  <c r="L115" i="31" s="1"/>
  <c r="AU109" i="31"/>
  <c r="AU115" i="31"/>
  <c r="AU112" i="31"/>
  <c r="AU106" i="31"/>
  <c r="K111" i="31"/>
  <c r="L111" i="31" s="1"/>
  <c r="K108" i="31"/>
  <c r="L108" i="31" s="1"/>
  <c r="AU114" i="31"/>
  <c r="K110" i="31"/>
  <c r="L110" i="31" s="1"/>
  <c r="K107" i="31"/>
  <c r="L107" i="31" s="1"/>
  <c r="AU105" i="31"/>
  <c r="K116" i="31"/>
  <c r="L116" i="31" s="1"/>
  <c r="K113" i="31"/>
  <c r="L113" i="31" s="1"/>
  <c r="AU111" i="31"/>
  <c r="T29" i="31"/>
  <c r="K44" i="31"/>
  <c r="L44" i="31" s="1"/>
  <c r="AR47" i="31"/>
  <c r="T48" i="31"/>
  <c r="AS52" i="31"/>
  <c r="D76" i="31"/>
  <c r="R121" i="31"/>
  <c r="O121" i="31"/>
  <c r="R127" i="31"/>
  <c r="R139" i="31"/>
  <c r="AR28" i="31"/>
  <c r="T33" i="31"/>
  <c r="AS47" i="31"/>
  <c r="E50" i="31"/>
  <c r="H49" i="31" s="1"/>
  <c r="I49" i="31" s="1"/>
  <c r="J49" i="31" s="1"/>
  <c r="K52" i="31"/>
  <c r="L52" i="31" s="1"/>
  <c r="K58" i="31"/>
  <c r="L58" i="31" s="1"/>
  <c r="K67" i="31"/>
  <c r="L67" i="31" s="1"/>
  <c r="AS73" i="31"/>
  <c r="T74" i="31"/>
  <c r="T80" i="31"/>
  <c r="AS82" i="31"/>
  <c r="T83" i="31"/>
  <c r="AK89" i="31"/>
  <c r="K105" i="31"/>
  <c r="L105" i="31" s="1"/>
  <c r="T112" i="31"/>
  <c r="R137" i="31"/>
  <c r="R142" i="31"/>
  <c r="R30" i="20"/>
  <c r="T62" i="20"/>
  <c r="T68" i="20"/>
  <c r="T65" i="20"/>
  <c r="T64" i="20"/>
  <c r="T61" i="20"/>
  <c r="T67" i="20"/>
  <c r="T69" i="20"/>
  <c r="T66" i="20"/>
  <c r="T59" i="20"/>
  <c r="L59" i="20"/>
  <c r="T58" i="20"/>
  <c r="T63" i="20"/>
  <c r="R75" i="20"/>
  <c r="R129" i="20"/>
  <c r="AS28" i="31"/>
  <c r="K31" i="31"/>
  <c r="L31" i="31" s="1"/>
  <c r="AR32" i="31"/>
  <c r="K35" i="31"/>
  <c r="L35" i="31" s="1"/>
  <c r="T37" i="31"/>
  <c r="K42" i="31"/>
  <c r="L42" i="31" s="1"/>
  <c r="E45" i="31"/>
  <c r="H44" i="31" s="1"/>
  <c r="I44" i="31" s="1"/>
  <c r="J44" i="31" s="1"/>
  <c r="AR50" i="31"/>
  <c r="T51" i="31"/>
  <c r="K61" i="31"/>
  <c r="L61" i="31" s="1"/>
  <c r="K64" i="31"/>
  <c r="L64" i="31" s="1"/>
  <c r="AS76" i="31"/>
  <c r="T77" i="31"/>
  <c r="AS79" i="31"/>
  <c r="T90" i="31"/>
  <c r="K92" i="31"/>
  <c r="L92" i="31" s="1"/>
  <c r="K97" i="31"/>
  <c r="L97" i="31" s="1"/>
  <c r="AS32" i="31"/>
  <c r="AR36" i="31"/>
  <c r="AR45" i="31"/>
  <c r="K47" i="31"/>
  <c r="L47" i="31" s="1"/>
  <c r="AS50" i="31"/>
  <c r="AR59" i="31"/>
  <c r="AR65" i="31"/>
  <c r="AR68" i="31"/>
  <c r="K28" i="31"/>
  <c r="L28" i="31" s="1"/>
  <c r="AR29" i="31"/>
  <c r="T30" i="31"/>
  <c r="T34" i="31"/>
  <c r="K50" i="31"/>
  <c r="L50" i="31" s="1"/>
  <c r="AR53" i="31"/>
  <c r="AS62" i="31"/>
  <c r="AK90" i="31"/>
  <c r="K93" i="31"/>
  <c r="L93" i="31" s="1"/>
  <c r="K98" i="31"/>
  <c r="L98" i="31" s="1"/>
  <c r="AU108" i="31"/>
  <c r="R140" i="31"/>
  <c r="R28" i="20"/>
  <c r="R84" i="20"/>
  <c r="AS29" i="31"/>
  <c r="K32" i="31"/>
  <c r="L32" i="31" s="1"/>
  <c r="AR33" i="31"/>
  <c r="K36" i="31"/>
  <c r="L36" i="31" s="1"/>
  <c r="AR43" i="31"/>
  <c r="K45" i="31"/>
  <c r="L45" i="31" s="1"/>
  <c r="AR48" i="31"/>
  <c r="T49" i="31"/>
  <c r="AS53" i="31"/>
  <c r="K68" i="31"/>
  <c r="L68" i="31" s="1"/>
  <c r="T81" i="31"/>
  <c r="T84" i="31"/>
  <c r="T91" i="31"/>
  <c r="AK95" i="31"/>
  <c r="T96" i="31"/>
  <c r="AK100" i="31"/>
  <c r="R143" i="31"/>
  <c r="R50" i="20"/>
  <c r="R37" i="21"/>
  <c r="AR26" i="31"/>
  <c r="T27" i="31"/>
  <c r="AS33" i="31"/>
  <c r="AR37" i="31"/>
  <c r="AS43" i="31"/>
  <c r="T44" i="31"/>
  <c r="AS48" i="31"/>
  <c r="E51" i="31"/>
  <c r="H50" i="31" s="1"/>
  <c r="I50" i="31" s="1"/>
  <c r="J50" i="31" s="1"/>
  <c r="K59" i="31"/>
  <c r="L59" i="31" s="1"/>
  <c r="K62" i="31"/>
  <c r="L62" i="31" s="1"/>
  <c r="K65" i="31"/>
  <c r="L65" i="31" s="1"/>
  <c r="AS74" i="31"/>
  <c r="T75" i="31"/>
  <c r="AS80" i="31"/>
  <c r="AS83" i="31"/>
  <c r="K89" i="31"/>
  <c r="L89" i="31" s="1"/>
  <c r="R126" i="31"/>
  <c r="AS26" i="31"/>
  <c r="AU26" i="31" s="1"/>
  <c r="AR51" i="31"/>
  <c r="K53" i="31"/>
  <c r="L53" i="31" s="1"/>
  <c r="AR66" i="31"/>
  <c r="T67" i="31"/>
  <c r="AR69" i="31"/>
  <c r="K99" i="31"/>
  <c r="L99" i="31" s="1"/>
  <c r="R63" i="20"/>
  <c r="T31" i="31"/>
  <c r="T42" i="31"/>
  <c r="K43" i="31"/>
  <c r="L43" i="31" s="1"/>
  <c r="AR60" i="31"/>
  <c r="T61" i="31"/>
  <c r="AS66" i="31"/>
  <c r="AK91" i="31"/>
  <c r="T92" i="31"/>
  <c r="K94" i="31"/>
  <c r="L94" i="31" s="1"/>
  <c r="T121" i="31"/>
  <c r="T123" i="31"/>
  <c r="K124" i="31"/>
  <c r="L124" i="31" s="1"/>
  <c r="AU129" i="31"/>
  <c r="K144" i="31"/>
  <c r="L144" i="31" s="1"/>
  <c r="K147" i="31"/>
  <c r="L147" i="31" s="1"/>
  <c r="AS28" i="20"/>
  <c r="K31" i="20"/>
  <c r="L31" i="20" s="1"/>
  <c r="AR32" i="20"/>
  <c r="K35" i="20"/>
  <c r="L35" i="20" s="1"/>
  <c r="T37" i="20"/>
  <c r="K42" i="20"/>
  <c r="L42" i="20" s="1"/>
  <c r="AR50" i="20"/>
  <c r="T51" i="20"/>
  <c r="D59" i="20"/>
  <c r="R83" i="21"/>
  <c r="K122" i="31"/>
  <c r="L122" i="31" s="1"/>
  <c r="T132" i="31"/>
  <c r="K141" i="31"/>
  <c r="L141" i="31" s="1"/>
  <c r="AU145" i="31"/>
  <c r="AR36" i="20"/>
  <c r="AR45" i="20"/>
  <c r="K47" i="20"/>
  <c r="L47" i="20" s="1"/>
  <c r="E70" i="20"/>
  <c r="H69" i="20" s="1"/>
  <c r="I69" i="20" s="1"/>
  <c r="J69" i="20" s="1"/>
  <c r="D84" i="20"/>
  <c r="E59" i="20"/>
  <c r="H58" i="20" s="1"/>
  <c r="I58" i="20" s="1"/>
  <c r="J58" i="20" s="1"/>
  <c r="AK93" i="20"/>
  <c r="AU127" i="31"/>
  <c r="T130" i="31"/>
  <c r="K131" i="31"/>
  <c r="L131" i="31" s="1"/>
  <c r="AV136" i="31"/>
  <c r="AU139" i="31"/>
  <c r="AU142" i="31"/>
  <c r="T143" i="31"/>
  <c r="AV145" i="31"/>
  <c r="T146" i="31"/>
  <c r="AS36" i="20"/>
  <c r="T46" i="20"/>
  <c r="AS59" i="20"/>
  <c r="L77" i="20"/>
  <c r="AV108" i="31"/>
  <c r="AV111" i="31"/>
  <c r="AU125" i="31"/>
  <c r="T128" i="31"/>
  <c r="K129" i="31"/>
  <c r="L129" i="31" s="1"/>
  <c r="AS29" i="20"/>
  <c r="K32" i="20"/>
  <c r="L32" i="20" s="1"/>
  <c r="AR33" i="20"/>
  <c r="K36" i="20"/>
  <c r="L36" i="20" s="1"/>
  <c r="AR43" i="20"/>
  <c r="K45" i="20"/>
  <c r="L45" i="20" s="1"/>
  <c r="AR48" i="20"/>
  <c r="T49" i="20"/>
  <c r="AS53" i="20"/>
  <c r="AS60" i="20"/>
  <c r="D62" i="20"/>
  <c r="E68" i="20"/>
  <c r="H67" i="20" s="1"/>
  <c r="I67" i="20" s="1"/>
  <c r="J67" i="20" s="1"/>
  <c r="AU121" i="31"/>
  <c r="AU123" i="31"/>
  <c r="K145" i="31"/>
  <c r="L145" i="31" s="1"/>
  <c r="AR26" i="20"/>
  <c r="AR37" i="20"/>
  <c r="T44" i="20"/>
  <c r="AS64" i="20"/>
  <c r="AS61" i="20"/>
  <c r="AS67" i="20"/>
  <c r="AS69" i="20"/>
  <c r="AS66" i="20"/>
  <c r="AS62" i="20"/>
  <c r="AS63" i="20"/>
  <c r="L82" i="20"/>
  <c r="D98" i="20"/>
  <c r="L114" i="20"/>
  <c r="R109" i="21"/>
  <c r="K53" i="20"/>
  <c r="L53" i="20" s="1"/>
  <c r="D91" i="20"/>
  <c r="E76" i="20"/>
  <c r="H75" i="20" s="1"/>
  <c r="I75" i="20" s="1"/>
  <c r="J75" i="20" s="1"/>
  <c r="R73" i="20"/>
  <c r="O73" i="20"/>
  <c r="P73" i="20" s="1"/>
  <c r="Q73" i="20" s="1"/>
  <c r="K131" i="20"/>
  <c r="L131" i="20" s="1"/>
  <c r="AU127" i="20"/>
  <c r="K122" i="20"/>
  <c r="L122" i="20" s="1"/>
  <c r="AU129" i="20"/>
  <c r="K124" i="20"/>
  <c r="L124" i="20" s="1"/>
  <c r="AU131" i="20"/>
  <c r="K126" i="20"/>
  <c r="L126" i="20" s="1"/>
  <c r="K128" i="20"/>
  <c r="L128" i="20" s="1"/>
  <c r="AU122" i="20"/>
  <c r="AU124" i="20"/>
  <c r="K130" i="20"/>
  <c r="L130" i="20" s="1"/>
  <c r="AU126" i="20"/>
  <c r="K132" i="20"/>
  <c r="L132" i="20" s="1"/>
  <c r="AU128" i="20"/>
  <c r="K123" i="20"/>
  <c r="L123" i="20" s="1"/>
  <c r="K121" i="20"/>
  <c r="L121" i="20" s="1"/>
  <c r="AU130" i="20"/>
  <c r="K125" i="20"/>
  <c r="L125" i="20" s="1"/>
  <c r="AU132" i="20"/>
  <c r="K127" i="20"/>
  <c r="L127" i="20" s="1"/>
  <c r="AU123" i="20"/>
  <c r="AU121" i="20"/>
  <c r="T124" i="31"/>
  <c r="K125" i="31"/>
  <c r="L125" i="31" s="1"/>
  <c r="AU130" i="31"/>
  <c r="O136" i="31"/>
  <c r="AU137" i="31"/>
  <c r="AU143" i="31"/>
  <c r="T144" i="31"/>
  <c r="AU146" i="31"/>
  <c r="T147" i="31"/>
  <c r="K29" i="20"/>
  <c r="L29" i="20" s="1"/>
  <c r="K43" i="20"/>
  <c r="L43" i="20" s="1"/>
  <c r="K48" i="20"/>
  <c r="L48" i="20" s="1"/>
  <c r="T52" i="20"/>
  <c r="L80" i="20"/>
  <c r="AK98" i="20"/>
  <c r="K96" i="20"/>
  <c r="L96" i="20" s="1"/>
  <c r="K91" i="20"/>
  <c r="L91" i="20" s="1"/>
  <c r="K100" i="20"/>
  <c r="L100" i="20" s="1"/>
  <c r="AK97" i="20"/>
  <c r="K95" i="20"/>
  <c r="L95" i="20" s="1"/>
  <c r="AK92" i="20"/>
  <c r="K90" i="20"/>
  <c r="L90" i="20" s="1"/>
  <c r="AK96" i="20"/>
  <c r="K94" i="20"/>
  <c r="L94" i="20" s="1"/>
  <c r="AK91" i="20"/>
  <c r="K99" i="20"/>
  <c r="L99" i="20" s="1"/>
  <c r="K89" i="20"/>
  <c r="L89" i="20" s="1"/>
  <c r="AK100" i="20"/>
  <c r="AK95" i="20"/>
  <c r="K98" i="20"/>
  <c r="L98" i="20" s="1"/>
  <c r="K93" i="20"/>
  <c r="L93" i="20" s="1"/>
  <c r="AK90" i="20"/>
  <c r="AK99" i="20"/>
  <c r="AK94" i="20"/>
  <c r="AK89" i="20"/>
  <c r="O105" i="20"/>
  <c r="R137" i="20"/>
  <c r="R26" i="21"/>
  <c r="O26" i="21"/>
  <c r="P26" i="21" s="1"/>
  <c r="Q26" i="21" s="1"/>
  <c r="S26" i="21" s="1"/>
  <c r="T122" i="31"/>
  <c r="AV137" i="31"/>
  <c r="T138" i="31"/>
  <c r="AU140" i="31"/>
  <c r="T141" i="31"/>
  <c r="AV143" i="31"/>
  <c r="AV146" i="31"/>
  <c r="AR30" i="20"/>
  <c r="K33" i="20"/>
  <c r="L33" i="20" s="1"/>
  <c r="AR34" i="20"/>
  <c r="AR46" i="20"/>
  <c r="T47" i="20"/>
  <c r="E61" i="20"/>
  <c r="H60" i="20" s="1"/>
  <c r="I60" i="20" s="1"/>
  <c r="J60" i="20" s="1"/>
  <c r="L64" i="20"/>
  <c r="L78" i="20"/>
  <c r="AV112" i="31"/>
  <c r="AV115" i="31"/>
  <c r="K123" i="31"/>
  <c r="L123" i="31" s="1"/>
  <c r="AU128" i="31"/>
  <c r="AV140" i="31"/>
  <c r="K26" i="20"/>
  <c r="L26" i="20" s="1"/>
  <c r="AS30" i="20"/>
  <c r="AS34" i="20"/>
  <c r="K37" i="20"/>
  <c r="L37" i="20" s="1"/>
  <c r="AS46" i="20"/>
  <c r="E49" i="20"/>
  <c r="H48" i="20" s="1"/>
  <c r="I48" i="20" s="1"/>
  <c r="J48" i="20" s="1"/>
  <c r="K51" i="20"/>
  <c r="L51" i="20" s="1"/>
  <c r="E54" i="20"/>
  <c r="H53" i="20" s="1"/>
  <c r="I53" i="20" s="1"/>
  <c r="J53" i="20" s="1"/>
  <c r="R95" i="21"/>
  <c r="AV109" i="31"/>
  <c r="T131" i="31"/>
  <c r="K132" i="31"/>
  <c r="L132" i="31" s="1"/>
  <c r="K146" i="31"/>
  <c r="L146" i="31" s="1"/>
  <c r="AR27" i="20"/>
  <c r="T28" i="20"/>
  <c r="K46" i="20"/>
  <c r="L46" i="20" s="1"/>
  <c r="AR49" i="20"/>
  <c r="T50" i="20"/>
  <c r="AR64" i="20"/>
  <c r="AR61" i="20"/>
  <c r="AR67" i="20"/>
  <c r="K69" i="20"/>
  <c r="L69" i="20" s="1"/>
  <c r="K66" i="20"/>
  <c r="L66" i="20" s="1"/>
  <c r="AR63" i="20"/>
  <c r="AR60" i="20"/>
  <c r="AR69" i="20"/>
  <c r="AR66" i="20"/>
  <c r="K65" i="20"/>
  <c r="L65" i="20" s="1"/>
  <c r="K62" i="20"/>
  <c r="L62" i="20" s="1"/>
  <c r="K68" i="20"/>
  <c r="L68" i="20" s="1"/>
  <c r="AR68" i="20"/>
  <c r="AR65" i="20"/>
  <c r="K67" i="20"/>
  <c r="L67" i="20" s="1"/>
  <c r="K61" i="20"/>
  <c r="L61" i="20" s="1"/>
  <c r="AS68" i="20"/>
  <c r="D83" i="20"/>
  <c r="K92" i="20"/>
  <c r="L92" i="20" s="1"/>
  <c r="T129" i="31"/>
  <c r="K130" i="31"/>
  <c r="L130" i="31" s="1"/>
  <c r="AR44" i="20"/>
  <c r="T79" i="20"/>
  <c r="T76" i="20"/>
  <c r="T82" i="20"/>
  <c r="T73" i="20"/>
  <c r="T78" i="20"/>
  <c r="T75" i="20"/>
  <c r="T84" i="20"/>
  <c r="T81" i="20"/>
  <c r="T83" i="20"/>
  <c r="T80" i="20"/>
  <c r="T74" i="20"/>
  <c r="T115" i="20"/>
  <c r="T112" i="20"/>
  <c r="T106" i="20"/>
  <c r="T111" i="20"/>
  <c r="T108" i="20"/>
  <c r="T114" i="20"/>
  <c r="T105" i="20"/>
  <c r="T110" i="20"/>
  <c r="T107" i="20"/>
  <c r="R140" i="20"/>
  <c r="AU124" i="31"/>
  <c r="T136" i="31"/>
  <c r="AU144" i="31"/>
  <c r="T145" i="31"/>
  <c r="AU147" i="31"/>
  <c r="AR31" i="20"/>
  <c r="K34" i="20"/>
  <c r="L34" i="20" s="1"/>
  <c r="AR35" i="20"/>
  <c r="T36" i="20"/>
  <c r="AS44" i="20"/>
  <c r="E64" i="20"/>
  <c r="H63" i="20" s="1"/>
  <c r="I63" i="20" s="1"/>
  <c r="J63" i="20" s="1"/>
  <c r="D78" i="20"/>
  <c r="AS58" i="20"/>
  <c r="L74" i="20"/>
  <c r="AU125" i="20"/>
  <c r="R46" i="21"/>
  <c r="AU122" i="31"/>
  <c r="AU138" i="31"/>
  <c r="T139" i="31"/>
  <c r="AV144" i="31"/>
  <c r="AV147" i="31"/>
  <c r="AS31" i="20"/>
  <c r="AR42" i="20"/>
  <c r="K49" i="20"/>
  <c r="L49" i="20" s="1"/>
  <c r="AR52" i="20"/>
  <c r="T53" i="20"/>
  <c r="R146" i="20"/>
  <c r="R77" i="21"/>
  <c r="AV113" i="31"/>
  <c r="AV138" i="31"/>
  <c r="T43" i="20"/>
  <c r="K44" i="20"/>
  <c r="L44" i="20" s="1"/>
  <c r="E67" i="20"/>
  <c r="H66" i="20" s="1"/>
  <c r="I66" i="20" s="1"/>
  <c r="J66" i="20" s="1"/>
  <c r="D81" i="20"/>
  <c r="D79" i="20"/>
  <c r="R33" i="21"/>
  <c r="AS73" i="20"/>
  <c r="AR76" i="20"/>
  <c r="AR79" i="20"/>
  <c r="AS82" i="20"/>
  <c r="AL93" i="20"/>
  <c r="K136" i="20"/>
  <c r="L136" i="20" s="1"/>
  <c r="T147" i="20"/>
  <c r="T146" i="20"/>
  <c r="T144" i="20"/>
  <c r="T145" i="20"/>
  <c r="K29" i="21"/>
  <c r="L29" i="21" s="1"/>
  <c r="AR37" i="21"/>
  <c r="K36" i="21"/>
  <c r="L36" i="21" s="1"/>
  <c r="AR33" i="21"/>
  <c r="K32" i="21"/>
  <c r="L32" i="21" s="1"/>
  <c r="AR29" i="21"/>
  <c r="K28" i="21"/>
  <c r="L28" i="21" s="1"/>
  <c r="AR36" i="21"/>
  <c r="K35" i="21"/>
  <c r="L35" i="21" s="1"/>
  <c r="AR32" i="21"/>
  <c r="K31" i="21"/>
  <c r="L31" i="21" s="1"/>
  <c r="K27" i="21"/>
  <c r="L27" i="21" s="1"/>
  <c r="AR35" i="21"/>
  <c r="K34" i="21"/>
  <c r="L34" i="21" s="1"/>
  <c r="AR31" i="21"/>
  <c r="K30" i="21"/>
  <c r="L30" i="21" s="1"/>
  <c r="AR27" i="21"/>
  <c r="E65" i="21"/>
  <c r="H64" i="21" s="1"/>
  <c r="I64" i="21" s="1"/>
  <c r="J64" i="21" s="1"/>
  <c r="D79" i="21"/>
  <c r="R52" i="21"/>
  <c r="R73" i="21"/>
  <c r="O73" i="21"/>
  <c r="R142" i="21"/>
  <c r="R53" i="22"/>
  <c r="E60" i="21"/>
  <c r="H59" i="21" s="1"/>
  <c r="I59" i="21" s="1"/>
  <c r="J59" i="21" s="1"/>
  <c r="D74" i="21"/>
  <c r="T95" i="20"/>
  <c r="T100" i="20"/>
  <c r="K108" i="20"/>
  <c r="L108" i="20" s="1"/>
  <c r="K111" i="20"/>
  <c r="L111" i="20" s="1"/>
  <c r="T124" i="20"/>
  <c r="AU143" i="20"/>
  <c r="AU146" i="20"/>
  <c r="R107" i="21"/>
  <c r="K76" i="20"/>
  <c r="L76" i="20" s="1"/>
  <c r="K79" i="20"/>
  <c r="L79" i="20" s="1"/>
  <c r="AV106" i="20"/>
  <c r="AU109" i="20"/>
  <c r="AV112" i="20"/>
  <c r="AV115" i="20"/>
  <c r="AV140" i="20"/>
  <c r="AR74" i="20"/>
  <c r="AR80" i="20"/>
  <c r="AR83" i="20"/>
  <c r="AL90" i="20"/>
  <c r="T91" i="20"/>
  <c r="T96" i="20"/>
  <c r="AV109" i="20"/>
  <c r="AV128" i="20"/>
  <c r="T131" i="20"/>
  <c r="AU144" i="20"/>
  <c r="O43" i="21"/>
  <c r="P43" i="21" s="1"/>
  <c r="Q43" i="21" s="1"/>
  <c r="S43" i="21" s="1"/>
  <c r="D78" i="21"/>
  <c r="R80" i="21"/>
  <c r="R48" i="22"/>
  <c r="AS74" i="20"/>
  <c r="AR77" i="20"/>
  <c r="AS80" i="20"/>
  <c r="AS83" i="20"/>
  <c r="AL95" i="20"/>
  <c r="AL100" i="20"/>
  <c r="K115" i="20"/>
  <c r="L115" i="20" s="1"/>
  <c r="T129" i="20"/>
  <c r="AV147" i="20"/>
  <c r="AV144" i="20"/>
  <c r="K143" i="20"/>
  <c r="L143" i="20" s="1"/>
  <c r="AS77" i="20"/>
  <c r="K106" i="20"/>
  <c r="L106" i="20" s="1"/>
  <c r="K109" i="20"/>
  <c r="L109" i="20" s="1"/>
  <c r="K112" i="20"/>
  <c r="L112" i="20" s="1"/>
  <c r="AR26" i="21"/>
  <c r="E59" i="21"/>
  <c r="H58" i="21" s="1"/>
  <c r="I58" i="21" s="1"/>
  <c r="J58" i="21" s="1"/>
  <c r="D73" i="21"/>
  <c r="K83" i="20"/>
  <c r="L83" i="20" s="1"/>
  <c r="T92" i="20"/>
  <c r="T97" i="20"/>
  <c r="AU113" i="20"/>
  <c r="AU116" i="20"/>
  <c r="T127" i="20"/>
  <c r="AU138" i="20"/>
  <c r="T139" i="20"/>
  <c r="AU141" i="20"/>
  <c r="T142" i="20"/>
  <c r="D65" i="21"/>
  <c r="E50" i="21"/>
  <c r="H49" i="21" s="1"/>
  <c r="I49" i="21" s="1"/>
  <c r="J49" i="21" s="1"/>
  <c r="R93" i="21"/>
  <c r="R100" i="21"/>
  <c r="R47" i="21"/>
  <c r="R51" i="21"/>
  <c r="R74" i="21"/>
  <c r="E82" i="21"/>
  <c r="H81" i="21" s="1"/>
  <c r="I81" i="21" s="1"/>
  <c r="J81" i="21" s="1"/>
  <c r="D97" i="21"/>
  <c r="R90" i="21"/>
  <c r="AR81" i="20"/>
  <c r="AR84" i="20"/>
  <c r="AV107" i="20"/>
  <c r="AV110" i="20"/>
  <c r="T125" i="20"/>
  <c r="T35" i="21"/>
  <c r="T31" i="21"/>
  <c r="T27" i="21"/>
  <c r="T34" i="21"/>
  <c r="T30" i="21"/>
  <c r="T37" i="21"/>
  <c r="T26" i="21"/>
  <c r="T33" i="21"/>
  <c r="T29" i="21"/>
  <c r="T36" i="21"/>
  <c r="T32" i="21"/>
  <c r="AS51" i="21"/>
  <c r="AS48" i="21"/>
  <c r="AS43" i="21"/>
  <c r="R42" i="21"/>
  <c r="S42" i="21" s="1"/>
  <c r="U42" i="21" s="1"/>
  <c r="AQ42" i="21" s="1"/>
  <c r="AS53" i="21"/>
  <c r="AS45" i="21"/>
  <c r="AS50" i="21"/>
  <c r="AS47" i="21"/>
  <c r="AS52" i="21"/>
  <c r="AS42" i="21"/>
  <c r="AS44" i="21"/>
  <c r="AS49" i="21"/>
  <c r="D84" i="21"/>
  <c r="R109" i="22"/>
  <c r="AR75" i="20"/>
  <c r="AR78" i="20"/>
  <c r="AS81" i="20"/>
  <c r="AS84" i="20"/>
  <c r="T98" i="20"/>
  <c r="T121" i="20"/>
  <c r="T123" i="20"/>
  <c r="AV131" i="20"/>
  <c r="K147" i="20"/>
  <c r="L147" i="20" s="1"/>
  <c r="AU147" i="20"/>
  <c r="K144" i="20"/>
  <c r="L144" i="20" s="1"/>
  <c r="K145" i="20"/>
  <c r="L145" i="20" s="1"/>
  <c r="D60" i="21"/>
  <c r="E45" i="21"/>
  <c r="H44" i="21" s="1"/>
  <c r="I44" i="21" s="1"/>
  <c r="J44" i="21" s="1"/>
  <c r="E62" i="22"/>
  <c r="H61" i="22" s="1"/>
  <c r="I61" i="22" s="1"/>
  <c r="J61" i="22" s="1"/>
  <c r="D76" i="22"/>
  <c r="AS75" i="20"/>
  <c r="K113" i="20"/>
  <c r="L113" i="20" s="1"/>
  <c r="K116" i="20"/>
  <c r="L116" i="20" s="1"/>
  <c r="AV129" i="20"/>
  <c r="T132" i="20"/>
  <c r="AU136" i="20"/>
  <c r="K138" i="20"/>
  <c r="L138" i="20" s="1"/>
  <c r="K141" i="20"/>
  <c r="L141" i="20" s="1"/>
  <c r="E63" i="21"/>
  <c r="H62" i="21" s="1"/>
  <c r="I62" i="21" s="1"/>
  <c r="J62" i="21" s="1"/>
  <c r="D77" i="21"/>
  <c r="R123" i="21"/>
  <c r="R45" i="22"/>
  <c r="E70" i="22"/>
  <c r="H69" i="22" s="1"/>
  <c r="I69" i="22" s="1"/>
  <c r="J69" i="22" s="1"/>
  <c r="D84" i="22"/>
  <c r="AU105" i="20"/>
  <c r="K107" i="20"/>
  <c r="L107" i="20" s="1"/>
  <c r="K110" i="20"/>
  <c r="L110" i="20" s="1"/>
  <c r="AU114" i="20"/>
  <c r="AV136" i="20"/>
  <c r="T137" i="20"/>
  <c r="AU139" i="20"/>
  <c r="AU142" i="20"/>
  <c r="T143" i="20"/>
  <c r="K81" i="20"/>
  <c r="L81" i="20" s="1"/>
  <c r="AV105" i="20"/>
  <c r="AU108" i="20"/>
  <c r="AV139" i="20"/>
  <c r="T140" i="20"/>
  <c r="AV142" i="20"/>
  <c r="AS77" i="21"/>
  <c r="AS83" i="21"/>
  <c r="AS80" i="21"/>
  <c r="AS74" i="21"/>
  <c r="AS79" i="21"/>
  <c r="AS76" i="21"/>
  <c r="AS82" i="21"/>
  <c r="AS73" i="21"/>
  <c r="AS78" i="21"/>
  <c r="AS75" i="21"/>
  <c r="AS84" i="21"/>
  <c r="AS81" i="21"/>
  <c r="R51" i="22"/>
  <c r="D99" i="22"/>
  <c r="E84" i="22"/>
  <c r="H83" i="22" s="1"/>
  <c r="I83" i="22" s="1"/>
  <c r="J83" i="22" s="1"/>
  <c r="T50" i="21"/>
  <c r="K66" i="21"/>
  <c r="L66" i="21" s="1"/>
  <c r="K69" i="21"/>
  <c r="L69" i="21" s="1"/>
  <c r="T98" i="21"/>
  <c r="R83" i="22"/>
  <c r="AS27" i="21"/>
  <c r="AR44" i="21"/>
  <c r="T45" i="21"/>
  <c r="AR58" i="21"/>
  <c r="K60" i="21"/>
  <c r="L60" i="21" s="1"/>
  <c r="D61" i="21"/>
  <c r="K63" i="21"/>
  <c r="L63" i="21" s="1"/>
  <c r="AR67" i="21"/>
  <c r="AL92" i="21"/>
  <c r="T93" i="21"/>
  <c r="K114" i="21"/>
  <c r="L114" i="21" s="1"/>
  <c r="AU111" i="21"/>
  <c r="AU108" i="21"/>
  <c r="AU114" i="21"/>
  <c r="K110" i="21"/>
  <c r="L110" i="21" s="1"/>
  <c r="K116" i="21"/>
  <c r="L116" i="21" s="1"/>
  <c r="K113" i="21"/>
  <c r="L113" i="21" s="1"/>
  <c r="K112" i="21"/>
  <c r="L112" i="21" s="1"/>
  <c r="K115" i="21"/>
  <c r="L115" i="21" s="1"/>
  <c r="AU110" i="21"/>
  <c r="T27" i="22"/>
  <c r="T34" i="22"/>
  <c r="T30" i="22"/>
  <c r="T37" i="22"/>
  <c r="T26" i="22"/>
  <c r="T33" i="22"/>
  <c r="T29" i="22"/>
  <c r="T36" i="22"/>
  <c r="T32" i="22"/>
  <c r="T28" i="22"/>
  <c r="E75" i="22"/>
  <c r="H74" i="22" s="1"/>
  <c r="I74" i="22" s="1"/>
  <c r="J74" i="22" s="1"/>
  <c r="T59" i="21"/>
  <c r="AR61" i="21"/>
  <c r="AR64" i="21"/>
  <c r="T65" i="21"/>
  <c r="AS67" i="21"/>
  <c r="T68" i="21"/>
  <c r="T89" i="21"/>
  <c r="AV108" i="21"/>
  <c r="R132" i="21"/>
  <c r="R42" i="22"/>
  <c r="O42" i="22"/>
  <c r="P42" i="22" s="1"/>
  <c r="Q42" i="22" s="1"/>
  <c r="S42" i="22" s="1"/>
  <c r="U42" i="22" s="1"/>
  <c r="R75" i="22"/>
  <c r="R95" i="22"/>
  <c r="AS31" i="21"/>
  <c r="AS35" i="21"/>
  <c r="E47" i="21"/>
  <c r="H46" i="21" s="1"/>
  <c r="I46" i="21" s="1"/>
  <c r="J46" i="21" s="1"/>
  <c r="K49" i="21"/>
  <c r="L49" i="21" s="1"/>
  <c r="AR52" i="21"/>
  <c r="T53" i="21"/>
  <c r="AS61" i="21"/>
  <c r="T62" i="21"/>
  <c r="AS64" i="21"/>
  <c r="K81" i="21"/>
  <c r="L81" i="21" s="1"/>
  <c r="D82" i="21"/>
  <c r="K84" i="21"/>
  <c r="L84" i="21" s="1"/>
  <c r="K91" i="21"/>
  <c r="L91" i="21" s="1"/>
  <c r="K96" i="21"/>
  <c r="L96" i="21" s="1"/>
  <c r="AK98" i="21"/>
  <c r="AV105" i="21"/>
  <c r="AV109" i="21"/>
  <c r="E68" i="22"/>
  <c r="H67" i="22" s="1"/>
  <c r="I67" i="22" s="1"/>
  <c r="J67" i="22" s="1"/>
  <c r="D82" i="22"/>
  <c r="R78" i="22"/>
  <c r="T43" i="21"/>
  <c r="AR47" i="21"/>
  <c r="T48" i="21"/>
  <c r="AR82" i="21"/>
  <c r="T94" i="21"/>
  <c r="T99" i="21"/>
  <c r="R61" i="22"/>
  <c r="K58" i="21"/>
  <c r="L58" i="21" s="1"/>
  <c r="K67" i="21"/>
  <c r="L67" i="21" s="1"/>
  <c r="D68" i="21"/>
  <c r="T80" i="21"/>
  <c r="T83" i="21"/>
  <c r="AQ42" i="22"/>
  <c r="AS28" i="21"/>
  <c r="O44" i="21"/>
  <c r="AR50" i="21"/>
  <c r="T51" i="21"/>
  <c r="K61" i="21"/>
  <c r="L61" i="21" s="1"/>
  <c r="K64" i="21"/>
  <c r="L64" i="21" s="1"/>
  <c r="T77" i="21"/>
  <c r="T90" i="21"/>
  <c r="K92" i="21"/>
  <c r="L92" i="21" s="1"/>
  <c r="K97" i="21"/>
  <c r="L97" i="21" s="1"/>
  <c r="T115" i="21"/>
  <c r="T112" i="21"/>
  <c r="T114" i="21"/>
  <c r="R27" i="22"/>
  <c r="AS48" i="22"/>
  <c r="AS43" i="22"/>
  <c r="AS53" i="22"/>
  <c r="AS45" i="22"/>
  <c r="AS50" i="22"/>
  <c r="AS47" i="22"/>
  <c r="AS52" i="22"/>
  <c r="AS42" i="22"/>
  <c r="AU42" i="22" s="1"/>
  <c r="AS44" i="22"/>
  <c r="AS49" i="22"/>
  <c r="AS32" i="21"/>
  <c r="AR59" i="21"/>
  <c r="AR65" i="21"/>
  <c r="T66" i="21"/>
  <c r="AR68" i="21"/>
  <c r="T69" i="21"/>
  <c r="T95" i="21"/>
  <c r="AK99" i="21"/>
  <c r="T100" i="21"/>
  <c r="R121" i="21"/>
  <c r="D60" i="22"/>
  <c r="E45" i="22"/>
  <c r="H44" i="22" s="1"/>
  <c r="I44" i="22" s="1"/>
  <c r="J44" i="22" s="1"/>
  <c r="AS36" i="21"/>
  <c r="T46" i="21"/>
  <c r="T60" i="21"/>
  <c r="AR62" i="21"/>
  <c r="T63" i="21"/>
  <c r="AS65" i="21"/>
  <c r="AS68" i="21"/>
  <c r="K82" i="21"/>
  <c r="L82" i="21" s="1"/>
  <c r="R128" i="21"/>
  <c r="R31" i="22"/>
  <c r="D65" i="22"/>
  <c r="E50" i="22"/>
  <c r="H49" i="22" s="1"/>
  <c r="I49" i="22" s="1"/>
  <c r="J49" i="22" s="1"/>
  <c r="R112" i="22"/>
  <c r="K50" i="21"/>
  <c r="L50" i="21" s="1"/>
  <c r="AR53" i="21"/>
  <c r="AS62" i="21"/>
  <c r="K79" i="21"/>
  <c r="L79" i="21" s="1"/>
  <c r="K98" i="21"/>
  <c r="L98" i="21" s="1"/>
  <c r="R33" i="22"/>
  <c r="R35" i="22"/>
  <c r="R37" i="22"/>
  <c r="R44" i="22"/>
  <c r="AS29" i="21"/>
  <c r="AR43" i="21"/>
  <c r="K45" i="21"/>
  <c r="L45" i="21" s="1"/>
  <c r="AR48" i="21"/>
  <c r="T49" i="21"/>
  <c r="K68" i="21"/>
  <c r="L68" i="21" s="1"/>
  <c r="AR74" i="21"/>
  <c r="AR80" i="21"/>
  <c r="T81" i="21"/>
  <c r="AR83" i="21"/>
  <c r="T84" i="21"/>
  <c r="T91" i="21"/>
  <c r="AK95" i="21"/>
  <c r="T96" i="21"/>
  <c r="AK100" i="21"/>
  <c r="T116" i="21"/>
  <c r="T84" i="22"/>
  <c r="T81" i="22"/>
  <c r="T77" i="22"/>
  <c r="T83" i="22"/>
  <c r="T80" i="22"/>
  <c r="T74" i="22"/>
  <c r="T76" i="22"/>
  <c r="T79" i="22"/>
  <c r="T82" i="22"/>
  <c r="T73" i="22"/>
  <c r="T78" i="22"/>
  <c r="T75" i="22"/>
  <c r="AS33" i="21"/>
  <c r="E51" i="21"/>
  <c r="H50" i="21" s="1"/>
  <c r="I50" i="21" s="1"/>
  <c r="J50" i="21" s="1"/>
  <c r="K59" i="21"/>
  <c r="L59" i="21" s="1"/>
  <c r="K62" i="21"/>
  <c r="L62" i="21" s="1"/>
  <c r="K65" i="21"/>
  <c r="L65" i="21" s="1"/>
  <c r="T75" i="21"/>
  <c r="AR77" i="21"/>
  <c r="K89" i="21"/>
  <c r="L89" i="21" s="1"/>
  <c r="T113" i="21"/>
  <c r="D106" i="22"/>
  <c r="E91" i="22"/>
  <c r="H90" i="22" s="1"/>
  <c r="I90" i="22" s="1"/>
  <c r="J90" i="22" s="1"/>
  <c r="R46" i="22"/>
  <c r="AS26" i="21"/>
  <c r="AR51" i="21"/>
  <c r="K53" i="21"/>
  <c r="L53" i="21" s="1"/>
  <c r="T58" i="21"/>
  <c r="AR66" i="21"/>
  <c r="T67" i="21"/>
  <c r="AR69" i="21"/>
  <c r="K99" i="21"/>
  <c r="L99" i="21" s="1"/>
  <c r="AV111" i="21"/>
  <c r="AV114" i="21"/>
  <c r="AV110" i="21"/>
  <c r="T110" i="21"/>
  <c r="R26" i="22"/>
  <c r="O26" i="22"/>
  <c r="P26" i="22" s="1"/>
  <c r="Q26" i="22" s="1"/>
  <c r="E60" i="22"/>
  <c r="H59" i="22" s="1"/>
  <c r="I59" i="22" s="1"/>
  <c r="J59" i="22" s="1"/>
  <c r="T42" i="21"/>
  <c r="AR60" i="21"/>
  <c r="T61" i="21"/>
  <c r="AS66" i="21"/>
  <c r="AK91" i="21"/>
  <c r="T92" i="21"/>
  <c r="K94" i="21"/>
  <c r="L94" i="21" s="1"/>
  <c r="T105" i="21"/>
  <c r="T108" i="21"/>
  <c r="T109" i="21"/>
  <c r="R146" i="21"/>
  <c r="AR69" i="22"/>
  <c r="AR66" i="22"/>
  <c r="AR68" i="22"/>
  <c r="AR65" i="22"/>
  <c r="K64" i="22"/>
  <c r="L64" i="22" s="1"/>
  <c r="K67" i="22"/>
  <c r="L67" i="22" s="1"/>
  <c r="AR64" i="22"/>
  <c r="AR61" i="22"/>
  <c r="AR67" i="22"/>
  <c r="K63" i="22"/>
  <c r="L63" i="22" s="1"/>
  <c r="K60" i="22"/>
  <c r="L60" i="22" s="1"/>
  <c r="E94" i="22"/>
  <c r="H93" i="22" s="1"/>
  <c r="I93" i="22" s="1"/>
  <c r="J93" i="22" s="1"/>
  <c r="D109" i="22"/>
  <c r="AU124" i="22"/>
  <c r="K130" i="22"/>
  <c r="L130" i="22" s="1"/>
  <c r="AU126" i="22"/>
  <c r="K132" i="22"/>
  <c r="L132" i="22" s="1"/>
  <c r="AU128" i="22"/>
  <c r="K123" i="22"/>
  <c r="L123" i="22" s="1"/>
  <c r="K121" i="22"/>
  <c r="L121" i="22" s="1"/>
  <c r="AU130" i="22"/>
  <c r="K125" i="22"/>
  <c r="L125" i="22" s="1"/>
  <c r="AU132" i="22"/>
  <c r="K127" i="22"/>
  <c r="L127" i="22" s="1"/>
  <c r="AU123" i="22"/>
  <c r="AU121" i="22"/>
  <c r="K131" i="22"/>
  <c r="L131" i="22" s="1"/>
  <c r="AU127" i="22"/>
  <c r="K122" i="22"/>
  <c r="L122" i="22" s="1"/>
  <c r="AU129" i="22"/>
  <c r="K124" i="22"/>
  <c r="L124" i="22" s="1"/>
  <c r="AU131" i="22"/>
  <c r="K126" i="22"/>
  <c r="L126" i="22" s="1"/>
  <c r="K129" i="22"/>
  <c r="L129" i="22" s="1"/>
  <c r="R82" i="23"/>
  <c r="AU126" i="21"/>
  <c r="T129" i="21"/>
  <c r="K130" i="21"/>
  <c r="L130" i="21" s="1"/>
  <c r="K137" i="21"/>
  <c r="L137" i="21" s="1"/>
  <c r="K140" i="21"/>
  <c r="L140" i="21" s="1"/>
  <c r="K143" i="21"/>
  <c r="L143" i="21" s="1"/>
  <c r="AS27" i="22"/>
  <c r="K30" i="22"/>
  <c r="L30" i="22" s="1"/>
  <c r="AR44" i="22"/>
  <c r="T45" i="22"/>
  <c r="D58" i="22"/>
  <c r="AR58" i="22"/>
  <c r="AU124" i="21"/>
  <c r="AV126" i="21"/>
  <c r="AU144" i="21"/>
  <c r="T145" i="21"/>
  <c r="AU147" i="21"/>
  <c r="AR31" i="22"/>
  <c r="K34" i="22"/>
  <c r="L34" i="22" s="1"/>
  <c r="AR35" i="22"/>
  <c r="L79" i="22"/>
  <c r="AS31" i="22"/>
  <c r="AS35" i="22"/>
  <c r="AR62" i="22"/>
  <c r="D66" i="22"/>
  <c r="R98" i="22"/>
  <c r="AL100" i="22"/>
  <c r="AL95" i="22"/>
  <c r="AL90" i="22"/>
  <c r="AL99" i="22"/>
  <c r="AL89" i="22"/>
  <c r="AL93" i="22"/>
  <c r="AL97" i="22"/>
  <c r="AL92" i="22"/>
  <c r="AL96" i="22"/>
  <c r="AL91" i="22"/>
  <c r="AL98" i="22"/>
  <c r="D98" i="23"/>
  <c r="E83" i="23"/>
  <c r="H82" i="23" s="1"/>
  <c r="I82" i="23" s="1"/>
  <c r="J82" i="23" s="1"/>
  <c r="L73" i="22"/>
  <c r="T125" i="21"/>
  <c r="K126" i="21"/>
  <c r="L126" i="21" s="1"/>
  <c r="AU131" i="21"/>
  <c r="AR28" i="22"/>
  <c r="K52" i="22"/>
  <c r="L52" i="22" s="1"/>
  <c r="K58" i="22"/>
  <c r="L58" i="22" s="1"/>
  <c r="T67" i="22"/>
  <c r="T69" i="22"/>
  <c r="T66" i="22"/>
  <c r="T62" i="22"/>
  <c r="T68" i="22"/>
  <c r="T65" i="22"/>
  <c r="T60" i="22"/>
  <c r="T123" i="21"/>
  <c r="K124" i="21"/>
  <c r="L124" i="21" s="1"/>
  <c r="AU129" i="21"/>
  <c r="AV131" i="21"/>
  <c r="K144" i="21"/>
  <c r="L144" i="21" s="1"/>
  <c r="K147" i="21"/>
  <c r="L147" i="21" s="1"/>
  <c r="AS28" i="22"/>
  <c r="E63" i="22"/>
  <c r="H62" i="22" s="1"/>
  <c r="I62" i="22" s="1"/>
  <c r="J62" i="22" s="1"/>
  <c r="K66" i="22"/>
  <c r="L66" i="22" s="1"/>
  <c r="D79" i="22"/>
  <c r="L82" i="22"/>
  <c r="R99" i="22"/>
  <c r="O42" i="23"/>
  <c r="R42" i="23"/>
  <c r="K122" i="21"/>
  <c r="L122" i="21" s="1"/>
  <c r="AV129" i="21"/>
  <c r="T132" i="21"/>
  <c r="AU136" i="21"/>
  <c r="K138" i="21"/>
  <c r="L138" i="21" s="1"/>
  <c r="K141" i="21"/>
  <c r="L141" i="21" s="1"/>
  <c r="AU145" i="21"/>
  <c r="AS32" i="22"/>
  <c r="AR36" i="22"/>
  <c r="AR45" i="22"/>
  <c r="K47" i="22"/>
  <c r="L47" i="22" s="1"/>
  <c r="AR59" i="22"/>
  <c r="R89" i="22"/>
  <c r="R94" i="22"/>
  <c r="AU127" i="21"/>
  <c r="T130" i="21"/>
  <c r="K131" i="21"/>
  <c r="L131" i="21" s="1"/>
  <c r="AU139" i="21"/>
  <c r="AU142" i="21"/>
  <c r="T143" i="21"/>
  <c r="AV145" i="21"/>
  <c r="T146" i="21"/>
  <c r="AS36" i="22"/>
  <c r="E53" i="22"/>
  <c r="H52" i="22" s="1"/>
  <c r="I52" i="22" s="1"/>
  <c r="J52" i="22" s="1"/>
  <c r="K69" i="22"/>
  <c r="L69" i="22" s="1"/>
  <c r="AU125" i="22"/>
  <c r="R89" i="23"/>
  <c r="O89" i="23"/>
  <c r="AV127" i="21"/>
  <c r="AV139" i="21"/>
  <c r="K28" i="22"/>
  <c r="L28" i="22" s="1"/>
  <c r="AR29" i="22"/>
  <c r="E48" i="22"/>
  <c r="H47" i="22" s="1"/>
  <c r="I47" i="22" s="1"/>
  <c r="J47" i="22" s="1"/>
  <c r="K50" i="22"/>
  <c r="L50" i="22" s="1"/>
  <c r="AR53" i="22"/>
  <c r="AR60" i="22"/>
  <c r="R106" i="22"/>
  <c r="K128" i="22"/>
  <c r="L128" i="22" s="1"/>
  <c r="AU125" i="21"/>
  <c r="T128" i="21"/>
  <c r="K129" i="21"/>
  <c r="L129" i="21" s="1"/>
  <c r="AS29" i="22"/>
  <c r="K32" i="22"/>
  <c r="L32" i="22" s="1"/>
  <c r="AR33" i="22"/>
  <c r="K36" i="22"/>
  <c r="L36" i="22" s="1"/>
  <c r="AR48" i="22"/>
  <c r="T49" i="22"/>
  <c r="K65" i="22"/>
  <c r="L65" i="22" s="1"/>
  <c r="AL94" i="22"/>
  <c r="R61" i="23"/>
  <c r="AU121" i="21"/>
  <c r="AU123" i="21"/>
  <c r="K136" i="21"/>
  <c r="L136" i="21" s="1"/>
  <c r="K145" i="21"/>
  <c r="L145" i="21" s="1"/>
  <c r="AR26" i="22"/>
  <c r="AS33" i="22"/>
  <c r="K59" i="22"/>
  <c r="L59" i="22" s="1"/>
  <c r="AS62" i="22"/>
  <c r="AS64" i="22"/>
  <c r="AS61" i="22"/>
  <c r="AS67" i="22"/>
  <c r="AS63" i="22"/>
  <c r="AS60" i="22"/>
  <c r="K62" i="22"/>
  <c r="L62" i="22" s="1"/>
  <c r="K68" i="22"/>
  <c r="L68" i="22" s="1"/>
  <c r="R100" i="22"/>
  <c r="K127" i="21"/>
  <c r="L127" i="21" s="1"/>
  <c r="K139" i="21"/>
  <c r="L139" i="21" s="1"/>
  <c r="AS26" i="22"/>
  <c r="E46" i="22"/>
  <c r="H45" i="22" s="1"/>
  <c r="I45" i="22" s="1"/>
  <c r="J45" i="22" s="1"/>
  <c r="AR51" i="22"/>
  <c r="AS66" i="22"/>
  <c r="D78" i="22"/>
  <c r="R147" i="22"/>
  <c r="K74" i="22"/>
  <c r="L74" i="22" s="1"/>
  <c r="K77" i="22"/>
  <c r="L77" i="22" s="1"/>
  <c r="K80" i="22"/>
  <c r="L80" i="22" s="1"/>
  <c r="AU107" i="22"/>
  <c r="AU110" i="22"/>
  <c r="T111" i="22"/>
  <c r="AV113" i="22"/>
  <c r="AV116" i="22"/>
  <c r="K35" i="23"/>
  <c r="L35" i="23" s="1"/>
  <c r="R73" i="23"/>
  <c r="O73" i="23"/>
  <c r="AV107" i="22"/>
  <c r="AV110" i="22"/>
  <c r="R113" i="23"/>
  <c r="AU142" i="22"/>
  <c r="AU145" i="22"/>
  <c r="AU147" i="22"/>
  <c r="AU144" i="22"/>
  <c r="K143" i="22"/>
  <c r="L143" i="22" s="1"/>
  <c r="AU146" i="22"/>
  <c r="AU143" i="22"/>
  <c r="K142" i="22"/>
  <c r="L142" i="22" s="1"/>
  <c r="K141" i="22"/>
  <c r="L141" i="22" s="1"/>
  <c r="R31" i="23"/>
  <c r="R105" i="23"/>
  <c r="O105" i="23"/>
  <c r="AS78" i="22"/>
  <c r="T93" i="22"/>
  <c r="K113" i="22"/>
  <c r="L113" i="22" s="1"/>
  <c r="K116" i="22"/>
  <c r="L116" i="22" s="1"/>
  <c r="T132" i="22"/>
  <c r="AU136" i="22"/>
  <c r="K138" i="22"/>
  <c r="L138" i="22" s="1"/>
  <c r="E62" i="23"/>
  <c r="H61" i="23" s="1"/>
  <c r="I61" i="23" s="1"/>
  <c r="J61" i="23" s="1"/>
  <c r="D76" i="23"/>
  <c r="E64" i="23"/>
  <c r="H63" i="23" s="1"/>
  <c r="I63" i="23" s="1"/>
  <c r="J63" i="23" s="1"/>
  <c r="D78" i="23"/>
  <c r="E66" i="23"/>
  <c r="H65" i="23" s="1"/>
  <c r="I65" i="23" s="1"/>
  <c r="J65" i="23" s="1"/>
  <c r="D80" i="23"/>
  <c r="T89" i="22"/>
  <c r="AU105" i="22"/>
  <c r="K107" i="22"/>
  <c r="L107" i="22" s="1"/>
  <c r="K110" i="22"/>
  <c r="L110" i="22" s="1"/>
  <c r="AU114" i="22"/>
  <c r="AU139" i="22"/>
  <c r="K145" i="22"/>
  <c r="L145" i="22" s="1"/>
  <c r="R47" i="23"/>
  <c r="E60" i="23"/>
  <c r="H59" i="23" s="1"/>
  <c r="I59" i="23" s="1"/>
  <c r="J59" i="23" s="1"/>
  <c r="D74" i="23"/>
  <c r="D62" i="23"/>
  <c r="R65" i="23"/>
  <c r="K81" i="22"/>
  <c r="L81" i="22" s="1"/>
  <c r="K84" i="22"/>
  <c r="L84" i="22" s="1"/>
  <c r="K91" i="22"/>
  <c r="L91" i="22" s="1"/>
  <c r="K96" i="22"/>
  <c r="L96" i="22" s="1"/>
  <c r="AK98" i="22"/>
  <c r="AV105" i="22"/>
  <c r="T106" i="22"/>
  <c r="AU108" i="22"/>
  <c r="AU111" i="22"/>
  <c r="T112" i="22"/>
  <c r="AV114" i="22"/>
  <c r="AV127" i="22"/>
  <c r="E59" i="23"/>
  <c r="H58" i="23" s="1"/>
  <c r="I58" i="23" s="1"/>
  <c r="J58" i="23" s="1"/>
  <c r="D73" i="23"/>
  <c r="R59" i="23"/>
  <c r="R62" i="23"/>
  <c r="R95" i="23"/>
  <c r="AR76" i="22"/>
  <c r="AR79" i="22"/>
  <c r="AS82" i="22"/>
  <c r="AK89" i="22"/>
  <c r="K136" i="22"/>
  <c r="L136" i="22" s="1"/>
  <c r="T146" i="22"/>
  <c r="T143" i="22"/>
  <c r="T142" i="22"/>
  <c r="T145" i="22"/>
  <c r="T147" i="22"/>
  <c r="T144" i="22"/>
  <c r="T140" i="22"/>
  <c r="AR36" i="23"/>
  <c r="AR28" i="23"/>
  <c r="K27" i="23"/>
  <c r="L27" i="23" s="1"/>
  <c r="AR35" i="23"/>
  <c r="K34" i="23"/>
  <c r="L34" i="23" s="1"/>
  <c r="AR31" i="23"/>
  <c r="K30" i="23"/>
  <c r="L30" i="23" s="1"/>
  <c r="K37" i="23"/>
  <c r="L37" i="23" s="1"/>
  <c r="K26" i="23"/>
  <c r="L26" i="23" s="1"/>
  <c r="AR34" i="23"/>
  <c r="K33" i="23"/>
  <c r="L33" i="23" s="1"/>
  <c r="AR30" i="23"/>
  <c r="K29" i="23"/>
  <c r="L29" i="23" s="1"/>
  <c r="K36" i="23"/>
  <c r="L36" i="23" s="1"/>
  <c r="AR33" i="23"/>
  <c r="K32" i="23"/>
  <c r="L32" i="23" s="1"/>
  <c r="AR29" i="23"/>
  <c r="K28" i="23"/>
  <c r="L28" i="23" s="1"/>
  <c r="R74" i="23"/>
  <c r="AS76" i="22"/>
  <c r="T90" i="22"/>
  <c r="K92" i="22"/>
  <c r="L92" i="22" s="1"/>
  <c r="K97" i="22"/>
  <c r="L97" i="22" s="1"/>
  <c r="K105" i="22"/>
  <c r="L105" i="22" s="1"/>
  <c r="K114" i="22"/>
  <c r="L114" i="22" s="1"/>
  <c r="AV123" i="22"/>
  <c r="T126" i="22"/>
  <c r="K139" i="22"/>
  <c r="L139" i="22" s="1"/>
  <c r="AR27" i="23"/>
  <c r="AK94" i="22"/>
  <c r="T95" i="22"/>
  <c r="AK99" i="22"/>
  <c r="K108" i="22"/>
  <c r="L108" i="22" s="1"/>
  <c r="K111" i="22"/>
  <c r="L111" i="22" s="1"/>
  <c r="T124" i="22"/>
  <c r="AU137" i="22"/>
  <c r="AU140" i="22"/>
  <c r="E67" i="23"/>
  <c r="H66" i="23" s="1"/>
  <c r="I66" i="23" s="1"/>
  <c r="J66" i="23" s="1"/>
  <c r="D81" i="23"/>
  <c r="AU141" i="22"/>
  <c r="E61" i="23"/>
  <c r="H60" i="23" s="1"/>
  <c r="I60" i="23" s="1"/>
  <c r="J60" i="23" s="1"/>
  <c r="D75" i="23"/>
  <c r="E65" i="23"/>
  <c r="H64" i="23" s="1"/>
  <c r="I64" i="23" s="1"/>
  <c r="J64" i="23" s="1"/>
  <c r="D79" i="23"/>
  <c r="AS68" i="23"/>
  <c r="AS65" i="23"/>
  <c r="AS59" i="23"/>
  <c r="AS64" i="23"/>
  <c r="AS61" i="23"/>
  <c r="AS67" i="23"/>
  <c r="AS58" i="23"/>
  <c r="AS63" i="23"/>
  <c r="AS60" i="23"/>
  <c r="AS69" i="23"/>
  <c r="AS66" i="23"/>
  <c r="AS62" i="23"/>
  <c r="E70" i="23"/>
  <c r="H69" i="23" s="1"/>
  <c r="I69" i="23" s="1"/>
  <c r="J69" i="23" s="1"/>
  <c r="D84" i="23"/>
  <c r="R97" i="23"/>
  <c r="K76" i="22"/>
  <c r="L76" i="22" s="1"/>
  <c r="K93" i="22"/>
  <c r="L93" i="22" s="1"/>
  <c r="AV106" i="22"/>
  <c r="AU109" i="22"/>
  <c r="AV112" i="22"/>
  <c r="AV115" i="22"/>
  <c r="K146" i="22"/>
  <c r="L146" i="22" s="1"/>
  <c r="K144" i="22"/>
  <c r="L144" i="22" s="1"/>
  <c r="K115" i="22"/>
  <c r="L115" i="22" s="1"/>
  <c r="K137" i="22"/>
  <c r="L137" i="22" s="1"/>
  <c r="AV145" i="22"/>
  <c r="AV141" i="22"/>
  <c r="AV147" i="22"/>
  <c r="AV144" i="22"/>
  <c r="AV146" i="22"/>
  <c r="AV143" i="22"/>
  <c r="AV142" i="22"/>
  <c r="K140" i="22"/>
  <c r="L140" i="22" s="1"/>
  <c r="E53" i="23"/>
  <c r="H52" i="23" s="1"/>
  <c r="I52" i="23" s="1"/>
  <c r="J52" i="23" s="1"/>
  <c r="D68" i="23"/>
  <c r="AR32" i="23"/>
  <c r="T30" i="23"/>
  <c r="T34" i="23"/>
  <c r="E43" i="23"/>
  <c r="H42" i="23" s="1"/>
  <c r="I42" i="23" s="1"/>
  <c r="J42" i="23" s="1"/>
  <c r="E48" i="23"/>
  <c r="H47" i="23" s="1"/>
  <c r="I47" i="23" s="1"/>
  <c r="J47" i="23" s="1"/>
  <c r="K50" i="23"/>
  <c r="L50" i="23" s="1"/>
  <c r="AR53" i="23"/>
  <c r="K76" i="23"/>
  <c r="L76" i="23" s="1"/>
  <c r="K79" i="23"/>
  <c r="L79" i="23" s="1"/>
  <c r="T96" i="23"/>
  <c r="T99" i="23"/>
  <c r="T98" i="23"/>
  <c r="AK90" i="23"/>
  <c r="K93" i="23"/>
  <c r="L93" i="23" s="1"/>
  <c r="R137" i="23"/>
  <c r="E61" i="24"/>
  <c r="H60" i="24" s="1"/>
  <c r="I60" i="24" s="1"/>
  <c r="J60" i="24" s="1"/>
  <c r="D75" i="24"/>
  <c r="E64" i="24"/>
  <c r="H63" i="24" s="1"/>
  <c r="I63" i="24" s="1"/>
  <c r="J63" i="24" s="1"/>
  <c r="D78" i="24"/>
  <c r="AS29" i="23"/>
  <c r="AR43" i="23"/>
  <c r="K45" i="23"/>
  <c r="L45" i="23" s="1"/>
  <c r="AR48" i="23"/>
  <c r="T49" i="23"/>
  <c r="AS53" i="23"/>
  <c r="K68" i="23"/>
  <c r="L68" i="23" s="1"/>
  <c r="AR74" i="23"/>
  <c r="AR80" i="23"/>
  <c r="T81" i="23"/>
  <c r="AR83" i="23"/>
  <c r="T84" i="23"/>
  <c r="T91" i="23"/>
  <c r="AK95" i="23"/>
  <c r="AS37" i="23"/>
  <c r="E46" i="23"/>
  <c r="H45" i="23" s="1"/>
  <c r="I45" i="23" s="1"/>
  <c r="J45" i="23" s="1"/>
  <c r="AR51" i="23"/>
  <c r="K53" i="23"/>
  <c r="L53" i="23" s="1"/>
  <c r="AR66" i="23"/>
  <c r="T67" i="23"/>
  <c r="AR69" i="23"/>
  <c r="AS77" i="23"/>
  <c r="E81" i="24"/>
  <c r="H80" i="24" s="1"/>
  <c r="I80" i="24" s="1"/>
  <c r="J80" i="24" s="1"/>
  <c r="D96" i="24"/>
  <c r="R105" i="24"/>
  <c r="O105" i="24"/>
  <c r="T31" i="23"/>
  <c r="T35" i="23"/>
  <c r="K43" i="23"/>
  <c r="L43" i="23" s="1"/>
  <c r="K48" i="23"/>
  <c r="L48" i="23" s="1"/>
  <c r="AS51" i="23"/>
  <c r="T52" i="23"/>
  <c r="AR60" i="23"/>
  <c r="T61" i="23"/>
  <c r="AR63" i="23"/>
  <c r="T64" i="23"/>
  <c r="K83" i="23"/>
  <c r="L83" i="23" s="1"/>
  <c r="AL96" i="23"/>
  <c r="AL100" i="23"/>
  <c r="AL99" i="23"/>
  <c r="AL98" i="23"/>
  <c r="AK91" i="23"/>
  <c r="T92" i="23"/>
  <c r="K94" i="23"/>
  <c r="L94" i="23" s="1"/>
  <c r="AK98" i="23"/>
  <c r="AU110" i="23"/>
  <c r="AU107" i="23"/>
  <c r="AU116" i="23"/>
  <c r="AU113" i="23"/>
  <c r="K112" i="23"/>
  <c r="L112" i="23" s="1"/>
  <c r="K109" i="23"/>
  <c r="L109" i="23" s="1"/>
  <c r="K106" i="23"/>
  <c r="L106" i="23" s="1"/>
  <c r="K115" i="23"/>
  <c r="L115" i="23" s="1"/>
  <c r="AU109" i="23"/>
  <c r="AU115" i="23"/>
  <c r="AU112" i="23"/>
  <c r="AU106" i="23"/>
  <c r="K111" i="23"/>
  <c r="L111" i="23" s="1"/>
  <c r="K108" i="23"/>
  <c r="L108" i="23" s="1"/>
  <c r="K114" i="23"/>
  <c r="L114" i="23" s="1"/>
  <c r="AU111" i="23"/>
  <c r="AU108" i="23"/>
  <c r="AU114" i="23"/>
  <c r="K110" i="23"/>
  <c r="L110" i="23" s="1"/>
  <c r="K107" i="23"/>
  <c r="L107" i="23" s="1"/>
  <c r="AU105" i="23"/>
  <c r="R128" i="23"/>
  <c r="AR46" i="23"/>
  <c r="T47" i="23"/>
  <c r="K77" i="23"/>
  <c r="L77" i="23" s="1"/>
  <c r="K80" i="23"/>
  <c r="L80" i="23" s="1"/>
  <c r="AL91" i="23"/>
  <c r="R121" i="23"/>
  <c r="O121" i="23"/>
  <c r="AS30" i="23"/>
  <c r="AS34" i="23"/>
  <c r="AS46" i="23"/>
  <c r="E49" i="23"/>
  <c r="H48" i="23" s="1"/>
  <c r="I48" i="23" s="1"/>
  <c r="J48" i="23" s="1"/>
  <c r="K51" i="23"/>
  <c r="L51" i="23" s="1"/>
  <c r="T73" i="23"/>
  <c r="AR81" i="23"/>
  <c r="T82" i="23"/>
  <c r="AR84" i="23"/>
  <c r="R138" i="23"/>
  <c r="R141" i="23"/>
  <c r="L47" i="24"/>
  <c r="K66" i="23"/>
  <c r="L66" i="23" s="1"/>
  <c r="K69" i="23"/>
  <c r="L69" i="23" s="1"/>
  <c r="R27" i="24"/>
  <c r="T53" i="24"/>
  <c r="T52" i="24"/>
  <c r="T51" i="24"/>
  <c r="T48" i="24"/>
  <c r="T43" i="24"/>
  <c r="T45" i="24"/>
  <c r="T50" i="24"/>
  <c r="T47" i="24"/>
  <c r="T42" i="24"/>
  <c r="T44" i="24"/>
  <c r="T49" i="24"/>
  <c r="T46" i="24"/>
  <c r="AS27" i="23"/>
  <c r="T32" i="23"/>
  <c r="AR44" i="23"/>
  <c r="T45" i="23"/>
  <c r="AS49" i="23"/>
  <c r="AR58" i="23"/>
  <c r="K60" i="23"/>
  <c r="L60" i="23" s="1"/>
  <c r="K63" i="23"/>
  <c r="L63" i="23" s="1"/>
  <c r="AR67" i="23"/>
  <c r="AS75" i="23"/>
  <c r="AS78" i="23"/>
  <c r="R125" i="24"/>
  <c r="T36" i="23"/>
  <c r="AS44" i="23"/>
  <c r="T59" i="23"/>
  <c r="AR61" i="23"/>
  <c r="AR64" i="23"/>
  <c r="T65" i="23"/>
  <c r="T68" i="23"/>
  <c r="AS35" i="23"/>
  <c r="K49" i="23"/>
  <c r="L49" i="23" s="1"/>
  <c r="AR52" i="23"/>
  <c r="T53" i="23"/>
  <c r="T62" i="23"/>
  <c r="K81" i="23"/>
  <c r="L81" i="23" s="1"/>
  <c r="K84" i="23"/>
  <c r="L84" i="23" s="1"/>
  <c r="K91" i="23"/>
  <c r="L91" i="23" s="1"/>
  <c r="K96" i="23"/>
  <c r="L96" i="23" s="1"/>
  <c r="R28" i="24"/>
  <c r="T29" i="23"/>
  <c r="T43" i="23"/>
  <c r="K44" i="23"/>
  <c r="L44" i="23" s="1"/>
  <c r="AR47" i="23"/>
  <c r="T48" i="23"/>
  <c r="AS52" i="23"/>
  <c r="AR73" i="23"/>
  <c r="K75" i="23"/>
  <c r="L75" i="23" s="1"/>
  <c r="K78" i="23"/>
  <c r="L78" i="23" s="1"/>
  <c r="AR82" i="23"/>
  <c r="AK93" i="23"/>
  <c r="T94" i="23"/>
  <c r="R139" i="23"/>
  <c r="R142" i="23"/>
  <c r="AS47" i="23"/>
  <c r="K52" i="23"/>
  <c r="L52" i="23" s="1"/>
  <c r="K58" i="23"/>
  <c r="L58" i="23" s="1"/>
  <c r="K67" i="23"/>
  <c r="L67" i="23" s="1"/>
  <c r="AS73" i="23"/>
  <c r="T74" i="23"/>
  <c r="AR76" i="23"/>
  <c r="AR79" i="23"/>
  <c r="T80" i="23"/>
  <c r="AS82" i="23"/>
  <c r="T83" i="23"/>
  <c r="AL93" i="23"/>
  <c r="T97" i="23"/>
  <c r="R122" i="23"/>
  <c r="AS76" i="23"/>
  <c r="K99" i="23"/>
  <c r="L99" i="23" s="1"/>
  <c r="AK100" i="23"/>
  <c r="K98" i="23"/>
  <c r="L98" i="23" s="1"/>
  <c r="K100" i="23"/>
  <c r="L100" i="23" s="1"/>
  <c r="AK97" i="23"/>
  <c r="AL89" i="23"/>
  <c r="T90" i="23"/>
  <c r="K92" i="23"/>
  <c r="L92" i="23" s="1"/>
  <c r="AL97" i="23"/>
  <c r="L50" i="24"/>
  <c r="AS32" i="23"/>
  <c r="AR45" i="23"/>
  <c r="AS50" i="23"/>
  <c r="AR59" i="23"/>
  <c r="AR65" i="23"/>
  <c r="T66" i="23"/>
  <c r="AR68" i="23"/>
  <c r="T69" i="23"/>
  <c r="AK94" i="23"/>
  <c r="T95" i="23"/>
  <c r="R42" i="25"/>
  <c r="O42" i="25"/>
  <c r="T60" i="23"/>
  <c r="AL94" i="23"/>
  <c r="T111" i="23"/>
  <c r="T108" i="23"/>
  <c r="T114" i="23"/>
  <c r="T105" i="23"/>
  <c r="T110" i="23"/>
  <c r="T107" i="23"/>
  <c r="T116" i="23"/>
  <c r="T113" i="23"/>
  <c r="T109" i="23"/>
  <c r="T115" i="23"/>
  <c r="T112" i="23"/>
  <c r="T106" i="23"/>
  <c r="K116" i="23"/>
  <c r="L116" i="23" s="1"/>
  <c r="AV110" i="23"/>
  <c r="T125" i="23"/>
  <c r="K126" i="23"/>
  <c r="L126" i="23" s="1"/>
  <c r="AU131" i="23"/>
  <c r="AR28" i="24"/>
  <c r="T33" i="24"/>
  <c r="D92" i="24"/>
  <c r="E77" i="24"/>
  <c r="H76" i="24" s="1"/>
  <c r="I76" i="24" s="1"/>
  <c r="J76" i="24" s="1"/>
  <c r="AR53" i="24"/>
  <c r="R123" i="24"/>
  <c r="R47" i="25"/>
  <c r="T121" i="23"/>
  <c r="T123" i="23"/>
  <c r="K124" i="23"/>
  <c r="L124" i="23" s="1"/>
  <c r="AU129" i="23"/>
  <c r="AV131" i="23"/>
  <c r="K144" i="23"/>
  <c r="L144" i="23" s="1"/>
  <c r="K147" i="23"/>
  <c r="L147" i="23" s="1"/>
  <c r="T26" i="24"/>
  <c r="AS28" i="24"/>
  <c r="K31" i="24"/>
  <c r="L31" i="24" s="1"/>
  <c r="AR32" i="24"/>
  <c r="K35" i="24"/>
  <c r="L35" i="24" s="1"/>
  <c r="T37" i="24"/>
  <c r="K42" i="24"/>
  <c r="L42" i="24" s="1"/>
  <c r="E45" i="24"/>
  <c r="H44" i="24" s="1"/>
  <c r="I44" i="24" s="1"/>
  <c r="J44" i="24" s="1"/>
  <c r="AR50" i="24"/>
  <c r="D89" i="24"/>
  <c r="AU127" i="23"/>
  <c r="T130" i="23"/>
  <c r="K131" i="23"/>
  <c r="L131" i="23" s="1"/>
  <c r="AV136" i="23"/>
  <c r="T137" i="23"/>
  <c r="AU139" i="23"/>
  <c r="AU142" i="23"/>
  <c r="T143" i="23"/>
  <c r="AV145" i="23"/>
  <c r="T146" i="23"/>
  <c r="AS36" i="24"/>
  <c r="D95" i="24"/>
  <c r="E80" i="24"/>
  <c r="H79" i="24" s="1"/>
  <c r="I79" i="24" s="1"/>
  <c r="J79" i="24" s="1"/>
  <c r="D74" i="24"/>
  <c r="R93" i="24"/>
  <c r="AV127" i="23"/>
  <c r="R127" i="24"/>
  <c r="AV108" i="23"/>
  <c r="AV111" i="23"/>
  <c r="AU125" i="23"/>
  <c r="T128" i="23"/>
  <c r="K129" i="23"/>
  <c r="L129" i="23" s="1"/>
  <c r="AS29" i="24"/>
  <c r="K32" i="24"/>
  <c r="L32" i="24" s="1"/>
  <c r="AR33" i="24"/>
  <c r="K36" i="24"/>
  <c r="L36" i="24" s="1"/>
  <c r="AR43" i="24"/>
  <c r="K45" i="24"/>
  <c r="L45" i="24" s="1"/>
  <c r="AR48" i="24"/>
  <c r="E52" i="24"/>
  <c r="H51" i="24" s="1"/>
  <c r="I51" i="24" s="1"/>
  <c r="J51" i="24" s="1"/>
  <c r="D67" i="24"/>
  <c r="AR51" i="24"/>
  <c r="R76" i="24"/>
  <c r="R98" i="24"/>
  <c r="R98" i="25"/>
  <c r="AU121" i="23"/>
  <c r="AU123" i="23"/>
  <c r="AV125" i="23"/>
  <c r="K145" i="23"/>
  <c r="L145" i="23" s="1"/>
  <c r="AR26" i="24"/>
  <c r="T27" i="24"/>
  <c r="AS33" i="24"/>
  <c r="AR37" i="24"/>
  <c r="AS48" i="24"/>
  <c r="E51" i="24"/>
  <c r="H50" i="24" s="1"/>
  <c r="I50" i="24" s="1"/>
  <c r="J50" i="24" s="1"/>
  <c r="AS51" i="24"/>
  <c r="AS52" i="24"/>
  <c r="AV121" i="23"/>
  <c r="AV123" i="23"/>
  <c r="T126" i="23"/>
  <c r="K127" i="23"/>
  <c r="L127" i="23" s="1"/>
  <c r="AU132" i="23"/>
  <c r="P58" i="24"/>
  <c r="Q58" i="24" s="1"/>
  <c r="S58" i="24" s="1"/>
  <c r="U58" i="24" s="1"/>
  <c r="AQ58" i="24" s="1"/>
  <c r="D99" i="24"/>
  <c r="T124" i="23"/>
  <c r="K125" i="23"/>
  <c r="L125" i="23" s="1"/>
  <c r="AU130" i="23"/>
  <c r="AV132" i="23"/>
  <c r="O136" i="23"/>
  <c r="AU137" i="23"/>
  <c r="AU143" i="23"/>
  <c r="T144" i="23"/>
  <c r="AU146" i="23"/>
  <c r="T147" i="23"/>
  <c r="K29" i="24"/>
  <c r="L29" i="24" s="1"/>
  <c r="T31" i="24"/>
  <c r="T35" i="24"/>
  <c r="K43" i="24"/>
  <c r="L43" i="24" s="1"/>
  <c r="K48" i="24"/>
  <c r="L48" i="24" s="1"/>
  <c r="E54" i="24"/>
  <c r="H53" i="24" s="1"/>
  <c r="I53" i="24" s="1"/>
  <c r="J53" i="24" s="1"/>
  <c r="D69" i="24"/>
  <c r="R99" i="24"/>
  <c r="R108" i="24"/>
  <c r="E62" i="25"/>
  <c r="H61" i="25" s="1"/>
  <c r="I61" i="25" s="1"/>
  <c r="J61" i="25" s="1"/>
  <c r="D76" i="25"/>
  <c r="AV130" i="23"/>
  <c r="AV137" i="23"/>
  <c r="T138" i="23"/>
  <c r="AU140" i="23"/>
  <c r="T141" i="23"/>
  <c r="AV143" i="23"/>
  <c r="AV146" i="23"/>
  <c r="AR30" i="24"/>
  <c r="K33" i="24"/>
  <c r="L33" i="24" s="1"/>
  <c r="AR34" i="24"/>
  <c r="AR46" i="24"/>
  <c r="R124" i="24"/>
  <c r="R128" i="24"/>
  <c r="AV112" i="23"/>
  <c r="AV115" i="23"/>
  <c r="K123" i="23"/>
  <c r="L123" i="23" s="1"/>
  <c r="AU128" i="23"/>
  <c r="AV140" i="23"/>
  <c r="K26" i="24"/>
  <c r="L26" i="24" s="1"/>
  <c r="AS30" i="24"/>
  <c r="AS34" i="24"/>
  <c r="K37" i="24"/>
  <c r="L37" i="24" s="1"/>
  <c r="AS46" i="24"/>
  <c r="E49" i="24"/>
  <c r="H48" i="24" s="1"/>
  <c r="I48" i="24" s="1"/>
  <c r="J48" i="24" s="1"/>
  <c r="K51" i="24"/>
  <c r="L51" i="24" s="1"/>
  <c r="K53" i="24"/>
  <c r="L53" i="24" s="1"/>
  <c r="E62" i="24"/>
  <c r="H61" i="24" s="1"/>
  <c r="I61" i="24" s="1"/>
  <c r="J61" i="24" s="1"/>
  <c r="R106" i="24"/>
  <c r="R111" i="24"/>
  <c r="R45" i="25"/>
  <c r="AV109" i="23"/>
  <c r="AV128" i="23"/>
  <c r="T131" i="23"/>
  <c r="K132" i="23"/>
  <c r="L132" i="23" s="1"/>
  <c r="K146" i="23"/>
  <c r="L146" i="23" s="1"/>
  <c r="E44" i="24"/>
  <c r="H43" i="24" s="1"/>
  <c r="I43" i="24" s="1"/>
  <c r="J43" i="24" s="1"/>
  <c r="K46" i="24"/>
  <c r="L46" i="24" s="1"/>
  <c r="AR49" i="24"/>
  <c r="D77" i="24"/>
  <c r="AU126" i="23"/>
  <c r="T129" i="23"/>
  <c r="K130" i="23"/>
  <c r="L130" i="23" s="1"/>
  <c r="K140" i="23"/>
  <c r="L140" i="23" s="1"/>
  <c r="K143" i="23"/>
  <c r="L143" i="23" s="1"/>
  <c r="K30" i="24"/>
  <c r="L30" i="24" s="1"/>
  <c r="T32" i="24"/>
  <c r="AR44" i="24"/>
  <c r="AS49" i="24"/>
  <c r="R79" i="24"/>
  <c r="R121" i="24"/>
  <c r="O121" i="24"/>
  <c r="R74" i="25"/>
  <c r="AU124" i="23"/>
  <c r="AV126" i="23"/>
  <c r="T136" i="23"/>
  <c r="AU144" i="23"/>
  <c r="T145" i="23"/>
  <c r="AU147" i="23"/>
  <c r="AR31" i="24"/>
  <c r="K34" i="24"/>
  <c r="L34" i="24" s="1"/>
  <c r="AR35" i="24"/>
  <c r="T36" i="24"/>
  <c r="AS44" i="24"/>
  <c r="K52" i="24"/>
  <c r="L52" i="24" s="1"/>
  <c r="R109" i="24"/>
  <c r="AU122" i="23"/>
  <c r="AV124" i="23"/>
  <c r="AU138" i="23"/>
  <c r="T139" i="23"/>
  <c r="AV144" i="23"/>
  <c r="AV147" i="23"/>
  <c r="AS31" i="24"/>
  <c r="AR42" i="24"/>
  <c r="E47" i="24"/>
  <c r="H46" i="24" s="1"/>
  <c r="I46" i="24" s="1"/>
  <c r="J46" i="24" s="1"/>
  <c r="K49" i="24"/>
  <c r="L49" i="24" s="1"/>
  <c r="T62" i="24"/>
  <c r="T68" i="24"/>
  <c r="T65" i="24"/>
  <c r="T64" i="24"/>
  <c r="T61" i="24"/>
  <c r="T63" i="24"/>
  <c r="T60" i="24"/>
  <c r="AV113" i="23"/>
  <c r="AV138" i="23"/>
  <c r="K44" i="24"/>
  <c r="L44" i="24" s="1"/>
  <c r="AR47" i="24"/>
  <c r="E67" i="24"/>
  <c r="H66" i="24" s="1"/>
  <c r="I66" i="24" s="1"/>
  <c r="J66" i="24" s="1"/>
  <c r="D81" i="24"/>
  <c r="E59" i="24"/>
  <c r="H58" i="24" s="1"/>
  <c r="I58" i="24" s="1"/>
  <c r="J58" i="24" s="1"/>
  <c r="E69" i="24"/>
  <c r="H68" i="24" s="1"/>
  <c r="I68" i="24" s="1"/>
  <c r="J68" i="24" s="1"/>
  <c r="R112" i="24"/>
  <c r="K61" i="24"/>
  <c r="L61" i="24" s="1"/>
  <c r="K64" i="24"/>
  <c r="L64" i="24" s="1"/>
  <c r="AS76" i="24"/>
  <c r="T77" i="24"/>
  <c r="AS79" i="24"/>
  <c r="T90" i="24"/>
  <c r="K92" i="24"/>
  <c r="L92" i="24" s="1"/>
  <c r="K97" i="24"/>
  <c r="L97" i="24" s="1"/>
  <c r="K114" i="24"/>
  <c r="L114" i="24" s="1"/>
  <c r="R36" i="25"/>
  <c r="E59" i="25"/>
  <c r="H58" i="25" s="1"/>
  <c r="I58" i="25" s="1"/>
  <c r="J58" i="25" s="1"/>
  <c r="D73" i="25"/>
  <c r="AS59" i="24"/>
  <c r="AR62" i="24"/>
  <c r="AS65" i="24"/>
  <c r="AS68" i="24"/>
  <c r="K73" i="24"/>
  <c r="L73" i="24" s="1"/>
  <c r="K82" i="24"/>
  <c r="L82" i="24" s="1"/>
  <c r="AL94" i="24"/>
  <c r="AL99" i="24"/>
  <c r="AU106" i="24"/>
  <c r="AU112" i="24"/>
  <c r="T113" i="24"/>
  <c r="AU115" i="24"/>
  <c r="T116" i="24"/>
  <c r="R143" i="25"/>
  <c r="AV106" i="24"/>
  <c r="AV112" i="24"/>
  <c r="AV115" i="24"/>
  <c r="E61" i="25"/>
  <c r="H60" i="25" s="1"/>
  <c r="I60" i="25" s="1"/>
  <c r="J60" i="25" s="1"/>
  <c r="D75" i="25"/>
  <c r="R77" i="25"/>
  <c r="K68" i="24"/>
  <c r="L68" i="24" s="1"/>
  <c r="AR74" i="24"/>
  <c r="AR80" i="24"/>
  <c r="T81" i="24"/>
  <c r="AR83" i="24"/>
  <c r="T84" i="24"/>
  <c r="AL90" i="24"/>
  <c r="T91" i="24"/>
  <c r="AK95" i="24"/>
  <c r="T96" i="24"/>
  <c r="AK100" i="24"/>
  <c r="AV109" i="24"/>
  <c r="R137" i="25"/>
  <c r="K59" i="24"/>
  <c r="L59" i="24" s="1"/>
  <c r="K62" i="24"/>
  <c r="L62" i="24" s="1"/>
  <c r="K65" i="24"/>
  <c r="L65" i="24" s="1"/>
  <c r="T75" i="24"/>
  <c r="AR77" i="24"/>
  <c r="T78" i="24"/>
  <c r="AS80" i="24"/>
  <c r="AS83" i="24"/>
  <c r="K89" i="24"/>
  <c r="L89" i="24" s="1"/>
  <c r="AL95" i="24"/>
  <c r="AL100" i="24"/>
  <c r="K115" i="24"/>
  <c r="L115" i="24" s="1"/>
  <c r="T132" i="24"/>
  <c r="T129" i="24"/>
  <c r="T131" i="24"/>
  <c r="AU126" i="24"/>
  <c r="E70" i="25"/>
  <c r="H69" i="25" s="1"/>
  <c r="I69" i="25" s="1"/>
  <c r="J69" i="25" s="1"/>
  <c r="D84" i="25"/>
  <c r="R80" i="25"/>
  <c r="R139" i="24"/>
  <c r="E52" i="25"/>
  <c r="H51" i="25" s="1"/>
  <c r="I51" i="25" s="1"/>
  <c r="J51" i="25" s="1"/>
  <c r="D67" i="25"/>
  <c r="R91" i="25"/>
  <c r="AR60" i="24"/>
  <c r="AR63" i="24"/>
  <c r="AS66" i="24"/>
  <c r="AS69" i="24"/>
  <c r="K83" i="24"/>
  <c r="L83" i="24" s="1"/>
  <c r="AK91" i="24"/>
  <c r="T92" i="24"/>
  <c r="K94" i="24"/>
  <c r="L94" i="24" s="1"/>
  <c r="AK96" i="24"/>
  <c r="T97" i="24"/>
  <c r="T105" i="24"/>
  <c r="AU113" i="24"/>
  <c r="T114" i="24"/>
  <c r="AU116" i="24"/>
  <c r="AU122" i="24"/>
  <c r="T127" i="24"/>
  <c r="AU132" i="24"/>
  <c r="D96" i="25"/>
  <c r="E97" i="25" s="1"/>
  <c r="H96" i="25" s="1"/>
  <c r="I96" i="25" s="1"/>
  <c r="J96" i="25" s="1"/>
  <c r="E81" i="25"/>
  <c r="H80" i="25" s="1"/>
  <c r="I80" i="25" s="1"/>
  <c r="J80" i="25" s="1"/>
  <c r="AS60" i="24"/>
  <c r="AS63" i="24"/>
  <c r="K74" i="24"/>
  <c r="L74" i="24" s="1"/>
  <c r="K77" i="24"/>
  <c r="L77" i="24" s="1"/>
  <c r="K80" i="24"/>
  <c r="L80" i="24" s="1"/>
  <c r="AL91" i="24"/>
  <c r="AL96" i="24"/>
  <c r="AU107" i="24"/>
  <c r="T108" i="24"/>
  <c r="AU110" i="24"/>
  <c r="T111" i="24"/>
  <c r="AV113" i="24"/>
  <c r="AV116" i="24"/>
  <c r="AR81" i="24"/>
  <c r="T82" i="24"/>
  <c r="AR84" i="24"/>
  <c r="K90" i="24"/>
  <c r="L90" i="24" s="1"/>
  <c r="AV107" i="24"/>
  <c r="AV110" i="24"/>
  <c r="K126" i="24"/>
  <c r="L126" i="24" s="1"/>
  <c r="R33" i="25"/>
  <c r="E63" i="25"/>
  <c r="H62" i="25" s="1"/>
  <c r="I62" i="25" s="1"/>
  <c r="J62" i="25" s="1"/>
  <c r="D77" i="25"/>
  <c r="R53" i="25"/>
  <c r="E64" i="25"/>
  <c r="H63" i="25" s="1"/>
  <c r="I63" i="25" s="1"/>
  <c r="J63" i="25" s="1"/>
  <c r="D78" i="25"/>
  <c r="O73" i="25"/>
  <c r="R80" i="26"/>
  <c r="K66" i="24"/>
  <c r="L66" i="24" s="1"/>
  <c r="K69" i="24"/>
  <c r="L69" i="24" s="1"/>
  <c r="AR75" i="24"/>
  <c r="T76" i="24"/>
  <c r="AR78" i="24"/>
  <c r="AS81" i="24"/>
  <c r="AS84" i="24"/>
  <c r="AK92" i="24"/>
  <c r="K95" i="24"/>
  <c r="L95" i="24" s="1"/>
  <c r="AK97" i="24"/>
  <c r="T98" i="24"/>
  <c r="K100" i="24"/>
  <c r="L100" i="24" s="1"/>
  <c r="K129" i="24"/>
  <c r="L129" i="24" s="1"/>
  <c r="K131" i="24"/>
  <c r="L131" i="24" s="1"/>
  <c r="R68" i="25"/>
  <c r="AR58" i="24"/>
  <c r="AU58" i="24" s="1"/>
  <c r="K60" i="24"/>
  <c r="L60" i="24" s="1"/>
  <c r="K63" i="24"/>
  <c r="L63" i="24" s="1"/>
  <c r="AR67" i="24"/>
  <c r="AS75" i="24"/>
  <c r="AL92" i="24"/>
  <c r="T93" i="24"/>
  <c r="AL97" i="24"/>
  <c r="K113" i="24"/>
  <c r="L113" i="24" s="1"/>
  <c r="K116" i="24"/>
  <c r="L116" i="24" s="1"/>
  <c r="K122" i="24"/>
  <c r="L122" i="24" s="1"/>
  <c r="R142" i="24"/>
  <c r="AS67" i="24"/>
  <c r="T89" i="24"/>
  <c r="K110" i="24"/>
  <c r="L110" i="24" s="1"/>
  <c r="AU114" i="24"/>
  <c r="D59" i="25"/>
  <c r="E44" i="25"/>
  <c r="H43" i="25" s="1"/>
  <c r="I43" i="25" s="1"/>
  <c r="J43" i="25" s="1"/>
  <c r="AS61" i="24"/>
  <c r="K81" i="24"/>
  <c r="L81" i="24" s="1"/>
  <c r="K84" i="24"/>
  <c r="L84" i="24" s="1"/>
  <c r="K91" i="24"/>
  <c r="L91" i="24" s="1"/>
  <c r="K96" i="24"/>
  <c r="L96" i="24" s="1"/>
  <c r="AK98" i="24"/>
  <c r="AV105" i="24"/>
  <c r="T106" i="24"/>
  <c r="AU108" i="24"/>
  <c r="T112" i="24"/>
  <c r="AV114" i="24"/>
  <c r="T115" i="24"/>
  <c r="AV129" i="24"/>
  <c r="AV131" i="24"/>
  <c r="AV128" i="24"/>
  <c r="AV132" i="24"/>
  <c r="AV127" i="24"/>
  <c r="D64" i="25"/>
  <c r="E49" i="25"/>
  <c r="H48" i="25" s="1"/>
  <c r="I48" i="25" s="1"/>
  <c r="J48" i="25" s="1"/>
  <c r="D99" i="25"/>
  <c r="E100" i="25" s="1"/>
  <c r="H99" i="25" s="1"/>
  <c r="I99" i="25" s="1"/>
  <c r="J99" i="25" s="1"/>
  <c r="E84" i="25"/>
  <c r="H83" i="25" s="1"/>
  <c r="I83" i="25" s="1"/>
  <c r="J83" i="25" s="1"/>
  <c r="K75" i="24"/>
  <c r="L75" i="24" s="1"/>
  <c r="K78" i="24"/>
  <c r="L78" i="24" s="1"/>
  <c r="T94" i="24"/>
  <c r="AV108" i="24"/>
  <c r="AU129" i="24"/>
  <c r="AU131" i="24"/>
  <c r="K130" i="24"/>
  <c r="L130" i="24" s="1"/>
  <c r="K132" i="24"/>
  <c r="L132" i="24" s="1"/>
  <c r="AU128" i="24"/>
  <c r="AU130" i="24"/>
  <c r="AU125" i="24"/>
  <c r="E67" i="25"/>
  <c r="H66" i="25" s="1"/>
  <c r="I66" i="25" s="1"/>
  <c r="J66" i="25" s="1"/>
  <c r="D81" i="25"/>
  <c r="E60" i="26"/>
  <c r="H59" i="26" s="1"/>
  <c r="I59" i="26" s="1"/>
  <c r="J59" i="26" s="1"/>
  <c r="D74" i="26"/>
  <c r="AV139" i="24"/>
  <c r="T140" i="24"/>
  <c r="AV142" i="24"/>
  <c r="K28" i="25"/>
  <c r="L28" i="25" s="1"/>
  <c r="AR29" i="25"/>
  <c r="T30" i="25"/>
  <c r="T34" i="25"/>
  <c r="E43" i="25"/>
  <c r="H42" i="25" s="1"/>
  <c r="I42" i="25" s="1"/>
  <c r="J42" i="25" s="1"/>
  <c r="K50" i="25"/>
  <c r="L50" i="25" s="1"/>
  <c r="AR53" i="25"/>
  <c r="AS62" i="25"/>
  <c r="K76" i="25"/>
  <c r="L76" i="25" s="1"/>
  <c r="K79" i="25"/>
  <c r="L79" i="25" s="1"/>
  <c r="O89" i="25"/>
  <c r="K136" i="24"/>
  <c r="L136" i="24" s="1"/>
  <c r="K145" i="24"/>
  <c r="L145" i="24" s="1"/>
  <c r="AR26" i="25"/>
  <c r="T27" i="25"/>
  <c r="AS33" i="25"/>
  <c r="AR37" i="25"/>
  <c r="AS43" i="25"/>
  <c r="T44" i="25"/>
  <c r="AS48" i="25"/>
  <c r="E51" i="25"/>
  <c r="H50" i="25" s="1"/>
  <c r="I50" i="25" s="1"/>
  <c r="J50" i="25" s="1"/>
  <c r="K59" i="25"/>
  <c r="L59" i="25" s="1"/>
  <c r="K62" i="25"/>
  <c r="L62" i="25" s="1"/>
  <c r="K65" i="25"/>
  <c r="L65" i="25" s="1"/>
  <c r="AS74" i="25"/>
  <c r="T75" i="25"/>
  <c r="AR77" i="25"/>
  <c r="T78" i="25"/>
  <c r="AS80" i="25"/>
  <c r="AS83" i="25"/>
  <c r="R125" i="25"/>
  <c r="R139" i="25"/>
  <c r="AU137" i="24"/>
  <c r="AU143" i="24"/>
  <c r="T144" i="24"/>
  <c r="AU146" i="24"/>
  <c r="T147" i="24"/>
  <c r="T31" i="25"/>
  <c r="T35" i="25"/>
  <c r="AS51" i="25"/>
  <c r="T52" i="25"/>
  <c r="K83" i="25"/>
  <c r="L83" i="25" s="1"/>
  <c r="AR84" i="25"/>
  <c r="R94" i="25"/>
  <c r="R105" i="25"/>
  <c r="O105" i="25"/>
  <c r="P105" i="25" s="1"/>
  <c r="Q105" i="25" s="1"/>
  <c r="D91" i="26"/>
  <c r="E76" i="26"/>
  <c r="H75" i="26" s="1"/>
  <c r="I75" i="26" s="1"/>
  <c r="J75" i="26" s="1"/>
  <c r="AL89" i="25"/>
  <c r="AL93" i="25"/>
  <c r="AL98" i="25"/>
  <c r="AL97" i="25"/>
  <c r="AL92" i="25"/>
  <c r="AL96" i="25"/>
  <c r="AL91" i="25"/>
  <c r="AL90" i="25"/>
  <c r="AL99" i="25"/>
  <c r="R113" i="25"/>
  <c r="R121" i="25"/>
  <c r="O121" i="25"/>
  <c r="P121" i="25" s="1"/>
  <c r="Q121" i="25" s="1"/>
  <c r="S121" i="25" s="1"/>
  <c r="U121" i="25" s="1"/>
  <c r="AT121" i="25" s="1"/>
  <c r="AV140" i="24"/>
  <c r="AS30" i="25"/>
  <c r="AS34" i="25"/>
  <c r="K37" i="25"/>
  <c r="L37" i="25" s="1"/>
  <c r="AS46" i="25"/>
  <c r="K51" i="25"/>
  <c r="L51" i="25" s="1"/>
  <c r="T73" i="25"/>
  <c r="AR81" i="25"/>
  <c r="T82" i="25"/>
  <c r="T94" i="25"/>
  <c r="R123" i="25"/>
  <c r="R144" i="25"/>
  <c r="K146" i="24"/>
  <c r="L146" i="24" s="1"/>
  <c r="AR27" i="25"/>
  <c r="T28" i="25"/>
  <c r="K46" i="25"/>
  <c r="L46" i="25" s="1"/>
  <c r="AR49" i="25"/>
  <c r="T50" i="25"/>
  <c r="K66" i="25"/>
  <c r="L66" i="25" s="1"/>
  <c r="K69" i="25"/>
  <c r="L69" i="25" s="1"/>
  <c r="AR75" i="25"/>
  <c r="T76" i="25"/>
  <c r="AR78" i="25"/>
  <c r="T79" i="25"/>
  <c r="AS81" i="25"/>
  <c r="AL94" i="25"/>
  <c r="L99" i="25"/>
  <c r="R31" i="26"/>
  <c r="K137" i="24"/>
  <c r="L137" i="24" s="1"/>
  <c r="K140" i="24"/>
  <c r="L140" i="24" s="1"/>
  <c r="K143" i="24"/>
  <c r="L143" i="24" s="1"/>
  <c r="O26" i="25"/>
  <c r="P26" i="25" s="1"/>
  <c r="Q26" i="25" s="1"/>
  <c r="S26" i="25" s="1"/>
  <c r="U26" i="25" s="1"/>
  <c r="AQ26" i="25" s="1"/>
  <c r="AU26" i="25" s="1"/>
  <c r="K30" i="25"/>
  <c r="L30" i="25" s="1"/>
  <c r="T32" i="25"/>
  <c r="AR44" i="25"/>
  <c r="T45" i="25"/>
  <c r="AS49" i="25"/>
  <c r="AR58" i="25"/>
  <c r="K60" i="25"/>
  <c r="L60" i="25" s="1"/>
  <c r="K63" i="25"/>
  <c r="L63" i="25" s="1"/>
  <c r="AR67" i="25"/>
  <c r="AS75" i="25"/>
  <c r="AS78" i="25"/>
  <c r="R107" i="25"/>
  <c r="AU144" i="24"/>
  <c r="T145" i="24"/>
  <c r="AU147" i="24"/>
  <c r="AR31" i="25"/>
  <c r="K34" i="25"/>
  <c r="L34" i="25" s="1"/>
  <c r="AR35" i="25"/>
  <c r="T36" i="25"/>
  <c r="AS44" i="25"/>
  <c r="AR61" i="25"/>
  <c r="AR64" i="25"/>
  <c r="T65" i="25"/>
  <c r="T68" i="25"/>
  <c r="L93" i="25"/>
  <c r="AU138" i="24"/>
  <c r="T139" i="24"/>
  <c r="AU141" i="24"/>
  <c r="AV144" i="24"/>
  <c r="AV147" i="24"/>
  <c r="AS31" i="25"/>
  <c r="AS35" i="25"/>
  <c r="K49" i="25"/>
  <c r="L49" i="25" s="1"/>
  <c r="AR52" i="25"/>
  <c r="T53" i="25"/>
  <c r="K81" i="25"/>
  <c r="L81" i="25" s="1"/>
  <c r="K84" i="25"/>
  <c r="L84" i="25" s="1"/>
  <c r="T90" i="25"/>
  <c r="T99" i="25"/>
  <c r="T93" i="25"/>
  <c r="T98" i="25"/>
  <c r="T97" i="25"/>
  <c r="T96" i="25"/>
  <c r="T91" i="25"/>
  <c r="T100" i="25"/>
  <c r="T95" i="25"/>
  <c r="AV138" i="24"/>
  <c r="K27" i="25"/>
  <c r="L27" i="25" s="1"/>
  <c r="T29" i="25"/>
  <c r="AS42" i="25"/>
  <c r="T43" i="25"/>
  <c r="K44" i="25"/>
  <c r="L44" i="25" s="1"/>
  <c r="AR47" i="25"/>
  <c r="T48" i="25"/>
  <c r="AS52" i="25"/>
  <c r="AR73" i="25"/>
  <c r="K75" i="25"/>
  <c r="L75" i="25" s="1"/>
  <c r="K78" i="25"/>
  <c r="L78" i="25" s="1"/>
  <c r="AR82" i="25"/>
  <c r="AR28" i="25"/>
  <c r="T33" i="25"/>
  <c r="AS47" i="25"/>
  <c r="E50" i="25"/>
  <c r="H49" i="25" s="1"/>
  <c r="I49" i="25" s="1"/>
  <c r="J49" i="25" s="1"/>
  <c r="K52" i="25"/>
  <c r="L52" i="25" s="1"/>
  <c r="K58" i="25"/>
  <c r="L58" i="25" s="1"/>
  <c r="K67" i="25"/>
  <c r="L67" i="25" s="1"/>
  <c r="AS73" i="25"/>
  <c r="T74" i="25"/>
  <c r="AR76" i="25"/>
  <c r="T80" i="25"/>
  <c r="AS82" i="25"/>
  <c r="T83" i="25"/>
  <c r="K144" i="24"/>
  <c r="L144" i="24" s="1"/>
  <c r="K147" i="24"/>
  <c r="L147" i="24" s="1"/>
  <c r="K31" i="25"/>
  <c r="L31" i="25" s="1"/>
  <c r="AR32" i="25"/>
  <c r="K35" i="25"/>
  <c r="L35" i="25" s="1"/>
  <c r="AR50" i="25"/>
  <c r="K61" i="25"/>
  <c r="L61" i="25" s="1"/>
  <c r="K64" i="25"/>
  <c r="L64" i="25" s="1"/>
  <c r="AS76" i="25"/>
  <c r="T77" i="25"/>
  <c r="AS79" i="25"/>
  <c r="R97" i="25"/>
  <c r="AL100" i="25"/>
  <c r="R110" i="25"/>
  <c r="AU136" i="24"/>
  <c r="K138" i="24"/>
  <c r="L138" i="24" s="1"/>
  <c r="K141" i="24"/>
  <c r="L141" i="24" s="1"/>
  <c r="AR45" i="25"/>
  <c r="AR59" i="25"/>
  <c r="AR65" i="25"/>
  <c r="T66" i="25"/>
  <c r="L90" i="25"/>
  <c r="R124" i="25"/>
  <c r="AK94" i="25"/>
  <c r="AK99" i="25"/>
  <c r="K109" i="25"/>
  <c r="L109" i="25" s="1"/>
  <c r="T111" i="25"/>
  <c r="AU121" i="25"/>
  <c r="BA121" i="25" s="1"/>
  <c r="AU131" i="25"/>
  <c r="AV136" i="25"/>
  <c r="AV147" i="25"/>
  <c r="K27" i="26"/>
  <c r="L27" i="26" s="1"/>
  <c r="AS37" i="26"/>
  <c r="AS36" i="26"/>
  <c r="AS35" i="26"/>
  <c r="K128" i="25"/>
  <c r="L128" i="25" s="1"/>
  <c r="T132" i="25"/>
  <c r="E43" i="26"/>
  <c r="H42" i="26" s="1"/>
  <c r="I42" i="26" s="1"/>
  <c r="J42" i="26" s="1"/>
  <c r="D58" i="26"/>
  <c r="E61" i="26"/>
  <c r="H60" i="26" s="1"/>
  <c r="I60" i="26" s="1"/>
  <c r="J60" i="26" s="1"/>
  <c r="R105" i="26"/>
  <c r="O105" i="26"/>
  <c r="AK95" i="25"/>
  <c r="AK100" i="25"/>
  <c r="K106" i="25"/>
  <c r="L106" i="25" s="1"/>
  <c r="T108" i="25"/>
  <c r="AU129" i="25"/>
  <c r="K131" i="25"/>
  <c r="L131" i="25" s="1"/>
  <c r="AV140" i="25"/>
  <c r="AV144" i="25"/>
  <c r="K147" i="25"/>
  <c r="L147" i="25" s="1"/>
  <c r="AS32" i="26"/>
  <c r="P42" i="26"/>
  <c r="Q42" i="26" s="1"/>
  <c r="S42" i="26" s="1"/>
  <c r="U42" i="26" s="1"/>
  <c r="AQ42" i="26" s="1"/>
  <c r="R61" i="26"/>
  <c r="E70" i="26"/>
  <c r="H69" i="26" s="1"/>
  <c r="I69" i="26" s="1"/>
  <c r="J69" i="26" s="1"/>
  <c r="T130" i="25"/>
  <c r="D63" i="26"/>
  <c r="E48" i="26"/>
  <c r="H47" i="26" s="1"/>
  <c r="I47" i="26" s="1"/>
  <c r="J47" i="26" s="1"/>
  <c r="R147" i="26"/>
  <c r="T116" i="25"/>
  <c r="K126" i="25"/>
  <c r="L126" i="25" s="1"/>
  <c r="O136" i="25"/>
  <c r="P136" i="25" s="1"/>
  <c r="Q136" i="25" s="1"/>
  <c r="S136" i="25" s="1"/>
  <c r="U136" i="25" s="1"/>
  <c r="AT136" i="25" s="1"/>
  <c r="AV137" i="25"/>
  <c r="K28" i="26"/>
  <c r="L28" i="26" s="1"/>
  <c r="AR29" i="26"/>
  <c r="AR33" i="26"/>
  <c r="K37" i="26"/>
  <c r="L37" i="26" s="1"/>
  <c r="AU115" i="25"/>
  <c r="T125" i="25"/>
  <c r="AU132" i="25"/>
  <c r="K32" i="26"/>
  <c r="L32" i="26" s="1"/>
  <c r="D95" i="26"/>
  <c r="E80" i="26"/>
  <c r="H79" i="26" s="1"/>
  <c r="I79" i="26" s="1"/>
  <c r="J79" i="26" s="1"/>
  <c r="AK96" i="26"/>
  <c r="K94" i="26"/>
  <c r="L94" i="26" s="1"/>
  <c r="AK91" i="26"/>
  <c r="K99" i="26"/>
  <c r="L99" i="26" s="1"/>
  <c r="K89" i="26"/>
  <c r="L89" i="26" s="1"/>
  <c r="AK100" i="26"/>
  <c r="AK95" i="26"/>
  <c r="K98" i="26"/>
  <c r="L98" i="26" s="1"/>
  <c r="K93" i="26"/>
  <c r="L93" i="26" s="1"/>
  <c r="AK90" i="26"/>
  <c r="AK99" i="26"/>
  <c r="AK94" i="26"/>
  <c r="AK89" i="26"/>
  <c r="AK98" i="26"/>
  <c r="K96" i="26"/>
  <c r="L96" i="26" s="1"/>
  <c r="K91" i="26"/>
  <c r="L91" i="26" s="1"/>
  <c r="K100" i="26"/>
  <c r="L100" i="26" s="1"/>
  <c r="AK97" i="26"/>
  <c r="K95" i="26"/>
  <c r="L95" i="26" s="1"/>
  <c r="AK92" i="26"/>
  <c r="E60" i="27"/>
  <c r="H59" i="27" s="1"/>
  <c r="I59" i="27" s="1"/>
  <c r="J59" i="27" s="1"/>
  <c r="D74" i="27"/>
  <c r="AV115" i="25"/>
  <c r="AU122" i="25"/>
  <c r="AU127" i="25"/>
  <c r="K129" i="25"/>
  <c r="L129" i="25" s="1"/>
  <c r="AV132" i="25"/>
  <c r="AV141" i="25"/>
  <c r="AV145" i="25"/>
  <c r="K36" i="26"/>
  <c r="L36" i="26" s="1"/>
  <c r="AR36" i="26"/>
  <c r="AR26" i="26"/>
  <c r="AS34" i="26"/>
  <c r="K97" i="26"/>
  <c r="L97" i="26" s="1"/>
  <c r="T116" i="26"/>
  <c r="T111" i="26"/>
  <c r="T108" i="26"/>
  <c r="T105" i="26"/>
  <c r="T110" i="26"/>
  <c r="T107" i="26"/>
  <c r="T114" i="26"/>
  <c r="T113" i="26"/>
  <c r="T106" i="26"/>
  <c r="T115" i="26"/>
  <c r="T128" i="25"/>
  <c r="E63" i="26"/>
  <c r="H62" i="26" s="1"/>
  <c r="I62" i="26" s="1"/>
  <c r="J62" i="26" s="1"/>
  <c r="D77" i="26"/>
  <c r="R64" i="26"/>
  <c r="R35" i="27"/>
  <c r="AK92" i="25"/>
  <c r="K95" i="25"/>
  <c r="L95" i="25" s="1"/>
  <c r="AK97" i="25"/>
  <c r="K100" i="25"/>
  <c r="L100" i="25" s="1"/>
  <c r="AV108" i="25"/>
  <c r="K111" i="25"/>
  <c r="L111" i="25" s="1"/>
  <c r="AU112" i="25"/>
  <c r="K115" i="25"/>
  <c r="L115" i="25" s="1"/>
  <c r="T123" i="25"/>
  <c r="AU130" i="25"/>
  <c r="AU138" i="25"/>
  <c r="T143" i="25"/>
  <c r="K29" i="26"/>
  <c r="L29" i="26" s="1"/>
  <c r="T31" i="26"/>
  <c r="AU105" i="25"/>
  <c r="T106" i="25"/>
  <c r="AV112" i="25"/>
  <c r="AU116" i="25"/>
  <c r="AV130" i="25"/>
  <c r="K132" i="25"/>
  <c r="L132" i="25" s="1"/>
  <c r="T136" i="25"/>
  <c r="AV138" i="25"/>
  <c r="K141" i="25"/>
  <c r="L141" i="25" s="1"/>
  <c r="AU142" i="25"/>
  <c r="K145" i="25"/>
  <c r="L145" i="25" s="1"/>
  <c r="T147" i="25"/>
  <c r="AR30" i="26"/>
  <c r="K33" i="26"/>
  <c r="L33" i="26" s="1"/>
  <c r="R51" i="26"/>
  <c r="R58" i="26"/>
  <c r="O58" i="26"/>
  <c r="K92" i="26"/>
  <c r="L92" i="26" s="1"/>
  <c r="L110" i="26"/>
  <c r="AV116" i="25"/>
  <c r="T121" i="25"/>
  <c r="K122" i="25"/>
  <c r="L122" i="25" s="1"/>
  <c r="AU125" i="25"/>
  <c r="K127" i="25"/>
  <c r="L127" i="25" s="1"/>
  <c r="T131" i="25"/>
  <c r="AV142" i="25"/>
  <c r="AU146" i="25"/>
  <c r="K26" i="26"/>
  <c r="L26" i="26" s="1"/>
  <c r="AS30" i="26"/>
  <c r="K35" i="26"/>
  <c r="L35" i="26" s="1"/>
  <c r="AR37" i="26"/>
  <c r="R30" i="27"/>
  <c r="K96" i="25"/>
  <c r="L96" i="25" s="1"/>
  <c r="AK98" i="25"/>
  <c r="K108" i="25"/>
  <c r="L108" i="25" s="1"/>
  <c r="T110" i="25"/>
  <c r="T114" i="25"/>
  <c r="T126" i="25"/>
  <c r="AV146" i="25"/>
  <c r="AR27" i="26"/>
  <c r="T28" i="26"/>
  <c r="K34" i="26"/>
  <c r="L34" i="26" s="1"/>
  <c r="T36" i="26"/>
  <c r="D100" i="26"/>
  <c r="E85" i="26"/>
  <c r="H84" i="26" s="1"/>
  <c r="I84" i="26" s="1"/>
  <c r="J84" i="26" s="1"/>
  <c r="T112" i="26"/>
  <c r="AU109" i="25"/>
  <c r="K112" i="25"/>
  <c r="L112" i="25" s="1"/>
  <c r="AU113" i="25"/>
  <c r="AU128" i="25"/>
  <c r="K130" i="25"/>
  <c r="L130" i="25" s="1"/>
  <c r="K138" i="25"/>
  <c r="L138" i="25" s="1"/>
  <c r="AU139" i="25"/>
  <c r="T140" i="25"/>
  <c r="T144" i="25"/>
  <c r="AS27" i="26"/>
  <c r="K30" i="26"/>
  <c r="L30" i="26" s="1"/>
  <c r="E66" i="26"/>
  <c r="H65" i="26" s="1"/>
  <c r="I65" i="26" s="1"/>
  <c r="J65" i="26" s="1"/>
  <c r="D80" i="26"/>
  <c r="K90" i="26"/>
  <c r="L90" i="26" s="1"/>
  <c r="AV109" i="25"/>
  <c r="K116" i="25"/>
  <c r="L116" i="25" s="1"/>
  <c r="AU123" i="25"/>
  <c r="AV128" i="25"/>
  <c r="T129" i="25"/>
  <c r="AV139" i="25"/>
  <c r="K142" i="25"/>
  <c r="L142" i="25" s="1"/>
  <c r="AU143" i="25"/>
  <c r="K146" i="25"/>
  <c r="L146" i="25" s="1"/>
  <c r="AR31" i="26"/>
  <c r="K92" i="25"/>
  <c r="L92" i="25" s="1"/>
  <c r="AU136" i="25"/>
  <c r="AS31" i="26"/>
  <c r="D66" i="26"/>
  <c r="E51" i="26"/>
  <c r="H50" i="26" s="1"/>
  <c r="I50" i="26" s="1"/>
  <c r="J50" i="26" s="1"/>
  <c r="R33" i="27"/>
  <c r="K46" i="26"/>
  <c r="L46" i="26" s="1"/>
  <c r="AR49" i="26"/>
  <c r="T50" i="26"/>
  <c r="K66" i="26"/>
  <c r="L66" i="26" s="1"/>
  <c r="D67" i="26"/>
  <c r="K69" i="26"/>
  <c r="L69" i="26" s="1"/>
  <c r="AR75" i="26"/>
  <c r="T76" i="26"/>
  <c r="AR78" i="26"/>
  <c r="T79" i="26"/>
  <c r="AS81" i="26"/>
  <c r="AS84" i="26"/>
  <c r="R141" i="26"/>
  <c r="R32" i="27"/>
  <c r="R46" i="27"/>
  <c r="R91" i="27"/>
  <c r="AR44" i="26"/>
  <c r="T45" i="26"/>
  <c r="AS49" i="26"/>
  <c r="K60" i="26"/>
  <c r="L60" i="26" s="1"/>
  <c r="D61" i="26"/>
  <c r="K63" i="26"/>
  <c r="L63" i="26" s="1"/>
  <c r="AR67" i="26"/>
  <c r="AS78" i="26"/>
  <c r="AU116" i="26"/>
  <c r="K115" i="26"/>
  <c r="L115" i="26" s="1"/>
  <c r="AU114" i="26"/>
  <c r="R28" i="27"/>
  <c r="R50" i="27"/>
  <c r="AR42" i="26"/>
  <c r="K49" i="26"/>
  <c r="L49" i="26" s="1"/>
  <c r="AR52" i="26"/>
  <c r="T53" i="26"/>
  <c r="AS61" i="26"/>
  <c r="T62" i="26"/>
  <c r="AS64" i="26"/>
  <c r="K81" i="26"/>
  <c r="L81" i="26" s="1"/>
  <c r="K84" i="26"/>
  <c r="L84" i="26" s="1"/>
  <c r="AU108" i="26"/>
  <c r="AU111" i="26"/>
  <c r="AU129" i="26"/>
  <c r="K124" i="26"/>
  <c r="L124" i="26" s="1"/>
  <c r="AU131" i="26"/>
  <c r="K126" i="26"/>
  <c r="L126" i="26" s="1"/>
  <c r="K128" i="26"/>
  <c r="L128" i="26" s="1"/>
  <c r="AU122" i="26"/>
  <c r="AU124" i="26"/>
  <c r="K130" i="26"/>
  <c r="L130" i="26" s="1"/>
  <c r="AU126" i="26"/>
  <c r="K132" i="26"/>
  <c r="L132" i="26" s="1"/>
  <c r="AU128" i="26"/>
  <c r="K123" i="26"/>
  <c r="L123" i="26" s="1"/>
  <c r="K121" i="26"/>
  <c r="L121" i="26" s="1"/>
  <c r="AU130" i="26"/>
  <c r="K125" i="26"/>
  <c r="L125" i="26" s="1"/>
  <c r="AU132" i="26"/>
  <c r="AU123" i="26"/>
  <c r="AU121" i="26"/>
  <c r="K131" i="26"/>
  <c r="L131" i="26" s="1"/>
  <c r="AU127" i="26"/>
  <c r="R139" i="26"/>
  <c r="T51" i="27"/>
  <c r="T48" i="27"/>
  <c r="T43" i="27"/>
  <c r="T53" i="27"/>
  <c r="T45" i="27"/>
  <c r="T50" i="27"/>
  <c r="T47" i="27"/>
  <c r="T52" i="27"/>
  <c r="T42" i="27"/>
  <c r="T44" i="27"/>
  <c r="T46" i="27"/>
  <c r="AS47" i="26"/>
  <c r="K52" i="26"/>
  <c r="L52" i="26" s="1"/>
  <c r="K67" i="26"/>
  <c r="L67" i="26" s="1"/>
  <c r="D68" i="26"/>
  <c r="T74" i="26"/>
  <c r="AR76" i="26"/>
  <c r="AR79" i="26"/>
  <c r="T80" i="26"/>
  <c r="AS82" i="26"/>
  <c r="T83" i="26"/>
  <c r="AL93" i="26"/>
  <c r="AU115" i="26"/>
  <c r="D69" i="27"/>
  <c r="E54" i="27"/>
  <c r="H53" i="27" s="1"/>
  <c r="I53" i="27" s="1"/>
  <c r="J53" i="27" s="1"/>
  <c r="R139" i="27"/>
  <c r="AR45" i="26"/>
  <c r="K47" i="26"/>
  <c r="L47" i="26" s="1"/>
  <c r="AS50" i="26"/>
  <c r="AR59" i="26"/>
  <c r="AR65" i="26"/>
  <c r="T66" i="26"/>
  <c r="AR68" i="26"/>
  <c r="T69" i="26"/>
  <c r="T100" i="26"/>
  <c r="K108" i="26"/>
  <c r="L108" i="26" s="1"/>
  <c r="K111" i="26"/>
  <c r="L111" i="26" s="1"/>
  <c r="AV131" i="26"/>
  <c r="AV122" i="26"/>
  <c r="AV124" i="26"/>
  <c r="AV126" i="26"/>
  <c r="AV128" i="26"/>
  <c r="AV130" i="26"/>
  <c r="AV132" i="26"/>
  <c r="AV125" i="26"/>
  <c r="R45" i="27"/>
  <c r="D67" i="27"/>
  <c r="E52" i="27"/>
  <c r="H51" i="27" s="1"/>
  <c r="I51" i="27" s="1"/>
  <c r="J51" i="27" s="1"/>
  <c r="L53" i="27"/>
  <c r="AS45" i="26"/>
  <c r="T46" i="26"/>
  <c r="AS59" i="26"/>
  <c r="T60" i="26"/>
  <c r="AR62" i="26"/>
  <c r="T63" i="26"/>
  <c r="AS65" i="26"/>
  <c r="AS68" i="26"/>
  <c r="K73" i="26"/>
  <c r="L73" i="26" s="1"/>
  <c r="K82" i="26"/>
  <c r="L82" i="26" s="1"/>
  <c r="AL94" i="26"/>
  <c r="AL99" i="26"/>
  <c r="AU106" i="26"/>
  <c r="AU113" i="26"/>
  <c r="R142" i="26"/>
  <c r="R47" i="27"/>
  <c r="K50" i="26"/>
  <c r="L50" i="26" s="1"/>
  <c r="AR53" i="26"/>
  <c r="AS62" i="26"/>
  <c r="K76" i="26"/>
  <c r="L76" i="26" s="1"/>
  <c r="K79" i="26"/>
  <c r="L79" i="26" s="1"/>
  <c r="AU109" i="26"/>
  <c r="K116" i="26"/>
  <c r="L116" i="26" s="1"/>
  <c r="T49" i="27"/>
  <c r="R59" i="27"/>
  <c r="R84" i="27"/>
  <c r="AR43" i="26"/>
  <c r="K45" i="26"/>
  <c r="L45" i="26" s="1"/>
  <c r="AR48" i="26"/>
  <c r="T49" i="26"/>
  <c r="AS53" i="26"/>
  <c r="K68" i="26"/>
  <c r="L68" i="26" s="1"/>
  <c r="AR74" i="26"/>
  <c r="AR80" i="26"/>
  <c r="T81" i="26"/>
  <c r="AR83" i="26"/>
  <c r="T84" i="26"/>
  <c r="AL90" i="26"/>
  <c r="T91" i="26"/>
  <c r="T96" i="26"/>
  <c r="AV121" i="26"/>
  <c r="AS43" i="26"/>
  <c r="T44" i="26"/>
  <c r="AS48" i="26"/>
  <c r="K59" i="26"/>
  <c r="L59" i="26" s="1"/>
  <c r="K62" i="26"/>
  <c r="L62" i="26" s="1"/>
  <c r="K65" i="26"/>
  <c r="L65" i="26" s="1"/>
  <c r="AS74" i="26"/>
  <c r="T75" i="26"/>
  <c r="AR77" i="26"/>
  <c r="AS80" i="26"/>
  <c r="AS83" i="26"/>
  <c r="AL95" i="26"/>
  <c r="AL100" i="26"/>
  <c r="R81" i="27"/>
  <c r="AR51" i="26"/>
  <c r="K53" i="26"/>
  <c r="L53" i="26" s="1"/>
  <c r="T58" i="26"/>
  <c r="AR66" i="26"/>
  <c r="T67" i="26"/>
  <c r="AR69" i="26"/>
  <c r="K106" i="26"/>
  <c r="L106" i="26" s="1"/>
  <c r="AV116" i="26"/>
  <c r="AV113" i="26"/>
  <c r="K109" i="26"/>
  <c r="L109" i="26" s="1"/>
  <c r="K112" i="26"/>
  <c r="L112" i="26" s="1"/>
  <c r="R36" i="27"/>
  <c r="E74" i="27"/>
  <c r="H73" i="27" s="1"/>
  <c r="I73" i="27" s="1"/>
  <c r="J73" i="27" s="1"/>
  <c r="D89" i="27"/>
  <c r="K43" i="26"/>
  <c r="L43" i="26" s="1"/>
  <c r="K48" i="26"/>
  <c r="L48" i="26" s="1"/>
  <c r="T52" i="26"/>
  <c r="AR60" i="26"/>
  <c r="T61" i="26"/>
  <c r="AS66" i="26"/>
  <c r="AS69" i="26"/>
  <c r="K83" i="26"/>
  <c r="L83" i="26" s="1"/>
  <c r="T92" i="26"/>
  <c r="AS60" i="26"/>
  <c r="K74" i="26"/>
  <c r="L74" i="26" s="1"/>
  <c r="K77" i="26"/>
  <c r="L77" i="26" s="1"/>
  <c r="AL91" i="26"/>
  <c r="AU107" i="26"/>
  <c r="AU110" i="26"/>
  <c r="K113" i="26"/>
  <c r="L113" i="26" s="1"/>
  <c r="K114" i="26"/>
  <c r="L114" i="26" s="1"/>
  <c r="K122" i="26"/>
  <c r="L122" i="26" s="1"/>
  <c r="AV123" i="26"/>
  <c r="K127" i="26"/>
  <c r="L127" i="26" s="1"/>
  <c r="K129" i="26"/>
  <c r="L129" i="26" s="1"/>
  <c r="T130" i="26"/>
  <c r="AV136" i="26"/>
  <c r="T137" i="26"/>
  <c r="AU139" i="26"/>
  <c r="AU142" i="26"/>
  <c r="T143" i="26"/>
  <c r="AV145" i="26"/>
  <c r="T146" i="26"/>
  <c r="AS36" i="27"/>
  <c r="AS45" i="27"/>
  <c r="E53" i="27"/>
  <c r="H52" i="27" s="1"/>
  <c r="I52" i="27" s="1"/>
  <c r="J52" i="27" s="1"/>
  <c r="D92" i="27"/>
  <c r="E77" i="27"/>
  <c r="H76" i="27" s="1"/>
  <c r="I76" i="27" s="1"/>
  <c r="J76" i="27" s="1"/>
  <c r="K136" i="26"/>
  <c r="L136" i="26" s="1"/>
  <c r="K145" i="26"/>
  <c r="L145" i="26" s="1"/>
  <c r="AR26" i="27"/>
  <c r="AU26" i="27" s="1"/>
  <c r="T27" i="27"/>
  <c r="AS33" i="27"/>
  <c r="AR37" i="27"/>
  <c r="AS43" i="27"/>
  <c r="E63" i="27"/>
  <c r="H62" i="27" s="1"/>
  <c r="I62" i="27" s="1"/>
  <c r="J62" i="27" s="1"/>
  <c r="D77" i="27"/>
  <c r="AS48" i="27"/>
  <c r="E51" i="27"/>
  <c r="H50" i="27" s="1"/>
  <c r="I50" i="27" s="1"/>
  <c r="J50" i="27" s="1"/>
  <c r="R114" i="27"/>
  <c r="R96" i="27"/>
  <c r="T124" i="26"/>
  <c r="AU137" i="26"/>
  <c r="AU143" i="26"/>
  <c r="T144" i="26"/>
  <c r="AU146" i="26"/>
  <c r="T147" i="26"/>
  <c r="K29" i="27"/>
  <c r="L29" i="27" s="1"/>
  <c r="T31" i="27"/>
  <c r="T35" i="27"/>
  <c r="K43" i="27"/>
  <c r="L43" i="27" s="1"/>
  <c r="K48" i="27"/>
  <c r="L48" i="27" s="1"/>
  <c r="AS51" i="27"/>
  <c r="D79" i="27"/>
  <c r="AV143" i="26"/>
  <c r="AV146" i="26"/>
  <c r="E66" i="27"/>
  <c r="H65" i="27" s="1"/>
  <c r="I65" i="27" s="1"/>
  <c r="J65" i="27" s="1"/>
  <c r="D80" i="27"/>
  <c r="AV140" i="26"/>
  <c r="AS30" i="27"/>
  <c r="AS34" i="27"/>
  <c r="K37" i="27"/>
  <c r="L37" i="27" s="1"/>
  <c r="D91" i="27"/>
  <c r="E76" i="27"/>
  <c r="H75" i="27" s="1"/>
  <c r="I75" i="27" s="1"/>
  <c r="J75" i="27" s="1"/>
  <c r="AS46" i="27"/>
  <c r="E49" i="27"/>
  <c r="H48" i="27" s="1"/>
  <c r="I48" i="27" s="1"/>
  <c r="J48" i="27" s="1"/>
  <c r="K51" i="27"/>
  <c r="L51" i="27" s="1"/>
  <c r="E61" i="27"/>
  <c r="H60" i="27" s="1"/>
  <c r="I60" i="27" s="1"/>
  <c r="J60" i="27" s="1"/>
  <c r="R108" i="27"/>
  <c r="K131" i="27"/>
  <c r="L131" i="27" s="1"/>
  <c r="AU127" i="27"/>
  <c r="K122" i="27"/>
  <c r="L122" i="27" s="1"/>
  <c r="AU129" i="27"/>
  <c r="K124" i="27"/>
  <c r="L124" i="27" s="1"/>
  <c r="AU131" i="27"/>
  <c r="K126" i="27"/>
  <c r="L126" i="27" s="1"/>
  <c r="K128" i="27"/>
  <c r="L128" i="27" s="1"/>
  <c r="AU122" i="27"/>
  <c r="AU124" i="27"/>
  <c r="K130" i="27"/>
  <c r="L130" i="27" s="1"/>
  <c r="AU126" i="27"/>
  <c r="K132" i="27"/>
  <c r="L132" i="27" s="1"/>
  <c r="AU128" i="27"/>
  <c r="K123" i="27"/>
  <c r="L123" i="27" s="1"/>
  <c r="K121" i="27"/>
  <c r="L121" i="27" s="1"/>
  <c r="AU132" i="27"/>
  <c r="K127" i="27"/>
  <c r="L127" i="27" s="1"/>
  <c r="AU123" i="27"/>
  <c r="AU121" i="27"/>
  <c r="AV129" i="27"/>
  <c r="AV131" i="27"/>
  <c r="AV122" i="27"/>
  <c r="AV124" i="27"/>
  <c r="AV126" i="27"/>
  <c r="AV128" i="27"/>
  <c r="AV130" i="27"/>
  <c r="AV123" i="27"/>
  <c r="AV121" i="27"/>
  <c r="AV125" i="27"/>
  <c r="T131" i="26"/>
  <c r="K146" i="26"/>
  <c r="L146" i="26" s="1"/>
  <c r="AR49" i="27"/>
  <c r="E69" i="27"/>
  <c r="H68" i="27" s="1"/>
  <c r="I68" i="27" s="1"/>
  <c r="J68" i="27" s="1"/>
  <c r="D83" i="27"/>
  <c r="AR67" i="27"/>
  <c r="K63" i="27"/>
  <c r="L63" i="27" s="1"/>
  <c r="K60" i="27"/>
  <c r="L60" i="27" s="1"/>
  <c r="K69" i="27"/>
  <c r="L69" i="27" s="1"/>
  <c r="K66" i="27"/>
  <c r="L66" i="27" s="1"/>
  <c r="AR63" i="27"/>
  <c r="AR60" i="27"/>
  <c r="AR69" i="27"/>
  <c r="AR66" i="27"/>
  <c r="K65" i="27"/>
  <c r="L65" i="27" s="1"/>
  <c r="K62" i="27"/>
  <c r="L62" i="27" s="1"/>
  <c r="K68" i="27"/>
  <c r="L68" i="27" s="1"/>
  <c r="AR62" i="27"/>
  <c r="K64" i="27"/>
  <c r="L64" i="27" s="1"/>
  <c r="K67" i="27"/>
  <c r="L67" i="27" s="1"/>
  <c r="R125" i="27"/>
  <c r="R129" i="27"/>
  <c r="R142" i="27"/>
  <c r="T129" i="26"/>
  <c r="K137" i="26"/>
  <c r="L137" i="26" s="1"/>
  <c r="K140" i="26"/>
  <c r="L140" i="26" s="1"/>
  <c r="K143" i="26"/>
  <c r="L143" i="26" s="1"/>
  <c r="O26" i="27"/>
  <c r="P26" i="27" s="1"/>
  <c r="Q26" i="27" s="1"/>
  <c r="S26" i="27" s="1"/>
  <c r="U26" i="27" s="1"/>
  <c r="AQ26" i="27" s="1"/>
  <c r="T32" i="27"/>
  <c r="AR44" i="27"/>
  <c r="AS49" i="27"/>
  <c r="AR58" i="27"/>
  <c r="AR78" i="27"/>
  <c r="AR75" i="27"/>
  <c r="AR84" i="27"/>
  <c r="AR81" i="27"/>
  <c r="K80" i="27"/>
  <c r="L80" i="27" s="1"/>
  <c r="K77" i="27"/>
  <c r="L77" i="27" s="1"/>
  <c r="K74" i="27"/>
  <c r="L74" i="27" s="1"/>
  <c r="K83" i="27"/>
  <c r="L83" i="27" s="1"/>
  <c r="AR77" i="27"/>
  <c r="AR83" i="27"/>
  <c r="AR80" i="27"/>
  <c r="AR74" i="27"/>
  <c r="K79" i="27"/>
  <c r="L79" i="27" s="1"/>
  <c r="K76" i="27"/>
  <c r="L76" i="27" s="1"/>
  <c r="K82" i="27"/>
  <c r="L82" i="27" s="1"/>
  <c r="K73" i="27"/>
  <c r="L73" i="27" s="1"/>
  <c r="AR79" i="27"/>
  <c r="AR76" i="27"/>
  <c r="AU144" i="26"/>
  <c r="T145" i="26"/>
  <c r="AU147" i="26"/>
  <c r="AR31" i="27"/>
  <c r="K34" i="27"/>
  <c r="L34" i="27" s="1"/>
  <c r="AR35" i="27"/>
  <c r="T36" i="27"/>
  <c r="AS44" i="27"/>
  <c r="D94" i="27"/>
  <c r="E79" i="27"/>
  <c r="H78" i="27" s="1"/>
  <c r="I78" i="27" s="1"/>
  <c r="J78" i="27" s="1"/>
  <c r="AR59" i="27"/>
  <c r="K61" i="27"/>
  <c r="L61" i="27" s="1"/>
  <c r="T127" i="26"/>
  <c r="AU138" i="26"/>
  <c r="T139" i="26"/>
  <c r="AU141" i="26"/>
  <c r="AV144" i="26"/>
  <c r="AV147" i="26"/>
  <c r="AS31" i="27"/>
  <c r="AS35" i="27"/>
  <c r="AR42" i="27"/>
  <c r="E47" i="27"/>
  <c r="H46" i="27" s="1"/>
  <c r="I46" i="27" s="1"/>
  <c r="J46" i="27" s="1"/>
  <c r="K49" i="27"/>
  <c r="L49" i="27" s="1"/>
  <c r="AR52" i="27"/>
  <c r="K75" i="27"/>
  <c r="L75" i="27" s="1"/>
  <c r="R111" i="27"/>
  <c r="AV138" i="26"/>
  <c r="K27" i="27"/>
  <c r="L27" i="27" s="1"/>
  <c r="T29" i="27"/>
  <c r="AS42" i="27"/>
  <c r="K44" i="27"/>
  <c r="L44" i="27" s="1"/>
  <c r="AR47" i="27"/>
  <c r="E67" i="27"/>
  <c r="H66" i="27" s="1"/>
  <c r="I66" i="27" s="1"/>
  <c r="J66" i="27" s="1"/>
  <c r="D81" i="27"/>
  <c r="AS52" i="27"/>
  <c r="AU125" i="27"/>
  <c r="T125" i="26"/>
  <c r="AR28" i="27"/>
  <c r="T33" i="27"/>
  <c r="E50" i="27"/>
  <c r="H49" i="27" s="1"/>
  <c r="I49" i="27" s="1"/>
  <c r="J49" i="27" s="1"/>
  <c r="K52" i="27"/>
  <c r="L52" i="27" s="1"/>
  <c r="K58" i="27"/>
  <c r="L58" i="27" s="1"/>
  <c r="AR82" i="27"/>
  <c r="R100" i="27"/>
  <c r="AV127" i="27"/>
  <c r="K144" i="26"/>
  <c r="L144" i="26" s="1"/>
  <c r="T26" i="27"/>
  <c r="K31" i="27"/>
  <c r="L31" i="27" s="1"/>
  <c r="AR32" i="27"/>
  <c r="K42" i="27"/>
  <c r="L42" i="27" s="1"/>
  <c r="E45" i="27"/>
  <c r="H44" i="27" s="1"/>
  <c r="I44" i="27" s="1"/>
  <c r="J44" i="27" s="1"/>
  <c r="AR65" i="27"/>
  <c r="AR61" i="27"/>
  <c r="AR73" i="27"/>
  <c r="K78" i="27"/>
  <c r="L78" i="27" s="1"/>
  <c r="R105" i="27"/>
  <c r="O105" i="27"/>
  <c r="T74" i="27"/>
  <c r="T80" i="27"/>
  <c r="AS82" i="27"/>
  <c r="T83" i="27"/>
  <c r="AK89" i="27"/>
  <c r="AL93" i="27"/>
  <c r="T77" i="27"/>
  <c r="K92" i="27"/>
  <c r="L92" i="27" s="1"/>
  <c r="K97" i="27"/>
  <c r="L97" i="27" s="1"/>
  <c r="T63" i="27"/>
  <c r="AS65" i="27"/>
  <c r="AS68" i="27"/>
  <c r="AL94" i="27"/>
  <c r="AL99" i="27"/>
  <c r="T113" i="27"/>
  <c r="T116" i="27"/>
  <c r="T141" i="27"/>
  <c r="AS62" i="27"/>
  <c r="AK90" i="27"/>
  <c r="K93" i="27"/>
  <c r="L93" i="27" s="1"/>
  <c r="K98" i="27"/>
  <c r="L98" i="27" s="1"/>
  <c r="AV106" i="27"/>
  <c r="T107" i="27"/>
  <c r="AU109" i="27"/>
  <c r="T110" i="27"/>
  <c r="AV112" i="27"/>
  <c r="AV115" i="27"/>
  <c r="AV140" i="27"/>
  <c r="T81" i="27"/>
  <c r="T84" i="27"/>
  <c r="AL90" i="27"/>
  <c r="T91" i="27"/>
  <c r="AK95" i="27"/>
  <c r="T96" i="27"/>
  <c r="AK100" i="27"/>
  <c r="AV109" i="27"/>
  <c r="T131" i="27"/>
  <c r="K146" i="27"/>
  <c r="L146" i="27" s="1"/>
  <c r="AS74" i="27"/>
  <c r="T75" i="27"/>
  <c r="T78" i="27"/>
  <c r="AS80" i="27"/>
  <c r="AS83" i="27"/>
  <c r="K89" i="27"/>
  <c r="L89" i="27" s="1"/>
  <c r="AL95" i="27"/>
  <c r="AL100" i="27"/>
  <c r="K115" i="27"/>
  <c r="L115" i="27" s="1"/>
  <c r="T129" i="27"/>
  <c r="K140" i="27"/>
  <c r="L140" i="27" s="1"/>
  <c r="K143" i="27"/>
  <c r="L143" i="27" s="1"/>
  <c r="T67" i="27"/>
  <c r="AS77" i="27"/>
  <c r="K99" i="27"/>
  <c r="L99" i="27" s="1"/>
  <c r="K106" i="27"/>
  <c r="L106" i="27" s="1"/>
  <c r="K109" i="27"/>
  <c r="L109" i="27" s="1"/>
  <c r="K112" i="27"/>
  <c r="L112" i="27" s="1"/>
  <c r="T136" i="27"/>
  <c r="L137" i="27"/>
  <c r="T145" i="27"/>
  <c r="AU147" i="27"/>
  <c r="T61" i="27"/>
  <c r="T64" i="27"/>
  <c r="AS66" i="27"/>
  <c r="AS69" i="27"/>
  <c r="AK91" i="27"/>
  <c r="K94" i="27"/>
  <c r="L94" i="27" s="1"/>
  <c r="AK96" i="27"/>
  <c r="T105" i="27"/>
  <c r="T114" i="27"/>
  <c r="AU116" i="27"/>
  <c r="T127" i="27"/>
  <c r="AU138" i="27"/>
  <c r="T139" i="27"/>
  <c r="AU141" i="27"/>
  <c r="T142" i="27"/>
  <c r="AV144" i="27"/>
  <c r="AV147" i="27"/>
  <c r="AS60" i="27"/>
  <c r="AS63" i="27"/>
  <c r="AL91" i="27"/>
  <c r="AL96" i="27"/>
  <c r="AU107" i="27"/>
  <c r="T108" i="27"/>
  <c r="AU110" i="27"/>
  <c r="AV113" i="27"/>
  <c r="AV116" i="27"/>
  <c r="AV138" i="27"/>
  <c r="AV141" i="27"/>
  <c r="T73" i="27"/>
  <c r="T82" i="27"/>
  <c r="K90" i="27"/>
  <c r="L90" i="27" s="1"/>
  <c r="AV107" i="27"/>
  <c r="T125" i="27"/>
  <c r="T76" i="27"/>
  <c r="AS81" i="27"/>
  <c r="AS84" i="27"/>
  <c r="AK92" i="27"/>
  <c r="K95" i="27"/>
  <c r="L95" i="27" s="1"/>
  <c r="AK97" i="27"/>
  <c r="T98" i="27"/>
  <c r="T121" i="27"/>
  <c r="T123" i="27"/>
  <c r="K144" i="27"/>
  <c r="L144" i="27" s="1"/>
  <c r="K147" i="27"/>
  <c r="L147" i="27" s="1"/>
  <c r="AS75" i="27"/>
  <c r="AL92" i="27"/>
  <c r="K113" i="27"/>
  <c r="L113" i="27" s="1"/>
  <c r="K116" i="27"/>
  <c r="L116" i="27" s="1"/>
  <c r="T132" i="27"/>
  <c r="AU136" i="27"/>
  <c r="K138" i="27"/>
  <c r="L138" i="27" s="1"/>
  <c r="K141" i="27"/>
  <c r="L141" i="27" s="1"/>
  <c r="AU145" i="27"/>
  <c r="T65" i="27"/>
  <c r="K107" i="27"/>
  <c r="L107" i="27" s="1"/>
  <c r="K110" i="27"/>
  <c r="L110" i="27" s="1"/>
  <c r="AV136" i="27"/>
  <c r="T137" i="27"/>
  <c r="AU139" i="27"/>
  <c r="T143" i="27"/>
  <c r="D105" i="34" l="1"/>
  <c r="E90" i="34"/>
  <c r="H89" i="34" s="1"/>
  <c r="I89" i="34" s="1"/>
  <c r="J89" i="34" s="1"/>
  <c r="R47" i="34"/>
  <c r="R122" i="34"/>
  <c r="E109" i="34"/>
  <c r="H108" i="34" s="1"/>
  <c r="I108" i="34" s="1"/>
  <c r="J108" i="34" s="1"/>
  <c r="D124" i="34"/>
  <c r="R95" i="34"/>
  <c r="R36" i="34"/>
  <c r="R110" i="34"/>
  <c r="R138" i="34"/>
  <c r="R129" i="34"/>
  <c r="R44" i="34"/>
  <c r="O44" i="34"/>
  <c r="P44" i="34" s="1"/>
  <c r="Q44" i="34" s="1"/>
  <c r="S44" i="34" s="1"/>
  <c r="U44" i="34" s="1"/>
  <c r="AQ44" i="34" s="1"/>
  <c r="AU44" i="34" s="1"/>
  <c r="E85" i="34"/>
  <c r="H84" i="34" s="1"/>
  <c r="I84" i="34" s="1"/>
  <c r="J84" i="34" s="1"/>
  <c r="D100" i="34"/>
  <c r="R107" i="34"/>
  <c r="R52" i="34"/>
  <c r="R141" i="34"/>
  <c r="R90" i="34"/>
  <c r="R29" i="34"/>
  <c r="AU58" i="34"/>
  <c r="R127" i="34"/>
  <c r="E112" i="34"/>
  <c r="H111" i="34" s="1"/>
  <c r="I111" i="34" s="1"/>
  <c r="J111" i="34" s="1"/>
  <c r="D127" i="34"/>
  <c r="R49" i="34"/>
  <c r="E115" i="34"/>
  <c r="H114" i="34" s="1"/>
  <c r="I114" i="34" s="1"/>
  <c r="J114" i="34" s="1"/>
  <c r="D130" i="34"/>
  <c r="D91" i="34"/>
  <c r="E76" i="34"/>
  <c r="H75" i="34" s="1"/>
  <c r="I75" i="34" s="1"/>
  <c r="J75" i="34" s="1"/>
  <c r="R94" i="34"/>
  <c r="R126" i="34"/>
  <c r="R139" i="34"/>
  <c r="R99" i="34"/>
  <c r="R100" i="34"/>
  <c r="R33" i="34"/>
  <c r="D96" i="34"/>
  <c r="E81" i="34"/>
  <c r="H80" i="34" s="1"/>
  <c r="I80" i="34" s="1"/>
  <c r="J80" i="34" s="1"/>
  <c r="R142" i="34"/>
  <c r="D90" i="34"/>
  <c r="E75" i="34"/>
  <c r="H74" i="34" s="1"/>
  <c r="I74" i="34" s="1"/>
  <c r="J74" i="34" s="1"/>
  <c r="R98" i="34"/>
  <c r="O89" i="34"/>
  <c r="R89" i="34"/>
  <c r="R46" i="34"/>
  <c r="R144" i="34"/>
  <c r="E79" i="34"/>
  <c r="H78" i="34" s="1"/>
  <c r="I78" i="34" s="1"/>
  <c r="J78" i="34" s="1"/>
  <c r="D94" i="34"/>
  <c r="R34" i="34"/>
  <c r="R97" i="34"/>
  <c r="R51" i="34"/>
  <c r="R147" i="34"/>
  <c r="S42" i="34"/>
  <c r="U42" i="34" s="1"/>
  <c r="AQ42" i="34" s="1"/>
  <c r="AU42" i="34" s="1"/>
  <c r="O74" i="34"/>
  <c r="R74" i="34"/>
  <c r="R125" i="34"/>
  <c r="E98" i="34"/>
  <c r="H97" i="34" s="1"/>
  <c r="I97" i="34" s="1"/>
  <c r="J97" i="34" s="1"/>
  <c r="D113" i="34"/>
  <c r="R77" i="34"/>
  <c r="R123" i="34"/>
  <c r="R48" i="34"/>
  <c r="O61" i="34"/>
  <c r="R132" i="34"/>
  <c r="O43" i="34"/>
  <c r="P43" i="34" s="1"/>
  <c r="Q43" i="34" s="1"/>
  <c r="R43" i="34"/>
  <c r="R146" i="34"/>
  <c r="R111" i="34"/>
  <c r="U73" i="34"/>
  <c r="AQ73" i="34" s="1"/>
  <c r="AU73" i="34" s="1"/>
  <c r="R124" i="34"/>
  <c r="E126" i="34"/>
  <c r="H125" i="34" s="1"/>
  <c r="I125" i="34" s="1"/>
  <c r="J125" i="34" s="1"/>
  <c r="D140" i="34"/>
  <c r="E141" i="34" s="1"/>
  <c r="H140" i="34" s="1"/>
  <c r="I140" i="34" s="1"/>
  <c r="J140" i="34" s="1"/>
  <c r="R96" i="34"/>
  <c r="R37" i="34"/>
  <c r="O26" i="34"/>
  <c r="R26" i="34"/>
  <c r="R108" i="34"/>
  <c r="R45" i="34"/>
  <c r="O45" i="34"/>
  <c r="R91" i="34"/>
  <c r="D78" i="26"/>
  <c r="E64" i="26"/>
  <c r="H63" i="26" s="1"/>
  <c r="I63" i="26" s="1"/>
  <c r="J63" i="26" s="1"/>
  <c r="D107" i="26"/>
  <c r="E92" i="26"/>
  <c r="H91" i="26" s="1"/>
  <c r="I91" i="26" s="1"/>
  <c r="J91" i="26" s="1"/>
  <c r="R35" i="24"/>
  <c r="R122" i="22"/>
  <c r="R137" i="26"/>
  <c r="R129" i="23"/>
  <c r="R109" i="23"/>
  <c r="R131" i="21"/>
  <c r="R37" i="19"/>
  <c r="R74" i="8"/>
  <c r="R145" i="26"/>
  <c r="R108" i="25"/>
  <c r="R96" i="24"/>
  <c r="O137" i="25"/>
  <c r="P137" i="25" s="1"/>
  <c r="Q137" i="25" s="1"/>
  <c r="S137" i="25" s="1"/>
  <c r="U137" i="25" s="1"/>
  <c r="AT137" i="25" s="1"/>
  <c r="AX137" i="25" s="1"/>
  <c r="R26" i="23"/>
  <c r="O26" i="23"/>
  <c r="P26" i="23" s="1"/>
  <c r="Q26" i="23" s="1"/>
  <c r="S26" i="23" s="1"/>
  <c r="U26" i="23" s="1"/>
  <c r="AQ26" i="23" s="1"/>
  <c r="AU26" i="23" s="1"/>
  <c r="E81" i="23"/>
  <c r="H80" i="23" s="1"/>
  <c r="I80" i="23" s="1"/>
  <c r="J80" i="23" s="1"/>
  <c r="D96" i="23"/>
  <c r="R143" i="22"/>
  <c r="E79" i="22"/>
  <c r="H78" i="22" s="1"/>
  <c r="I78" i="22" s="1"/>
  <c r="J78" i="22" s="1"/>
  <c r="D94" i="22"/>
  <c r="R140" i="21"/>
  <c r="E61" i="21"/>
  <c r="H60" i="21" s="1"/>
  <c r="I60" i="21" s="1"/>
  <c r="J60" i="21" s="1"/>
  <c r="D75" i="21"/>
  <c r="E66" i="21"/>
  <c r="H65" i="21" s="1"/>
  <c r="I65" i="21" s="1"/>
  <c r="J65" i="21" s="1"/>
  <c r="D80" i="21"/>
  <c r="R76" i="20"/>
  <c r="R27" i="21"/>
  <c r="O27" i="21"/>
  <c r="P27" i="21" s="1"/>
  <c r="Q27" i="21" s="1"/>
  <c r="S27" i="21" s="1"/>
  <c r="U27" i="21" s="1"/>
  <c r="AQ27" i="21" s="1"/>
  <c r="AU27" i="21" s="1"/>
  <c r="R136" i="20"/>
  <c r="O136" i="20"/>
  <c r="R107" i="17"/>
  <c r="R109" i="28"/>
  <c r="R76" i="15"/>
  <c r="R66" i="28"/>
  <c r="R123" i="27"/>
  <c r="R97" i="21"/>
  <c r="R128" i="25"/>
  <c r="R52" i="25"/>
  <c r="R137" i="24"/>
  <c r="R126" i="24"/>
  <c r="R26" i="24"/>
  <c r="O26" i="24"/>
  <c r="D94" i="24"/>
  <c r="E79" i="24"/>
  <c r="H78" i="24" s="1"/>
  <c r="I78" i="24" s="1"/>
  <c r="J78" i="24" s="1"/>
  <c r="R99" i="21"/>
  <c r="R110" i="21"/>
  <c r="R110" i="20"/>
  <c r="R79" i="20"/>
  <c r="R28" i="5"/>
  <c r="R98" i="2"/>
  <c r="R78" i="15"/>
  <c r="R115" i="27"/>
  <c r="R48" i="26"/>
  <c r="R131" i="26"/>
  <c r="R109" i="25"/>
  <c r="R64" i="24"/>
  <c r="R136" i="22"/>
  <c r="O136" i="22"/>
  <c r="R36" i="29"/>
  <c r="R80" i="27"/>
  <c r="R43" i="27"/>
  <c r="R136" i="26"/>
  <c r="O136" i="26"/>
  <c r="O43" i="26"/>
  <c r="R43" i="26"/>
  <c r="R73" i="26"/>
  <c r="O73" i="26"/>
  <c r="R124" i="26"/>
  <c r="R142" i="25"/>
  <c r="O122" i="25"/>
  <c r="R122" i="25"/>
  <c r="R126" i="25"/>
  <c r="O106" i="25"/>
  <c r="R106" i="25"/>
  <c r="R138" i="24"/>
  <c r="R31" i="25"/>
  <c r="R46" i="25"/>
  <c r="R91" i="24"/>
  <c r="R110" i="24"/>
  <c r="R131" i="24"/>
  <c r="R68" i="24"/>
  <c r="R61" i="24"/>
  <c r="R34" i="24"/>
  <c r="R33" i="24"/>
  <c r="R127" i="23"/>
  <c r="R44" i="23"/>
  <c r="R80" i="23"/>
  <c r="R107" i="23"/>
  <c r="D91" i="24"/>
  <c r="E76" i="24"/>
  <c r="H75" i="24" s="1"/>
  <c r="I75" i="24" s="1"/>
  <c r="J75" i="24" s="1"/>
  <c r="R76" i="23"/>
  <c r="R137" i="22"/>
  <c r="E82" i="23"/>
  <c r="H81" i="23" s="1"/>
  <c r="I81" i="23" s="1"/>
  <c r="J81" i="23" s="1"/>
  <c r="D97" i="23"/>
  <c r="R37" i="23"/>
  <c r="E63" i="23"/>
  <c r="H62" i="23" s="1"/>
  <c r="I62" i="23" s="1"/>
  <c r="J62" i="23" s="1"/>
  <c r="D77" i="23"/>
  <c r="R35" i="23"/>
  <c r="R62" i="22"/>
  <c r="R141" i="21"/>
  <c r="R82" i="22"/>
  <c r="R126" i="21"/>
  <c r="R137" i="21"/>
  <c r="R60" i="22"/>
  <c r="O89" i="21"/>
  <c r="R89" i="21"/>
  <c r="R79" i="21"/>
  <c r="R81" i="20"/>
  <c r="E74" i="21"/>
  <c r="H73" i="21" s="1"/>
  <c r="I73" i="21" s="1"/>
  <c r="J73" i="21" s="1"/>
  <c r="D89" i="21"/>
  <c r="R31" i="21"/>
  <c r="D95" i="20"/>
  <c r="E80" i="20"/>
  <c r="H79" i="20" s="1"/>
  <c r="I79" i="20" s="1"/>
  <c r="J79" i="20" s="1"/>
  <c r="R125" i="31"/>
  <c r="D99" i="31"/>
  <c r="E84" i="31"/>
  <c r="H83" i="31" s="1"/>
  <c r="I83" i="31" s="1"/>
  <c r="J83" i="31" s="1"/>
  <c r="R84" i="31"/>
  <c r="R76" i="31"/>
  <c r="R61" i="12"/>
  <c r="R81" i="9"/>
  <c r="D92" i="5"/>
  <c r="E77" i="5"/>
  <c r="H76" i="5" s="1"/>
  <c r="I76" i="5" s="1"/>
  <c r="J76" i="5" s="1"/>
  <c r="O42" i="3"/>
  <c r="R42" i="3"/>
  <c r="O105" i="28"/>
  <c r="R105" i="28"/>
  <c r="R26" i="4"/>
  <c r="O26" i="4"/>
  <c r="P26" i="4" s="1"/>
  <c r="Q26" i="4" s="1"/>
  <c r="S26" i="4" s="1"/>
  <c r="U26" i="4" s="1"/>
  <c r="AQ26" i="4" s="1"/>
  <c r="AU26" i="4" s="1"/>
  <c r="R84" i="30"/>
  <c r="R144" i="26"/>
  <c r="R140" i="26"/>
  <c r="R131" i="25"/>
  <c r="R106" i="23"/>
  <c r="R74" i="27"/>
  <c r="R146" i="25"/>
  <c r="R127" i="25"/>
  <c r="R35" i="25"/>
  <c r="R49" i="23"/>
  <c r="R92" i="21"/>
  <c r="R49" i="21"/>
  <c r="D77" i="7"/>
  <c r="E63" i="7"/>
  <c r="H62" i="7" s="1"/>
  <c r="I62" i="7" s="1"/>
  <c r="J62" i="7" s="1"/>
  <c r="R129" i="5"/>
  <c r="R66" i="5"/>
  <c r="R74" i="33"/>
  <c r="Q58" i="15"/>
  <c r="S58" i="15" s="1"/>
  <c r="U58" i="15" s="1"/>
  <c r="AQ58" i="15" s="1"/>
  <c r="O59" i="15"/>
  <c r="P59" i="15" s="1"/>
  <c r="Q59" i="15" s="1"/>
  <c r="S59" i="15" s="1"/>
  <c r="U59" i="15" s="1"/>
  <c r="AQ59" i="15" s="1"/>
  <c r="R138" i="27"/>
  <c r="R77" i="27"/>
  <c r="R132" i="27"/>
  <c r="R106" i="26"/>
  <c r="D81" i="26"/>
  <c r="E67" i="26"/>
  <c r="H66" i="26" s="1"/>
  <c r="I66" i="26" s="1"/>
  <c r="J66" i="26" s="1"/>
  <c r="R115" i="25"/>
  <c r="R141" i="24"/>
  <c r="O27" i="25"/>
  <c r="P27" i="25" s="1"/>
  <c r="Q27" i="25" s="1"/>
  <c r="S27" i="25" s="1"/>
  <c r="U27" i="25" s="1"/>
  <c r="AQ27" i="25" s="1"/>
  <c r="R27" i="25"/>
  <c r="E65" i="25"/>
  <c r="H64" i="25" s="1"/>
  <c r="I64" i="25" s="1"/>
  <c r="J64" i="25" s="1"/>
  <c r="D79" i="25"/>
  <c r="R83" i="24"/>
  <c r="R31" i="24"/>
  <c r="R92" i="23"/>
  <c r="R112" i="23"/>
  <c r="R79" i="23"/>
  <c r="R146" i="22"/>
  <c r="R68" i="22"/>
  <c r="R37" i="29"/>
  <c r="R130" i="27"/>
  <c r="R77" i="26"/>
  <c r="R45" i="26"/>
  <c r="R50" i="26"/>
  <c r="R96" i="25"/>
  <c r="R111" i="25"/>
  <c r="E75" i="27"/>
  <c r="H74" i="27" s="1"/>
  <c r="I74" i="27" s="1"/>
  <c r="J74" i="27" s="1"/>
  <c r="D90" i="27"/>
  <c r="R93" i="26"/>
  <c r="R147" i="24"/>
  <c r="R65" i="25"/>
  <c r="D90" i="26"/>
  <c r="E75" i="26"/>
  <c r="H74" i="26" s="1"/>
  <c r="I74" i="26" s="1"/>
  <c r="J74" i="26" s="1"/>
  <c r="R132" i="24"/>
  <c r="R84" i="24"/>
  <c r="R129" i="24"/>
  <c r="R90" i="24"/>
  <c r="R115" i="24"/>
  <c r="R123" i="23"/>
  <c r="E75" i="24"/>
  <c r="H74" i="24" s="1"/>
  <c r="I74" i="24" s="1"/>
  <c r="J74" i="24" s="1"/>
  <c r="D90" i="24"/>
  <c r="R77" i="23"/>
  <c r="R110" i="23"/>
  <c r="R115" i="22"/>
  <c r="R30" i="23"/>
  <c r="E75" i="23"/>
  <c r="H74" i="23" s="1"/>
  <c r="I74" i="23" s="1"/>
  <c r="J74" i="23" s="1"/>
  <c r="D90" i="23"/>
  <c r="R138" i="21"/>
  <c r="D95" i="22"/>
  <c r="E80" i="22"/>
  <c r="H79" i="22" s="1"/>
  <c r="I79" i="22" s="1"/>
  <c r="J79" i="22" s="1"/>
  <c r="R130" i="21"/>
  <c r="R63" i="22"/>
  <c r="R141" i="20"/>
  <c r="R115" i="20"/>
  <c r="D97" i="20"/>
  <c r="E82" i="20"/>
  <c r="H81" i="20" s="1"/>
  <c r="I81" i="20" s="1"/>
  <c r="J81" i="20" s="1"/>
  <c r="R68" i="20"/>
  <c r="R108" i="19"/>
  <c r="R81" i="17"/>
  <c r="R49" i="16"/>
  <c r="R95" i="16"/>
  <c r="R99" i="16"/>
  <c r="R84" i="13"/>
  <c r="R100" i="11"/>
  <c r="E99" i="9"/>
  <c r="H98" i="9" s="1"/>
  <c r="I98" i="9" s="1"/>
  <c r="J98" i="9" s="1"/>
  <c r="D114" i="9"/>
  <c r="R37" i="8"/>
  <c r="R94" i="7"/>
  <c r="R53" i="7"/>
  <c r="R62" i="3"/>
  <c r="R31" i="1"/>
  <c r="R68" i="15"/>
  <c r="R147" i="15"/>
  <c r="R75" i="27"/>
  <c r="E81" i="27"/>
  <c r="H80" i="27" s="1"/>
  <c r="I80" i="27" s="1"/>
  <c r="J80" i="27" s="1"/>
  <c r="D96" i="27"/>
  <c r="R74" i="26"/>
  <c r="R30" i="26"/>
  <c r="R97" i="26"/>
  <c r="R98" i="26"/>
  <c r="R144" i="24"/>
  <c r="R34" i="25"/>
  <c r="AU27" i="25"/>
  <c r="R51" i="25"/>
  <c r="R62" i="25"/>
  <c r="P89" i="25"/>
  <c r="Q89" i="25" s="1"/>
  <c r="S89" i="25" s="1"/>
  <c r="U89" i="25" s="1"/>
  <c r="AJ89" i="25" s="1"/>
  <c r="AN89" i="25" s="1"/>
  <c r="R130" i="24"/>
  <c r="R81" i="24"/>
  <c r="R100" i="24"/>
  <c r="D89" i="25"/>
  <c r="E90" i="25" s="1"/>
  <c r="H89" i="25" s="1"/>
  <c r="I89" i="25" s="1"/>
  <c r="J89" i="25" s="1"/>
  <c r="E74" i="25"/>
  <c r="H73" i="25" s="1"/>
  <c r="I73" i="25" s="1"/>
  <c r="J73" i="25" s="1"/>
  <c r="D93" i="24"/>
  <c r="E78" i="24"/>
  <c r="H77" i="24" s="1"/>
  <c r="I77" i="24" s="1"/>
  <c r="J77" i="24" s="1"/>
  <c r="R147" i="23"/>
  <c r="R69" i="23"/>
  <c r="R50" i="23"/>
  <c r="D94" i="23"/>
  <c r="E79" i="23"/>
  <c r="H78" i="23" s="1"/>
  <c r="I78" i="23" s="1"/>
  <c r="J78" i="23" s="1"/>
  <c r="R128" i="22"/>
  <c r="R127" i="22"/>
  <c r="R114" i="21"/>
  <c r="D100" i="22"/>
  <c r="E85" i="22"/>
  <c r="H84" i="22" s="1"/>
  <c r="I84" i="22" s="1"/>
  <c r="J84" i="22" s="1"/>
  <c r="R138" i="20"/>
  <c r="R145" i="20"/>
  <c r="D94" i="21"/>
  <c r="E79" i="21"/>
  <c r="H78" i="21" s="1"/>
  <c r="I78" i="21" s="1"/>
  <c r="J78" i="21" s="1"/>
  <c r="P73" i="21"/>
  <c r="Q73" i="21" s="1"/>
  <c r="S73" i="21" s="1"/>
  <c r="U73" i="21" s="1"/>
  <c r="AQ73" i="21" s="1"/>
  <c r="AU73" i="21" s="1"/>
  <c r="R35" i="21"/>
  <c r="R49" i="20"/>
  <c r="R130" i="31"/>
  <c r="R62" i="20"/>
  <c r="R146" i="31"/>
  <c r="R96" i="20"/>
  <c r="R31" i="31"/>
  <c r="R90" i="31"/>
  <c r="R111" i="18"/>
  <c r="R146" i="14"/>
  <c r="R44" i="12"/>
  <c r="R61" i="14"/>
  <c r="R66" i="11"/>
  <c r="R48" i="7"/>
  <c r="R75" i="4"/>
  <c r="R99" i="28"/>
  <c r="R44" i="30"/>
  <c r="R138" i="29"/>
  <c r="R124" i="29"/>
  <c r="R28" i="26"/>
  <c r="R82" i="26"/>
  <c r="R110" i="2"/>
  <c r="R116" i="27"/>
  <c r="R89" i="27"/>
  <c r="O89" i="27"/>
  <c r="R51" i="27"/>
  <c r="R113" i="27"/>
  <c r="R90" i="27"/>
  <c r="D97" i="27"/>
  <c r="E82" i="27"/>
  <c r="H81" i="27" s="1"/>
  <c r="I81" i="27" s="1"/>
  <c r="J81" i="27" s="1"/>
  <c r="R61" i="27"/>
  <c r="R66" i="27"/>
  <c r="R29" i="27"/>
  <c r="R125" i="26"/>
  <c r="R69" i="26"/>
  <c r="R92" i="25"/>
  <c r="AX105" i="25"/>
  <c r="R100" i="25"/>
  <c r="R63" i="25"/>
  <c r="R146" i="24"/>
  <c r="S105" i="25"/>
  <c r="U105" i="25" s="1"/>
  <c r="AT105" i="25" s="1"/>
  <c r="R59" i="25"/>
  <c r="R79" i="25"/>
  <c r="R63" i="24"/>
  <c r="R125" i="23"/>
  <c r="D111" i="24"/>
  <c r="E96" i="24"/>
  <c r="H95" i="24" s="1"/>
  <c r="I95" i="24" s="1"/>
  <c r="J95" i="24" s="1"/>
  <c r="D105" i="24"/>
  <c r="E90" i="24"/>
  <c r="H89" i="24" s="1"/>
  <c r="I89" i="24" s="1"/>
  <c r="J89" i="24" s="1"/>
  <c r="R144" i="23"/>
  <c r="R116" i="23"/>
  <c r="R100" i="23"/>
  <c r="R66" i="23"/>
  <c r="R51" i="23"/>
  <c r="R48" i="23"/>
  <c r="D83" i="23"/>
  <c r="E69" i="23"/>
  <c r="H68" i="23" s="1"/>
  <c r="I68" i="23" s="1"/>
  <c r="J68" i="23" s="1"/>
  <c r="R34" i="23"/>
  <c r="R53" i="21"/>
  <c r="R65" i="21"/>
  <c r="R50" i="21"/>
  <c r="O27" i="22"/>
  <c r="P27" i="22" s="1"/>
  <c r="Q27" i="22" s="1"/>
  <c r="S27" i="22" s="1"/>
  <c r="U27" i="22" s="1"/>
  <c r="AQ27" i="22" s="1"/>
  <c r="AU27" i="22" s="1"/>
  <c r="R64" i="21"/>
  <c r="R144" i="20"/>
  <c r="R44" i="20"/>
  <c r="R65" i="20"/>
  <c r="E63" i="20"/>
  <c r="H62" i="20" s="1"/>
  <c r="I62" i="20" s="1"/>
  <c r="J62" i="20" s="1"/>
  <c r="D77" i="20"/>
  <c r="O89" i="31"/>
  <c r="R89" i="31"/>
  <c r="R32" i="19"/>
  <c r="R74" i="18"/>
  <c r="R136" i="12"/>
  <c r="O136" i="12"/>
  <c r="R108" i="9"/>
  <c r="R140" i="8"/>
  <c r="R94" i="4"/>
  <c r="O137" i="1"/>
  <c r="R137" i="1"/>
  <c r="E84" i="2"/>
  <c r="H83" i="2" s="1"/>
  <c r="I83" i="2" s="1"/>
  <c r="J83" i="2" s="1"/>
  <c r="D99" i="2"/>
  <c r="E63" i="28"/>
  <c r="H62" i="28" s="1"/>
  <c r="I62" i="28" s="1"/>
  <c r="J62" i="28" s="1"/>
  <c r="D77" i="28"/>
  <c r="R82" i="3"/>
  <c r="AU27" i="33"/>
  <c r="R147" i="29"/>
  <c r="R76" i="33"/>
  <c r="R43" i="28"/>
  <c r="R60" i="25"/>
  <c r="R76" i="25"/>
  <c r="R60" i="24"/>
  <c r="P73" i="25"/>
  <c r="R89" i="24"/>
  <c r="O89" i="24"/>
  <c r="E70" i="24"/>
  <c r="H69" i="24" s="1"/>
  <c r="I69" i="24" s="1"/>
  <c r="J69" i="24" s="1"/>
  <c r="D84" i="24"/>
  <c r="P42" i="25"/>
  <c r="R98" i="23"/>
  <c r="R43" i="23"/>
  <c r="R93" i="22"/>
  <c r="D92" i="23"/>
  <c r="E77" i="23"/>
  <c r="H76" i="23" s="1"/>
  <c r="I76" i="23" s="1"/>
  <c r="J76" i="23" s="1"/>
  <c r="R66" i="22"/>
  <c r="R125" i="22"/>
  <c r="R62" i="21"/>
  <c r="R61" i="21"/>
  <c r="R96" i="21"/>
  <c r="D100" i="21"/>
  <c r="E85" i="21"/>
  <c r="H84" i="21" s="1"/>
  <c r="I84" i="21" s="1"/>
  <c r="J84" i="21" s="1"/>
  <c r="R112" i="20"/>
  <c r="O28" i="21"/>
  <c r="P28" i="21" s="1"/>
  <c r="Q28" i="21" s="1"/>
  <c r="S28" i="21" s="1"/>
  <c r="U28" i="21" s="1"/>
  <c r="AQ28" i="21" s="1"/>
  <c r="AU28" i="21" s="1"/>
  <c r="R28" i="21"/>
  <c r="R74" i="20"/>
  <c r="O74" i="20"/>
  <c r="D95" i="31"/>
  <c r="E80" i="31"/>
  <c r="H79" i="31" s="1"/>
  <c r="I79" i="31" s="1"/>
  <c r="J79" i="31" s="1"/>
  <c r="R42" i="18"/>
  <c r="O42" i="18"/>
  <c r="P42" i="18" s="1"/>
  <c r="Q42" i="18" s="1"/>
  <c r="R92" i="6"/>
  <c r="E65" i="7"/>
  <c r="H64" i="7" s="1"/>
  <c r="I64" i="7" s="1"/>
  <c r="J64" i="7" s="1"/>
  <c r="D79" i="7"/>
  <c r="E77" i="6"/>
  <c r="H76" i="6" s="1"/>
  <c r="I76" i="6" s="1"/>
  <c r="J76" i="6" s="1"/>
  <c r="D92" i="6"/>
  <c r="R126" i="4"/>
  <c r="R30" i="6"/>
  <c r="R126" i="2"/>
  <c r="R126" i="29"/>
  <c r="R100" i="30"/>
  <c r="R33" i="26"/>
  <c r="R97" i="27"/>
  <c r="R49" i="27"/>
  <c r="R73" i="27"/>
  <c r="O73" i="27"/>
  <c r="P73" i="27" s="1"/>
  <c r="Q73" i="27" s="1"/>
  <c r="R60" i="27"/>
  <c r="R126" i="27"/>
  <c r="D108" i="27"/>
  <c r="E93" i="27"/>
  <c r="H92" i="27" s="1"/>
  <c r="I92" i="27" s="1"/>
  <c r="J92" i="27" s="1"/>
  <c r="R121" i="26"/>
  <c r="O121" i="26"/>
  <c r="R81" i="26"/>
  <c r="R115" i="26"/>
  <c r="R66" i="26"/>
  <c r="R116" i="25"/>
  <c r="D116" i="26"/>
  <c r="E101" i="26"/>
  <c r="H100" i="26" s="1"/>
  <c r="I100" i="26" s="1"/>
  <c r="J100" i="26" s="1"/>
  <c r="R95" i="25"/>
  <c r="O89" i="26"/>
  <c r="R89" i="26"/>
  <c r="R78" i="25"/>
  <c r="R84" i="25"/>
  <c r="R99" i="25"/>
  <c r="R95" i="24"/>
  <c r="R80" i="24"/>
  <c r="R46" i="24"/>
  <c r="R145" i="23"/>
  <c r="D82" i="24"/>
  <c r="E68" i="24"/>
  <c r="H67" i="24" s="1"/>
  <c r="I67" i="24" s="1"/>
  <c r="J67" i="24" s="1"/>
  <c r="R114" i="23"/>
  <c r="R94" i="23"/>
  <c r="R53" i="23"/>
  <c r="R76" i="22"/>
  <c r="R139" i="22"/>
  <c r="R27" i="23"/>
  <c r="O27" i="23"/>
  <c r="P27" i="23" s="1"/>
  <c r="Q27" i="23" s="1"/>
  <c r="R139" i="21"/>
  <c r="R65" i="22"/>
  <c r="R69" i="22"/>
  <c r="R122" i="21"/>
  <c r="R67" i="22"/>
  <c r="R59" i="21"/>
  <c r="E69" i="21"/>
  <c r="H68" i="21" s="1"/>
  <c r="I68" i="21" s="1"/>
  <c r="J68" i="21" s="1"/>
  <c r="D83" i="21"/>
  <c r="R91" i="21"/>
  <c r="R69" i="21"/>
  <c r="R147" i="20"/>
  <c r="R109" i="20"/>
  <c r="U43" i="21"/>
  <c r="AQ43" i="21" s="1"/>
  <c r="AU43" i="21" s="1"/>
  <c r="R108" i="14"/>
  <c r="R110" i="12"/>
  <c r="R112" i="10"/>
  <c r="R122" i="8"/>
  <c r="R90" i="9"/>
  <c r="R45" i="2"/>
  <c r="R105" i="30"/>
  <c r="O105" i="30"/>
  <c r="R106" i="30"/>
  <c r="R98" i="21"/>
  <c r="R147" i="27"/>
  <c r="R112" i="27"/>
  <c r="R92" i="27"/>
  <c r="R58" i="27"/>
  <c r="O58" i="27"/>
  <c r="R44" i="27"/>
  <c r="D110" i="27"/>
  <c r="E95" i="27"/>
  <c r="H94" i="27" s="1"/>
  <c r="I94" i="27" s="1"/>
  <c r="J94" i="27" s="1"/>
  <c r="R82" i="27"/>
  <c r="R63" i="27"/>
  <c r="E92" i="27"/>
  <c r="H91" i="27" s="1"/>
  <c r="I91" i="27" s="1"/>
  <c r="J91" i="27" s="1"/>
  <c r="D107" i="27"/>
  <c r="R65" i="26"/>
  <c r="R123" i="26"/>
  <c r="R99" i="26"/>
  <c r="R75" i="25"/>
  <c r="R81" i="25"/>
  <c r="AX121" i="25"/>
  <c r="R37" i="25"/>
  <c r="E79" i="25"/>
  <c r="H78" i="25" s="1"/>
  <c r="I78" i="25" s="1"/>
  <c r="J78" i="25" s="1"/>
  <c r="D94" i="25"/>
  <c r="E95" i="25" s="1"/>
  <c r="H94" i="25" s="1"/>
  <c r="I94" i="25" s="1"/>
  <c r="J94" i="25" s="1"/>
  <c r="R77" i="24"/>
  <c r="R48" i="24"/>
  <c r="R124" i="23"/>
  <c r="R99" i="23"/>
  <c r="R47" i="24"/>
  <c r="R108" i="23"/>
  <c r="R144" i="22"/>
  <c r="R28" i="23"/>
  <c r="O28" i="23"/>
  <c r="P28" i="23" s="1"/>
  <c r="Q28" i="23" s="1"/>
  <c r="R127" i="21"/>
  <c r="R79" i="22"/>
  <c r="O121" i="22"/>
  <c r="R121" i="22"/>
  <c r="R64" i="22"/>
  <c r="R67" i="21"/>
  <c r="R84" i="21"/>
  <c r="R63" i="21"/>
  <c r="R66" i="21"/>
  <c r="O43" i="22"/>
  <c r="R116" i="20"/>
  <c r="R106" i="20"/>
  <c r="D90" i="21"/>
  <c r="E75" i="21"/>
  <c r="H74" i="21" s="1"/>
  <c r="I74" i="21" s="1"/>
  <c r="J74" i="21" s="1"/>
  <c r="R32" i="21"/>
  <c r="R43" i="31"/>
  <c r="R92" i="18"/>
  <c r="R124" i="17"/>
  <c r="R100" i="13"/>
  <c r="AU60" i="12"/>
  <c r="R111" i="29"/>
  <c r="D116" i="15"/>
  <c r="E101" i="15"/>
  <c r="H100" i="15" s="1"/>
  <c r="I100" i="15" s="1"/>
  <c r="J100" i="15" s="1"/>
  <c r="R128" i="26"/>
  <c r="R66" i="24"/>
  <c r="R44" i="24"/>
  <c r="R82" i="21"/>
  <c r="R116" i="21"/>
  <c r="R141" i="27"/>
  <c r="R65" i="27"/>
  <c r="R76" i="26"/>
  <c r="R126" i="26"/>
  <c r="D96" i="26"/>
  <c r="E81" i="26"/>
  <c r="H80" i="26" s="1"/>
  <c r="I80" i="26" s="1"/>
  <c r="J80" i="26" s="1"/>
  <c r="R143" i="21"/>
  <c r="D125" i="22"/>
  <c r="E110" i="22"/>
  <c r="H109" i="22" s="1"/>
  <c r="I109" i="22" s="1"/>
  <c r="J109" i="22" s="1"/>
  <c r="R67" i="20"/>
  <c r="R131" i="31"/>
  <c r="R58" i="29"/>
  <c r="O58" i="29"/>
  <c r="R46" i="20"/>
  <c r="R144" i="27"/>
  <c r="R109" i="27"/>
  <c r="R78" i="27"/>
  <c r="R52" i="27"/>
  <c r="R76" i="27"/>
  <c r="R124" i="27"/>
  <c r="R37" i="27"/>
  <c r="R62" i="26"/>
  <c r="O138" i="25"/>
  <c r="R138" i="25"/>
  <c r="R110" i="26"/>
  <c r="R145" i="25"/>
  <c r="R95" i="26"/>
  <c r="R50" i="25"/>
  <c r="D97" i="25"/>
  <c r="E98" i="25" s="1"/>
  <c r="H97" i="25" s="1"/>
  <c r="I97" i="25" s="1"/>
  <c r="J97" i="25" s="1"/>
  <c r="E82" i="25"/>
  <c r="H81" i="25" s="1"/>
  <c r="I81" i="25" s="1"/>
  <c r="J81" i="25" s="1"/>
  <c r="R78" i="24"/>
  <c r="R74" i="24"/>
  <c r="O74" i="24"/>
  <c r="P74" i="24" s="1"/>
  <c r="Q74" i="24" s="1"/>
  <c r="S74" i="24" s="1"/>
  <c r="U74" i="24" s="1"/>
  <c r="AQ74" i="24" s="1"/>
  <c r="AU74" i="24" s="1"/>
  <c r="D100" i="25"/>
  <c r="E101" i="25" s="1"/>
  <c r="H100" i="25" s="1"/>
  <c r="I100" i="25" s="1"/>
  <c r="J100" i="25" s="1"/>
  <c r="E85" i="25"/>
  <c r="H84" i="25" s="1"/>
  <c r="I84" i="25" s="1"/>
  <c r="J84" i="25" s="1"/>
  <c r="D91" i="25"/>
  <c r="E92" i="25" s="1"/>
  <c r="H91" i="25" s="1"/>
  <c r="I91" i="25" s="1"/>
  <c r="J91" i="25" s="1"/>
  <c r="E76" i="25"/>
  <c r="H75" i="25" s="1"/>
  <c r="I75" i="25" s="1"/>
  <c r="J75" i="25" s="1"/>
  <c r="R146" i="23"/>
  <c r="R53" i="24"/>
  <c r="R43" i="24"/>
  <c r="D108" i="24"/>
  <c r="E93" i="24"/>
  <c r="H92" i="24" s="1"/>
  <c r="I92" i="24" s="1"/>
  <c r="J92" i="24" s="1"/>
  <c r="R50" i="24"/>
  <c r="R96" i="23"/>
  <c r="R111" i="23"/>
  <c r="R68" i="23"/>
  <c r="R138" i="22"/>
  <c r="R59" i="22"/>
  <c r="P42" i="23"/>
  <c r="Q42" i="23" s="1"/>
  <c r="S42" i="23" s="1"/>
  <c r="U42" i="23" s="1"/>
  <c r="AQ42" i="23" s="1"/>
  <c r="AU42" i="23" s="1"/>
  <c r="R129" i="22"/>
  <c r="R123" i="22"/>
  <c r="S26" i="22"/>
  <c r="U26" i="22" s="1"/>
  <c r="AQ26" i="22" s="1"/>
  <c r="AU26" i="22" s="1"/>
  <c r="R68" i="21"/>
  <c r="E66" i="22"/>
  <c r="H65" i="22" s="1"/>
  <c r="I65" i="22" s="1"/>
  <c r="J65" i="22" s="1"/>
  <c r="D80" i="22"/>
  <c r="P44" i="21"/>
  <c r="Q44" i="21" s="1"/>
  <c r="S44" i="21" s="1"/>
  <c r="U44" i="21" s="1"/>
  <c r="AQ44" i="21" s="1"/>
  <c r="R58" i="21"/>
  <c r="O58" i="21"/>
  <c r="P58" i="21" s="1"/>
  <c r="Q58" i="21" s="1"/>
  <c r="E83" i="21"/>
  <c r="H82" i="21" s="1"/>
  <c r="I82" i="21" s="1"/>
  <c r="J82" i="21" s="1"/>
  <c r="D98" i="21"/>
  <c r="E62" i="21"/>
  <c r="H61" i="21" s="1"/>
  <c r="I61" i="21" s="1"/>
  <c r="J61" i="21" s="1"/>
  <c r="D76" i="21"/>
  <c r="R113" i="20"/>
  <c r="D95" i="21"/>
  <c r="E80" i="21"/>
  <c r="H79" i="21" s="1"/>
  <c r="I79" i="21" s="1"/>
  <c r="J79" i="21" s="1"/>
  <c r="E79" i="20"/>
  <c r="H78" i="20" s="1"/>
  <c r="I78" i="20" s="1"/>
  <c r="J78" i="20" s="1"/>
  <c r="D94" i="20"/>
  <c r="U58" i="19"/>
  <c r="AQ58" i="19" s="1"/>
  <c r="AU58" i="19" s="1"/>
  <c r="R107" i="10"/>
  <c r="AU26" i="30"/>
  <c r="R144" i="33"/>
  <c r="R51" i="33"/>
  <c r="R136" i="24"/>
  <c r="O136" i="24"/>
  <c r="R131" i="22"/>
  <c r="R128" i="27"/>
  <c r="R53" i="26"/>
  <c r="R106" i="27"/>
  <c r="R146" i="27"/>
  <c r="R79" i="27"/>
  <c r="E84" i="27"/>
  <c r="H83" i="27" s="1"/>
  <c r="I83" i="27" s="1"/>
  <c r="J83" i="27" s="1"/>
  <c r="D99" i="27"/>
  <c r="E78" i="27"/>
  <c r="H77" i="27" s="1"/>
  <c r="I77" i="27" s="1"/>
  <c r="J77" i="27" s="1"/>
  <c r="D93" i="27"/>
  <c r="R129" i="26"/>
  <c r="R59" i="26"/>
  <c r="R132" i="26"/>
  <c r="R46" i="26"/>
  <c r="R130" i="25"/>
  <c r="R34" i="26"/>
  <c r="R35" i="26"/>
  <c r="R36" i="26"/>
  <c r="R94" i="26"/>
  <c r="R83" i="25"/>
  <c r="O75" i="24"/>
  <c r="R75" i="24"/>
  <c r="R114" i="24"/>
  <c r="R30" i="24"/>
  <c r="R132" i="23"/>
  <c r="R51" i="24"/>
  <c r="R45" i="24"/>
  <c r="R67" i="23"/>
  <c r="R91" i="23"/>
  <c r="R140" i="22"/>
  <c r="R111" i="22"/>
  <c r="R114" i="22"/>
  <c r="R32" i="23"/>
  <c r="R96" i="22"/>
  <c r="R145" i="22"/>
  <c r="R80" i="22"/>
  <c r="R36" i="22"/>
  <c r="R50" i="22"/>
  <c r="R147" i="21"/>
  <c r="R81" i="21"/>
  <c r="R60" i="21"/>
  <c r="AU44" i="21"/>
  <c r="R36" i="21"/>
  <c r="R92" i="20"/>
  <c r="R66" i="20"/>
  <c r="R121" i="20"/>
  <c r="O121" i="20"/>
  <c r="R59" i="20"/>
  <c r="R84" i="19"/>
  <c r="R141" i="19"/>
  <c r="E81" i="13"/>
  <c r="H80" i="13" s="1"/>
  <c r="I80" i="13" s="1"/>
  <c r="J80" i="13" s="1"/>
  <c r="D96" i="13"/>
  <c r="D112" i="8"/>
  <c r="E97" i="8"/>
  <c r="H96" i="8" s="1"/>
  <c r="I96" i="8" s="1"/>
  <c r="J96" i="8" s="1"/>
  <c r="E92" i="7"/>
  <c r="H91" i="7" s="1"/>
  <c r="I91" i="7" s="1"/>
  <c r="J91" i="7" s="1"/>
  <c r="D107" i="7"/>
  <c r="R116" i="3"/>
  <c r="R84" i="1"/>
  <c r="R50" i="3"/>
  <c r="R125" i="1"/>
  <c r="D111" i="15"/>
  <c r="E96" i="15"/>
  <c r="H95" i="15" s="1"/>
  <c r="I95" i="15" s="1"/>
  <c r="J95" i="15" s="1"/>
  <c r="R62" i="27"/>
  <c r="R113" i="26"/>
  <c r="E78" i="26"/>
  <c r="H77" i="26" s="1"/>
  <c r="I77" i="26" s="1"/>
  <c r="J77" i="26" s="1"/>
  <c r="D93" i="26"/>
  <c r="R140" i="24"/>
  <c r="R113" i="24"/>
  <c r="R49" i="24"/>
  <c r="R33" i="23"/>
  <c r="R48" i="27"/>
  <c r="R107" i="20"/>
  <c r="R99" i="27"/>
  <c r="R98" i="27"/>
  <c r="R42" i="27"/>
  <c r="O42" i="27"/>
  <c r="P42" i="27" s="1"/>
  <c r="Q42" i="27" s="1"/>
  <c r="S42" i="27" s="1"/>
  <c r="U42" i="27" s="1"/>
  <c r="AQ42" i="27" s="1"/>
  <c r="AU42" i="27" s="1"/>
  <c r="O27" i="27"/>
  <c r="R27" i="27"/>
  <c r="R67" i="27"/>
  <c r="R122" i="27"/>
  <c r="R127" i="26"/>
  <c r="R83" i="26"/>
  <c r="E70" i="27"/>
  <c r="H69" i="27" s="1"/>
  <c r="I69" i="27" s="1"/>
  <c r="J69" i="27" s="1"/>
  <c r="D84" i="27"/>
  <c r="R63" i="26"/>
  <c r="R92" i="26"/>
  <c r="R141" i="25"/>
  <c r="R100" i="26"/>
  <c r="R37" i="26"/>
  <c r="R27" i="26"/>
  <c r="O27" i="26"/>
  <c r="P27" i="26" s="1"/>
  <c r="Q27" i="26" s="1"/>
  <c r="S27" i="26" s="1"/>
  <c r="U27" i="26" s="1"/>
  <c r="AQ27" i="26" s="1"/>
  <c r="AU27" i="26" s="1"/>
  <c r="R49" i="25"/>
  <c r="R97" i="24"/>
  <c r="R143" i="23"/>
  <c r="D92" i="25"/>
  <c r="E93" i="25" s="1"/>
  <c r="H92" i="25" s="1"/>
  <c r="I92" i="25" s="1"/>
  <c r="J92" i="25" s="1"/>
  <c r="E77" i="25"/>
  <c r="H76" i="25" s="1"/>
  <c r="I76" i="25" s="1"/>
  <c r="J76" i="25" s="1"/>
  <c r="O58" i="23"/>
  <c r="R58" i="23"/>
  <c r="R84" i="23"/>
  <c r="R63" i="23"/>
  <c r="E97" i="24"/>
  <c r="H96" i="24" s="1"/>
  <c r="I96" i="24" s="1"/>
  <c r="J96" i="24" s="1"/>
  <c r="D112" i="24"/>
  <c r="D100" i="23"/>
  <c r="E85" i="23"/>
  <c r="H84" i="23" s="1"/>
  <c r="I84" i="23" s="1"/>
  <c r="J84" i="23" s="1"/>
  <c r="E80" i="23"/>
  <c r="H79" i="23" s="1"/>
  <c r="I79" i="23" s="1"/>
  <c r="J79" i="23" s="1"/>
  <c r="D95" i="23"/>
  <c r="R108" i="22"/>
  <c r="R105" i="22"/>
  <c r="O105" i="22"/>
  <c r="R91" i="22"/>
  <c r="R77" i="22"/>
  <c r="R144" i="21"/>
  <c r="R73" i="22"/>
  <c r="O73" i="22"/>
  <c r="R34" i="22"/>
  <c r="E59" i="22"/>
  <c r="H58" i="22" s="1"/>
  <c r="I58" i="22" s="1"/>
  <c r="J58" i="22" s="1"/>
  <c r="D73" i="22"/>
  <c r="R126" i="22"/>
  <c r="R132" i="22"/>
  <c r="E83" i="22"/>
  <c r="H82" i="22" s="1"/>
  <c r="I82" i="22" s="1"/>
  <c r="J82" i="22" s="1"/>
  <c r="D98" i="22"/>
  <c r="E100" i="22"/>
  <c r="H99" i="22" s="1"/>
  <c r="I99" i="22" s="1"/>
  <c r="J99" i="22" s="1"/>
  <c r="D115" i="22"/>
  <c r="E77" i="22"/>
  <c r="H76" i="22" s="1"/>
  <c r="I76" i="22" s="1"/>
  <c r="J76" i="22" s="1"/>
  <c r="D92" i="22"/>
  <c r="AU42" i="21"/>
  <c r="D113" i="21"/>
  <c r="E98" i="21"/>
  <c r="H97" i="21" s="1"/>
  <c r="I97" i="21" s="1"/>
  <c r="J97" i="21" s="1"/>
  <c r="E84" i="20"/>
  <c r="H83" i="20" s="1"/>
  <c r="I83" i="20" s="1"/>
  <c r="J83" i="20" s="1"/>
  <c r="D99" i="20"/>
  <c r="R69" i="20"/>
  <c r="R60" i="16"/>
  <c r="R31" i="7"/>
  <c r="R129" i="6"/>
  <c r="R140" i="27"/>
  <c r="R68" i="26"/>
  <c r="R137" i="27"/>
  <c r="R84" i="26"/>
  <c r="D82" i="26"/>
  <c r="E68" i="26"/>
  <c r="H67" i="26" s="1"/>
  <c r="I67" i="26" s="1"/>
  <c r="J67" i="26" s="1"/>
  <c r="R110" i="27"/>
  <c r="R93" i="27"/>
  <c r="R34" i="27"/>
  <c r="R64" i="27"/>
  <c r="R127" i="27"/>
  <c r="R53" i="27"/>
  <c r="E69" i="26"/>
  <c r="H68" i="26" s="1"/>
  <c r="I68" i="26" s="1"/>
  <c r="J68" i="26" s="1"/>
  <c r="D83" i="26"/>
  <c r="R130" i="26"/>
  <c r="E62" i="26"/>
  <c r="H61" i="26" s="1"/>
  <c r="I61" i="26" s="1"/>
  <c r="J61" i="26" s="1"/>
  <c r="D76" i="26"/>
  <c r="O26" i="26"/>
  <c r="P26" i="26" s="1"/>
  <c r="Q26" i="26" s="1"/>
  <c r="R26" i="26"/>
  <c r="R29" i="26"/>
  <c r="R91" i="26"/>
  <c r="R147" i="25"/>
  <c r="O90" i="25"/>
  <c r="R90" i="25"/>
  <c r="R93" i="25"/>
  <c r="R30" i="25"/>
  <c r="D93" i="25"/>
  <c r="E94" i="25" s="1"/>
  <c r="H93" i="25" s="1"/>
  <c r="I93" i="25" s="1"/>
  <c r="J93" i="25" s="1"/>
  <c r="E78" i="25"/>
  <c r="H77" i="25" s="1"/>
  <c r="I77" i="25" s="1"/>
  <c r="J77" i="25" s="1"/>
  <c r="E68" i="25"/>
  <c r="H67" i="25" s="1"/>
  <c r="I67" i="25" s="1"/>
  <c r="J67" i="25" s="1"/>
  <c r="D82" i="25"/>
  <c r="R65" i="24"/>
  <c r="R82" i="24"/>
  <c r="R92" i="24"/>
  <c r="E82" i="24"/>
  <c r="H81" i="24" s="1"/>
  <c r="I81" i="24" s="1"/>
  <c r="J81" i="24" s="1"/>
  <c r="D97" i="24"/>
  <c r="R140" i="23"/>
  <c r="R29" i="24"/>
  <c r="E100" i="24"/>
  <c r="H99" i="24" s="1"/>
  <c r="I99" i="24" s="1"/>
  <c r="J99" i="24" s="1"/>
  <c r="D115" i="24"/>
  <c r="R36" i="24"/>
  <c r="R52" i="23"/>
  <c r="R78" i="23"/>
  <c r="R81" i="23"/>
  <c r="R60" i="23"/>
  <c r="R93" i="23"/>
  <c r="R97" i="22"/>
  <c r="R36" i="23"/>
  <c r="R84" i="22"/>
  <c r="R116" i="22"/>
  <c r="R74" i="22"/>
  <c r="R145" i="21"/>
  <c r="R32" i="22"/>
  <c r="O45" i="21"/>
  <c r="R45" i="21"/>
  <c r="R115" i="21"/>
  <c r="R29" i="21"/>
  <c r="O29" i="21"/>
  <c r="U26" i="21"/>
  <c r="AQ26" i="21" s="1"/>
  <c r="AU26" i="21" s="1"/>
  <c r="R99" i="31"/>
  <c r="R145" i="17"/>
  <c r="R128" i="17"/>
  <c r="R30" i="13"/>
  <c r="R42" i="10"/>
  <c r="O42" i="10"/>
  <c r="P42" i="10" s="1"/>
  <c r="Q42" i="10" s="1"/>
  <c r="S42" i="10" s="1"/>
  <c r="U42" i="10" s="1"/>
  <c r="AQ42" i="10" s="1"/>
  <c r="AU42" i="10" s="1"/>
  <c r="R130" i="2"/>
  <c r="R92" i="15"/>
  <c r="R107" i="27"/>
  <c r="R31" i="27"/>
  <c r="R146" i="26"/>
  <c r="R131" i="27"/>
  <c r="D95" i="27"/>
  <c r="E80" i="27"/>
  <c r="H79" i="27" s="1"/>
  <c r="I79" i="27" s="1"/>
  <c r="J79" i="27" s="1"/>
  <c r="R122" i="26"/>
  <c r="R112" i="26"/>
  <c r="R116" i="26"/>
  <c r="R111" i="26"/>
  <c r="R67" i="26"/>
  <c r="R49" i="26"/>
  <c r="R60" i="26"/>
  <c r="R90" i="26"/>
  <c r="R112" i="25"/>
  <c r="R96" i="26"/>
  <c r="D111" i="26"/>
  <c r="E96" i="26"/>
  <c r="H95" i="26" s="1"/>
  <c r="I95" i="26" s="1"/>
  <c r="J95" i="26" s="1"/>
  <c r="E59" i="26"/>
  <c r="H58" i="26" s="1"/>
  <c r="I58" i="26" s="1"/>
  <c r="J58" i="26" s="1"/>
  <c r="P58" i="26" s="1"/>
  <c r="D73" i="26"/>
  <c r="AX136" i="25"/>
  <c r="R64" i="25"/>
  <c r="R44" i="25"/>
  <c r="E60" i="25"/>
  <c r="H59" i="25" s="1"/>
  <c r="I59" i="25" s="1"/>
  <c r="J59" i="25" s="1"/>
  <c r="D74" i="25"/>
  <c r="R122" i="24"/>
  <c r="R62" i="24"/>
  <c r="R73" i="24"/>
  <c r="O73" i="24"/>
  <c r="P73" i="24" s="1"/>
  <c r="Q73" i="24" s="1"/>
  <c r="R130" i="23"/>
  <c r="R37" i="24"/>
  <c r="R42" i="24"/>
  <c r="O42" i="24"/>
  <c r="P42" i="24" s="1"/>
  <c r="Q42" i="24" s="1"/>
  <c r="S42" i="24" s="1"/>
  <c r="U42" i="24" s="1"/>
  <c r="AQ42" i="24" s="1"/>
  <c r="AU42" i="24" s="1"/>
  <c r="R126" i="23"/>
  <c r="R75" i="23"/>
  <c r="R45" i="23"/>
  <c r="E76" i="23"/>
  <c r="H75" i="23" s="1"/>
  <c r="I75" i="23" s="1"/>
  <c r="J75" i="23" s="1"/>
  <c r="D91" i="23"/>
  <c r="R92" i="22"/>
  <c r="R29" i="23"/>
  <c r="O29" i="23"/>
  <c r="R81" i="22"/>
  <c r="R110" i="22"/>
  <c r="R113" i="22"/>
  <c r="R141" i="22"/>
  <c r="O136" i="21"/>
  <c r="R136" i="21"/>
  <c r="O28" i="22"/>
  <c r="R28" i="22"/>
  <c r="R47" i="22"/>
  <c r="R58" i="22"/>
  <c r="O58" i="22"/>
  <c r="P58" i="22" s="1"/>
  <c r="Q58" i="22" s="1"/>
  <c r="S58" i="22" s="1"/>
  <c r="U58" i="22" s="1"/>
  <c r="AQ58" i="22" s="1"/>
  <c r="AU58" i="22" s="1"/>
  <c r="E99" i="23"/>
  <c r="H98" i="23" s="1"/>
  <c r="I98" i="23" s="1"/>
  <c r="J98" i="23" s="1"/>
  <c r="D114" i="23"/>
  <c r="E67" i="22"/>
  <c r="H66" i="22" s="1"/>
  <c r="I66" i="22" s="1"/>
  <c r="J66" i="22" s="1"/>
  <c r="D81" i="22"/>
  <c r="R124" i="22"/>
  <c r="R130" i="22"/>
  <c r="R94" i="21"/>
  <c r="D122" i="22"/>
  <c r="E107" i="22"/>
  <c r="H106" i="22" s="1"/>
  <c r="I106" i="22" s="1"/>
  <c r="J106" i="22" s="1"/>
  <c r="E61" i="22"/>
  <c r="H60" i="22" s="1"/>
  <c r="I60" i="22" s="1"/>
  <c r="J60" i="22" s="1"/>
  <c r="D75" i="22"/>
  <c r="R112" i="21"/>
  <c r="O74" i="21"/>
  <c r="R83" i="20"/>
  <c r="R30" i="21"/>
  <c r="R142" i="19"/>
  <c r="R66" i="19"/>
  <c r="R144" i="13"/>
  <c r="R139" i="13"/>
  <c r="R137" i="4"/>
  <c r="R128" i="28"/>
  <c r="D115" i="28"/>
  <c r="E100" i="28"/>
  <c r="H99" i="28" s="1"/>
  <c r="I99" i="28" s="1"/>
  <c r="J99" i="28" s="1"/>
  <c r="R107" i="29"/>
  <c r="R99" i="33"/>
  <c r="R83" i="27"/>
  <c r="R79" i="26"/>
  <c r="R32" i="26"/>
  <c r="O58" i="25"/>
  <c r="P58" i="25" s="1"/>
  <c r="Q58" i="25" s="1"/>
  <c r="S58" i="25" s="1"/>
  <c r="U58" i="25" s="1"/>
  <c r="AQ58" i="25" s="1"/>
  <c r="AU58" i="25" s="1"/>
  <c r="R58" i="25"/>
  <c r="R66" i="25"/>
  <c r="R69" i="27"/>
  <c r="D105" i="27"/>
  <c r="E90" i="27"/>
  <c r="H89" i="27" s="1"/>
  <c r="I89" i="27" s="1"/>
  <c r="J89" i="27" s="1"/>
  <c r="R47" i="26"/>
  <c r="R95" i="27"/>
  <c r="R94" i="27"/>
  <c r="R143" i="27"/>
  <c r="R143" i="26"/>
  <c r="R68" i="27"/>
  <c r="R121" i="27"/>
  <c r="O121" i="27"/>
  <c r="R114" i="26"/>
  <c r="R109" i="26"/>
  <c r="E68" i="27"/>
  <c r="H67" i="27" s="1"/>
  <c r="I67" i="27" s="1"/>
  <c r="J67" i="27" s="1"/>
  <c r="D82" i="27"/>
  <c r="R108" i="26"/>
  <c r="R52" i="26"/>
  <c r="AU42" i="26"/>
  <c r="R132" i="25"/>
  <c r="R129" i="25"/>
  <c r="R61" i="25"/>
  <c r="R67" i="25"/>
  <c r="R143" i="24"/>
  <c r="R69" i="25"/>
  <c r="R145" i="24"/>
  <c r="R28" i="25"/>
  <c r="O28" i="25"/>
  <c r="R116" i="24"/>
  <c r="R69" i="24"/>
  <c r="R94" i="24"/>
  <c r="R59" i="24"/>
  <c r="O59" i="24"/>
  <c r="P59" i="24" s="1"/>
  <c r="Q59" i="24" s="1"/>
  <c r="R52" i="24"/>
  <c r="R32" i="24"/>
  <c r="R131" i="23"/>
  <c r="R115" i="23"/>
  <c r="R83" i="23"/>
  <c r="D89" i="23"/>
  <c r="E74" i="23"/>
  <c r="H73" i="23" s="1"/>
  <c r="I73" i="23" s="1"/>
  <c r="J73" i="23" s="1"/>
  <c r="P73" i="23" s="1"/>
  <c r="R107" i="22"/>
  <c r="R142" i="22"/>
  <c r="R129" i="21"/>
  <c r="R124" i="21"/>
  <c r="R52" i="22"/>
  <c r="R30" i="22"/>
  <c r="R113" i="21"/>
  <c r="R111" i="20"/>
  <c r="R34" i="20"/>
  <c r="R32" i="20"/>
  <c r="R94" i="18"/>
  <c r="R77" i="16"/>
  <c r="R50" i="16"/>
  <c r="R110" i="13"/>
  <c r="R124" i="10"/>
  <c r="R60" i="10"/>
  <c r="R45" i="11"/>
  <c r="R28" i="9"/>
  <c r="R107" i="4"/>
  <c r="AU58" i="15"/>
  <c r="D93" i="15"/>
  <c r="E78" i="15"/>
  <c r="H77" i="15" s="1"/>
  <c r="I77" i="15" s="1"/>
  <c r="J77" i="15" s="1"/>
  <c r="D93" i="21"/>
  <c r="E78" i="21"/>
  <c r="H77" i="21" s="1"/>
  <c r="I77" i="21" s="1"/>
  <c r="J77" i="21" s="1"/>
  <c r="R143" i="20"/>
  <c r="R108" i="20"/>
  <c r="R34" i="21"/>
  <c r="R61" i="20"/>
  <c r="R51" i="20"/>
  <c r="R75" i="19"/>
  <c r="R140" i="18"/>
  <c r="R147" i="16"/>
  <c r="R91" i="6"/>
  <c r="E99" i="2"/>
  <c r="H98" i="2" s="1"/>
  <c r="I98" i="2" s="1"/>
  <c r="J98" i="2" s="1"/>
  <c r="D114" i="2"/>
  <c r="R52" i="30"/>
  <c r="R132" i="31"/>
  <c r="R37" i="20"/>
  <c r="R64" i="20"/>
  <c r="R89" i="20"/>
  <c r="O89" i="20"/>
  <c r="R127" i="20"/>
  <c r="R114" i="20"/>
  <c r="R45" i="20"/>
  <c r="R77" i="20"/>
  <c r="R65" i="31"/>
  <c r="R109" i="31"/>
  <c r="R110" i="19"/>
  <c r="R112" i="18"/>
  <c r="R113" i="19"/>
  <c r="R144" i="19"/>
  <c r="R77" i="19"/>
  <c r="R132" i="19"/>
  <c r="R45" i="19"/>
  <c r="D78" i="31"/>
  <c r="E64" i="31"/>
  <c r="H63" i="31" s="1"/>
  <c r="I63" i="31" s="1"/>
  <c r="J63" i="31" s="1"/>
  <c r="R47" i="19"/>
  <c r="R64" i="19"/>
  <c r="R142" i="17"/>
  <c r="R32" i="18"/>
  <c r="R131" i="17"/>
  <c r="R113" i="17"/>
  <c r="R115" i="19"/>
  <c r="R147" i="17"/>
  <c r="R34" i="18"/>
  <c r="D93" i="18"/>
  <c r="E78" i="18"/>
  <c r="H77" i="18" s="1"/>
  <c r="I77" i="18" s="1"/>
  <c r="J77" i="18" s="1"/>
  <c r="R116" i="16"/>
  <c r="O42" i="17"/>
  <c r="R42" i="17"/>
  <c r="R48" i="18"/>
  <c r="R43" i="16"/>
  <c r="O43" i="16"/>
  <c r="R79" i="16"/>
  <c r="R89" i="19"/>
  <c r="O89" i="19"/>
  <c r="R111" i="16"/>
  <c r="R94" i="16"/>
  <c r="R105" i="14"/>
  <c r="O105" i="14"/>
  <c r="R114" i="16"/>
  <c r="R33" i="17"/>
  <c r="E62" i="14"/>
  <c r="H61" i="14" s="1"/>
  <c r="I61" i="14" s="1"/>
  <c r="J61" i="14" s="1"/>
  <c r="D76" i="14"/>
  <c r="AU26" i="16"/>
  <c r="R60" i="13"/>
  <c r="R37" i="13"/>
  <c r="R111" i="13"/>
  <c r="R131" i="12"/>
  <c r="R141" i="12"/>
  <c r="R114" i="12"/>
  <c r="R147" i="10"/>
  <c r="R91" i="13"/>
  <c r="R90" i="13"/>
  <c r="R75" i="12"/>
  <c r="R113" i="12"/>
  <c r="D116" i="14"/>
  <c r="E101" i="14"/>
  <c r="H100" i="14" s="1"/>
  <c r="I100" i="14" s="1"/>
  <c r="J100" i="14" s="1"/>
  <c r="R92" i="11"/>
  <c r="O28" i="12"/>
  <c r="P28" i="12" s="1"/>
  <c r="Q28" i="12" s="1"/>
  <c r="S28" i="12" s="1"/>
  <c r="U28" i="12" s="1"/>
  <c r="AQ28" i="12" s="1"/>
  <c r="AU28" i="12" s="1"/>
  <c r="R144" i="11"/>
  <c r="O27" i="10"/>
  <c r="R49" i="10"/>
  <c r="R48" i="10"/>
  <c r="R83" i="9"/>
  <c r="R108" i="8"/>
  <c r="R58" i="9"/>
  <c r="O58" i="9"/>
  <c r="R138" i="8"/>
  <c r="R78" i="11"/>
  <c r="R52" i="11"/>
  <c r="R34" i="9"/>
  <c r="R99" i="9"/>
  <c r="R53" i="9"/>
  <c r="R65" i="8"/>
  <c r="R147" i="6"/>
  <c r="R81" i="7"/>
  <c r="R78" i="7"/>
  <c r="E76" i="6"/>
  <c r="H75" i="6" s="1"/>
  <c r="I75" i="6" s="1"/>
  <c r="J75" i="6" s="1"/>
  <c r="D91" i="6"/>
  <c r="E75" i="8"/>
  <c r="H74" i="8" s="1"/>
  <c r="I74" i="8" s="1"/>
  <c r="J74" i="8" s="1"/>
  <c r="D90" i="8"/>
  <c r="R47" i="7"/>
  <c r="R50" i="5"/>
  <c r="R146" i="5"/>
  <c r="E94" i="6"/>
  <c r="H93" i="6" s="1"/>
  <c r="I93" i="6" s="1"/>
  <c r="J93" i="6" s="1"/>
  <c r="D109" i="6"/>
  <c r="R84" i="5"/>
  <c r="R106" i="6"/>
  <c r="R111" i="6"/>
  <c r="E64" i="5"/>
  <c r="H63" i="5" s="1"/>
  <c r="I63" i="5" s="1"/>
  <c r="J63" i="5" s="1"/>
  <c r="D78" i="5"/>
  <c r="R36" i="5"/>
  <c r="R84" i="4"/>
  <c r="R112" i="3"/>
  <c r="R66" i="4"/>
  <c r="E79" i="7"/>
  <c r="H78" i="7" s="1"/>
  <c r="I78" i="7" s="1"/>
  <c r="J78" i="7" s="1"/>
  <c r="D94" i="7"/>
  <c r="R31" i="5"/>
  <c r="R52" i="3"/>
  <c r="R122" i="1"/>
  <c r="O122" i="1"/>
  <c r="O89" i="4"/>
  <c r="R89" i="4"/>
  <c r="D91" i="4"/>
  <c r="E76" i="4"/>
  <c r="H75" i="4" s="1"/>
  <c r="I75" i="4" s="1"/>
  <c r="J75" i="4" s="1"/>
  <c r="R44" i="3"/>
  <c r="R100" i="1"/>
  <c r="R94" i="2"/>
  <c r="R28" i="1"/>
  <c r="E74" i="3"/>
  <c r="H73" i="3" s="1"/>
  <c r="I73" i="3" s="1"/>
  <c r="J73" i="3" s="1"/>
  <c r="D89" i="3"/>
  <c r="R65" i="2"/>
  <c r="R66" i="1"/>
  <c r="R98" i="4"/>
  <c r="R123" i="2"/>
  <c r="R140" i="1"/>
  <c r="R37" i="1"/>
  <c r="R29" i="4"/>
  <c r="R33" i="1"/>
  <c r="R98" i="15"/>
  <c r="R33" i="3"/>
  <c r="R93" i="28"/>
  <c r="R97" i="28"/>
  <c r="D77" i="30"/>
  <c r="E63" i="30"/>
  <c r="H62" i="30" s="1"/>
  <c r="I62" i="30" s="1"/>
  <c r="J62" i="30" s="1"/>
  <c r="R111" i="15"/>
  <c r="R127" i="15"/>
  <c r="D113" i="2"/>
  <c r="E98" i="2"/>
  <c r="H97" i="2" s="1"/>
  <c r="I97" i="2" s="1"/>
  <c r="J97" i="2" s="1"/>
  <c r="R44" i="1"/>
  <c r="R109" i="15"/>
  <c r="R131" i="15"/>
  <c r="R69" i="2"/>
  <c r="R79" i="29"/>
  <c r="R81" i="33"/>
  <c r="R75" i="3"/>
  <c r="R63" i="33"/>
  <c r="E81" i="30"/>
  <c r="H80" i="30" s="1"/>
  <c r="I80" i="30" s="1"/>
  <c r="J80" i="30" s="1"/>
  <c r="D96" i="30"/>
  <c r="R131" i="29"/>
  <c r="R50" i="15"/>
  <c r="R60" i="29"/>
  <c r="R89" i="33"/>
  <c r="O89" i="33"/>
  <c r="R113" i="2"/>
  <c r="R109" i="2"/>
  <c r="D76" i="15"/>
  <c r="E62" i="15"/>
  <c r="H61" i="15" s="1"/>
  <c r="I61" i="15" s="1"/>
  <c r="J61" i="15" s="1"/>
  <c r="R91" i="30"/>
  <c r="R90" i="30"/>
  <c r="R144" i="15"/>
  <c r="R94" i="29"/>
  <c r="R127" i="29"/>
  <c r="E82" i="33"/>
  <c r="H81" i="33" s="1"/>
  <c r="I81" i="33" s="1"/>
  <c r="J81" i="33" s="1"/>
  <c r="D97" i="33"/>
  <c r="R44" i="33"/>
  <c r="R28" i="29"/>
  <c r="R130" i="29"/>
  <c r="R99" i="20"/>
  <c r="R48" i="20"/>
  <c r="R122" i="20"/>
  <c r="D114" i="20"/>
  <c r="E99" i="20"/>
  <c r="H98" i="20" s="1"/>
  <c r="I98" i="20" s="1"/>
  <c r="J98" i="20" s="1"/>
  <c r="R124" i="31"/>
  <c r="R62" i="31"/>
  <c r="R45" i="31"/>
  <c r="R67" i="31"/>
  <c r="R112" i="31"/>
  <c r="R107" i="19"/>
  <c r="R109" i="18"/>
  <c r="R147" i="19"/>
  <c r="E59" i="31"/>
  <c r="H58" i="31" s="1"/>
  <c r="I58" i="31" s="1"/>
  <c r="J58" i="31" s="1"/>
  <c r="D73" i="31"/>
  <c r="R74" i="19"/>
  <c r="R139" i="17"/>
  <c r="D76" i="19"/>
  <c r="E62" i="19"/>
  <c r="H61" i="19" s="1"/>
  <c r="I61" i="19" s="1"/>
  <c r="J61" i="19" s="1"/>
  <c r="R144" i="17"/>
  <c r="R27" i="18"/>
  <c r="O27" i="18"/>
  <c r="R137" i="19"/>
  <c r="R69" i="18"/>
  <c r="R113" i="16"/>
  <c r="R46" i="16"/>
  <c r="R44" i="18"/>
  <c r="R76" i="16"/>
  <c r="R99" i="19"/>
  <c r="R109" i="16"/>
  <c r="D78" i="17"/>
  <c r="E64" i="17"/>
  <c r="H63" i="17" s="1"/>
  <c r="I63" i="17" s="1"/>
  <c r="J63" i="17" s="1"/>
  <c r="R36" i="17"/>
  <c r="R45" i="14"/>
  <c r="R123" i="14"/>
  <c r="R124" i="16"/>
  <c r="R125" i="14"/>
  <c r="R97" i="14"/>
  <c r="D94" i="16"/>
  <c r="E79" i="16"/>
  <c r="H78" i="16" s="1"/>
  <c r="I78" i="16" s="1"/>
  <c r="J78" i="16" s="1"/>
  <c r="U26" i="18"/>
  <c r="AQ26" i="18" s="1"/>
  <c r="AU26" i="18" s="1"/>
  <c r="R90" i="14"/>
  <c r="R34" i="13"/>
  <c r="O26" i="13"/>
  <c r="P26" i="13" s="1"/>
  <c r="Q26" i="13" s="1"/>
  <c r="S26" i="13" s="1"/>
  <c r="U26" i="13" s="1"/>
  <c r="AQ26" i="13" s="1"/>
  <c r="AU26" i="13" s="1"/>
  <c r="R26" i="13"/>
  <c r="R108" i="13"/>
  <c r="R78" i="13"/>
  <c r="S42" i="16"/>
  <c r="U42" i="16" s="1"/>
  <c r="AQ42" i="16" s="1"/>
  <c r="AU42" i="16" s="1"/>
  <c r="R129" i="12"/>
  <c r="R97" i="13"/>
  <c r="R105" i="12"/>
  <c r="O105" i="12"/>
  <c r="R144" i="10"/>
  <c r="R96" i="13"/>
  <c r="R94" i="10"/>
  <c r="R82" i="10"/>
  <c r="R34" i="10"/>
  <c r="R63" i="10"/>
  <c r="D131" i="11"/>
  <c r="E116" i="11"/>
  <c r="H115" i="11" s="1"/>
  <c r="I115" i="11" s="1"/>
  <c r="J115" i="11" s="1"/>
  <c r="R33" i="11"/>
  <c r="D91" i="10"/>
  <c r="E76" i="10"/>
  <c r="H75" i="10" s="1"/>
  <c r="I75" i="10" s="1"/>
  <c r="J75" i="10" s="1"/>
  <c r="R32" i="11"/>
  <c r="R67" i="10"/>
  <c r="R80" i="9"/>
  <c r="D83" i="8"/>
  <c r="E69" i="8"/>
  <c r="H68" i="8" s="1"/>
  <c r="I68" i="8" s="1"/>
  <c r="J68" i="8" s="1"/>
  <c r="R67" i="9"/>
  <c r="R131" i="8"/>
  <c r="R146" i="9"/>
  <c r="R75" i="11"/>
  <c r="E85" i="8"/>
  <c r="H84" i="8" s="1"/>
  <c r="I84" i="8" s="1"/>
  <c r="J84" i="8" s="1"/>
  <c r="D100" i="8"/>
  <c r="R50" i="11"/>
  <c r="R53" i="8"/>
  <c r="R30" i="9"/>
  <c r="R62" i="8"/>
  <c r="R144" i="6"/>
  <c r="R145" i="7"/>
  <c r="R95" i="7"/>
  <c r="R67" i="6"/>
  <c r="R26" i="7"/>
  <c r="O26" i="7"/>
  <c r="P26" i="7" s="1"/>
  <c r="Q26" i="7" s="1"/>
  <c r="S26" i="7" s="1"/>
  <c r="U26" i="7" s="1"/>
  <c r="AQ26" i="7" s="1"/>
  <c r="AU26" i="7" s="1"/>
  <c r="R76" i="7"/>
  <c r="R100" i="6"/>
  <c r="R50" i="7"/>
  <c r="R141" i="4"/>
  <c r="E82" i="7"/>
  <c r="H81" i="7" s="1"/>
  <c r="I81" i="7" s="1"/>
  <c r="J81" i="7" s="1"/>
  <c r="D97" i="7"/>
  <c r="R51" i="6"/>
  <c r="R45" i="6"/>
  <c r="R81" i="5"/>
  <c r="E99" i="6"/>
  <c r="H98" i="6" s="1"/>
  <c r="I98" i="6" s="1"/>
  <c r="J98" i="6" s="1"/>
  <c r="D114" i="6"/>
  <c r="R109" i="6"/>
  <c r="R109" i="3"/>
  <c r="R129" i="4"/>
  <c r="R130" i="4"/>
  <c r="R27" i="6"/>
  <c r="R53" i="4"/>
  <c r="R131" i="3"/>
  <c r="E68" i="5"/>
  <c r="H67" i="5" s="1"/>
  <c r="I67" i="5" s="1"/>
  <c r="J67" i="5" s="1"/>
  <c r="D82" i="5"/>
  <c r="E81" i="4"/>
  <c r="H80" i="4" s="1"/>
  <c r="I80" i="4" s="1"/>
  <c r="J80" i="4" s="1"/>
  <c r="D96" i="4"/>
  <c r="R121" i="2"/>
  <c r="O121" i="2"/>
  <c r="R126" i="1"/>
  <c r="D77" i="5"/>
  <c r="E63" i="5"/>
  <c r="H62" i="5" s="1"/>
  <c r="I62" i="5" s="1"/>
  <c r="J62" i="5" s="1"/>
  <c r="R142" i="1"/>
  <c r="R140" i="2"/>
  <c r="R93" i="15"/>
  <c r="R98" i="28"/>
  <c r="R50" i="2"/>
  <c r="R108" i="15"/>
  <c r="R114" i="15"/>
  <c r="S121" i="1"/>
  <c r="U121" i="1" s="1"/>
  <c r="AT121" i="1" s="1"/>
  <c r="BA121" i="1" s="1"/>
  <c r="R143" i="30"/>
  <c r="R61" i="15"/>
  <c r="R131" i="30"/>
  <c r="R106" i="15"/>
  <c r="R111" i="2"/>
  <c r="R45" i="29"/>
  <c r="R76" i="29"/>
  <c r="R53" i="28"/>
  <c r="R78" i="3"/>
  <c r="D76" i="33"/>
  <c r="E62" i="33"/>
  <c r="H61" i="33" s="1"/>
  <c r="I61" i="33" s="1"/>
  <c r="J61" i="33" s="1"/>
  <c r="R64" i="29"/>
  <c r="R34" i="28"/>
  <c r="R30" i="15"/>
  <c r="R112" i="33"/>
  <c r="R116" i="2"/>
  <c r="R112" i="2"/>
  <c r="E81" i="33"/>
  <c r="H80" i="33" s="1"/>
  <c r="I80" i="33" s="1"/>
  <c r="J80" i="33" s="1"/>
  <c r="D96" i="33"/>
  <c r="R96" i="30"/>
  <c r="R122" i="15"/>
  <c r="E92" i="15"/>
  <c r="H91" i="15" s="1"/>
  <c r="I91" i="15" s="1"/>
  <c r="J91" i="15" s="1"/>
  <c r="D107" i="15"/>
  <c r="R50" i="33"/>
  <c r="R33" i="29"/>
  <c r="R43" i="20"/>
  <c r="R125" i="20"/>
  <c r="R36" i="20"/>
  <c r="R59" i="31"/>
  <c r="O28" i="31"/>
  <c r="R28" i="31"/>
  <c r="R64" i="31"/>
  <c r="R58" i="31"/>
  <c r="O58" i="31"/>
  <c r="P58" i="31" s="1"/>
  <c r="Q58" i="31" s="1"/>
  <c r="R113" i="31"/>
  <c r="R69" i="31"/>
  <c r="R37" i="31"/>
  <c r="R115" i="18"/>
  <c r="R69" i="19"/>
  <c r="D94" i="19"/>
  <c r="E79" i="19"/>
  <c r="H78" i="19" s="1"/>
  <c r="I78" i="19" s="1"/>
  <c r="J78" i="19" s="1"/>
  <c r="R83" i="19"/>
  <c r="R125" i="18"/>
  <c r="R36" i="19"/>
  <c r="E75" i="19"/>
  <c r="H74" i="19" s="1"/>
  <c r="I74" i="19" s="1"/>
  <c r="J74" i="19" s="1"/>
  <c r="D90" i="19"/>
  <c r="R129" i="17"/>
  <c r="R146" i="18"/>
  <c r="R73" i="31"/>
  <c r="O73" i="31"/>
  <c r="R99" i="18"/>
  <c r="R140" i="19"/>
  <c r="R66" i="18"/>
  <c r="R81" i="16"/>
  <c r="D91" i="18"/>
  <c r="E76" i="18"/>
  <c r="H75" i="18" s="1"/>
  <c r="I75" i="18" s="1"/>
  <c r="J75" i="18" s="1"/>
  <c r="E84" i="19"/>
  <c r="H83" i="19" s="1"/>
  <c r="I83" i="19" s="1"/>
  <c r="J83" i="19" s="1"/>
  <c r="D99" i="19"/>
  <c r="R66" i="17"/>
  <c r="E63" i="16"/>
  <c r="H62" i="16" s="1"/>
  <c r="I62" i="16" s="1"/>
  <c r="J62" i="16" s="1"/>
  <c r="D77" i="16"/>
  <c r="D77" i="17"/>
  <c r="E63" i="17"/>
  <c r="H62" i="17" s="1"/>
  <c r="I62" i="17" s="1"/>
  <c r="J62" i="17" s="1"/>
  <c r="R130" i="14"/>
  <c r="R90" i="16"/>
  <c r="R132" i="14"/>
  <c r="O121" i="14"/>
  <c r="R121" i="14"/>
  <c r="E67" i="16"/>
  <c r="H66" i="16" s="1"/>
  <c r="I66" i="16" s="1"/>
  <c r="J66" i="16" s="1"/>
  <c r="D81" i="16"/>
  <c r="E82" i="18"/>
  <c r="H81" i="18" s="1"/>
  <c r="I81" i="18" s="1"/>
  <c r="J81" i="18" s="1"/>
  <c r="D97" i="18"/>
  <c r="R92" i="14"/>
  <c r="R129" i="14"/>
  <c r="R110" i="14"/>
  <c r="R26" i="17"/>
  <c r="O26" i="17"/>
  <c r="P26" i="17" s="1"/>
  <c r="Q26" i="17" s="1"/>
  <c r="S26" i="17" s="1"/>
  <c r="U26" i="17" s="1"/>
  <c r="AQ26" i="17" s="1"/>
  <c r="AU26" i="17" s="1"/>
  <c r="R62" i="16"/>
  <c r="D105" i="16"/>
  <c r="E90" i="16"/>
  <c r="H89" i="16" s="1"/>
  <c r="I89" i="16" s="1"/>
  <c r="J89" i="16" s="1"/>
  <c r="D94" i="18"/>
  <c r="E79" i="18"/>
  <c r="H78" i="18" s="1"/>
  <c r="I78" i="18" s="1"/>
  <c r="J78" i="18" s="1"/>
  <c r="R75" i="13"/>
  <c r="R97" i="12"/>
  <c r="R95" i="13"/>
  <c r="R58" i="14"/>
  <c r="O58" i="14"/>
  <c r="P58" i="14" s="1"/>
  <c r="Q58" i="14" s="1"/>
  <c r="S58" i="14" s="1"/>
  <c r="U58" i="14" s="1"/>
  <c r="AQ58" i="14" s="1"/>
  <c r="AU58" i="14" s="1"/>
  <c r="R29" i="12"/>
  <c r="O29" i="12"/>
  <c r="R58" i="12"/>
  <c r="O58" i="12"/>
  <c r="P58" i="12" s="1"/>
  <c r="Q58" i="12" s="1"/>
  <c r="S58" i="12" s="1"/>
  <c r="U58" i="12" s="1"/>
  <c r="AQ58" i="12" s="1"/>
  <c r="AU58" i="12" s="1"/>
  <c r="E77" i="12"/>
  <c r="H76" i="12" s="1"/>
  <c r="I76" i="12" s="1"/>
  <c r="J76" i="12" s="1"/>
  <c r="D92" i="12"/>
  <c r="R73" i="10"/>
  <c r="O73" i="10"/>
  <c r="P73" i="10" s="1"/>
  <c r="Q73" i="10" s="1"/>
  <c r="R128" i="11"/>
  <c r="D89" i="10"/>
  <c r="E74" i="10"/>
  <c r="H73" i="10" s="1"/>
  <c r="I73" i="10" s="1"/>
  <c r="J73" i="10" s="1"/>
  <c r="R44" i="10"/>
  <c r="R51" i="10"/>
  <c r="R77" i="9"/>
  <c r="R92" i="9"/>
  <c r="R67" i="8"/>
  <c r="E60" i="11"/>
  <c r="H59" i="11" s="1"/>
  <c r="I59" i="11" s="1"/>
  <c r="J59" i="11" s="1"/>
  <c r="D74" i="11"/>
  <c r="E100" i="10"/>
  <c r="H99" i="10" s="1"/>
  <c r="I99" i="10" s="1"/>
  <c r="J99" i="10" s="1"/>
  <c r="D115" i="10"/>
  <c r="R63" i="9"/>
  <c r="R80" i="8"/>
  <c r="R66" i="9"/>
  <c r="R94" i="9"/>
  <c r="R59" i="8"/>
  <c r="R129" i="7"/>
  <c r="R94" i="8"/>
  <c r="R37" i="7"/>
  <c r="R78" i="6"/>
  <c r="D115" i="7"/>
  <c r="E100" i="7"/>
  <c r="H99" i="7" s="1"/>
  <c r="I99" i="7" s="1"/>
  <c r="J99" i="7" s="1"/>
  <c r="D74" i="7"/>
  <c r="E60" i="7"/>
  <c r="H59" i="7" s="1"/>
  <c r="I59" i="7" s="1"/>
  <c r="J59" i="7" s="1"/>
  <c r="R116" i="6"/>
  <c r="R111" i="5"/>
  <c r="R138" i="4"/>
  <c r="R46" i="6"/>
  <c r="R131" i="5"/>
  <c r="R116" i="5"/>
  <c r="R143" i="4"/>
  <c r="R112" i="6"/>
  <c r="R53" i="5"/>
  <c r="R82" i="4"/>
  <c r="R145" i="4"/>
  <c r="R106" i="3"/>
  <c r="O89" i="3"/>
  <c r="R89" i="3"/>
  <c r="R35" i="5"/>
  <c r="R147" i="3"/>
  <c r="D90" i="3"/>
  <c r="E75" i="3"/>
  <c r="H74" i="3" s="1"/>
  <c r="I74" i="3" s="1"/>
  <c r="J74" i="3" s="1"/>
  <c r="R139" i="28"/>
  <c r="R93" i="1"/>
  <c r="R83" i="2"/>
  <c r="R136" i="3"/>
  <c r="O136" i="3"/>
  <c r="D89" i="4"/>
  <c r="E74" i="4"/>
  <c r="H73" i="4" s="1"/>
  <c r="I73" i="4" s="1"/>
  <c r="J73" i="4" s="1"/>
  <c r="R144" i="1"/>
  <c r="R35" i="1"/>
  <c r="R126" i="28"/>
  <c r="D96" i="3"/>
  <c r="E81" i="3"/>
  <c r="H80" i="3" s="1"/>
  <c r="I80" i="3" s="1"/>
  <c r="J80" i="3" s="1"/>
  <c r="R33" i="4"/>
  <c r="R26" i="3"/>
  <c r="O26" i="3"/>
  <c r="P26" i="3" s="1"/>
  <c r="Q26" i="3" s="1"/>
  <c r="R78" i="28"/>
  <c r="R49" i="28"/>
  <c r="R61" i="30"/>
  <c r="O105" i="15"/>
  <c r="R105" i="15"/>
  <c r="R130" i="30"/>
  <c r="D99" i="3"/>
  <c r="E84" i="3"/>
  <c r="H83" i="3" s="1"/>
  <c r="I83" i="3" s="1"/>
  <c r="J83" i="3" s="1"/>
  <c r="R63" i="2"/>
  <c r="R60" i="30"/>
  <c r="AU59" i="15"/>
  <c r="R128" i="15"/>
  <c r="R52" i="1"/>
  <c r="R99" i="15"/>
  <c r="R138" i="15"/>
  <c r="R141" i="33"/>
  <c r="R60" i="33"/>
  <c r="R61" i="29"/>
  <c r="D83" i="29"/>
  <c r="E69" i="29"/>
  <c r="H68" i="29" s="1"/>
  <c r="I68" i="29" s="1"/>
  <c r="J68" i="29" s="1"/>
  <c r="R80" i="33"/>
  <c r="D94" i="30"/>
  <c r="E79" i="30"/>
  <c r="H78" i="30" s="1"/>
  <c r="I78" i="30" s="1"/>
  <c r="J78" i="30" s="1"/>
  <c r="R109" i="33"/>
  <c r="E59" i="29"/>
  <c r="H58" i="29" s="1"/>
  <c r="I58" i="29" s="1"/>
  <c r="J58" i="29" s="1"/>
  <c r="D73" i="29"/>
  <c r="U43" i="29"/>
  <c r="AQ43" i="29" s="1"/>
  <c r="AU43" i="29" s="1"/>
  <c r="R79" i="33"/>
  <c r="R95" i="30"/>
  <c r="R53" i="33"/>
  <c r="R32" i="29"/>
  <c r="R26" i="20"/>
  <c r="O26" i="20"/>
  <c r="R94" i="20"/>
  <c r="R29" i="20"/>
  <c r="R131" i="20"/>
  <c r="R82" i="20"/>
  <c r="R36" i="31"/>
  <c r="R61" i="31"/>
  <c r="R52" i="31"/>
  <c r="E77" i="31"/>
  <c r="H76" i="31" s="1"/>
  <c r="I76" i="31" s="1"/>
  <c r="J76" i="31" s="1"/>
  <c r="D92" i="31"/>
  <c r="R116" i="31"/>
  <c r="R66" i="31"/>
  <c r="R78" i="19"/>
  <c r="R145" i="19"/>
  <c r="D82" i="19"/>
  <c r="E68" i="19"/>
  <c r="H67" i="19" s="1"/>
  <c r="I67" i="19" s="1"/>
  <c r="J67" i="19" s="1"/>
  <c r="D91" i="19"/>
  <c r="E76" i="19"/>
  <c r="H75" i="19" s="1"/>
  <c r="I75" i="19" s="1"/>
  <c r="J75" i="19" s="1"/>
  <c r="S42" i="19"/>
  <c r="U42" i="19" s="1"/>
  <c r="AQ42" i="19" s="1"/>
  <c r="AU42" i="19" s="1"/>
  <c r="R127" i="17"/>
  <c r="E74" i="19"/>
  <c r="H73" i="19" s="1"/>
  <c r="I73" i="19" s="1"/>
  <c r="J73" i="19" s="1"/>
  <c r="D89" i="19"/>
  <c r="R137" i="18"/>
  <c r="R110" i="17"/>
  <c r="R81" i="31"/>
  <c r="R82" i="31"/>
  <c r="R97" i="18"/>
  <c r="R63" i="16"/>
  <c r="R51" i="16"/>
  <c r="R52" i="18"/>
  <c r="R80" i="16"/>
  <c r="R68" i="17"/>
  <c r="R83" i="18"/>
  <c r="R94" i="19"/>
  <c r="R83" i="17"/>
  <c r="R82" i="16"/>
  <c r="R143" i="16"/>
  <c r="R36" i="14"/>
  <c r="R129" i="16"/>
  <c r="R122" i="16"/>
  <c r="R32" i="17"/>
  <c r="R111" i="14"/>
  <c r="R107" i="14"/>
  <c r="R37" i="17"/>
  <c r="R30" i="14"/>
  <c r="D95" i="14"/>
  <c r="E80" i="14"/>
  <c r="H79" i="14" s="1"/>
  <c r="I79" i="14" s="1"/>
  <c r="J79" i="14" s="1"/>
  <c r="AU42" i="14"/>
  <c r="R83" i="13"/>
  <c r="D94" i="14"/>
  <c r="E79" i="14"/>
  <c r="H78" i="14" s="1"/>
  <c r="I78" i="14" s="1"/>
  <c r="J78" i="14" s="1"/>
  <c r="R68" i="13"/>
  <c r="R28" i="13"/>
  <c r="R107" i="13"/>
  <c r="R125" i="12"/>
  <c r="R110" i="10"/>
  <c r="R92" i="12"/>
  <c r="R52" i="12"/>
  <c r="R67" i="14"/>
  <c r="R67" i="13"/>
  <c r="R67" i="12"/>
  <c r="D83" i="12"/>
  <c r="E69" i="12"/>
  <c r="H68" i="12" s="1"/>
  <c r="I68" i="12" s="1"/>
  <c r="J68" i="12" s="1"/>
  <c r="R90" i="10"/>
  <c r="R124" i="11"/>
  <c r="D80" i="12"/>
  <c r="E66" i="12"/>
  <c r="H65" i="12" s="1"/>
  <c r="I65" i="12" s="1"/>
  <c r="J65" i="12" s="1"/>
  <c r="R125" i="9"/>
  <c r="R129" i="9"/>
  <c r="R84" i="9"/>
  <c r="E85" i="10"/>
  <c r="H84" i="10" s="1"/>
  <c r="I84" i="10" s="1"/>
  <c r="J84" i="10" s="1"/>
  <c r="D100" i="10"/>
  <c r="R46" i="10"/>
  <c r="R74" i="9"/>
  <c r="E80" i="9"/>
  <c r="H79" i="9" s="1"/>
  <c r="I79" i="9" s="1"/>
  <c r="J79" i="9" s="1"/>
  <c r="D95" i="9"/>
  <c r="O58" i="8"/>
  <c r="P58" i="8" s="1"/>
  <c r="Q58" i="8" s="1"/>
  <c r="S58" i="8" s="1"/>
  <c r="U58" i="8" s="1"/>
  <c r="AQ58" i="8" s="1"/>
  <c r="R58" i="8"/>
  <c r="E93" i="11"/>
  <c r="H92" i="11" s="1"/>
  <c r="I92" i="11" s="1"/>
  <c r="J92" i="11" s="1"/>
  <c r="D108" i="11"/>
  <c r="R35" i="9"/>
  <c r="R60" i="9"/>
  <c r="R51" i="9"/>
  <c r="R77" i="8"/>
  <c r="E78" i="11"/>
  <c r="H77" i="11" s="1"/>
  <c r="I77" i="11" s="1"/>
  <c r="J77" i="11" s="1"/>
  <c r="D93" i="11"/>
  <c r="R83" i="11"/>
  <c r="R48" i="9"/>
  <c r="R143" i="8"/>
  <c r="R126" i="7"/>
  <c r="R26" i="8"/>
  <c r="O26" i="8"/>
  <c r="R97" i="6"/>
  <c r="R75" i="6"/>
  <c r="R96" i="6"/>
  <c r="R95" i="6"/>
  <c r="R43" i="7"/>
  <c r="R110" i="4"/>
  <c r="R108" i="5"/>
  <c r="R113" i="5"/>
  <c r="R140" i="4"/>
  <c r="E85" i="6"/>
  <c r="H84" i="6" s="1"/>
  <c r="I84" i="6" s="1"/>
  <c r="J84" i="6" s="1"/>
  <c r="D100" i="6"/>
  <c r="R69" i="5"/>
  <c r="R94" i="5"/>
  <c r="R78" i="4"/>
  <c r="R49" i="4"/>
  <c r="R99" i="3"/>
  <c r="R121" i="4"/>
  <c r="O121" i="4"/>
  <c r="R46" i="4"/>
  <c r="R128" i="4"/>
  <c r="R31" i="6"/>
  <c r="R142" i="3"/>
  <c r="R100" i="4"/>
  <c r="R144" i="3"/>
  <c r="R127" i="28"/>
  <c r="R67" i="1"/>
  <c r="R145" i="3"/>
  <c r="R68" i="4"/>
  <c r="R143" i="3"/>
  <c r="R68" i="3"/>
  <c r="E82" i="5"/>
  <c r="H81" i="5" s="1"/>
  <c r="I81" i="5" s="1"/>
  <c r="J81" i="5" s="1"/>
  <c r="D97" i="5"/>
  <c r="R114" i="1"/>
  <c r="R112" i="28"/>
  <c r="R139" i="3"/>
  <c r="R26" i="1"/>
  <c r="O26" i="1"/>
  <c r="R79" i="15"/>
  <c r="R37" i="3"/>
  <c r="R75" i="28"/>
  <c r="R82" i="15"/>
  <c r="S136" i="1"/>
  <c r="U136" i="1" s="1"/>
  <c r="AT136" i="1" s="1"/>
  <c r="AX136" i="1" s="1"/>
  <c r="R97" i="15"/>
  <c r="R42" i="1"/>
  <c r="O42" i="1"/>
  <c r="R141" i="15"/>
  <c r="R97" i="30"/>
  <c r="R50" i="29"/>
  <c r="R82" i="29"/>
  <c r="R73" i="3"/>
  <c r="O73" i="3"/>
  <c r="P73" i="3" s="1"/>
  <c r="Q73" i="3" s="1"/>
  <c r="S73" i="3" s="1"/>
  <c r="U73" i="3" s="1"/>
  <c r="AQ73" i="3" s="1"/>
  <c r="AU73" i="3" s="1"/>
  <c r="R142" i="30"/>
  <c r="R125" i="29"/>
  <c r="R138" i="33"/>
  <c r="R147" i="33"/>
  <c r="R67" i="29"/>
  <c r="R28" i="28"/>
  <c r="R27" i="28"/>
  <c r="E82" i="15"/>
  <c r="H81" i="15" s="1"/>
  <c r="I81" i="15" s="1"/>
  <c r="J81" i="15" s="1"/>
  <c r="D97" i="15"/>
  <c r="R44" i="29"/>
  <c r="O44" i="29"/>
  <c r="P44" i="29" s="1"/>
  <c r="Q44" i="29" s="1"/>
  <c r="S44" i="29" s="1"/>
  <c r="U44" i="29" s="1"/>
  <c r="AQ44" i="29" s="1"/>
  <c r="R77" i="33"/>
  <c r="R49" i="29"/>
  <c r="R110" i="29"/>
  <c r="R106" i="33"/>
  <c r="R46" i="15"/>
  <c r="R141" i="29"/>
  <c r="R107" i="2"/>
  <c r="D93" i="33"/>
  <c r="E78" i="33"/>
  <c r="H77" i="33" s="1"/>
  <c r="I77" i="33" s="1"/>
  <c r="J77" i="33" s="1"/>
  <c r="D94" i="28"/>
  <c r="E79" i="28"/>
  <c r="H78" i="28" s="1"/>
  <c r="I78" i="28" s="1"/>
  <c r="J78" i="28" s="1"/>
  <c r="R113" i="30"/>
  <c r="R115" i="30"/>
  <c r="R26" i="29"/>
  <c r="O26" i="29"/>
  <c r="P26" i="29" s="1"/>
  <c r="Q26" i="29" s="1"/>
  <c r="S26" i="29" s="1"/>
  <c r="U26" i="29" s="1"/>
  <c r="AQ26" i="29" s="1"/>
  <c r="AU26" i="29" s="1"/>
  <c r="R33" i="20"/>
  <c r="R90" i="20"/>
  <c r="R123" i="20"/>
  <c r="S73" i="20"/>
  <c r="U73" i="20" s="1"/>
  <c r="AQ73" i="20" s="1"/>
  <c r="AU73" i="20" s="1"/>
  <c r="E60" i="20"/>
  <c r="H59" i="20" s="1"/>
  <c r="I59" i="20" s="1"/>
  <c r="J59" i="20" s="1"/>
  <c r="D74" i="20"/>
  <c r="R32" i="31"/>
  <c r="R47" i="31"/>
  <c r="R107" i="31"/>
  <c r="R33" i="31"/>
  <c r="R81" i="19"/>
  <c r="D93" i="31"/>
  <c r="E78" i="31"/>
  <c r="H77" i="31" s="1"/>
  <c r="I77" i="31" s="1"/>
  <c r="J77" i="31" s="1"/>
  <c r="R26" i="19"/>
  <c r="O26" i="19"/>
  <c r="R108" i="18"/>
  <c r="D90" i="31"/>
  <c r="E75" i="31"/>
  <c r="H74" i="31" s="1"/>
  <c r="I74" i="31" s="1"/>
  <c r="J74" i="31" s="1"/>
  <c r="E81" i="31"/>
  <c r="H80" i="31" s="1"/>
  <c r="I80" i="31" s="1"/>
  <c r="J80" i="31" s="1"/>
  <c r="D96" i="31"/>
  <c r="R59" i="19"/>
  <c r="O59" i="19"/>
  <c r="P59" i="19" s="1"/>
  <c r="Q59" i="19" s="1"/>
  <c r="O89" i="18"/>
  <c r="R89" i="18"/>
  <c r="O136" i="17"/>
  <c r="R136" i="17"/>
  <c r="R109" i="19"/>
  <c r="R138" i="18"/>
  <c r="R143" i="18"/>
  <c r="U58" i="18"/>
  <c r="AQ58" i="18" s="1"/>
  <c r="AU58" i="18" s="1"/>
  <c r="R74" i="31"/>
  <c r="R79" i="31"/>
  <c r="R100" i="17"/>
  <c r="R67" i="18"/>
  <c r="R84" i="17"/>
  <c r="R144" i="16"/>
  <c r="R74" i="16"/>
  <c r="O74" i="16"/>
  <c r="R77" i="18"/>
  <c r="R90" i="19"/>
  <c r="E70" i="17"/>
  <c r="H69" i="17" s="1"/>
  <c r="I69" i="17" s="1"/>
  <c r="J69" i="17" s="1"/>
  <c r="D84" i="17"/>
  <c r="R115" i="14"/>
  <c r="R32" i="14"/>
  <c r="R125" i="16"/>
  <c r="R131" i="16"/>
  <c r="R96" i="14"/>
  <c r="R30" i="17"/>
  <c r="R141" i="13"/>
  <c r="R36" i="13"/>
  <c r="R137" i="14"/>
  <c r="R81" i="13"/>
  <c r="R145" i="12"/>
  <c r="R107" i="12"/>
  <c r="R109" i="10"/>
  <c r="R64" i="14"/>
  <c r="E78" i="13"/>
  <c r="H77" i="13" s="1"/>
  <c r="I77" i="13" s="1"/>
  <c r="J77" i="13" s="1"/>
  <c r="D93" i="13"/>
  <c r="R64" i="12"/>
  <c r="R95" i="10"/>
  <c r="D94" i="12"/>
  <c r="E79" i="12"/>
  <c r="H78" i="12" s="1"/>
  <c r="I78" i="12" s="1"/>
  <c r="J78" i="12" s="1"/>
  <c r="R64" i="10"/>
  <c r="E74" i="12"/>
  <c r="H73" i="12" s="1"/>
  <c r="I73" i="12" s="1"/>
  <c r="J73" i="12" s="1"/>
  <c r="D89" i="12"/>
  <c r="R69" i="11"/>
  <c r="R113" i="9"/>
  <c r="R110" i="8"/>
  <c r="R116" i="8"/>
  <c r="R31" i="9"/>
  <c r="R84" i="11"/>
  <c r="R111" i="9"/>
  <c r="R91" i="9"/>
  <c r="R137" i="8"/>
  <c r="R68" i="8"/>
  <c r="R141" i="6"/>
  <c r="R36" i="8"/>
  <c r="E82" i="8"/>
  <c r="H81" i="8" s="1"/>
  <c r="I81" i="8" s="1"/>
  <c r="J81" i="8" s="1"/>
  <c r="D97" i="8"/>
  <c r="R84" i="6"/>
  <c r="R99" i="6"/>
  <c r="D115" i="6"/>
  <c r="E100" i="6"/>
  <c r="H99" i="6" s="1"/>
  <c r="I99" i="6" s="1"/>
  <c r="J99" i="6" s="1"/>
  <c r="R96" i="4"/>
  <c r="R122" i="7"/>
  <c r="E74" i="6"/>
  <c r="H73" i="6" s="1"/>
  <c r="I73" i="6" s="1"/>
  <c r="J73" i="6" s="1"/>
  <c r="P73" i="6" s="1"/>
  <c r="D89" i="6"/>
  <c r="R144" i="5"/>
  <c r="D83" i="5"/>
  <c r="E69" i="5"/>
  <c r="H68" i="5" s="1"/>
  <c r="I68" i="5" s="1"/>
  <c r="J68" i="5" s="1"/>
  <c r="R49" i="6"/>
  <c r="R49" i="5"/>
  <c r="D129" i="6"/>
  <c r="E114" i="6"/>
  <c r="H113" i="6" s="1"/>
  <c r="I113" i="6" s="1"/>
  <c r="J113" i="6" s="1"/>
  <c r="R111" i="4"/>
  <c r="E80" i="6"/>
  <c r="H79" i="6" s="1"/>
  <c r="I79" i="6" s="1"/>
  <c r="J79" i="6" s="1"/>
  <c r="D95" i="6"/>
  <c r="R95" i="4"/>
  <c r="R146" i="3"/>
  <c r="R35" i="6"/>
  <c r="R125" i="3"/>
  <c r="R127" i="3"/>
  <c r="R110" i="3"/>
  <c r="R113" i="3"/>
  <c r="R29" i="5"/>
  <c r="R124" i="3"/>
  <c r="R67" i="4"/>
  <c r="R63" i="1"/>
  <c r="R115" i="1"/>
  <c r="R69" i="4"/>
  <c r="R65" i="3"/>
  <c r="R93" i="2"/>
  <c r="R110" i="1"/>
  <c r="R97" i="2"/>
  <c r="R106" i="28"/>
  <c r="R123" i="28"/>
  <c r="R37" i="4"/>
  <c r="E96" i="2"/>
  <c r="H95" i="2" s="1"/>
  <c r="I95" i="2" s="1"/>
  <c r="J95" i="2" s="1"/>
  <c r="D111" i="2"/>
  <c r="O42" i="28"/>
  <c r="P42" i="28" s="1"/>
  <c r="Q42" i="28" s="1"/>
  <c r="S42" i="28" s="1"/>
  <c r="U42" i="28" s="1"/>
  <c r="AQ42" i="28" s="1"/>
  <c r="AU42" i="28" s="1"/>
  <c r="R42" i="28"/>
  <c r="R30" i="3"/>
  <c r="R47" i="2"/>
  <c r="R90" i="28"/>
  <c r="O42" i="30"/>
  <c r="R42" i="30"/>
  <c r="R137" i="3"/>
  <c r="R75" i="15"/>
  <c r="O75" i="15"/>
  <c r="P75" i="15" s="1"/>
  <c r="Q75" i="15" s="1"/>
  <c r="S75" i="15" s="1"/>
  <c r="U75" i="15" s="1"/>
  <c r="AQ75" i="15" s="1"/>
  <c r="AU75" i="15" s="1"/>
  <c r="R79" i="30"/>
  <c r="D126" i="2"/>
  <c r="E111" i="2"/>
  <c r="H110" i="2" s="1"/>
  <c r="I110" i="2" s="1"/>
  <c r="J110" i="2" s="1"/>
  <c r="R48" i="3"/>
  <c r="R81" i="30"/>
  <c r="R67" i="30"/>
  <c r="R66" i="15"/>
  <c r="D97" i="28"/>
  <c r="E82" i="28"/>
  <c r="H81" i="28" s="1"/>
  <c r="I81" i="28" s="1"/>
  <c r="J81" i="28" s="1"/>
  <c r="R26" i="15"/>
  <c r="O26" i="15"/>
  <c r="R76" i="3"/>
  <c r="R108" i="29"/>
  <c r="R100" i="33"/>
  <c r="R32" i="28"/>
  <c r="R31" i="28"/>
  <c r="AU42" i="29"/>
  <c r="S73" i="1"/>
  <c r="U73" i="1" s="1"/>
  <c r="AQ73" i="1" s="1"/>
  <c r="AU73" i="1" s="1"/>
  <c r="R94" i="33"/>
  <c r="R42" i="15"/>
  <c r="O42" i="15"/>
  <c r="R144" i="29"/>
  <c r="E75" i="33"/>
  <c r="H74" i="33" s="1"/>
  <c r="I74" i="33" s="1"/>
  <c r="J74" i="33" s="1"/>
  <c r="D90" i="33"/>
  <c r="R116" i="30"/>
  <c r="R109" i="30"/>
  <c r="R123" i="31"/>
  <c r="R129" i="31"/>
  <c r="D100" i="20"/>
  <c r="E85" i="20"/>
  <c r="H84" i="20" s="1"/>
  <c r="I84" i="20" s="1"/>
  <c r="J84" i="20" s="1"/>
  <c r="R110" i="31"/>
  <c r="R46" i="31"/>
  <c r="R44" i="19"/>
  <c r="R63" i="19"/>
  <c r="R129" i="18"/>
  <c r="R122" i="18"/>
  <c r="R125" i="17"/>
  <c r="R114" i="17"/>
  <c r="R62" i="19"/>
  <c r="R141" i="18"/>
  <c r="R96" i="17"/>
  <c r="E83" i="31"/>
  <c r="H82" i="31" s="1"/>
  <c r="I82" i="31" s="1"/>
  <c r="J82" i="31" s="1"/>
  <c r="D98" i="31"/>
  <c r="R77" i="31"/>
  <c r="E99" i="18"/>
  <c r="H98" i="18" s="1"/>
  <c r="I98" i="18" s="1"/>
  <c r="J98" i="18" s="1"/>
  <c r="D114" i="18"/>
  <c r="R98" i="17"/>
  <c r="R68" i="16"/>
  <c r="R75" i="18"/>
  <c r="R80" i="18"/>
  <c r="R92" i="19"/>
  <c r="D114" i="16"/>
  <c r="E99" i="16"/>
  <c r="H98" i="16" s="1"/>
  <c r="I98" i="16" s="1"/>
  <c r="J98" i="16" s="1"/>
  <c r="R100" i="16"/>
  <c r="R91" i="14"/>
  <c r="D115" i="16"/>
  <c r="E100" i="16"/>
  <c r="H99" i="16" s="1"/>
  <c r="I99" i="16" s="1"/>
  <c r="J99" i="16" s="1"/>
  <c r="R27" i="17"/>
  <c r="O27" i="17"/>
  <c r="P27" i="17" s="1"/>
  <c r="Q27" i="17" s="1"/>
  <c r="S27" i="17" s="1"/>
  <c r="U27" i="17" s="1"/>
  <c r="AQ27" i="17" s="1"/>
  <c r="AU27" i="17" s="1"/>
  <c r="R51" i="14"/>
  <c r="R138" i="13"/>
  <c r="E76" i="14"/>
  <c r="H75" i="14" s="1"/>
  <c r="I75" i="14" s="1"/>
  <c r="J75" i="14" s="1"/>
  <c r="D91" i="14"/>
  <c r="E74" i="14"/>
  <c r="H73" i="14" s="1"/>
  <c r="I73" i="14" s="1"/>
  <c r="J73" i="14" s="1"/>
  <c r="D89" i="14"/>
  <c r="R140" i="14"/>
  <c r="D100" i="13"/>
  <c r="E85" i="13"/>
  <c r="H84" i="13" s="1"/>
  <c r="I84" i="13" s="1"/>
  <c r="J84" i="13" s="1"/>
  <c r="R61" i="13"/>
  <c r="R64" i="13"/>
  <c r="R139" i="12"/>
  <c r="R79" i="12"/>
  <c r="R126" i="10"/>
  <c r="R84" i="12"/>
  <c r="R106" i="10"/>
  <c r="R143" i="10"/>
  <c r="R51" i="12"/>
  <c r="E82" i="12"/>
  <c r="H81" i="12" s="1"/>
  <c r="I81" i="12" s="1"/>
  <c r="J81" i="12" s="1"/>
  <c r="D97" i="12"/>
  <c r="R92" i="10"/>
  <c r="R29" i="10"/>
  <c r="D90" i="12"/>
  <c r="E75" i="12"/>
  <c r="H74" i="12" s="1"/>
  <c r="I74" i="12" s="1"/>
  <c r="J74" i="12" s="1"/>
  <c r="R61" i="10"/>
  <c r="R112" i="11"/>
  <c r="E75" i="10"/>
  <c r="H74" i="10" s="1"/>
  <c r="I74" i="10" s="1"/>
  <c r="J74" i="10" s="1"/>
  <c r="D90" i="10"/>
  <c r="D94" i="11"/>
  <c r="E79" i="11"/>
  <c r="H78" i="11" s="1"/>
  <c r="I78" i="11" s="1"/>
  <c r="J78" i="11" s="1"/>
  <c r="D96" i="11"/>
  <c r="E81" i="11"/>
  <c r="H80" i="11" s="1"/>
  <c r="I80" i="11" s="1"/>
  <c r="J80" i="11" s="1"/>
  <c r="R29" i="9"/>
  <c r="D107" i="9"/>
  <c r="E92" i="9"/>
  <c r="H91" i="9" s="1"/>
  <c r="I91" i="9" s="1"/>
  <c r="J91" i="9" s="1"/>
  <c r="R68" i="9"/>
  <c r="R96" i="8"/>
  <c r="R62" i="9"/>
  <c r="R107" i="8"/>
  <c r="R113" i="8"/>
  <c r="R42" i="11"/>
  <c r="O42" i="11"/>
  <c r="P42" i="11" s="1"/>
  <c r="Q42" i="11" s="1"/>
  <c r="S42" i="11" s="1"/>
  <c r="U42" i="11" s="1"/>
  <c r="AQ42" i="11" s="1"/>
  <c r="R147" i="8"/>
  <c r="R69" i="8"/>
  <c r="R126" i="8"/>
  <c r="R96" i="9"/>
  <c r="R49" i="9"/>
  <c r="R130" i="8"/>
  <c r="R61" i="9"/>
  <c r="R35" i="8"/>
  <c r="R138" i="6"/>
  <c r="D97" i="9"/>
  <c r="E82" i="9"/>
  <c r="H81" i="9" s="1"/>
  <c r="I81" i="9" s="1"/>
  <c r="J81" i="9" s="1"/>
  <c r="D94" i="8"/>
  <c r="E79" i="8"/>
  <c r="H78" i="8" s="1"/>
  <c r="I78" i="8" s="1"/>
  <c r="J78" i="8" s="1"/>
  <c r="R34" i="8"/>
  <c r="R35" i="7"/>
  <c r="R81" i="6"/>
  <c r="R127" i="6"/>
  <c r="R74" i="7"/>
  <c r="R51" i="7"/>
  <c r="R91" i="4"/>
  <c r="R116" i="4"/>
  <c r="R147" i="5"/>
  <c r="R67" i="5"/>
  <c r="R115" i="4"/>
  <c r="R108" i="4"/>
  <c r="R44" i="4"/>
  <c r="R132" i="3"/>
  <c r="R124" i="4"/>
  <c r="R107" i="3"/>
  <c r="R144" i="2"/>
  <c r="R90" i="2"/>
  <c r="O90" i="2"/>
  <c r="R80" i="2"/>
  <c r="R124" i="1"/>
  <c r="R141" i="28"/>
  <c r="R98" i="1"/>
  <c r="R92" i="2"/>
  <c r="R78" i="2"/>
  <c r="R146" i="28"/>
  <c r="R121" i="28"/>
  <c r="O121" i="28"/>
  <c r="R116" i="1"/>
  <c r="AJ89" i="1"/>
  <c r="AN89" i="1" s="1"/>
  <c r="R140" i="3"/>
  <c r="R46" i="28"/>
  <c r="R63" i="30"/>
  <c r="R76" i="30"/>
  <c r="E77" i="3"/>
  <c r="H76" i="3" s="1"/>
  <c r="I76" i="3" s="1"/>
  <c r="J76" i="3" s="1"/>
  <c r="D92" i="3"/>
  <c r="D95" i="4"/>
  <c r="E80" i="4"/>
  <c r="H79" i="4" s="1"/>
  <c r="I79" i="4" s="1"/>
  <c r="J79" i="4" s="1"/>
  <c r="E69" i="30"/>
  <c r="H68" i="30" s="1"/>
  <c r="I68" i="30" s="1"/>
  <c r="J68" i="30" s="1"/>
  <c r="D83" i="30"/>
  <c r="R47" i="1"/>
  <c r="R82" i="28"/>
  <c r="R49" i="30"/>
  <c r="R78" i="33"/>
  <c r="E74" i="30"/>
  <c r="H73" i="30" s="1"/>
  <c r="I73" i="30" s="1"/>
  <c r="J73" i="30" s="1"/>
  <c r="P73" i="30" s="1"/>
  <c r="D89" i="30"/>
  <c r="R36" i="15"/>
  <c r="R79" i="3"/>
  <c r="R140" i="15"/>
  <c r="E97" i="28"/>
  <c r="H96" i="28" s="1"/>
  <c r="I96" i="28" s="1"/>
  <c r="J96" i="28" s="1"/>
  <c r="D112" i="28"/>
  <c r="R132" i="15"/>
  <c r="R44" i="15"/>
  <c r="R69" i="29"/>
  <c r="R123" i="33"/>
  <c r="R48" i="28"/>
  <c r="D98" i="33"/>
  <c r="E83" i="33"/>
  <c r="H82" i="33" s="1"/>
  <c r="I82" i="33" s="1"/>
  <c r="J82" i="33" s="1"/>
  <c r="R114" i="30"/>
  <c r="R112" i="30"/>
  <c r="R128" i="29"/>
  <c r="R49" i="33"/>
  <c r="R145" i="33"/>
  <c r="R30" i="29"/>
  <c r="R95" i="20"/>
  <c r="R132" i="20"/>
  <c r="R42" i="31"/>
  <c r="O42" i="31"/>
  <c r="P42" i="31" s="1"/>
  <c r="Q42" i="31" s="1"/>
  <c r="S42" i="31" s="1"/>
  <c r="U42" i="31" s="1"/>
  <c r="AQ42" i="31" s="1"/>
  <c r="AU42" i="31" s="1"/>
  <c r="R44" i="31"/>
  <c r="E81" i="20"/>
  <c r="H80" i="20" s="1"/>
  <c r="I80" i="20" s="1"/>
  <c r="J80" i="20" s="1"/>
  <c r="D96" i="20"/>
  <c r="D107" i="31"/>
  <c r="E92" i="31"/>
  <c r="H91" i="31" s="1"/>
  <c r="I91" i="31" s="1"/>
  <c r="J91" i="31" s="1"/>
  <c r="O60" i="19"/>
  <c r="R60" i="19"/>
  <c r="R46" i="19"/>
  <c r="R33" i="19"/>
  <c r="R116" i="18"/>
  <c r="R106" i="18"/>
  <c r="R114" i="18"/>
  <c r="R111" i="17"/>
  <c r="O105" i="17"/>
  <c r="R105" i="17"/>
  <c r="R65" i="19"/>
  <c r="R91" i="17"/>
  <c r="R80" i="31"/>
  <c r="R95" i="17"/>
  <c r="R146" i="17"/>
  <c r="R75" i="17"/>
  <c r="R123" i="17"/>
  <c r="R47" i="18"/>
  <c r="R94" i="17"/>
  <c r="D99" i="17"/>
  <c r="E84" i="17"/>
  <c r="H83" i="17" s="1"/>
  <c r="I83" i="17" s="1"/>
  <c r="J83" i="17" s="1"/>
  <c r="R78" i="18"/>
  <c r="R97" i="19"/>
  <c r="R95" i="19"/>
  <c r="R112" i="14"/>
  <c r="O89" i="14"/>
  <c r="R89" i="14"/>
  <c r="R91" i="16"/>
  <c r="R121" i="16"/>
  <c r="O121" i="16"/>
  <c r="R82" i="14"/>
  <c r="R52" i="14"/>
  <c r="R84" i="14"/>
  <c r="D90" i="14"/>
  <c r="E75" i="14"/>
  <c r="H74" i="14" s="1"/>
  <c r="I74" i="14" s="1"/>
  <c r="J74" i="14" s="1"/>
  <c r="E62" i="16"/>
  <c r="H61" i="16" s="1"/>
  <c r="I61" i="16" s="1"/>
  <c r="J61" i="16" s="1"/>
  <c r="D76" i="16"/>
  <c r="R32" i="13"/>
  <c r="R146" i="13"/>
  <c r="R138" i="14"/>
  <c r="R143" i="14"/>
  <c r="R130" i="12"/>
  <c r="R45" i="12"/>
  <c r="R142" i="12"/>
  <c r="R76" i="12"/>
  <c r="R93" i="13"/>
  <c r="R81" i="12"/>
  <c r="R130" i="10"/>
  <c r="R84" i="10"/>
  <c r="R100" i="10"/>
  <c r="R95" i="11"/>
  <c r="E83" i="12"/>
  <c r="H82" i="12" s="1"/>
  <c r="I82" i="12" s="1"/>
  <c r="J82" i="12" s="1"/>
  <c r="D98" i="12"/>
  <c r="R109" i="11"/>
  <c r="D94" i="10"/>
  <c r="E79" i="10"/>
  <c r="H78" i="10" s="1"/>
  <c r="I78" i="10" s="1"/>
  <c r="J78" i="10" s="1"/>
  <c r="R47" i="10"/>
  <c r="R91" i="8"/>
  <c r="R65" i="9"/>
  <c r="R144" i="8"/>
  <c r="D82" i="8"/>
  <c r="E68" i="8"/>
  <c r="H67" i="8" s="1"/>
  <c r="I67" i="8" s="1"/>
  <c r="J67" i="8" s="1"/>
  <c r="R27" i="9"/>
  <c r="O27" i="9"/>
  <c r="P27" i="9" s="1"/>
  <c r="Q27" i="9" s="1"/>
  <c r="S27" i="9" s="1"/>
  <c r="U27" i="9" s="1"/>
  <c r="AQ27" i="9" s="1"/>
  <c r="AU27" i="9" s="1"/>
  <c r="R53" i="11"/>
  <c r="E69" i="9"/>
  <c r="H68" i="9" s="1"/>
  <c r="I68" i="9" s="1"/>
  <c r="J68" i="9" s="1"/>
  <c r="D83" i="9"/>
  <c r="R30" i="8"/>
  <c r="R69" i="7"/>
  <c r="R83" i="7"/>
  <c r="D95" i="8"/>
  <c r="E80" i="8"/>
  <c r="H79" i="8" s="1"/>
  <c r="I79" i="8" s="1"/>
  <c r="J79" i="8" s="1"/>
  <c r="E92" i="8"/>
  <c r="H91" i="8" s="1"/>
  <c r="I91" i="8" s="1"/>
  <c r="J91" i="8" s="1"/>
  <c r="D107" i="8"/>
  <c r="E68" i="7"/>
  <c r="H67" i="7" s="1"/>
  <c r="I67" i="7" s="1"/>
  <c r="J67" i="7" s="1"/>
  <c r="D82" i="7"/>
  <c r="D93" i="8"/>
  <c r="E78" i="8"/>
  <c r="H77" i="8" s="1"/>
  <c r="I77" i="8" s="1"/>
  <c r="J77" i="8" s="1"/>
  <c r="E62" i="8"/>
  <c r="H61" i="8" s="1"/>
  <c r="I61" i="8" s="1"/>
  <c r="J61" i="8" s="1"/>
  <c r="D76" i="8"/>
  <c r="R126" i="6"/>
  <c r="R77" i="7"/>
  <c r="R46" i="7"/>
  <c r="R113" i="4"/>
  <c r="D112" i="6"/>
  <c r="E97" i="6"/>
  <c r="H96" i="6" s="1"/>
  <c r="I96" i="6" s="1"/>
  <c r="J96" i="6" s="1"/>
  <c r="O58" i="5"/>
  <c r="R58" i="5"/>
  <c r="R44" i="6"/>
  <c r="D106" i="6"/>
  <c r="E91" i="6"/>
  <c r="H90" i="6" s="1"/>
  <c r="I90" i="6" s="1"/>
  <c r="J90" i="6" s="1"/>
  <c r="R46" i="5"/>
  <c r="R142" i="4"/>
  <c r="D96" i="5"/>
  <c r="E81" i="5"/>
  <c r="H80" i="5" s="1"/>
  <c r="I80" i="5" s="1"/>
  <c r="J80" i="5" s="1"/>
  <c r="R29" i="6"/>
  <c r="R28" i="6"/>
  <c r="R111" i="3"/>
  <c r="R114" i="3"/>
  <c r="R33" i="5"/>
  <c r="R124" i="2"/>
  <c r="R77" i="2"/>
  <c r="R111" i="1"/>
  <c r="R138" i="28"/>
  <c r="R147" i="28"/>
  <c r="U42" i="5"/>
  <c r="AQ42" i="5" s="1"/>
  <c r="E81" i="2"/>
  <c r="H80" i="2" s="1"/>
  <c r="I80" i="2" s="1"/>
  <c r="J80" i="2" s="1"/>
  <c r="D96" i="2"/>
  <c r="R75" i="2"/>
  <c r="R132" i="28"/>
  <c r="R95" i="1"/>
  <c r="R30" i="4"/>
  <c r="E61" i="3"/>
  <c r="H60" i="3" s="1"/>
  <c r="I60" i="3" s="1"/>
  <c r="J60" i="3" s="1"/>
  <c r="D75" i="3"/>
  <c r="O105" i="1"/>
  <c r="R105" i="1"/>
  <c r="R144" i="30"/>
  <c r="D76" i="4"/>
  <c r="E62" i="4"/>
  <c r="H61" i="4" s="1"/>
  <c r="I61" i="4" s="1"/>
  <c r="J61" i="4" s="1"/>
  <c r="R34" i="3"/>
  <c r="R95" i="28"/>
  <c r="R44" i="28"/>
  <c r="R36" i="30"/>
  <c r="D106" i="5"/>
  <c r="E91" i="5"/>
  <c r="H90" i="5" s="1"/>
  <c r="I90" i="5" s="1"/>
  <c r="J90" i="5" s="1"/>
  <c r="R53" i="2"/>
  <c r="R66" i="30"/>
  <c r="E117" i="2"/>
  <c r="H116" i="2" s="1"/>
  <c r="I116" i="2" s="1"/>
  <c r="J116" i="2" s="1"/>
  <c r="D132" i="2"/>
  <c r="R143" i="2"/>
  <c r="R78" i="30"/>
  <c r="R89" i="28"/>
  <c r="O89" i="28"/>
  <c r="R50" i="1"/>
  <c r="R73" i="28"/>
  <c r="O73" i="28"/>
  <c r="R136" i="15"/>
  <c r="O136" i="15"/>
  <c r="R75" i="33"/>
  <c r="R123" i="29"/>
  <c r="U58" i="1"/>
  <c r="AQ58" i="1" s="1"/>
  <c r="AU58" i="1" s="1"/>
  <c r="R95" i="33"/>
  <c r="R90" i="33"/>
  <c r="R36" i="28"/>
  <c r="R35" i="28"/>
  <c r="R129" i="29"/>
  <c r="E74" i="15"/>
  <c r="H73" i="15" s="1"/>
  <c r="I73" i="15" s="1"/>
  <c r="J73" i="15" s="1"/>
  <c r="D89" i="15"/>
  <c r="R122" i="29"/>
  <c r="R143" i="33"/>
  <c r="E70" i="33"/>
  <c r="H69" i="33" s="1"/>
  <c r="I69" i="33" s="1"/>
  <c r="J69" i="33" s="1"/>
  <c r="D84" i="33"/>
  <c r="E77" i="2"/>
  <c r="H76" i="2" s="1"/>
  <c r="I76" i="2" s="1"/>
  <c r="J76" i="2" s="1"/>
  <c r="D92" i="2"/>
  <c r="R66" i="29"/>
  <c r="R90" i="29"/>
  <c r="R121" i="33"/>
  <c r="O121" i="33"/>
  <c r="R93" i="30"/>
  <c r="E82" i="30"/>
  <c r="H81" i="30" s="1"/>
  <c r="I81" i="30" s="1"/>
  <c r="J81" i="30" s="1"/>
  <c r="D97" i="30"/>
  <c r="R121" i="15"/>
  <c r="O121" i="15"/>
  <c r="E61" i="33"/>
  <c r="H60" i="33" s="1"/>
  <c r="I60" i="33" s="1"/>
  <c r="J60" i="33" s="1"/>
  <c r="D75" i="33"/>
  <c r="E92" i="20"/>
  <c r="H91" i="20" s="1"/>
  <c r="I91" i="20" s="1"/>
  <c r="J91" i="20" s="1"/>
  <c r="D107" i="20"/>
  <c r="R47" i="20"/>
  <c r="R42" i="20"/>
  <c r="O42" i="20"/>
  <c r="P42" i="20" s="1"/>
  <c r="Q42" i="20" s="1"/>
  <c r="S42" i="20" s="1"/>
  <c r="U42" i="20" s="1"/>
  <c r="AQ42" i="20" s="1"/>
  <c r="AU42" i="20" s="1"/>
  <c r="R108" i="31"/>
  <c r="R113" i="18"/>
  <c r="R100" i="18"/>
  <c r="R108" i="17"/>
  <c r="R97" i="17"/>
  <c r="D116" i="31"/>
  <c r="E101" i="31"/>
  <c r="H100" i="31" s="1"/>
  <c r="I100" i="31" s="1"/>
  <c r="J100" i="31" s="1"/>
  <c r="R112" i="17"/>
  <c r="R132" i="17"/>
  <c r="R78" i="17"/>
  <c r="R110" i="16"/>
  <c r="R121" i="17"/>
  <c r="O121" i="17"/>
  <c r="R50" i="18"/>
  <c r="D96" i="18"/>
  <c r="E81" i="18"/>
  <c r="H80" i="18" s="1"/>
  <c r="I80" i="18" s="1"/>
  <c r="J80" i="18" s="1"/>
  <c r="D90" i="18"/>
  <c r="E75" i="18"/>
  <c r="H74" i="18" s="1"/>
  <c r="I74" i="18" s="1"/>
  <c r="J74" i="18" s="1"/>
  <c r="R109" i="14"/>
  <c r="R96" i="16"/>
  <c r="R123" i="16"/>
  <c r="R108" i="16"/>
  <c r="R35" i="14"/>
  <c r="R36" i="16"/>
  <c r="R81" i="14"/>
  <c r="R34" i="14"/>
  <c r="R31" i="17"/>
  <c r="R37" i="14"/>
  <c r="R126" i="13"/>
  <c r="E75" i="16"/>
  <c r="H74" i="16" s="1"/>
  <c r="I74" i="16" s="1"/>
  <c r="J74" i="16" s="1"/>
  <c r="D90" i="16"/>
  <c r="R132" i="13"/>
  <c r="R47" i="13"/>
  <c r="R141" i="14"/>
  <c r="R129" i="13"/>
  <c r="D95" i="13"/>
  <c r="E80" i="13"/>
  <c r="H79" i="13" s="1"/>
  <c r="I79" i="13" s="1"/>
  <c r="J79" i="13" s="1"/>
  <c r="R82" i="12"/>
  <c r="R116" i="10"/>
  <c r="R98" i="13"/>
  <c r="D91" i="13"/>
  <c r="E76" i="13"/>
  <c r="H75" i="13" s="1"/>
  <c r="I75" i="13" s="1"/>
  <c r="J75" i="13" s="1"/>
  <c r="R37" i="12"/>
  <c r="R83" i="12"/>
  <c r="E76" i="12"/>
  <c r="H75" i="12" s="1"/>
  <c r="I75" i="12" s="1"/>
  <c r="J75" i="12" s="1"/>
  <c r="D91" i="12"/>
  <c r="R123" i="11"/>
  <c r="R91" i="10"/>
  <c r="R96" i="11"/>
  <c r="R106" i="11"/>
  <c r="R132" i="9"/>
  <c r="R82" i="9"/>
  <c r="R58" i="11"/>
  <c r="O58" i="11"/>
  <c r="P58" i="11" s="1"/>
  <c r="Q58" i="11" s="1"/>
  <c r="R50" i="10"/>
  <c r="E62" i="10"/>
  <c r="H61" i="10" s="1"/>
  <c r="I61" i="10" s="1"/>
  <c r="J61" i="10" s="1"/>
  <c r="D76" i="10"/>
  <c r="R68" i="11"/>
  <c r="R47" i="11"/>
  <c r="R145" i="8"/>
  <c r="R84" i="8"/>
  <c r="D90" i="9"/>
  <c r="E75" i="9"/>
  <c r="H74" i="9" s="1"/>
  <c r="I74" i="9" s="1"/>
  <c r="J74" i="9" s="1"/>
  <c r="R63" i="8"/>
  <c r="R66" i="8"/>
  <c r="R73" i="11"/>
  <c r="O73" i="11"/>
  <c r="R82" i="11"/>
  <c r="R43" i="11"/>
  <c r="O43" i="11"/>
  <c r="P43" i="11" s="1"/>
  <c r="Q43" i="11" s="1"/>
  <c r="S43" i="11" s="1"/>
  <c r="U43" i="11" s="1"/>
  <c r="AQ43" i="11" s="1"/>
  <c r="AU43" i="11" s="1"/>
  <c r="D84" i="11"/>
  <c r="E70" i="11"/>
  <c r="H69" i="11" s="1"/>
  <c r="I69" i="11" s="1"/>
  <c r="J69" i="11" s="1"/>
  <c r="R112" i="8"/>
  <c r="R52" i="9"/>
  <c r="R45" i="8"/>
  <c r="R29" i="8"/>
  <c r="R127" i="7"/>
  <c r="R116" i="7"/>
  <c r="R66" i="7"/>
  <c r="R131" i="6"/>
  <c r="R28" i="7"/>
  <c r="R132" i="6"/>
  <c r="R80" i="7"/>
  <c r="R138" i="5"/>
  <c r="R52" i="5"/>
  <c r="R127" i="5"/>
  <c r="R146" i="4"/>
  <c r="R107" i="6"/>
  <c r="R112" i="5"/>
  <c r="R139" i="4"/>
  <c r="R122" i="4"/>
  <c r="E85" i="5"/>
  <c r="H84" i="5" s="1"/>
  <c r="I84" i="5" s="1"/>
  <c r="J84" i="5" s="1"/>
  <c r="D100" i="5"/>
  <c r="R108" i="3"/>
  <c r="R105" i="3"/>
  <c r="O105" i="3"/>
  <c r="R45" i="4"/>
  <c r="U26" i="5"/>
  <c r="AQ26" i="5" s="1"/>
  <c r="AU26" i="5" s="1"/>
  <c r="R100" i="3"/>
  <c r="D100" i="4"/>
  <c r="E85" i="4"/>
  <c r="H84" i="4" s="1"/>
  <c r="I84" i="4" s="1"/>
  <c r="J84" i="4" s="1"/>
  <c r="O74" i="2"/>
  <c r="R74" i="2"/>
  <c r="R138" i="3"/>
  <c r="R129" i="1"/>
  <c r="R91" i="1"/>
  <c r="R144" i="28"/>
  <c r="R79" i="2"/>
  <c r="R83" i="1"/>
  <c r="R60" i="4"/>
  <c r="R124" i="30"/>
  <c r="R60" i="2"/>
  <c r="R43" i="2"/>
  <c r="R125" i="28"/>
  <c r="R146" i="30"/>
  <c r="R96" i="15"/>
  <c r="E77" i="30"/>
  <c r="H76" i="30" s="1"/>
  <c r="I76" i="30" s="1"/>
  <c r="J76" i="30" s="1"/>
  <c r="D92" i="30"/>
  <c r="R79" i="28"/>
  <c r="R145" i="15"/>
  <c r="R32" i="30"/>
  <c r="R121" i="29"/>
  <c r="O121" i="29"/>
  <c r="R81" i="3"/>
  <c r="D131" i="15"/>
  <c r="E116" i="15"/>
  <c r="H115" i="15" s="1"/>
  <c r="I115" i="15" s="1"/>
  <c r="J115" i="15" s="1"/>
  <c r="R122" i="33"/>
  <c r="R29" i="28"/>
  <c r="E70" i="28"/>
  <c r="H69" i="28" s="1"/>
  <c r="I69" i="28" s="1"/>
  <c r="J69" i="28" s="1"/>
  <c r="D84" i="28"/>
  <c r="R83" i="33"/>
  <c r="R35" i="15"/>
  <c r="E64" i="33"/>
  <c r="H63" i="33" s="1"/>
  <c r="I63" i="33" s="1"/>
  <c r="J63" i="33" s="1"/>
  <c r="D78" i="33"/>
  <c r="R116" i="29"/>
  <c r="R140" i="33"/>
  <c r="R65" i="33"/>
  <c r="R105" i="2"/>
  <c r="O105" i="2"/>
  <c r="R98" i="30"/>
  <c r="R123" i="15"/>
  <c r="D100" i="30"/>
  <c r="E85" i="30"/>
  <c r="H84" i="30" s="1"/>
  <c r="I84" i="30" s="1"/>
  <c r="J84" i="30" s="1"/>
  <c r="R107" i="30"/>
  <c r="E85" i="29"/>
  <c r="H84" i="29" s="1"/>
  <c r="I84" i="29" s="1"/>
  <c r="J84" i="29" s="1"/>
  <c r="D100" i="29"/>
  <c r="R34" i="29"/>
  <c r="R100" i="20"/>
  <c r="R130" i="20"/>
  <c r="R53" i="20"/>
  <c r="R98" i="31"/>
  <c r="R35" i="31"/>
  <c r="R111" i="31"/>
  <c r="P58" i="20"/>
  <c r="Q58" i="20" s="1"/>
  <c r="S58" i="20" s="1"/>
  <c r="U58" i="20" s="1"/>
  <c r="AQ58" i="20" s="1"/>
  <c r="AU58" i="20" s="1"/>
  <c r="D105" i="20"/>
  <c r="E90" i="20"/>
  <c r="H89" i="20" s="1"/>
  <c r="I89" i="20" s="1"/>
  <c r="J89" i="20" s="1"/>
  <c r="R49" i="19"/>
  <c r="E82" i="31"/>
  <c r="H81" i="31" s="1"/>
  <c r="I81" i="31" s="1"/>
  <c r="J81" i="31" s="1"/>
  <c r="D97" i="31"/>
  <c r="R124" i="19"/>
  <c r="R48" i="19"/>
  <c r="R131" i="18"/>
  <c r="R92" i="17"/>
  <c r="R65" i="18"/>
  <c r="R144" i="18"/>
  <c r="R109" i="17"/>
  <c r="R107" i="16"/>
  <c r="R83" i="16"/>
  <c r="R45" i="16"/>
  <c r="R100" i="19"/>
  <c r="R94" i="14"/>
  <c r="R106" i="14"/>
  <c r="R106" i="16"/>
  <c r="R37" i="16"/>
  <c r="O26" i="14"/>
  <c r="R26" i="14"/>
  <c r="R122" i="13"/>
  <c r="R65" i="13"/>
  <c r="R123" i="13"/>
  <c r="E69" i="14"/>
  <c r="H68" i="14" s="1"/>
  <c r="I68" i="14" s="1"/>
  <c r="J68" i="14" s="1"/>
  <c r="D83" i="14"/>
  <c r="R115" i="12"/>
  <c r="R36" i="12"/>
  <c r="O73" i="12"/>
  <c r="R73" i="12"/>
  <c r="R113" i="10"/>
  <c r="R42" i="12"/>
  <c r="O42" i="12"/>
  <c r="P42" i="12" s="1"/>
  <c r="Q42" i="12" s="1"/>
  <c r="S42" i="12" s="1"/>
  <c r="U42" i="12" s="1"/>
  <c r="AQ42" i="12" s="1"/>
  <c r="AU42" i="12" s="1"/>
  <c r="E84" i="13"/>
  <c r="H83" i="13" s="1"/>
  <c r="I83" i="13" s="1"/>
  <c r="J83" i="13" s="1"/>
  <c r="D99" i="13"/>
  <c r="R125" i="10"/>
  <c r="O121" i="11"/>
  <c r="R121" i="11"/>
  <c r="R80" i="10"/>
  <c r="P58" i="13"/>
  <c r="Q58" i="13" s="1"/>
  <c r="S58" i="13" s="1"/>
  <c r="U58" i="13" s="1"/>
  <c r="AQ58" i="13" s="1"/>
  <c r="AU58" i="13" s="1"/>
  <c r="R145" i="11"/>
  <c r="D95" i="12"/>
  <c r="E80" i="12"/>
  <c r="H79" i="12" s="1"/>
  <c r="I79" i="12" s="1"/>
  <c r="J79" i="12" s="1"/>
  <c r="R96" i="10"/>
  <c r="R122" i="11"/>
  <c r="R99" i="11"/>
  <c r="U26" i="10"/>
  <c r="AQ26" i="10" s="1"/>
  <c r="AU26" i="10" s="1"/>
  <c r="E76" i="11"/>
  <c r="H75" i="11" s="1"/>
  <c r="I75" i="11" s="1"/>
  <c r="J75" i="11" s="1"/>
  <c r="D91" i="11"/>
  <c r="O136" i="8"/>
  <c r="R136" i="8"/>
  <c r="R129" i="8"/>
  <c r="R81" i="8"/>
  <c r="R136" i="9"/>
  <c r="O136" i="9"/>
  <c r="D93" i="9"/>
  <c r="E78" i="9"/>
  <c r="H77" i="9" s="1"/>
  <c r="I77" i="9" s="1"/>
  <c r="J77" i="9" s="1"/>
  <c r="R60" i="8"/>
  <c r="R79" i="11"/>
  <c r="R48" i="11"/>
  <c r="R109" i="8"/>
  <c r="R115" i="8"/>
  <c r="R32" i="8"/>
  <c r="R36" i="9"/>
  <c r="R114" i="7"/>
  <c r="R113" i="7"/>
  <c r="R125" i="6"/>
  <c r="R128" i="6"/>
  <c r="R69" i="6"/>
  <c r="R141" i="5"/>
  <c r="R52" i="6"/>
  <c r="R100" i="5"/>
  <c r="R110" i="6"/>
  <c r="E74" i="9"/>
  <c r="H73" i="9" s="1"/>
  <c r="I73" i="9" s="1"/>
  <c r="J73" i="9" s="1"/>
  <c r="P73" i="9" s="1"/>
  <c r="Q73" i="9" s="1"/>
  <c r="S73" i="9" s="1"/>
  <c r="U73" i="9" s="1"/>
  <c r="AQ73" i="9" s="1"/>
  <c r="AU73" i="9" s="1"/>
  <c r="D89" i="9"/>
  <c r="R109" i="5"/>
  <c r="R33" i="6"/>
  <c r="R32" i="6"/>
  <c r="R97" i="3"/>
  <c r="D95" i="3"/>
  <c r="E80" i="3"/>
  <c r="H79" i="3" s="1"/>
  <c r="I79" i="3" s="1"/>
  <c r="J79" i="3" s="1"/>
  <c r="R89" i="2"/>
  <c r="O89" i="2"/>
  <c r="P89" i="2" s="1"/>
  <c r="Q89" i="2" s="1"/>
  <c r="S89" i="2" s="1"/>
  <c r="U89" i="2" s="1"/>
  <c r="AJ89" i="2" s="1"/>
  <c r="AN89" i="2" s="1"/>
  <c r="R122" i="28"/>
  <c r="R67" i="3"/>
  <c r="E78" i="2"/>
  <c r="H77" i="2" s="1"/>
  <c r="I77" i="2" s="1"/>
  <c r="J77" i="2" s="1"/>
  <c r="D93" i="2"/>
  <c r="R63" i="4"/>
  <c r="R31" i="4"/>
  <c r="R34" i="4"/>
  <c r="R69" i="30"/>
  <c r="O27" i="3"/>
  <c r="P27" i="3" s="1"/>
  <c r="Q27" i="3" s="1"/>
  <c r="S27" i="3" s="1"/>
  <c r="U27" i="3" s="1"/>
  <c r="AQ27" i="3" s="1"/>
  <c r="AU27" i="3" s="1"/>
  <c r="R27" i="3"/>
  <c r="R100" i="28"/>
  <c r="R48" i="2"/>
  <c r="R28" i="30"/>
  <c r="O60" i="15"/>
  <c r="P60" i="15" s="1"/>
  <c r="Q60" i="15" s="1"/>
  <c r="R60" i="15"/>
  <c r="R46" i="30"/>
  <c r="R65" i="15"/>
  <c r="R58" i="2"/>
  <c r="O58" i="2"/>
  <c r="P58" i="2" s="1"/>
  <c r="Q58" i="2" s="1"/>
  <c r="R132" i="30"/>
  <c r="R58" i="30"/>
  <c r="O58" i="30"/>
  <c r="P58" i="30" s="1"/>
  <c r="Q58" i="30" s="1"/>
  <c r="S58" i="30" s="1"/>
  <c r="U58" i="30" s="1"/>
  <c r="AQ58" i="30" s="1"/>
  <c r="AU58" i="30" s="1"/>
  <c r="R91" i="15"/>
  <c r="U73" i="2"/>
  <c r="AQ73" i="2" s="1"/>
  <c r="AU73" i="2" s="1"/>
  <c r="R116" i="15"/>
  <c r="R59" i="2"/>
  <c r="O59" i="2"/>
  <c r="P59" i="2" s="1"/>
  <c r="Q59" i="2" s="1"/>
  <c r="S59" i="2" s="1"/>
  <c r="U59" i="2" s="1"/>
  <c r="AQ59" i="2" s="1"/>
  <c r="AU59" i="2" s="1"/>
  <c r="R75" i="30"/>
  <c r="D84" i="3"/>
  <c r="E70" i="3"/>
  <c r="H69" i="3" s="1"/>
  <c r="I69" i="3" s="1"/>
  <c r="J69" i="3" s="1"/>
  <c r="R76" i="28"/>
  <c r="R62" i="30"/>
  <c r="R34" i="30"/>
  <c r="R139" i="15"/>
  <c r="E91" i="28"/>
  <c r="H90" i="28" s="1"/>
  <c r="I90" i="28" s="1"/>
  <c r="J90" i="28" s="1"/>
  <c r="D106" i="28"/>
  <c r="R116" i="33"/>
  <c r="D90" i="15"/>
  <c r="E75" i="15"/>
  <c r="H74" i="15" s="1"/>
  <c r="I74" i="15" s="1"/>
  <c r="J74" i="15" s="1"/>
  <c r="E64" i="15"/>
  <c r="H63" i="15" s="1"/>
  <c r="I63" i="15" s="1"/>
  <c r="J63" i="15" s="1"/>
  <c r="D78" i="15"/>
  <c r="D91" i="28"/>
  <c r="E76" i="28"/>
  <c r="H75" i="28" s="1"/>
  <c r="I75" i="28" s="1"/>
  <c r="J75" i="28" s="1"/>
  <c r="R137" i="15"/>
  <c r="R113" i="29"/>
  <c r="R137" i="33"/>
  <c r="R62" i="33"/>
  <c r="R114" i="2"/>
  <c r="R137" i="30"/>
  <c r="E68" i="15"/>
  <c r="H67" i="15" s="1"/>
  <c r="I67" i="15" s="1"/>
  <c r="J67" i="15" s="1"/>
  <c r="D82" i="15"/>
  <c r="R33" i="15"/>
  <c r="R110" i="30"/>
  <c r="R146" i="33"/>
  <c r="R47" i="33"/>
  <c r="R91" i="20"/>
  <c r="R35" i="20"/>
  <c r="R93" i="31"/>
  <c r="O105" i="31"/>
  <c r="R105" i="31"/>
  <c r="R34" i="19"/>
  <c r="R132" i="18"/>
  <c r="R128" i="19"/>
  <c r="R43" i="19"/>
  <c r="O43" i="19"/>
  <c r="P43" i="19" s="1"/>
  <c r="Q43" i="19" s="1"/>
  <c r="R130" i="19"/>
  <c r="R62" i="18"/>
  <c r="R136" i="18"/>
  <c r="O136" i="18"/>
  <c r="R141" i="17"/>
  <c r="R83" i="31"/>
  <c r="R106" i="17"/>
  <c r="D93" i="19"/>
  <c r="E78" i="19"/>
  <c r="H77" i="19" s="1"/>
  <c r="I77" i="19" s="1"/>
  <c r="J77" i="19" s="1"/>
  <c r="R47" i="17"/>
  <c r="R46" i="17"/>
  <c r="R51" i="17"/>
  <c r="R91" i="19"/>
  <c r="D73" i="17"/>
  <c r="E59" i="17"/>
  <c r="H58" i="17" s="1"/>
  <c r="I58" i="17" s="1"/>
  <c r="J58" i="17" s="1"/>
  <c r="P58" i="17" s="1"/>
  <c r="R99" i="14"/>
  <c r="R93" i="16"/>
  <c r="R132" i="16"/>
  <c r="E92" i="17"/>
  <c r="H91" i="17" s="1"/>
  <c r="I91" i="17" s="1"/>
  <c r="J91" i="17" s="1"/>
  <c r="D107" i="17"/>
  <c r="R35" i="17"/>
  <c r="R122" i="14"/>
  <c r="R113" i="13"/>
  <c r="E83" i="14"/>
  <c r="H82" i="14" s="1"/>
  <c r="I82" i="14" s="1"/>
  <c r="J82" i="14" s="1"/>
  <c r="D98" i="14"/>
  <c r="R69" i="13"/>
  <c r="R48" i="13"/>
  <c r="R62" i="13"/>
  <c r="R27" i="13"/>
  <c r="O27" i="13"/>
  <c r="P27" i="13" s="1"/>
  <c r="Q27" i="13" s="1"/>
  <c r="S27" i="13" s="1"/>
  <c r="U27" i="13" s="1"/>
  <c r="AQ27" i="13" s="1"/>
  <c r="AU27" i="13" s="1"/>
  <c r="R66" i="14"/>
  <c r="R68" i="14"/>
  <c r="R115" i="10"/>
  <c r="R68" i="12"/>
  <c r="R77" i="10"/>
  <c r="R129" i="11"/>
  <c r="R131" i="11"/>
  <c r="R116" i="11"/>
  <c r="R35" i="10"/>
  <c r="D97" i="13"/>
  <c r="E82" i="13"/>
  <c r="H81" i="13" s="1"/>
  <c r="I81" i="13" s="1"/>
  <c r="J81" i="13" s="1"/>
  <c r="R130" i="11"/>
  <c r="R65" i="11"/>
  <c r="D95" i="10"/>
  <c r="E80" i="10"/>
  <c r="H79" i="10" s="1"/>
  <c r="I79" i="10" s="1"/>
  <c r="J79" i="10" s="1"/>
  <c r="R97" i="8"/>
  <c r="R145" i="9"/>
  <c r="R114" i="9"/>
  <c r="R124" i="8"/>
  <c r="D89" i="11"/>
  <c r="E74" i="11"/>
  <c r="H73" i="11" s="1"/>
  <c r="I73" i="11" s="1"/>
  <c r="J73" i="11" s="1"/>
  <c r="R90" i="8"/>
  <c r="R80" i="11"/>
  <c r="R137" i="9"/>
  <c r="R106" i="9"/>
  <c r="R106" i="8"/>
  <c r="R47" i="9"/>
  <c r="R89" i="8"/>
  <c r="O89" i="8"/>
  <c r="R146" i="8"/>
  <c r="R31" i="8"/>
  <c r="R105" i="7"/>
  <c r="O105" i="7"/>
  <c r="R144" i="7"/>
  <c r="R66" i="6"/>
  <c r="R49" i="7"/>
  <c r="R124" i="5"/>
  <c r="R139" i="5"/>
  <c r="O42" i="6"/>
  <c r="P42" i="6" s="1"/>
  <c r="Q42" i="6" s="1"/>
  <c r="S42" i="6" s="1"/>
  <c r="U42" i="6" s="1"/>
  <c r="AQ42" i="6" s="1"/>
  <c r="AU42" i="6" s="1"/>
  <c r="R42" i="6"/>
  <c r="R125" i="5"/>
  <c r="R63" i="5"/>
  <c r="R106" i="5"/>
  <c r="R94" i="3"/>
  <c r="R131" i="4"/>
  <c r="R92" i="3"/>
  <c r="E80" i="5"/>
  <c r="H79" i="5" s="1"/>
  <c r="I79" i="5" s="1"/>
  <c r="J79" i="5" s="1"/>
  <c r="D95" i="5"/>
  <c r="R129" i="3"/>
  <c r="R73" i="4"/>
  <c r="O73" i="4"/>
  <c r="P73" i="4" s="1"/>
  <c r="Q73" i="4" s="1"/>
  <c r="S73" i="4" s="1"/>
  <c r="U73" i="4" s="1"/>
  <c r="AQ73" i="4" s="1"/>
  <c r="AU73" i="4" s="1"/>
  <c r="R30" i="5"/>
  <c r="R95" i="2"/>
  <c r="R145" i="28"/>
  <c r="R145" i="1"/>
  <c r="R80" i="1"/>
  <c r="R107" i="1"/>
  <c r="R131" i="28"/>
  <c r="R116" i="28"/>
  <c r="R66" i="3"/>
  <c r="R51" i="3"/>
  <c r="R76" i="2"/>
  <c r="R79" i="1"/>
  <c r="R45" i="3"/>
  <c r="R96" i="2"/>
  <c r="R74" i="1"/>
  <c r="O74" i="1"/>
  <c r="R28" i="3"/>
  <c r="O28" i="3"/>
  <c r="R91" i="28"/>
  <c r="R128" i="30"/>
  <c r="R48" i="30"/>
  <c r="R129" i="15"/>
  <c r="R50" i="30"/>
  <c r="R84" i="15"/>
  <c r="R113" i="15"/>
  <c r="R94" i="15"/>
  <c r="R45" i="1"/>
  <c r="R142" i="15"/>
  <c r="P73" i="15"/>
  <c r="Q73" i="15" s="1"/>
  <c r="S73" i="15" s="1"/>
  <c r="U73" i="15" s="1"/>
  <c r="AQ73" i="15" s="1"/>
  <c r="AU73" i="15" s="1"/>
  <c r="R131" i="33"/>
  <c r="R113" i="33"/>
  <c r="R69" i="33"/>
  <c r="R33" i="28"/>
  <c r="R139" i="30"/>
  <c r="R53" i="15"/>
  <c r="P58" i="28"/>
  <c r="Q58" i="28" s="1"/>
  <c r="S58" i="28" s="1"/>
  <c r="U58" i="28" s="1"/>
  <c r="AQ58" i="28" s="1"/>
  <c r="AU58" i="28" s="1"/>
  <c r="R47" i="15"/>
  <c r="R130" i="33"/>
  <c r="R59" i="33"/>
  <c r="R140" i="30"/>
  <c r="D79" i="30"/>
  <c r="E65" i="30"/>
  <c r="H64" i="30" s="1"/>
  <c r="I64" i="30" s="1"/>
  <c r="J64" i="30" s="1"/>
  <c r="E82" i="29"/>
  <c r="H81" i="29" s="1"/>
  <c r="I81" i="29" s="1"/>
  <c r="J81" i="29" s="1"/>
  <c r="D97" i="29"/>
  <c r="R48" i="33"/>
  <c r="R45" i="33"/>
  <c r="R27" i="29"/>
  <c r="O27" i="29"/>
  <c r="P27" i="29" s="1"/>
  <c r="Q27" i="29" s="1"/>
  <c r="S27" i="29" s="1"/>
  <c r="U27" i="29" s="1"/>
  <c r="AQ27" i="29" s="1"/>
  <c r="AU27" i="29" s="1"/>
  <c r="O59" i="18"/>
  <c r="R59" i="18"/>
  <c r="R68" i="18"/>
  <c r="R145" i="18"/>
  <c r="R138" i="17"/>
  <c r="R126" i="17"/>
  <c r="R99" i="17"/>
  <c r="R95" i="18"/>
  <c r="D111" i="17"/>
  <c r="E96" i="17"/>
  <c r="H95" i="17" s="1"/>
  <c r="I95" i="17" s="1"/>
  <c r="J95" i="17" s="1"/>
  <c r="E77" i="18"/>
  <c r="H76" i="18" s="1"/>
  <c r="I76" i="18" s="1"/>
  <c r="J76" i="18" s="1"/>
  <c r="D92" i="18"/>
  <c r="R45" i="18"/>
  <c r="R44" i="17"/>
  <c r="R49" i="17"/>
  <c r="D100" i="18"/>
  <c r="E85" i="18"/>
  <c r="H84" i="18" s="1"/>
  <c r="I84" i="18" s="1"/>
  <c r="J84" i="18" s="1"/>
  <c r="R73" i="18"/>
  <c r="O73" i="18"/>
  <c r="R96" i="19"/>
  <c r="R98" i="16"/>
  <c r="R47" i="14"/>
  <c r="R34" i="16"/>
  <c r="R116" i="14"/>
  <c r="D82" i="13"/>
  <c r="E68" i="13"/>
  <c r="H67" i="13" s="1"/>
  <c r="I67" i="13" s="1"/>
  <c r="J67" i="13" s="1"/>
  <c r="R80" i="13"/>
  <c r="R59" i="13"/>
  <c r="O59" i="13"/>
  <c r="P59" i="13" s="1"/>
  <c r="Q59" i="13" s="1"/>
  <c r="S59" i="13" s="1"/>
  <c r="U59" i="13" s="1"/>
  <c r="AQ59" i="13" s="1"/>
  <c r="AU59" i="13" s="1"/>
  <c r="R147" i="12"/>
  <c r="R129" i="10"/>
  <c r="R35" i="12"/>
  <c r="R89" i="13"/>
  <c r="O89" i="13"/>
  <c r="R69" i="14"/>
  <c r="R59" i="14"/>
  <c r="P58" i="16"/>
  <c r="E62" i="13"/>
  <c r="H61" i="13" s="1"/>
  <c r="I61" i="13" s="1"/>
  <c r="J61" i="13" s="1"/>
  <c r="D76" i="13"/>
  <c r="E75" i="13"/>
  <c r="H74" i="13" s="1"/>
  <c r="I74" i="13" s="1"/>
  <c r="J74" i="13" s="1"/>
  <c r="D90" i="13"/>
  <c r="R111" i="10"/>
  <c r="O59" i="12"/>
  <c r="P59" i="12" s="1"/>
  <c r="Q59" i="12" s="1"/>
  <c r="S59" i="12" s="1"/>
  <c r="U59" i="12" s="1"/>
  <c r="AQ59" i="12" s="1"/>
  <c r="AU59" i="12" s="1"/>
  <c r="R59" i="12"/>
  <c r="O74" i="10"/>
  <c r="R74" i="10"/>
  <c r="R127" i="11"/>
  <c r="D93" i="12"/>
  <c r="E78" i="12"/>
  <c r="H77" i="12" s="1"/>
  <c r="I77" i="12" s="1"/>
  <c r="J77" i="12" s="1"/>
  <c r="R113" i="11"/>
  <c r="R81" i="10"/>
  <c r="E98" i="10"/>
  <c r="H97" i="10" s="1"/>
  <c r="I97" i="10" s="1"/>
  <c r="J97" i="10" s="1"/>
  <c r="D113" i="10"/>
  <c r="R62" i="11"/>
  <c r="R27" i="11"/>
  <c r="O27" i="11"/>
  <c r="R45" i="10"/>
  <c r="R33" i="9"/>
  <c r="R92" i="8"/>
  <c r="R139" i="9"/>
  <c r="R46" i="9"/>
  <c r="R74" i="11"/>
  <c r="AU42" i="11"/>
  <c r="R51" i="11"/>
  <c r="R109" i="9"/>
  <c r="R99" i="8"/>
  <c r="R50" i="9"/>
  <c r="R132" i="8"/>
  <c r="R123" i="7"/>
  <c r="R97" i="7"/>
  <c r="R146" i="6"/>
  <c r="R128" i="7"/>
  <c r="R98" i="6"/>
  <c r="R90" i="6"/>
  <c r="R123" i="5"/>
  <c r="R97" i="5"/>
  <c r="R142" i="5"/>
  <c r="R115" i="6"/>
  <c r="R60" i="5"/>
  <c r="R99" i="5"/>
  <c r="R114" i="4"/>
  <c r="R99" i="4"/>
  <c r="R127" i="4"/>
  <c r="R26" i="6"/>
  <c r="O26" i="6"/>
  <c r="P26" i="6" s="1"/>
  <c r="Q26" i="6" s="1"/>
  <c r="R36" i="6"/>
  <c r="E60" i="4"/>
  <c r="H59" i="4" s="1"/>
  <c r="I59" i="4" s="1"/>
  <c r="J59" i="4" s="1"/>
  <c r="D74" i="4"/>
  <c r="R95" i="3"/>
  <c r="E63" i="4"/>
  <c r="H62" i="4" s="1"/>
  <c r="I62" i="4" s="1"/>
  <c r="J62" i="4" s="1"/>
  <c r="D77" i="4"/>
  <c r="R36" i="1"/>
  <c r="R99" i="1"/>
  <c r="R113" i="28"/>
  <c r="R69" i="3"/>
  <c r="R46" i="3"/>
  <c r="R68" i="2"/>
  <c r="R124" i="28"/>
  <c r="D97" i="4"/>
  <c r="E82" i="4"/>
  <c r="H81" i="4" s="1"/>
  <c r="I81" i="4" s="1"/>
  <c r="J81" i="4" s="1"/>
  <c r="E75" i="2"/>
  <c r="H74" i="2" s="1"/>
  <c r="I74" i="2" s="1"/>
  <c r="J74" i="2" s="1"/>
  <c r="D90" i="2"/>
  <c r="R34" i="1"/>
  <c r="R91" i="2"/>
  <c r="R68" i="1"/>
  <c r="R35" i="4"/>
  <c r="O27" i="4"/>
  <c r="R27" i="4"/>
  <c r="R53" i="30"/>
  <c r="R31" i="3"/>
  <c r="R96" i="28"/>
  <c r="R49" i="2"/>
  <c r="R51" i="2"/>
  <c r="D94" i="4"/>
  <c r="E79" i="4"/>
  <c r="H78" i="4" s="1"/>
  <c r="I78" i="4" s="1"/>
  <c r="J78" i="4" s="1"/>
  <c r="R81" i="15"/>
  <c r="R45" i="28"/>
  <c r="R50" i="28"/>
  <c r="R84" i="3"/>
  <c r="R83" i="3"/>
  <c r="R27" i="30"/>
  <c r="O27" i="30"/>
  <c r="P27" i="30" s="1"/>
  <c r="Q27" i="30" s="1"/>
  <c r="S27" i="30" s="1"/>
  <c r="U27" i="30" s="1"/>
  <c r="AQ27" i="30" s="1"/>
  <c r="AU27" i="30" s="1"/>
  <c r="R28" i="15"/>
  <c r="R66" i="33"/>
  <c r="D98" i="28"/>
  <c r="E83" i="28"/>
  <c r="H82" i="28" s="1"/>
  <c r="I82" i="28" s="1"/>
  <c r="J82" i="28" s="1"/>
  <c r="R96" i="29"/>
  <c r="R128" i="33"/>
  <c r="AU44" i="29"/>
  <c r="R130" i="15"/>
  <c r="R45" i="15"/>
  <c r="D94" i="29"/>
  <c r="E79" i="29"/>
  <c r="H78" i="29" s="1"/>
  <c r="I78" i="29" s="1"/>
  <c r="J78" i="29" s="1"/>
  <c r="R89" i="30"/>
  <c r="O89" i="30"/>
  <c r="D95" i="33"/>
  <c r="E80" i="33"/>
  <c r="H79" i="33" s="1"/>
  <c r="I79" i="33" s="1"/>
  <c r="J79" i="33" s="1"/>
  <c r="R29" i="15"/>
  <c r="R43" i="33"/>
  <c r="R93" i="20"/>
  <c r="R128" i="20"/>
  <c r="R141" i="31"/>
  <c r="R31" i="20"/>
  <c r="R97" i="31"/>
  <c r="R131" i="19"/>
  <c r="R138" i="19"/>
  <c r="R68" i="19"/>
  <c r="R82" i="19"/>
  <c r="R33" i="18"/>
  <c r="R139" i="18"/>
  <c r="R35" i="18"/>
  <c r="O73" i="17"/>
  <c r="R73" i="17"/>
  <c r="E81" i="19"/>
  <c r="H80" i="19" s="1"/>
  <c r="I80" i="19" s="1"/>
  <c r="J80" i="19" s="1"/>
  <c r="D96" i="19"/>
  <c r="R64" i="17"/>
  <c r="R146" i="16"/>
  <c r="R82" i="18"/>
  <c r="R93" i="19"/>
  <c r="R130" i="16"/>
  <c r="R127" i="14"/>
  <c r="R32" i="16"/>
  <c r="R28" i="17"/>
  <c r="O28" i="17"/>
  <c r="P28" i="17" s="1"/>
  <c r="Q28" i="17" s="1"/>
  <c r="S28" i="17" s="1"/>
  <c r="U28" i="17" s="1"/>
  <c r="AQ28" i="17" s="1"/>
  <c r="AU28" i="17" s="1"/>
  <c r="R113" i="14"/>
  <c r="R66" i="13"/>
  <c r="U27" i="16"/>
  <c r="AQ27" i="16" s="1"/>
  <c r="AU27" i="16" s="1"/>
  <c r="R128" i="13"/>
  <c r="R143" i="13"/>
  <c r="R136" i="14"/>
  <c r="O136" i="14"/>
  <c r="E67" i="14"/>
  <c r="H66" i="14" s="1"/>
  <c r="I66" i="14" s="1"/>
  <c r="J66" i="14" s="1"/>
  <c r="D81" i="14"/>
  <c r="R115" i="13"/>
  <c r="R146" i="12"/>
  <c r="R99" i="13"/>
  <c r="R62" i="14"/>
  <c r="D94" i="13"/>
  <c r="E79" i="13"/>
  <c r="H78" i="13" s="1"/>
  <c r="I78" i="13" s="1"/>
  <c r="J78" i="13" s="1"/>
  <c r="R108" i="10"/>
  <c r="R62" i="12"/>
  <c r="E74" i="13"/>
  <c r="H73" i="13" s="1"/>
  <c r="I73" i="13" s="1"/>
  <c r="J73" i="13" s="1"/>
  <c r="P73" i="13" s="1"/>
  <c r="D89" i="13"/>
  <c r="R125" i="11"/>
  <c r="R93" i="10"/>
  <c r="S26" i="12"/>
  <c r="U26" i="12" s="1"/>
  <c r="AQ26" i="12" s="1"/>
  <c r="AU26" i="12" s="1"/>
  <c r="R31" i="10"/>
  <c r="D98" i="10"/>
  <c r="E83" i="10"/>
  <c r="H82" i="10" s="1"/>
  <c r="I82" i="10" s="1"/>
  <c r="J82" i="10" s="1"/>
  <c r="R59" i="11"/>
  <c r="O59" i="11"/>
  <c r="R128" i="9"/>
  <c r="R142" i="9"/>
  <c r="R81" i="11"/>
  <c r="R49" i="11"/>
  <c r="R46" i="11"/>
  <c r="R112" i="9"/>
  <c r="R93" i="9"/>
  <c r="R121" i="7"/>
  <c r="O121" i="7"/>
  <c r="R125" i="7"/>
  <c r="R92" i="7"/>
  <c r="O43" i="8"/>
  <c r="R32" i="9"/>
  <c r="R93" i="6"/>
  <c r="R27" i="7"/>
  <c r="O27" i="7"/>
  <c r="P27" i="7" s="1"/>
  <c r="Q27" i="7" s="1"/>
  <c r="S27" i="7" s="1"/>
  <c r="U27" i="7" s="1"/>
  <c r="AQ27" i="7" s="1"/>
  <c r="AU27" i="7" s="1"/>
  <c r="R94" i="6"/>
  <c r="R52" i="7"/>
  <c r="R121" i="5"/>
  <c r="O121" i="5"/>
  <c r="R130" i="7"/>
  <c r="R92" i="5"/>
  <c r="R90" i="4"/>
  <c r="R95" i="5"/>
  <c r="R105" i="4"/>
  <c r="O105" i="4"/>
  <c r="R130" i="3"/>
  <c r="R37" i="6"/>
  <c r="R34" i="5"/>
  <c r="R26" i="2"/>
  <c r="O26" i="2"/>
  <c r="P26" i="2" s="1"/>
  <c r="Q26" i="2" s="1"/>
  <c r="S26" i="2" s="1"/>
  <c r="U26" i="2" s="1"/>
  <c r="AQ26" i="2" s="1"/>
  <c r="AU26" i="2" s="1"/>
  <c r="R141" i="1"/>
  <c r="R92" i="1"/>
  <c r="E83" i="3"/>
  <c r="H82" i="3" s="1"/>
  <c r="I82" i="3" s="1"/>
  <c r="J82" i="3" s="1"/>
  <c r="D98" i="3"/>
  <c r="R27" i="2"/>
  <c r="O27" i="2"/>
  <c r="P27" i="2" s="1"/>
  <c r="Q27" i="2" s="1"/>
  <c r="S27" i="2" s="1"/>
  <c r="U27" i="2" s="1"/>
  <c r="AQ27" i="2" s="1"/>
  <c r="AU27" i="2" s="1"/>
  <c r="R84" i="2"/>
  <c r="R130" i="28"/>
  <c r="R32" i="3"/>
  <c r="R46" i="2"/>
  <c r="E84" i="4"/>
  <c r="H83" i="4" s="1"/>
  <c r="I83" i="4" s="1"/>
  <c r="J83" i="4" s="1"/>
  <c r="D99" i="4"/>
  <c r="E83" i="30"/>
  <c r="H82" i="30" s="1"/>
  <c r="I82" i="30" s="1"/>
  <c r="J82" i="30" s="1"/>
  <c r="D98" i="30"/>
  <c r="O74" i="3"/>
  <c r="P74" i="3" s="1"/>
  <c r="Q74" i="3" s="1"/>
  <c r="S74" i="3" s="1"/>
  <c r="U74" i="3" s="1"/>
  <c r="AQ74" i="3" s="1"/>
  <c r="AU74" i="3" s="1"/>
  <c r="R74" i="3"/>
  <c r="D91" i="30"/>
  <c r="E76" i="30"/>
  <c r="H75" i="30" s="1"/>
  <c r="I75" i="30" s="1"/>
  <c r="J75" i="30" s="1"/>
  <c r="R142" i="29"/>
  <c r="R145" i="29"/>
  <c r="R26" i="28"/>
  <c r="O26" i="28"/>
  <c r="P26" i="28" s="1"/>
  <c r="Q26" i="28" s="1"/>
  <c r="S26" i="28" s="1"/>
  <c r="U26" i="28" s="1"/>
  <c r="AQ26" i="28" s="1"/>
  <c r="AU26" i="28" s="1"/>
  <c r="R91" i="29"/>
  <c r="E93" i="28"/>
  <c r="H92" i="28" s="1"/>
  <c r="I92" i="28" s="1"/>
  <c r="J92" i="28" s="1"/>
  <c r="D108" i="28"/>
  <c r="E76" i="29"/>
  <c r="H75" i="29" s="1"/>
  <c r="I75" i="29" s="1"/>
  <c r="J75" i="29" s="1"/>
  <c r="D91" i="29"/>
  <c r="R99" i="30"/>
  <c r="R111" i="33"/>
  <c r="E84" i="33"/>
  <c r="H83" i="33" s="1"/>
  <c r="I83" i="33" s="1"/>
  <c r="J83" i="33" s="1"/>
  <c r="D99" i="33"/>
  <c r="D77" i="29"/>
  <c r="E63" i="29"/>
  <c r="H62" i="29" s="1"/>
  <c r="I62" i="29" s="1"/>
  <c r="J62" i="29" s="1"/>
  <c r="R31" i="29"/>
  <c r="R78" i="20"/>
  <c r="R98" i="20"/>
  <c r="R126" i="20"/>
  <c r="R68" i="31"/>
  <c r="R92" i="31"/>
  <c r="E62" i="20"/>
  <c r="H61" i="20" s="1"/>
  <c r="I61" i="20" s="1"/>
  <c r="J61" i="20" s="1"/>
  <c r="D76" i="20"/>
  <c r="R30" i="19"/>
  <c r="D100" i="19"/>
  <c r="E85" i="19"/>
  <c r="H84" i="19" s="1"/>
  <c r="I84" i="19" s="1"/>
  <c r="J84" i="19" s="1"/>
  <c r="R29" i="19"/>
  <c r="R73" i="19"/>
  <c r="O73" i="19"/>
  <c r="P73" i="19" s="1"/>
  <c r="Q73" i="19" s="1"/>
  <c r="S73" i="19" s="1"/>
  <c r="U73" i="19" s="1"/>
  <c r="AQ73" i="19" s="1"/>
  <c r="AU73" i="19" s="1"/>
  <c r="R110" i="18"/>
  <c r="R112" i="19"/>
  <c r="R142" i="18"/>
  <c r="R75" i="31"/>
  <c r="D95" i="19"/>
  <c r="E80" i="19"/>
  <c r="H79" i="19" s="1"/>
  <c r="I79" i="19" s="1"/>
  <c r="J79" i="19" s="1"/>
  <c r="R74" i="17"/>
  <c r="R82" i="17"/>
  <c r="D99" i="18"/>
  <c r="E84" i="18"/>
  <c r="H83" i="18" s="1"/>
  <c r="I83" i="18" s="1"/>
  <c r="J83" i="18" s="1"/>
  <c r="R141" i="16"/>
  <c r="R61" i="17"/>
  <c r="R49" i="18"/>
  <c r="R76" i="18"/>
  <c r="R98" i="19"/>
  <c r="D95" i="18"/>
  <c r="E80" i="18"/>
  <c r="H79" i="18" s="1"/>
  <c r="I79" i="18" s="1"/>
  <c r="J79" i="18" s="1"/>
  <c r="E70" i="16"/>
  <c r="H69" i="16" s="1"/>
  <c r="I69" i="16" s="1"/>
  <c r="J69" i="16" s="1"/>
  <c r="D84" i="16"/>
  <c r="E97" i="16"/>
  <c r="H96" i="16" s="1"/>
  <c r="I96" i="16" s="1"/>
  <c r="J96" i="16" s="1"/>
  <c r="D112" i="16"/>
  <c r="R29" i="16"/>
  <c r="O29" i="16"/>
  <c r="R49" i="14"/>
  <c r="R126" i="14"/>
  <c r="R29" i="13"/>
  <c r="R140" i="13"/>
  <c r="R79" i="13"/>
  <c r="R82" i="13"/>
  <c r="R145" i="14"/>
  <c r="R128" i="12"/>
  <c r="R137" i="12"/>
  <c r="R147" i="13"/>
  <c r="R31" i="12"/>
  <c r="R34" i="12"/>
  <c r="R60" i="14"/>
  <c r="R65" i="14"/>
  <c r="R123" i="10"/>
  <c r="R48" i="12"/>
  <c r="R66" i="10"/>
  <c r="R60" i="12"/>
  <c r="O60" i="12"/>
  <c r="P60" i="12" s="1"/>
  <c r="Q60" i="12" s="1"/>
  <c r="S60" i="12" s="1"/>
  <c r="U60" i="12" s="1"/>
  <c r="AQ60" i="12" s="1"/>
  <c r="R65" i="12"/>
  <c r="R111" i="11"/>
  <c r="R114" i="11"/>
  <c r="R65" i="10"/>
  <c r="R98" i="10"/>
  <c r="R79" i="10"/>
  <c r="R110" i="11"/>
  <c r="O43" i="14"/>
  <c r="E67" i="11"/>
  <c r="H66" i="11" s="1"/>
  <c r="I66" i="11" s="1"/>
  <c r="J66" i="11" s="1"/>
  <c r="D81" i="11"/>
  <c r="D93" i="10"/>
  <c r="E78" i="10"/>
  <c r="H77" i="10" s="1"/>
  <c r="I77" i="10" s="1"/>
  <c r="J77" i="10" s="1"/>
  <c r="R126" i="9"/>
  <c r="D96" i="10"/>
  <c r="E81" i="10"/>
  <c r="H80" i="10" s="1"/>
  <c r="I80" i="10" s="1"/>
  <c r="J80" i="10" s="1"/>
  <c r="R125" i="8"/>
  <c r="D96" i="9"/>
  <c r="E81" i="9"/>
  <c r="H80" i="9" s="1"/>
  <c r="I80" i="9" s="1"/>
  <c r="J80" i="9" s="1"/>
  <c r="R100" i="8"/>
  <c r="O105" i="9"/>
  <c r="R105" i="9"/>
  <c r="R95" i="9"/>
  <c r="R98" i="9"/>
  <c r="R45" i="9"/>
  <c r="R111" i="7"/>
  <c r="R96" i="7"/>
  <c r="R124" i="7"/>
  <c r="U26" i="9"/>
  <c r="AQ26" i="9" s="1"/>
  <c r="AU26" i="9" s="1"/>
  <c r="R82" i="6"/>
  <c r="R75" i="7"/>
  <c r="R29" i="7"/>
  <c r="R42" i="7"/>
  <c r="O42" i="7"/>
  <c r="P42" i="7" s="1"/>
  <c r="Q42" i="7" s="1"/>
  <c r="S42" i="7" s="1"/>
  <c r="U42" i="7" s="1"/>
  <c r="AQ42" i="7" s="1"/>
  <c r="AU42" i="7" s="1"/>
  <c r="R121" i="6"/>
  <c r="O121" i="6"/>
  <c r="R113" i="6"/>
  <c r="R47" i="5"/>
  <c r="AU58" i="6"/>
  <c r="R53" i="6"/>
  <c r="R47" i="6"/>
  <c r="R132" i="5"/>
  <c r="R44" i="5"/>
  <c r="E59" i="5"/>
  <c r="H58" i="5" s="1"/>
  <c r="I58" i="5" s="1"/>
  <c r="J58" i="5" s="1"/>
  <c r="D73" i="5"/>
  <c r="O105" i="6"/>
  <c r="R105" i="6"/>
  <c r="R48" i="5"/>
  <c r="R97" i="4"/>
  <c r="R83" i="4"/>
  <c r="R125" i="4"/>
  <c r="R80" i="4"/>
  <c r="R48" i="4"/>
  <c r="D113" i="3"/>
  <c r="E98" i="3"/>
  <c r="H97" i="3" s="1"/>
  <c r="I97" i="3" s="1"/>
  <c r="J97" i="3" s="1"/>
  <c r="R132" i="1"/>
  <c r="R32" i="1"/>
  <c r="O59" i="1"/>
  <c r="P59" i="1" s="1"/>
  <c r="Q59" i="1" s="1"/>
  <c r="R59" i="1"/>
  <c r="R62" i="4"/>
  <c r="R110" i="28"/>
  <c r="R61" i="3"/>
  <c r="R146" i="2"/>
  <c r="R36" i="2"/>
  <c r="R129" i="2"/>
  <c r="R61" i="4"/>
  <c r="R81" i="2"/>
  <c r="R64" i="1"/>
  <c r="R32" i="4"/>
  <c r="R141" i="3"/>
  <c r="R34" i="2"/>
  <c r="O60" i="1"/>
  <c r="R60" i="1"/>
  <c r="O59" i="30"/>
  <c r="R59" i="30"/>
  <c r="R35" i="3"/>
  <c r="R80" i="30"/>
  <c r="R49" i="3"/>
  <c r="R44" i="2"/>
  <c r="R67" i="2"/>
  <c r="R33" i="30"/>
  <c r="E106" i="2"/>
  <c r="H105" i="2" s="1"/>
  <c r="I105" i="2" s="1"/>
  <c r="J105" i="2" s="1"/>
  <c r="D121" i="2"/>
  <c r="R51" i="28"/>
  <c r="R47" i="30"/>
  <c r="R80" i="15"/>
  <c r="R83" i="15"/>
  <c r="R51" i="1"/>
  <c r="R53" i="1"/>
  <c r="R98" i="29"/>
  <c r="R96" i="33"/>
  <c r="R77" i="3"/>
  <c r="R139" i="29"/>
  <c r="R136" i="29"/>
  <c r="O136" i="29"/>
  <c r="R37" i="28"/>
  <c r="R84" i="29"/>
  <c r="D74" i="30"/>
  <c r="E60" i="30"/>
  <c r="H59" i="30" s="1"/>
  <c r="I59" i="30" s="1"/>
  <c r="J59" i="30" s="1"/>
  <c r="R47" i="28"/>
  <c r="R115" i="33"/>
  <c r="R108" i="33"/>
  <c r="R37" i="15"/>
  <c r="R108" i="30"/>
  <c r="D106" i="29"/>
  <c r="E91" i="29"/>
  <c r="H90" i="29" s="1"/>
  <c r="I90" i="29" s="1"/>
  <c r="J90" i="29" s="1"/>
  <c r="E74" i="33"/>
  <c r="H73" i="33" s="1"/>
  <c r="I73" i="33" s="1"/>
  <c r="J73" i="33" s="1"/>
  <c r="P73" i="33" s="1"/>
  <c r="D89" i="33"/>
  <c r="R46" i="33"/>
  <c r="R80" i="20"/>
  <c r="R122" i="31"/>
  <c r="R147" i="31"/>
  <c r="R94" i="31"/>
  <c r="R50" i="31"/>
  <c r="R115" i="31"/>
  <c r="U27" i="31"/>
  <c r="AQ27" i="31" s="1"/>
  <c r="AU27" i="31" s="1"/>
  <c r="E82" i="19"/>
  <c r="H81" i="19" s="1"/>
  <c r="I81" i="19" s="1"/>
  <c r="J81" i="19" s="1"/>
  <c r="D97" i="19"/>
  <c r="R107" i="18"/>
  <c r="R36" i="18"/>
  <c r="R114" i="19"/>
  <c r="R122" i="17"/>
  <c r="R78" i="31"/>
  <c r="R31" i="18"/>
  <c r="R90" i="17"/>
  <c r="R77" i="17"/>
  <c r="R50" i="17"/>
  <c r="R69" i="16"/>
  <c r="R52" i="17"/>
  <c r="R51" i="18"/>
  <c r="R53" i="18"/>
  <c r="R79" i="18"/>
  <c r="R89" i="16"/>
  <c r="O89" i="16"/>
  <c r="P89" i="16" s="1"/>
  <c r="Q89" i="16" s="1"/>
  <c r="S89" i="16" s="1"/>
  <c r="U89" i="16" s="1"/>
  <c r="AJ89" i="16" s="1"/>
  <c r="AN89" i="16" s="1"/>
  <c r="D91" i="16"/>
  <c r="E76" i="16"/>
  <c r="H75" i="16" s="1"/>
  <c r="I75" i="16" s="1"/>
  <c r="J75" i="16" s="1"/>
  <c r="R128" i="16"/>
  <c r="E82" i="17"/>
  <c r="H81" i="17" s="1"/>
  <c r="I81" i="17" s="1"/>
  <c r="J81" i="17" s="1"/>
  <c r="D97" i="17"/>
  <c r="R131" i="14"/>
  <c r="O29" i="17"/>
  <c r="R29" i="17"/>
  <c r="R138" i="16"/>
  <c r="R33" i="13"/>
  <c r="R137" i="13"/>
  <c r="R76" i="13"/>
  <c r="R125" i="13"/>
  <c r="R139" i="14"/>
  <c r="R122" i="12"/>
  <c r="R140" i="12"/>
  <c r="R94" i="13"/>
  <c r="R63" i="14"/>
  <c r="R121" i="10"/>
  <c r="O121" i="10"/>
  <c r="R43" i="12"/>
  <c r="O43" i="12"/>
  <c r="P43" i="12" s="1"/>
  <c r="Q43" i="12" s="1"/>
  <c r="S43" i="12" s="1"/>
  <c r="U43" i="12" s="1"/>
  <c r="AQ43" i="12" s="1"/>
  <c r="AU43" i="12" s="1"/>
  <c r="R63" i="12"/>
  <c r="R33" i="10"/>
  <c r="R108" i="11"/>
  <c r="O105" i="11"/>
  <c r="R105" i="11"/>
  <c r="R62" i="10"/>
  <c r="R89" i="10"/>
  <c r="O89" i="10"/>
  <c r="R76" i="10"/>
  <c r="R107" i="11"/>
  <c r="R29" i="11"/>
  <c r="R68" i="10"/>
  <c r="R53" i="10"/>
  <c r="E99" i="11"/>
  <c r="H98" i="11" s="1"/>
  <c r="I98" i="11" s="1"/>
  <c r="J98" i="11" s="1"/>
  <c r="D114" i="11"/>
  <c r="R49" i="8"/>
  <c r="R116" i="9"/>
  <c r="AU58" i="8"/>
  <c r="R76" i="11"/>
  <c r="R44" i="11"/>
  <c r="O44" i="11"/>
  <c r="P44" i="11" s="1"/>
  <c r="Q44" i="11" s="1"/>
  <c r="S44" i="11" s="1"/>
  <c r="U44" i="11" s="1"/>
  <c r="AQ44" i="11" s="1"/>
  <c r="AU44" i="11" s="1"/>
  <c r="O89" i="9"/>
  <c r="R89" i="9"/>
  <c r="E64" i="9"/>
  <c r="H63" i="9" s="1"/>
  <c r="I63" i="9" s="1"/>
  <c r="J63" i="9" s="1"/>
  <c r="D78" i="9"/>
  <c r="O43" i="9"/>
  <c r="P42" i="9"/>
  <c r="Q42" i="9" s="1"/>
  <c r="S42" i="9" s="1"/>
  <c r="U42" i="9" s="1"/>
  <c r="AQ42" i="9" s="1"/>
  <c r="AU42" i="9" s="1"/>
  <c r="E85" i="9"/>
  <c r="H84" i="9" s="1"/>
  <c r="I84" i="9" s="1"/>
  <c r="J84" i="9" s="1"/>
  <c r="D100" i="9"/>
  <c r="R93" i="7"/>
  <c r="R108" i="7"/>
  <c r="R91" i="7"/>
  <c r="R100" i="7"/>
  <c r="D89" i="8"/>
  <c r="E74" i="8"/>
  <c r="H73" i="8" s="1"/>
  <c r="I73" i="8" s="1"/>
  <c r="J73" i="8" s="1"/>
  <c r="P73" i="8" s="1"/>
  <c r="Q73" i="8" s="1"/>
  <c r="S73" i="8" s="1"/>
  <c r="U73" i="8" s="1"/>
  <c r="AQ73" i="8" s="1"/>
  <c r="AU73" i="8" s="1"/>
  <c r="E85" i="7"/>
  <c r="H84" i="7" s="1"/>
  <c r="I84" i="7" s="1"/>
  <c r="J84" i="7" s="1"/>
  <c r="D100" i="7"/>
  <c r="R79" i="6"/>
  <c r="R45" i="7"/>
  <c r="R123" i="6"/>
  <c r="R93" i="5"/>
  <c r="R132" i="7"/>
  <c r="R147" i="4"/>
  <c r="R43" i="6"/>
  <c r="O43" i="6"/>
  <c r="P43" i="6" s="1"/>
  <c r="Q43" i="6" s="1"/>
  <c r="S43" i="6" s="1"/>
  <c r="U43" i="6" s="1"/>
  <c r="AQ43" i="6" s="1"/>
  <c r="AU43" i="6" s="1"/>
  <c r="R50" i="6"/>
  <c r="R96" i="5"/>
  <c r="O59" i="6"/>
  <c r="R114" i="6"/>
  <c r="R43" i="5"/>
  <c r="O43" i="5"/>
  <c r="P43" i="5" s="1"/>
  <c r="Q43" i="5" s="1"/>
  <c r="S43" i="5" s="1"/>
  <c r="U43" i="5" s="1"/>
  <c r="AQ43" i="5" s="1"/>
  <c r="AU43" i="5" s="1"/>
  <c r="E62" i="7"/>
  <c r="H61" i="7" s="1"/>
  <c r="I61" i="7" s="1"/>
  <c r="J61" i="7" s="1"/>
  <c r="D76" i="7"/>
  <c r="R92" i="4"/>
  <c r="R93" i="4"/>
  <c r="R77" i="4"/>
  <c r="R122" i="5"/>
  <c r="R43" i="4"/>
  <c r="R123" i="4"/>
  <c r="E61" i="5"/>
  <c r="H60" i="5" s="1"/>
  <c r="I60" i="5" s="1"/>
  <c r="J60" i="5" s="1"/>
  <c r="D75" i="5"/>
  <c r="R27" i="5"/>
  <c r="O27" i="5"/>
  <c r="P27" i="5" s="1"/>
  <c r="Q27" i="5" s="1"/>
  <c r="R58" i="4"/>
  <c r="O58" i="4"/>
  <c r="R107" i="28"/>
  <c r="R64" i="3"/>
  <c r="R132" i="2"/>
  <c r="R62" i="1"/>
  <c r="R64" i="4"/>
  <c r="P58" i="3"/>
  <c r="Q58" i="3" s="1"/>
  <c r="S58" i="3" s="1"/>
  <c r="U58" i="3" s="1"/>
  <c r="AQ58" i="3" s="1"/>
  <c r="AU58" i="3" s="1"/>
  <c r="R36" i="3"/>
  <c r="R77" i="30"/>
  <c r="R81" i="28"/>
  <c r="R30" i="30"/>
  <c r="R62" i="15"/>
  <c r="D80" i="15"/>
  <c r="E66" i="15"/>
  <c r="H65" i="15" s="1"/>
  <c r="I65" i="15" s="1"/>
  <c r="J65" i="15" s="1"/>
  <c r="O90" i="1"/>
  <c r="P90" i="1" s="1"/>
  <c r="Q90" i="1" s="1"/>
  <c r="S90" i="1" s="1"/>
  <c r="U90" i="1" s="1"/>
  <c r="AJ90" i="1" s="1"/>
  <c r="AN90" i="1" s="1"/>
  <c r="R129" i="30"/>
  <c r="R77" i="15"/>
  <c r="R46" i="1"/>
  <c r="R31" i="15"/>
  <c r="R64" i="2"/>
  <c r="R93" i="29"/>
  <c r="R91" i="33"/>
  <c r="R110" i="33"/>
  <c r="R80" i="3"/>
  <c r="R47" i="29"/>
  <c r="R97" i="29"/>
  <c r="R97" i="33"/>
  <c r="E83" i="29"/>
  <c r="H82" i="29" s="1"/>
  <c r="I82" i="29" s="1"/>
  <c r="J82" i="29" s="1"/>
  <c r="D98" i="29"/>
  <c r="R52" i="15"/>
  <c r="R115" i="2"/>
  <c r="R52" i="2"/>
  <c r="R141" i="30"/>
  <c r="R51" i="29"/>
  <c r="R98" i="33"/>
  <c r="R94" i="30"/>
  <c r="R111" i="30"/>
  <c r="E77" i="29"/>
  <c r="H76" i="29" s="1"/>
  <c r="I76" i="29" s="1"/>
  <c r="J76" i="29" s="1"/>
  <c r="D92" i="29"/>
  <c r="R34" i="15"/>
  <c r="R32" i="15"/>
  <c r="P58" i="33"/>
  <c r="Q58" i="33" s="1"/>
  <c r="S58" i="33" s="1"/>
  <c r="U58" i="33" s="1"/>
  <c r="AQ58" i="33" s="1"/>
  <c r="AU58" i="33" s="1"/>
  <c r="R52" i="33"/>
  <c r="R67" i="33"/>
  <c r="R35" i="29"/>
  <c r="E80" i="29"/>
  <c r="H79" i="29" s="1"/>
  <c r="I79" i="29" s="1"/>
  <c r="J79" i="29" s="1"/>
  <c r="D95" i="29"/>
  <c r="R124" i="20"/>
  <c r="R145" i="31"/>
  <c r="R144" i="31"/>
  <c r="R53" i="31"/>
  <c r="R106" i="31"/>
  <c r="R51" i="31"/>
  <c r="R116" i="19"/>
  <c r="R130" i="18"/>
  <c r="R146" i="19"/>
  <c r="R80" i="19"/>
  <c r="R143" i="19"/>
  <c r="R29" i="18"/>
  <c r="R111" i="19"/>
  <c r="R116" i="17"/>
  <c r="R80" i="17"/>
  <c r="R66" i="16"/>
  <c r="R46" i="18"/>
  <c r="R43" i="18"/>
  <c r="O43" i="18"/>
  <c r="P43" i="18" s="1"/>
  <c r="Q43" i="18" s="1"/>
  <c r="S43" i="18" s="1"/>
  <c r="U43" i="18" s="1"/>
  <c r="AQ43" i="18" s="1"/>
  <c r="AU43" i="18" s="1"/>
  <c r="R48" i="16"/>
  <c r="R69" i="17"/>
  <c r="E68" i="17"/>
  <c r="H67" i="17" s="1"/>
  <c r="I67" i="17" s="1"/>
  <c r="J67" i="17" s="1"/>
  <c r="D82" i="17"/>
  <c r="P73" i="14"/>
  <c r="Q73" i="14" s="1"/>
  <c r="S73" i="14" s="1"/>
  <c r="U73" i="14" s="1"/>
  <c r="AQ73" i="14" s="1"/>
  <c r="AU73" i="14" s="1"/>
  <c r="E75" i="17"/>
  <c r="H74" i="17" s="1"/>
  <c r="I74" i="17" s="1"/>
  <c r="J74" i="17" s="1"/>
  <c r="D90" i="17"/>
  <c r="R126" i="16"/>
  <c r="D112" i="17"/>
  <c r="E97" i="17"/>
  <c r="H96" i="17" s="1"/>
  <c r="I96" i="17" s="1"/>
  <c r="J96" i="17" s="1"/>
  <c r="R114" i="14"/>
  <c r="E74" i="18"/>
  <c r="H73" i="18" s="1"/>
  <c r="I73" i="18" s="1"/>
  <c r="J73" i="18" s="1"/>
  <c r="D89" i="18"/>
  <c r="D111" i="16"/>
  <c r="E96" i="16"/>
  <c r="H95" i="16" s="1"/>
  <c r="I95" i="16" s="1"/>
  <c r="J95" i="16" s="1"/>
  <c r="R63" i="13"/>
  <c r="D93" i="14"/>
  <c r="E78" i="14"/>
  <c r="H77" i="14" s="1"/>
  <c r="I77" i="14" s="1"/>
  <c r="J77" i="14" s="1"/>
  <c r="P43" i="13"/>
  <c r="Q43" i="13" s="1"/>
  <c r="S43" i="13" s="1"/>
  <c r="U43" i="13" s="1"/>
  <c r="AQ43" i="13" s="1"/>
  <c r="AU43" i="13" s="1"/>
  <c r="O44" i="13"/>
  <c r="D92" i="17"/>
  <c r="E77" i="17"/>
  <c r="H76" i="17" s="1"/>
  <c r="I76" i="17" s="1"/>
  <c r="J76" i="17" s="1"/>
  <c r="E66" i="14"/>
  <c r="H65" i="14" s="1"/>
  <c r="I65" i="14" s="1"/>
  <c r="J65" i="14" s="1"/>
  <c r="D80" i="14"/>
  <c r="R130" i="13"/>
  <c r="R142" i="14"/>
  <c r="R138" i="12"/>
  <c r="R143" i="12"/>
  <c r="R131" i="10"/>
  <c r="R78" i="12"/>
  <c r="R97" i="11"/>
  <c r="R59" i="10"/>
  <c r="R99" i="10"/>
  <c r="R147" i="11"/>
  <c r="D100" i="12"/>
  <c r="E85" i="12"/>
  <c r="H84" i="12" s="1"/>
  <c r="I84" i="12" s="1"/>
  <c r="J84" i="12" s="1"/>
  <c r="R34" i="11"/>
  <c r="R58" i="10"/>
  <c r="O58" i="10"/>
  <c r="P58" i="10" s="1"/>
  <c r="Q58" i="10" s="1"/>
  <c r="R36" i="11"/>
  <c r="O43" i="10"/>
  <c r="P43" i="10" s="1"/>
  <c r="Q43" i="10" s="1"/>
  <c r="S43" i="10" s="1"/>
  <c r="U43" i="10" s="1"/>
  <c r="AQ43" i="10" s="1"/>
  <c r="AU43" i="10" s="1"/>
  <c r="R43" i="10"/>
  <c r="R111" i="8"/>
  <c r="D95" i="11"/>
  <c r="E80" i="11"/>
  <c r="H79" i="11" s="1"/>
  <c r="I79" i="11" s="1"/>
  <c r="J79" i="11" s="1"/>
  <c r="AU42" i="8"/>
  <c r="R141" i="8"/>
  <c r="R95" i="8"/>
  <c r="R69" i="9"/>
  <c r="R51" i="8"/>
  <c r="R77" i="11"/>
  <c r="R97" i="9"/>
  <c r="E109" i="9"/>
  <c r="H108" i="9" s="1"/>
  <c r="I108" i="9" s="1"/>
  <c r="J108" i="9" s="1"/>
  <c r="D124" i="9"/>
  <c r="R84" i="7"/>
  <c r="R76" i="6"/>
  <c r="R33" i="7"/>
  <c r="D94" i="6"/>
  <c r="E79" i="6"/>
  <c r="H78" i="6" s="1"/>
  <c r="I78" i="6" s="1"/>
  <c r="J78" i="6" s="1"/>
  <c r="D112" i="7"/>
  <c r="E97" i="7"/>
  <c r="H96" i="7" s="1"/>
  <c r="I96" i="7" s="1"/>
  <c r="J96" i="7" s="1"/>
  <c r="E59" i="7"/>
  <c r="H58" i="7" s="1"/>
  <c r="I58" i="7" s="1"/>
  <c r="J58" i="7" s="1"/>
  <c r="P58" i="7" s="1"/>
  <c r="D73" i="7"/>
  <c r="R83" i="6"/>
  <c r="R144" i="4"/>
  <c r="R48" i="6"/>
  <c r="R128" i="5"/>
  <c r="AU42" i="5"/>
  <c r="R91" i="5"/>
  <c r="R108" i="6"/>
  <c r="R115" i="3"/>
  <c r="D82" i="4"/>
  <c r="E68" i="4"/>
  <c r="H67" i="4" s="1"/>
  <c r="I67" i="4" s="1"/>
  <c r="J67" i="4" s="1"/>
  <c r="R132" i="4"/>
  <c r="R74" i="4"/>
  <c r="O74" i="4"/>
  <c r="R34" i="6"/>
  <c r="O42" i="4"/>
  <c r="P42" i="4" s="1"/>
  <c r="Q42" i="4" s="1"/>
  <c r="S42" i="4" s="1"/>
  <c r="U42" i="4" s="1"/>
  <c r="AQ42" i="4" s="1"/>
  <c r="AU42" i="4" s="1"/>
  <c r="R42" i="4"/>
  <c r="R66" i="2"/>
  <c r="R129" i="28"/>
  <c r="R99" i="2"/>
  <c r="R76" i="1"/>
  <c r="D126" i="3"/>
  <c r="E111" i="3"/>
  <c r="H110" i="3" s="1"/>
  <c r="I110" i="3" s="1"/>
  <c r="J110" i="3" s="1"/>
  <c r="R32" i="2"/>
  <c r="R28" i="2"/>
  <c r="O28" i="2"/>
  <c r="R65" i="4"/>
  <c r="AX121" i="1"/>
  <c r="R36" i="4"/>
  <c r="R131" i="2"/>
  <c r="R146" i="1"/>
  <c r="R31" i="30"/>
  <c r="R52" i="28"/>
  <c r="R92" i="28"/>
  <c r="R74" i="30"/>
  <c r="E63" i="3"/>
  <c r="H62" i="3" s="1"/>
  <c r="I62" i="3" s="1"/>
  <c r="J62" i="3" s="1"/>
  <c r="D77" i="3"/>
  <c r="R42" i="2"/>
  <c r="O42" i="2"/>
  <c r="P42" i="2" s="1"/>
  <c r="Q42" i="2" s="1"/>
  <c r="R83" i="30"/>
  <c r="R125" i="15"/>
  <c r="D123" i="2"/>
  <c r="E108" i="2"/>
  <c r="H107" i="2" s="1"/>
  <c r="I107" i="2" s="1"/>
  <c r="J107" i="2" s="1"/>
  <c r="R74" i="15"/>
  <c r="O74" i="15"/>
  <c r="P74" i="15" s="1"/>
  <c r="Q74" i="15" s="1"/>
  <c r="S74" i="15" s="1"/>
  <c r="U74" i="15" s="1"/>
  <c r="AQ74" i="15" s="1"/>
  <c r="AU74" i="15" s="1"/>
  <c r="R29" i="30"/>
  <c r="R112" i="15"/>
  <c r="R146" i="15"/>
  <c r="R61" i="2"/>
  <c r="R84" i="33"/>
  <c r="R107" i="33"/>
  <c r="D111" i="28"/>
  <c r="E96" i="28"/>
  <c r="H95" i="28" s="1"/>
  <c r="I95" i="28" s="1"/>
  <c r="J95" i="28" s="1"/>
  <c r="R92" i="29"/>
  <c r="D105" i="28"/>
  <c r="E90" i="28"/>
  <c r="H89" i="28" s="1"/>
  <c r="I89" i="28" s="1"/>
  <c r="J89" i="28" s="1"/>
  <c r="R30" i="28"/>
  <c r="R81" i="29"/>
  <c r="R63" i="29"/>
  <c r="R106" i="2"/>
  <c r="R93" i="33"/>
  <c r="O28" i="33"/>
  <c r="E81" i="29"/>
  <c r="H80" i="29" s="1"/>
  <c r="I80" i="29" s="1"/>
  <c r="J80" i="29" s="1"/>
  <c r="D96" i="29"/>
  <c r="R42" i="33"/>
  <c r="O42" i="33"/>
  <c r="P42" i="33" s="1"/>
  <c r="Q42" i="33" s="1"/>
  <c r="S42" i="33" s="1"/>
  <c r="U42" i="33" s="1"/>
  <c r="AQ42" i="33" s="1"/>
  <c r="AU42" i="33" s="1"/>
  <c r="S26" i="30"/>
  <c r="U26" i="30" s="1"/>
  <c r="AQ26" i="30" s="1"/>
  <c r="R29" i="29"/>
  <c r="S43" i="34" l="1"/>
  <c r="U43" i="34" s="1"/>
  <c r="AQ43" i="34" s="1"/>
  <c r="AU43" i="34" s="1"/>
  <c r="P26" i="34"/>
  <c r="Q26" i="34" s="1"/>
  <c r="S26" i="34" s="1"/>
  <c r="U26" i="34" s="1"/>
  <c r="AQ26" i="34" s="1"/>
  <c r="AU26" i="34" s="1"/>
  <c r="O27" i="34"/>
  <c r="D110" i="34"/>
  <c r="E95" i="34"/>
  <c r="H94" i="34" s="1"/>
  <c r="I94" i="34" s="1"/>
  <c r="J94" i="34" s="1"/>
  <c r="D142" i="34"/>
  <c r="E143" i="34" s="1"/>
  <c r="H142" i="34" s="1"/>
  <c r="I142" i="34" s="1"/>
  <c r="J142" i="34" s="1"/>
  <c r="E128" i="34"/>
  <c r="H127" i="34" s="1"/>
  <c r="I127" i="34" s="1"/>
  <c r="J127" i="34" s="1"/>
  <c r="D121" i="34"/>
  <c r="E106" i="34"/>
  <c r="H105" i="34" s="1"/>
  <c r="I105" i="34" s="1"/>
  <c r="J105" i="34" s="1"/>
  <c r="P105" i="34" s="1"/>
  <c r="P74" i="34"/>
  <c r="Q74" i="34" s="1"/>
  <c r="S74" i="34" s="1"/>
  <c r="U74" i="34" s="1"/>
  <c r="AQ74" i="34" s="1"/>
  <c r="AU74" i="34" s="1"/>
  <c r="O75" i="34"/>
  <c r="P61" i="34"/>
  <c r="Q61" i="34" s="1"/>
  <c r="S61" i="34" s="1"/>
  <c r="U61" i="34" s="1"/>
  <c r="AQ61" i="34" s="1"/>
  <c r="AU61" i="34" s="1"/>
  <c r="E97" i="34"/>
  <c r="H96" i="34" s="1"/>
  <c r="I96" i="34" s="1"/>
  <c r="J96" i="34" s="1"/>
  <c r="D112" i="34"/>
  <c r="E101" i="34"/>
  <c r="H100" i="34" s="1"/>
  <c r="I100" i="34" s="1"/>
  <c r="J100" i="34" s="1"/>
  <c r="D116" i="34"/>
  <c r="P89" i="34"/>
  <c r="P45" i="34"/>
  <c r="N46" i="34"/>
  <c r="D107" i="34"/>
  <c r="E92" i="34"/>
  <c r="H91" i="34" s="1"/>
  <c r="I91" i="34" s="1"/>
  <c r="J91" i="34" s="1"/>
  <c r="D139" i="34"/>
  <c r="E140" i="34" s="1"/>
  <c r="H139" i="34" s="1"/>
  <c r="I139" i="34" s="1"/>
  <c r="J139" i="34" s="1"/>
  <c r="E125" i="34"/>
  <c r="H124" i="34" s="1"/>
  <c r="I124" i="34" s="1"/>
  <c r="J124" i="34" s="1"/>
  <c r="E131" i="34"/>
  <c r="H130" i="34" s="1"/>
  <c r="I130" i="34" s="1"/>
  <c r="J130" i="34" s="1"/>
  <c r="D145" i="34"/>
  <c r="E146" i="34" s="1"/>
  <c r="H145" i="34" s="1"/>
  <c r="I145" i="34" s="1"/>
  <c r="J145" i="34" s="1"/>
  <c r="E114" i="34"/>
  <c r="H113" i="34" s="1"/>
  <c r="I113" i="34" s="1"/>
  <c r="J113" i="34" s="1"/>
  <c r="D129" i="34"/>
  <c r="E91" i="34"/>
  <c r="H90" i="34" s="1"/>
  <c r="I90" i="34" s="1"/>
  <c r="J90" i="34" s="1"/>
  <c r="D106" i="34"/>
  <c r="Q73" i="13"/>
  <c r="S73" i="13" s="1"/>
  <c r="U73" i="13" s="1"/>
  <c r="AQ73" i="13" s="1"/>
  <c r="AU73" i="13" s="1"/>
  <c r="O74" i="13"/>
  <c r="Q58" i="26"/>
  <c r="S58" i="26" s="1"/>
  <c r="U58" i="26" s="1"/>
  <c r="AQ58" i="26" s="1"/>
  <c r="AU58" i="26" s="1"/>
  <c r="O59" i="26"/>
  <c r="Q73" i="33"/>
  <c r="S73" i="33" s="1"/>
  <c r="U73" i="33" s="1"/>
  <c r="AQ73" i="33" s="1"/>
  <c r="AU73" i="33" s="1"/>
  <c r="O74" i="33"/>
  <c r="Q73" i="6"/>
  <c r="S73" i="6" s="1"/>
  <c r="U73" i="6" s="1"/>
  <c r="AQ73" i="6" s="1"/>
  <c r="AU73" i="6" s="1"/>
  <c r="O74" i="6"/>
  <c r="Q73" i="30"/>
  <c r="S73" i="30" s="1"/>
  <c r="U73" i="30" s="1"/>
  <c r="AQ73" i="30" s="1"/>
  <c r="AU73" i="30" s="1"/>
  <c r="O74" i="30"/>
  <c r="Q73" i="23"/>
  <c r="S73" i="23" s="1"/>
  <c r="U73" i="23" s="1"/>
  <c r="AQ73" i="23" s="1"/>
  <c r="AU73" i="23" s="1"/>
  <c r="O74" i="23"/>
  <c r="D95" i="30"/>
  <c r="E80" i="30"/>
  <c r="H79" i="30" s="1"/>
  <c r="I79" i="30" s="1"/>
  <c r="J79" i="30" s="1"/>
  <c r="E85" i="17"/>
  <c r="H84" i="17" s="1"/>
  <c r="I84" i="17" s="1"/>
  <c r="J84" i="17" s="1"/>
  <c r="D100" i="17"/>
  <c r="D121" i="28"/>
  <c r="E106" i="28"/>
  <c r="H105" i="28" s="1"/>
  <c r="I105" i="28" s="1"/>
  <c r="J105" i="28" s="1"/>
  <c r="S42" i="2"/>
  <c r="U42" i="2" s="1"/>
  <c r="AQ42" i="2" s="1"/>
  <c r="AU42" i="2" s="1"/>
  <c r="E83" i="4"/>
  <c r="H82" i="4" s="1"/>
  <c r="I82" i="4" s="1"/>
  <c r="J82" i="4" s="1"/>
  <c r="D98" i="4"/>
  <c r="E81" i="14"/>
  <c r="H80" i="14" s="1"/>
  <c r="I80" i="14" s="1"/>
  <c r="J80" i="14" s="1"/>
  <c r="D96" i="14"/>
  <c r="D92" i="7"/>
  <c r="E77" i="7"/>
  <c r="H76" i="7" s="1"/>
  <c r="I76" i="7" s="1"/>
  <c r="J76" i="7" s="1"/>
  <c r="E101" i="7"/>
  <c r="H100" i="7" s="1"/>
  <c r="I100" i="7" s="1"/>
  <c r="J100" i="7" s="1"/>
  <c r="D116" i="7"/>
  <c r="D116" i="9"/>
  <c r="E101" i="9"/>
  <c r="H100" i="9" s="1"/>
  <c r="I100" i="9" s="1"/>
  <c r="J100" i="9" s="1"/>
  <c r="E113" i="16"/>
  <c r="H112" i="16" s="1"/>
  <c r="I112" i="16" s="1"/>
  <c r="J112" i="16" s="1"/>
  <c r="D128" i="16"/>
  <c r="E101" i="19"/>
  <c r="H100" i="19" s="1"/>
  <c r="I100" i="19" s="1"/>
  <c r="J100" i="19" s="1"/>
  <c r="D116" i="19"/>
  <c r="S26" i="6"/>
  <c r="U26" i="6" s="1"/>
  <c r="AQ26" i="6" s="1"/>
  <c r="AU26" i="6" s="1"/>
  <c r="E114" i="10"/>
  <c r="H113" i="10" s="1"/>
  <c r="I113" i="10" s="1"/>
  <c r="J113" i="10" s="1"/>
  <c r="D129" i="10"/>
  <c r="E83" i="13"/>
  <c r="H82" i="13" s="1"/>
  <c r="I82" i="13" s="1"/>
  <c r="J82" i="13" s="1"/>
  <c r="D98" i="13"/>
  <c r="E112" i="17"/>
  <c r="H111" i="17" s="1"/>
  <c r="I111" i="17" s="1"/>
  <c r="J111" i="17" s="1"/>
  <c r="D127" i="17"/>
  <c r="S60" i="15"/>
  <c r="U60" i="15" s="1"/>
  <c r="AQ60" i="15" s="1"/>
  <c r="AU60" i="15" s="1"/>
  <c r="E132" i="15"/>
  <c r="H131" i="15" s="1"/>
  <c r="I131" i="15" s="1"/>
  <c r="J131" i="15" s="1"/>
  <c r="D146" i="15"/>
  <c r="E147" i="15" s="1"/>
  <c r="H146" i="15" s="1"/>
  <c r="I146" i="15" s="1"/>
  <c r="J146" i="15" s="1"/>
  <c r="D108" i="2"/>
  <c r="E93" i="2"/>
  <c r="H92" i="2" s="1"/>
  <c r="I92" i="2" s="1"/>
  <c r="J92" i="2" s="1"/>
  <c r="E91" i="10"/>
  <c r="H90" i="10" s="1"/>
  <c r="I90" i="10" s="1"/>
  <c r="J90" i="10" s="1"/>
  <c r="D106" i="10"/>
  <c r="E112" i="2"/>
  <c r="H111" i="2" s="1"/>
  <c r="I111" i="2" s="1"/>
  <c r="J111" i="2" s="1"/>
  <c r="D127" i="2"/>
  <c r="O43" i="7"/>
  <c r="O74" i="9"/>
  <c r="E81" i="12"/>
  <c r="H80" i="12" s="1"/>
  <c r="I80" i="12" s="1"/>
  <c r="J80" i="12" s="1"/>
  <c r="D96" i="12"/>
  <c r="D112" i="3"/>
  <c r="E97" i="3"/>
  <c r="H96" i="3" s="1"/>
  <c r="I96" i="3" s="1"/>
  <c r="J96" i="3" s="1"/>
  <c r="D110" i="18"/>
  <c r="E95" i="18"/>
  <c r="H94" i="18" s="1"/>
  <c r="I94" i="18" s="1"/>
  <c r="J94" i="18" s="1"/>
  <c r="S58" i="31"/>
  <c r="U58" i="31" s="1"/>
  <c r="AQ58" i="31" s="1"/>
  <c r="AU58" i="31" s="1"/>
  <c r="D94" i="17"/>
  <c r="E79" i="17"/>
  <c r="H78" i="17" s="1"/>
  <c r="I78" i="17" s="1"/>
  <c r="J78" i="17" s="1"/>
  <c r="O74" i="19"/>
  <c r="D110" i="7"/>
  <c r="E95" i="7"/>
  <c r="H94" i="7" s="1"/>
  <c r="I94" i="7" s="1"/>
  <c r="J94" i="7" s="1"/>
  <c r="E92" i="6"/>
  <c r="H91" i="6" s="1"/>
  <c r="I91" i="6" s="1"/>
  <c r="J91" i="6" s="1"/>
  <c r="D107" i="6"/>
  <c r="D109" i="18"/>
  <c r="E94" i="18"/>
  <c r="H93" i="18" s="1"/>
  <c r="I93" i="18" s="1"/>
  <c r="J93" i="18" s="1"/>
  <c r="E76" i="22"/>
  <c r="H75" i="22" s="1"/>
  <c r="I75" i="22" s="1"/>
  <c r="J75" i="22" s="1"/>
  <c r="D91" i="22"/>
  <c r="S58" i="21"/>
  <c r="U58" i="21" s="1"/>
  <c r="AQ58" i="21" s="1"/>
  <c r="AU58" i="21" s="1"/>
  <c r="P138" i="25"/>
  <c r="Q138" i="25" s="1"/>
  <c r="S138" i="25" s="1"/>
  <c r="U138" i="25" s="1"/>
  <c r="AT138" i="25" s="1"/>
  <c r="AX138" i="25" s="1"/>
  <c r="E106" i="24"/>
  <c r="H105" i="24" s="1"/>
  <c r="I105" i="24" s="1"/>
  <c r="J105" i="24" s="1"/>
  <c r="P105" i="24" s="1"/>
  <c r="D121" i="24"/>
  <c r="D112" i="23"/>
  <c r="E97" i="23"/>
  <c r="H96" i="23" s="1"/>
  <c r="I96" i="23" s="1"/>
  <c r="J96" i="23" s="1"/>
  <c r="P28" i="33"/>
  <c r="Q28" i="33" s="1"/>
  <c r="S28" i="33" s="1"/>
  <c r="U28" i="33" s="1"/>
  <c r="AQ28" i="33" s="1"/>
  <c r="AU28" i="33" s="1"/>
  <c r="S58" i="10"/>
  <c r="U58" i="10" s="1"/>
  <c r="AQ58" i="10" s="1"/>
  <c r="AU58" i="10" s="1"/>
  <c r="E75" i="30"/>
  <c r="H74" i="30" s="1"/>
  <c r="I74" i="30" s="1"/>
  <c r="J74" i="30" s="1"/>
  <c r="D90" i="30"/>
  <c r="E114" i="3"/>
  <c r="H113" i="3" s="1"/>
  <c r="I113" i="3" s="1"/>
  <c r="J113" i="3" s="1"/>
  <c r="D129" i="3"/>
  <c r="E92" i="29"/>
  <c r="H91" i="29" s="1"/>
  <c r="I91" i="29" s="1"/>
  <c r="J91" i="29" s="1"/>
  <c r="D107" i="29"/>
  <c r="D107" i="30"/>
  <c r="E92" i="30"/>
  <c r="H91" i="30" s="1"/>
  <c r="I91" i="30" s="1"/>
  <c r="J91" i="30" s="1"/>
  <c r="E99" i="3"/>
  <c r="H98" i="3" s="1"/>
  <c r="I98" i="3" s="1"/>
  <c r="J98" i="3" s="1"/>
  <c r="D114" i="3"/>
  <c r="E91" i="2"/>
  <c r="H90" i="2" s="1"/>
  <c r="I90" i="2" s="1"/>
  <c r="J90" i="2" s="1"/>
  <c r="D106" i="2"/>
  <c r="D105" i="11"/>
  <c r="E90" i="11"/>
  <c r="H89" i="11" s="1"/>
  <c r="I89" i="11" s="1"/>
  <c r="J89" i="11" s="1"/>
  <c r="P89" i="11" s="1"/>
  <c r="D111" i="12"/>
  <c r="E96" i="12"/>
  <c r="H95" i="12" s="1"/>
  <c r="I95" i="12" s="1"/>
  <c r="J95" i="12" s="1"/>
  <c r="D94" i="33"/>
  <c r="E79" i="33"/>
  <c r="H78" i="33" s="1"/>
  <c r="I78" i="33" s="1"/>
  <c r="J78" i="33" s="1"/>
  <c r="E133" i="2"/>
  <c r="H132" i="2" s="1"/>
  <c r="I132" i="2" s="1"/>
  <c r="J132" i="2" s="1"/>
  <c r="D147" i="2"/>
  <c r="E148" i="2" s="1"/>
  <c r="H147" i="2" s="1"/>
  <c r="I147" i="2" s="1"/>
  <c r="J147" i="2" s="1"/>
  <c r="D128" i="6"/>
  <c r="E113" i="6"/>
  <c r="H112" i="6" s="1"/>
  <c r="I112" i="6" s="1"/>
  <c r="J112" i="6" s="1"/>
  <c r="D109" i="8"/>
  <c r="E94" i="8"/>
  <c r="H93" i="8" s="1"/>
  <c r="I93" i="8" s="1"/>
  <c r="J93" i="8" s="1"/>
  <c r="D99" i="9"/>
  <c r="E84" i="9"/>
  <c r="H83" i="9" s="1"/>
  <c r="I83" i="9" s="1"/>
  <c r="J83" i="9" s="1"/>
  <c r="D123" i="31"/>
  <c r="E108" i="31"/>
  <c r="H107" i="31" s="1"/>
  <c r="I107" i="31" s="1"/>
  <c r="J107" i="31" s="1"/>
  <c r="E95" i="8"/>
  <c r="H94" i="8" s="1"/>
  <c r="I94" i="8" s="1"/>
  <c r="J94" i="8" s="1"/>
  <c r="D110" i="8"/>
  <c r="E98" i="12"/>
  <c r="H97" i="12" s="1"/>
  <c r="I97" i="12" s="1"/>
  <c r="J97" i="12" s="1"/>
  <c r="D113" i="12"/>
  <c r="D131" i="6"/>
  <c r="E116" i="6"/>
  <c r="H115" i="6" s="1"/>
  <c r="I115" i="6" s="1"/>
  <c r="J115" i="6" s="1"/>
  <c r="D109" i="31"/>
  <c r="E94" i="31"/>
  <c r="H93" i="31" s="1"/>
  <c r="I93" i="31" s="1"/>
  <c r="J93" i="31" s="1"/>
  <c r="E101" i="6"/>
  <c r="H100" i="6" s="1"/>
  <c r="I100" i="6" s="1"/>
  <c r="J100" i="6" s="1"/>
  <c r="D116" i="6"/>
  <c r="O28" i="13"/>
  <c r="D99" i="29"/>
  <c r="E84" i="29"/>
  <c r="H83" i="29" s="1"/>
  <c r="I83" i="29" s="1"/>
  <c r="J83" i="29" s="1"/>
  <c r="D97" i="16"/>
  <c r="E82" i="16"/>
  <c r="H81" i="16" s="1"/>
  <c r="I81" i="16" s="1"/>
  <c r="J81" i="16" s="1"/>
  <c r="O61" i="15"/>
  <c r="E92" i="10"/>
  <c r="H91" i="10" s="1"/>
  <c r="I91" i="10" s="1"/>
  <c r="J91" i="10" s="1"/>
  <c r="D107" i="10"/>
  <c r="O28" i="9"/>
  <c r="D132" i="26"/>
  <c r="E117" i="26"/>
  <c r="H116" i="26" s="1"/>
  <c r="I116" i="26" s="1"/>
  <c r="J116" i="26" s="1"/>
  <c r="E100" i="2"/>
  <c r="H99" i="2" s="1"/>
  <c r="I99" i="2" s="1"/>
  <c r="J99" i="2" s="1"/>
  <c r="D115" i="2"/>
  <c r="E115" i="9"/>
  <c r="H114" i="9" s="1"/>
  <c r="I114" i="9" s="1"/>
  <c r="J114" i="9" s="1"/>
  <c r="D130" i="9"/>
  <c r="D95" i="25"/>
  <c r="E96" i="25" s="1"/>
  <c r="H95" i="25" s="1"/>
  <c r="I95" i="25" s="1"/>
  <c r="J95" i="25" s="1"/>
  <c r="E80" i="25"/>
  <c r="H79" i="25" s="1"/>
  <c r="I79" i="25" s="1"/>
  <c r="J79" i="25" s="1"/>
  <c r="E92" i="24"/>
  <c r="H91" i="24" s="1"/>
  <c r="I91" i="24" s="1"/>
  <c r="J91" i="24" s="1"/>
  <c r="D107" i="24"/>
  <c r="D110" i="24"/>
  <c r="E95" i="24"/>
  <c r="H94" i="24" s="1"/>
  <c r="I94" i="24" s="1"/>
  <c r="J94" i="24" s="1"/>
  <c r="D93" i="3"/>
  <c r="E78" i="3"/>
  <c r="H77" i="3" s="1"/>
  <c r="I77" i="3" s="1"/>
  <c r="J77" i="3" s="1"/>
  <c r="D111" i="29"/>
  <c r="E96" i="29"/>
  <c r="H95" i="29" s="1"/>
  <c r="I95" i="29" s="1"/>
  <c r="J95" i="29" s="1"/>
  <c r="E92" i="16"/>
  <c r="H91" i="16" s="1"/>
  <c r="I91" i="16" s="1"/>
  <c r="J91" i="16" s="1"/>
  <c r="D107" i="16"/>
  <c r="D100" i="16"/>
  <c r="E85" i="16"/>
  <c r="H84" i="16" s="1"/>
  <c r="I84" i="16" s="1"/>
  <c r="J84" i="16" s="1"/>
  <c r="D114" i="28"/>
  <c r="E99" i="28"/>
  <c r="H98" i="28" s="1"/>
  <c r="I98" i="28" s="1"/>
  <c r="J98" i="28" s="1"/>
  <c r="P73" i="18"/>
  <c r="Q73" i="18" s="1"/>
  <c r="S73" i="18" s="1"/>
  <c r="U73" i="18" s="1"/>
  <c r="AQ73" i="18" s="1"/>
  <c r="AU73" i="18" s="1"/>
  <c r="P59" i="18"/>
  <c r="Q59" i="18" s="1"/>
  <c r="S59" i="18" s="1"/>
  <c r="U59" i="18" s="1"/>
  <c r="AQ59" i="18" s="1"/>
  <c r="AU59" i="18" s="1"/>
  <c r="O28" i="30"/>
  <c r="D113" i="31"/>
  <c r="E98" i="31"/>
  <c r="H97" i="31" s="1"/>
  <c r="I97" i="31" s="1"/>
  <c r="J97" i="31" s="1"/>
  <c r="D100" i="33"/>
  <c r="E85" i="33"/>
  <c r="H84" i="33" s="1"/>
  <c r="I84" i="33" s="1"/>
  <c r="J84" i="33" s="1"/>
  <c r="E83" i="7"/>
  <c r="H82" i="7" s="1"/>
  <c r="I82" i="7" s="1"/>
  <c r="J82" i="7" s="1"/>
  <c r="D98" i="7"/>
  <c r="E97" i="20"/>
  <c r="H96" i="20" s="1"/>
  <c r="I96" i="20" s="1"/>
  <c r="J96" i="20" s="1"/>
  <c r="D112" i="20"/>
  <c r="E91" i="33"/>
  <c r="H90" i="33" s="1"/>
  <c r="I90" i="33" s="1"/>
  <c r="J90" i="33" s="1"/>
  <c r="D106" i="33"/>
  <c r="S59" i="19"/>
  <c r="U59" i="19" s="1"/>
  <c r="AQ59" i="19" s="1"/>
  <c r="AU59" i="19" s="1"/>
  <c r="E106" i="16"/>
  <c r="H105" i="16" s="1"/>
  <c r="I105" i="16" s="1"/>
  <c r="J105" i="16" s="1"/>
  <c r="P105" i="16" s="1"/>
  <c r="D121" i="16"/>
  <c r="E100" i="19"/>
  <c r="H99" i="19" s="1"/>
  <c r="I99" i="19" s="1"/>
  <c r="J99" i="19" s="1"/>
  <c r="D115" i="19"/>
  <c r="E97" i="4"/>
  <c r="H96" i="4" s="1"/>
  <c r="I96" i="4" s="1"/>
  <c r="J96" i="4" s="1"/>
  <c r="D112" i="4"/>
  <c r="E98" i="7"/>
  <c r="H97" i="7" s="1"/>
  <c r="I97" i="7" s="1"/>
  <c r="J97" i="7" s="1"/>
  <c r="D113" i="7"/>
  <c r="D110" i="16"/>
  <c r="E95" i="16"/>
  <c r="H94" i="16" s="1"/>
  <c r="I94" i="16" s="1"/>
  <c r="J94" i="16" s="1"/>
  <c r="P27" i="18"/>
  <c r="Q27" i="18" s="1"/>
  <c r="S27" i="18" s="1"/>
  <c r="U27" i="18" s="1"/>
  <c r="AQ27" i="18" s="1"/>
  <c r="AU27" i="18" s="1"/>
  <c r="E74" i="31"/>
  <c r="H73" i="31" s="1"/>
  <c r="I73" i="31" s="1"/>
  <c r="J73" i="31" s="1"/>
  <c r="P73" i="31" s="1"/>
  <c r="D89" i="31"/>
  <c r="O60" i="13"/>
  <c r="D111" i="27"/>
  <c r="E96" i="27"/>
  <c r="H95" i="27" s="1"/>
  <c r="I95" i="27" s="1"/>
  <c r="J95" i="27" s="1"/>
  <c r="D99" i="26"/>
  <c r="E84" i="26"/>
  <c r="H83" i="26" s="1"/>
  <c r="I83" i="26" s="1"/>
  <c r="J83" i="26" s="1"/>
  <c r="E99" i="22"/>
  <c r="H98" i="22" s="1"/>
  <c r="I98" i="22" s="1"/>
  <c r="J98" i="22" s="1"/>
  <c r="D114" i="22"/>
  <c r="E112" i="15"/>
  <c r="H111" i="15" s="1"/>
  <c r="I111" i="15" s="1"/>
  <c r="J111" i="15" s="1"/>
  <c r="D127" i="15"/>
  <c r="D123" i="7"/>
  <c r="E108" i="7"/>
  <c r="H107" i="7" s="1"/>
  <c r="I107" i="7" s="1"/>
  <c r="J107" i="7" s="1"/>
  <c r="D124" i="24"/>
  <c r="E109" i="24"/>
  <c r="H108" i="24" s="1"/>
  <c r="I108" i="24" s="1"/>
  <c r="J108" i="24" s="1"/>
  <c r="D106" i="21"/>
  <c r="E91" i="21"/>
  <c r="H90" i="21" s="1"/>
  <c r="I90" i="21" s="1"/>
  <c r="J90" i="21" s="1"/>
  <c r="E93" i="6"/>
  <c r="H92" i="6" s="1"/>
  <c r="I92" i="6" s="1"/>
  <c r="J92" i="6" s="1"/>
  <c r="D108" i="6"/>
  <c r="O43" i="28"/>
  <c r="D99" i="23"/>
  <c r="E84" i="23"/>
  <c r="H83" i="23" s="1"/>
  <c r="I83" i="23" s="1"/>
  <c r="J83" i="23" s="1"/>
  <c r="D127" i="24"/>
  <c r="E112" i="24"/>
  <c r="H111" i="24" s="1"/>
  <c r="I111" i="24" s="1"/>
  <c r="J111" i="24" s="1"/>
  <c r="E95" i="21"/>
  <c r="H94" i="21" s="1"/>
  <c r="I94" i="21" s="1"/>
  <c r="J94" i="21" s="1"/>
  <c r="D110" i="21"/>
  <c r="D113" i="20"/>
  <c r="E98" i="20"/>
  <c r="H97" i="20" s="1"/>
  <c r="I97" i="20" s="1"/>
  <c r="J97" i="20" s="1"/>
  <c r="E91" i="24"/>
  <c r="H90" i="24" s="1"/>
  <c r="I90" i="24" s="1"/>
  <c r="J90" i="24" s="1"/>
  <c r="D106" i="24"/>
  <c r="D93" i="23"/>
  <c r="E78" i="23"/>
  <c r="H77" i="23" s="1"/>
  <c r="I77" i="23" s="1"/>
  <c r="J77" i="23" s="1"/>
  <c r="P43" i="26"/>
  <c r="Q43" i="26" s="1"/>
  <c r="S43" i="26" s="1"/>
  <c r="U43" i="26" s="1"/>
  <c r="AQ43" i="26" s="1"/>
  <c r="AU43" i="26" s="1"/>
  <c r="E97" i="19"/>
  <c r="H96" i="19" s="1"/>
  <c r="I96" i="19" s="1"/>
  <c r="J96" i="19" s="1"/>
  <c r="D112" i="19"/>
  <c r="E98" i="28"/>
  <c r="H97" i="28" s="1"/>
  <c r="I97" i="28" s="1"/>
  <c r="J97" i="28" s="1"/>
  <c r="D113" i="28"/>
  <c r="P121" i="2"/>
  <c r="Q121" i="2" s="1"/>
  <c r="S121" i="2" s="1"/>
  <c r="U121" i="2" s="1"/>
  <c r="AT121" i="2" s="1"/>
  <c r="E93" i="17"/>
  <c r="H92" i="17" s="1"/>
  <c r="I92" i="17" s="1"/>
  <c r="J92" i="17" s="1"/>
  <c r="D108" i="17"/>
  <c r="E99" i="29"/>
  <c r="H98" i="29" s="1"/>
  <c r="I98" i="29" s="1"/>
  <c r="J98" i="29" s="1"/>
  <c r="D114" i="29"/>
  <c r="D96" i="15"/>
  <c r="E81" i="15"/>
  <c r="H80" i="15" s="1"/>
  <c r="I80" i="15" s="1"/>
  <c r="J80" i="15" s="1"/>
  <c r="O43" i="4"/>
  <c r="D105" i="8"/>
  <c r="E90" i="8"/>
  <c r="H89" i="8" s="1"/>
  <c r="I89" i="8" s="1"/>
  <c r="J89" i="8" s="1"/>
  <c r="P43" i="9"/>
  <c r="Q43" i="9" s="1"/>
  <c r="S43" i="9" s="1"/>
  <c r="U43" i="9" s="1"/>
  <c r="AQ43" i="9" s="1"/>
  <c r="AU43" i="9" s="1"/>
  <c r="O44" i="9"/>
  <c r="D122" i="29"/>
  <c r="E107" i="29"/>
  <c r="H106" i="29" s="1"/>
  <c r="I106" i="29" s="1"/>
  <c r="J106" i="29" s="1"/>
  <c r="E109" i="28"/>
  <c r="H108" i="28" s="1"/>
  <c r="I108" i="28" s="1"/>
  <c r="J108" i="28" s="1"/>
  <c r="D124" i="28"/>
  <c r="O59" i="33"/>
  <c r="D94" i="15"/>
  <c r="E79" i="15"/>
  <c r="H78" i="15" s="1"/>
  <c r="I78" i="15" s="1"/>
  <c r="J78" i="15" s="1"/>
  <c r="E101" i="30"/>
  <c r="H100" i="30" s="1"/>
  <c r="I100" i="30" s="1"/>
  <c r="J100" i="30" s="1"/>
  <c r="D116" i="30"/>
  <c r="S58" i="11"/>
  <c r="U58" i="11" s="1"/>
  <c r="AQ58" i="11" s="1"/>
  <c r="AU58" i="11" s="1"/>
  <c r="E91" i="16"/>
  <c r="H90" i="16" s="1"/>
  <c r="I90" i="16" s="1"/>
  <c r="J90" i="16" s="1"/>
  <c r="D106" i="16"/>
  <c r="D106" i="18"/>
  <c r="E91" i="18"/>
  <c r="H90" i="18" s="1"/>
  <c r="I90" i="18" s="1"/>
  <c r="J90" i="18" s="1"/>
  <c r="P73" i="28"/>
  <c r="Q73" i="28" s="1"/>
  <c r="S73" i="28" s="1"/>
  <c r="U73" i="28" s="1"/>
  <c r="AQ73" i="28" s="1"/>
  <c r="AU73" i="28" s="1"/>
  <c r="O74" i="28"/>
  <c r="D113" i="9"/>
  <c r="E98" i="9"/>
  <c r="H97" i="9" s="1"/>
  <c r="I97" i="9" s="1"/>
  <c r="J97" i="9" s="1"/>
  <c r="E101" i="20"/>
  <c r="H100" i="20" s="1"/>
  <c r="I100" i="20" s="1"/>
  <c r="J100" i="20" s="1"/>
  <c r="D116" i="20"/>
  <c r="D110" i="12"/>
  <c r="E95" i="12"/>
  <c r="H94" i="12" s="1"/>
  <c r="I94" i="12" s="1"/>
  <c r="J94" i="12" s="1"/>
  <c r="S73" i="10"/>
  <c r="U73" i="10" s="1"/>
  <c r="AQ73" i="10" s="1"/>
  <c r="AU73" i="10" s="1"/>
  <c r="D137" i="22"/>
  <c r="E138" i="22" s="1"/>
  <c r="H137" i="22" s="1"/>
  <c r="I137" i="22" s="1"/>
  <c r="J137" i="22" s="1"/>
  <c r="E123" i="22"/>
  <c r="H122" i="22" s="1"/>
  <c r="I122" i="22" s="1"/>
  <c r="J122" i="22" s="1"/>
  <c r="D107" i="23"/>
  <c r="E92" i="23"/>
  <c r="H91" i="23" s="1"/>
  <c r="I91" i="23" s="1"/>
  <c r="J91" i="23" s="1"/>
  <c r="E100" i="20"/>
  <c r="H99" i="20" s="1"/>
  <c r="I99" i="20" s="1"/>
  <c r="J99" i="20" s="1"/>
  <c r="D115" i="20"/>
  <c r="D96" i="22"/>
  <c r="E81" i="22"/>
  <c r="H80" i="22" s="1"/>
  <c r="I80" i="22" s="1"/>
  <c r="J80" i="22" s="1"/>
  <c r="O43" i="24"/>
  <c r="E126" i="22"/>
  <c r="H125" i="22" s="1"/>
  <c r="I125" i="22" s="1"/>
  <c r="J125" i="22" s="1"/>
  <c r="D140" i="22"/>
  <c r="E141" i="22" s="1"/>
  <c r="H140" i="22" s="1"/>
  <c r="I140" i="22" s="1"/>
  <c r="J140" i="22" s="1"/>
  <c r="Q42" i="25"/>
  <c r="S42" i="25" s="1"/>
  <c r="U42" i="25" s="1"/>
  <c r="AQ42" i="25" s="1"/>
  <c r="AU42" i="25" s="1"/>
  <c r="O43" i="25"/>
  <c r="P105" i="28"/>
  <c r="D111" i="20"/>
  <c r="E96" i="20"/>
  <c r="H95" i="20" s="1"/>
  <c r="I95" i="20" s="1"/>
  <c r="J95" i="20" s="1"/>
  <c r="P26" i="24"/>
  <c r="Q26" i="24" s="1"/>
  <c r="S26" i="24" s="1"/>
  <c r="U26" i="24" s="1"/>
  <c r="AQ26" i="24" s="1"/>
  <c r="AU26" i="24" s="1"/>
  <c r="O27" i="24"/>
  <c r="E97" i="10"/>
  <c r="H96" i="10" s="1"/>
  <c r="I96" i="10" s="1"/>
  <c r="J96" i="10" s="1"/>
  <c r="D112" i="10"/>
  <c r="P43" i="8"/>
  <c r="Q43" i="8" s="1"/>
  <c r="S43" i="8" s="1"/>
  <c r="U43" i="8" s="1"/>
  <c r="AQ43" i="8" s="1"/>
  <c r="AU43" i="8" s="1"/>
  <c r="O44" i="8"/>
  <c r="P59" i="11"/>
  <c r="Q59" i="11" s="1"/>
  <c r="S59" i="11" s="1"/>
  <c r="U59" i="11" s="1"/>
  <c r="AQ59" i="11" s="1"/>
  <c r="AU59" i="11" s="1"/>
  <c r="O60" i="11"/>
  <c r="D105" i="13"/>
  <c r="E90" i="13"/>
  <c r="H89" i="13" s="1"/>
  <c r="I89" i="13" s="1"/>
  <c r="J89" i="13" s="1"/>
  <c r="E91" i="13"/>
  <c r="H90" i="13" s="1"/>
  <c r="I90" i="13" s="1"/>
  <c r="J90" i="13" s="1"/>
  <c r="D106" i="13"/>
  <c r="D123" i="17"/>
  <c r="E108" i="17"/>
  <c r="H107" i="17" s="1"/>
  <c r="I107" i="17" s="1"/>
  <c r="J107" i="17" s="1"/>
  <c r="E94" i="2"/>
  <c r="H93" i="2" s="1"/>
  <c r="I93" i="2" s="1"/>
  <c r="J93" i="2" s="1"/>
  <c r="D109" i="2"/>
  <c r="E101" i="5"/>
  <c r="H100" i="5" s="1"/>
  <c r="I100" i="5" s="1"/>
  <c r="J100" i="5" s="1"/>
  <c r="D116" i="5"/>
  <c r="D112" i="5"/>
  <c r="E97" i="5"/>
  <c r="H96" i="5" s="1"/>
  <c r="I96" i="5" s="1"/>
  <c r="J96" i="5" s="1"/>
  <c r="D123" i="8"/>
  <c r="E108" i="8"/>
  <c r="H107" i="8" s="1"/>
  <c r="I107" i="8" s="1"/>
  <c r="J107" i="8" s="1"/>
  <c r="D111" i="6"/>
  <c r="E96" i="6"/>
  <c r="H95" i="6" s="1"/>
  <c r="I95" i="6" s="1"/>
  <c r="J95" i="6" s="1"/>
  <c r="E95" i="28"/>
  <c r="H94" i="28" s="1"/>
  <c r="I94" i="28" s="1"/>
  <c r="J94" i="28" s="1"/>
  <c r="D110" i="28"/>
  <c r="P42" i="1"/>
  <c r="Q42" i="1" s="1"/>
  <c r="S42" i="1" s="1"/>
  <c r="U42" i="1" s="1"/>
  <c r="AQ42" i="1" s="1"/>
  <c r="AU42" i="1" s="1"/>
  <c r="O43" i="1"/>
  <c r="E98" i="5"/>
  <c r="H97" i="5" s="1"/>
  <c r="I97" i="5" s="1"/>
  <c r="J97" i="5" s="1"/>
  <c r="D113" i="5"/>
  <c r="D106" i="3"/>
  <c r="E91" i="3"/>
  <c r="H90" i="3" s="1"/>
  <c r="I90" i="3" s="1"/>
  <c r="J90" i="3" s="1"/>
  <c r="O28" i="29"/>
  <c r="D125" i="6"/>
  <c r="E110" i="6"/>
  <c r="H109" i="6" s="1"/>
  <c r="I109" i="6" s="1"/>
  <c r="J109" i="6" s="1"/>
  <c r="E77" i="14"/>
  <c r="H76" i="14" s="1"/>
  <c r="I76" i="14" s="1"/>
  <c r="J76" i="14" s="1"/>
  <c r="D92" i="14"/>
  <c r="E106" i="27"/>
  <c r="H105" i="27" s="1"/>
  <c r="I105" i="27" s="1"/>
  <c r="J105" i="27" s="1"/>
  <c r="P105" i="27" s="1"/>
  <c r="D121" i="27"/>
  <c r="P28" i="22"/>
  <c r="Q28" i="22" s="1"/>
  <c r="S28" i="22" s="1"/>
  <c r="U28" i="22" s="1"/>
  <c r="AQ28" i="22" s="1"/>
  <c r="AU28" i="22" s="1"/>
  <c r="O29" i="22"/>
  <c r="S73" i="24"/>
  <c r="U73" i="24" s="1"/>
  <c r="AQ73" i="24" s="1"/>
  <c r="AU73" i="24" s="1"/>
  <c r="E74" i="26"/>
  <c r="H73" i="26" s="1"/>
  <c r="I73" i="26" s="1"/>
  <c r="J73" i="26" s="1"/>
  <c r="D89" i="26"/>
  <c r="E83" i="26"/>
  <c r="H82" i="26" s="1"/>
  <c r="I82" i="26" s="1"/>
  <c r="J82" i="26" s="1"/>
  <c r="D98" i="26"/>
  <c r="E94" i="26"/>
  <c r="H93" i="26" s="1"/>
  <c r="I93" i="26" s="1"/>
  <c r="J93" i="26" s="1"/>
  <c r="D109" i="26"/>
  <c r="D110" i="20"/>
  <c r="E95" i="20"/>
  <c r="H94" i="20" s="1"/>
  <c r="I94" i="20" s="1"/>
  <c r="J94" i="20" s="1"/>
  <c r="D132" i="15"/>
  <c r="E117" i="15"/>
  <c r="H116" i="15" s="1"/>
  <c r="I116" i="15" s="1"/>
  <c r="J116" i="15" s="1"/>
  <c r="S27" i="23"/>
  <c r="U27" i="23" s="1"/>
  <c r="AQ27" i="23" s="1"/>
  <c r="AU27" i="23" s="1"/>
  <c r="S73" i="27"/>
  <c r="U73" i="27" s="1"/>
  <c r="AQ73" i="27" s="1"/>
  <c r="AU73" i="27" s="1"/>
  <c r="E80" i="7"/>
  <c r="H79" i="7" s="1"/>
  <c r="I79" i="7" s="1"/>
  <c r="J79" i="7" s="1"/>
  <c r="D95" i="7"/>
  <c r="D100" i="24"/>
  <c r="E85" i="24"/>
  <c r="H84" i="24" s="1"/>
  <c r="I84" i="24" s="1"/>
  <c r="J84" i="24" s="1"/>
  <c r="P89" i="27"/>
  <c r="Q89" i="27" s="1"/>
  <c r="S89" i="27" s="1"/>
  <c r="U89" i="27" s="1"/>
  <c r="AJ89" i="27" s="1"/>
  <c r="AN89" i="27" s="1"/>
  <c r="D111" i="22"/>
  <c r="E96" i="22"/>
  <c r="H95" i="22" s="1"/>
  <c r="I95" i="22" s="1"/>
  <c r="J95" i="22" s="1"/>
  <c r="D106" i="26"/>
  <c r="E91" i="26"/>
  <c r="H90" i="26" s="1"/>
  <c r="I90" i="26" s="1"/>
  <c r="J90" i="26" s="1"/>
  <c r="D93" i="7"/>
  <c r="E78" i="7"/>
  <c r="H77" i="7" s="1"/>
  <c r="I77" i="7" s="1"/>
  <c r="J77" i="7" s="1"/>
  <c r="O74" i="8"/>
  <c r="D112" i="29"/>
  <c r="E97" i="29"/>
  <c r="H96" i="29" s="1"/>
  <c r="I96" i="29" s="1"/>
  <c r="J96" i="29" s="1"/>
  <c r="E76" i="5"/>
  <c r="H75" i="5" s="1"/>
  <c r="I75" i="5" s="1"/>
  <c r="J75" i="5" s="1"/>
  <c r="D91" i="5"/>
  <c r="D105" i="33"/>
  <c r="E90" i="33"/>
  <c r="H89" i="33" s="1"/>
  <c r="I89" i="33" s="1"/>
  <c r="J89" i="33" s="1"/>
  <c r="P89" i="8"/>
  <c r="Q89" i="8" s="1"/>
  <c r="S89" i="8" s="1"/>
  <c r="U89" i="8" s="1"/>
  <c r="AJ89" i="8" s="1"/>
  <c r="AN89" i="8" s="1"/>
  <c r="E92" i="28"/>
  <c r="H91" i="28" s="1"/>
  <c r="I91" i="28" s="1"/>
  <c r="J91" i="28" s="1"/>
  <c r="D107" i="28"/>
  <c r="E75" i="20"/>
  <c r="H74" i="20" s="1"/>
  <c r="I74" i="20" s="1"/>
  <c r="J74" i="20" s="1"/>
  <c r="P74" i="20" s="1"/>
  <c r="D90" i="20"/>
  <c r="P44" i="13"/>
  <c r="Q44" i="13" s="1"/>
  <c r="S44" i="13" s="1"/>
  <c r="U44" i="13" s="1"/>
  <c r="AQ44" i="13" s="1"/>
  <c r="AU44" i="13" s="1"/>
  <c r="O45" i="13"/>
  <c r="E115" i="11"/>
  <c r="H114" i="11" s="1"/>
  <c r="I114" i="11" s="1"/>
  <c r="J114" i="11" s="1"/>
  <c r="D130" i="11"/>
  <c r="E122" i="2"/>
  <c r="H121" i="2" s="1"/>
  <c r="I121" i="2" s="1"/>
  <c r="J121" i="2" s="1"/>
  <c r="D136" i="2"/>
  <c r="E137" i="2" s="1"/>
  <c r="H136" i="2" s="1"/>
  <c r="I136" i="2" s="1"/>
  <c r="J136" i="2" s="1"/>
  <c r="P136" i="2" s="1"/>
  <c r="D89" i="5"/>
  <c r="E74" i="5"/>
  <c r="H73" i="5" s="1"/>
  <c r="I73" i="5" s="1"/>
  <c r="J73" i="5" s="1"/>
  <c r="P73" i="5" s="1"/>
  <c r="E99" i="30"/>
  <c r="H98" i="30" s="1"/>
  <c r="I98" i="30" s="1"/>
  <c r="J98" i="30" s="1"/>
  <c r="D114" i="30"/>
  <c r="E95" i="29"/>
  <c r="H94" i="29" s="1"/>
  <c r="I94" i="29" s="1"/>
  <c r="J94" i="29" s="1"/>
  <c r="D110" i="29"/>
  <c r="D113" i="4"/>
  <c r="E98" i="4"/>
  <c r="H97" i="4" s="1"/>
  <c r="I97" i="4" s="1"/>
  <c r="J97" i="4" s="1"/>
  <c r="D116" i="18"/>
  <c r="E101" i="18"/>
  <c r="H100" i="18" s="1"/>
  <c r="I100" i="18" s="1"/>
  <c r="J100" i="18" s="1"/>
  <c r="P28" i="3"/>
  <c r="Q28" i="3" s="1"/>
  <c r="S28" i="3" s="1"/>
  <c r="U28" i="3" s="1"/>
  <c r="AQ28" i="3" s="1"/>
  <c r="AU28" i="3" s="1"/>
  <c r="E92" i="11"/>
  <c r="H91" i="11" s="1"/>
  <c r="I91" i="11" s="1"/>
  <c r="J91" i="11" s="1"/>
  <c r="D107" i="11"/>
  <c r="P73" i="12"/>
  <c r="Q73" i="12" s="1"/>
  <c r="S73" i="12" s="1"/>
  <c r="U73" i="12" s="1"/>
  <c r="AQ73" i="12" s="1"/>
  <c r="AU73" i="12" s="1"/>
  <c r="O74" i="12"/>
  <c r="D106" i="9"/>
  <c r="E91" i="9"/>
  <c r="H90" i="9" s="1"/>
  <c r="I90" i="9" s="1"/>
  <c r="J90" i="9" s="1"/>
  <c r="D112" i="18"/>
  <c r="E97" i="18"/>
  <c r="H96" i="18" s="1"/>
  <c r="I96" i="18" s="1"/>
  <c r="J96" i="18" s="1"/>
  <c r="D92" i="4"/>
  <c r="E77" i="4"/>
  <c r="H76" i="4" s="1"/>
  <c r="I76" i="4" s="1"/>
  <c r="J76" i="4" s="1"/>
  <c r="D114" i="31"/>
  <c r="E99" i="31"/>
  <c r="H98" i="31" s="1"/>
  <c r="I98" i="31" s="1"/>
  <c r="J98" i="31" s="1"/>
  <c r="E101" i="10"/>
  <c r="H100" i="10" s="1"/>
  <c r="I100" i="10" s="1"/>
  <c r="J100" i="10" s="1"/>
  <c r="D116" i="10"/>
  <c r="D107" i="18"/>
  <c r="E92" i="18"/>
  <c r="H91" i="18" s="1"/>
  <c r="I91" i="18" s="1"/>
  <c r="J91" i="18" s="1"/>
  <c r="D110" i="19"/>
  <c r="E95" i="19"/>
  <c r="H94" i="19" s="1"/>
  <c r="I94" i="19" s="1"/>
  <c r="J94" i="19" s="1"/>
  <c r="P28" i="31"/>
  <c r="Q28" i="31" s="1"/>
  <c r="S28" i="31" s="1"/>
  <c r="U28" i="31" s="1"/>
  <c r="AQ28" i="31" s="1"/>
  <c r="AU28" i="31" s="1"/>
  <c r="O29" i="31"/>
  <c r="D123" i="15"/>
  <c r="E108" i="15"/>
  <c r="H107" i="15" s="1"/>
  <c r="I107" i="15" s="1"/>
  <c r="J107" i="15" s="1"/>
  <c r="D112" i="30"/>
  <c r="E97" i="30"/>
  <c r="H96" i="30" s="1"/>
  <c r="I96" i="30" s="1"/>
  <c r="J96" i="30" s="1"/>
  <c r="P43" i="16"/>
  <c r="Q43" i="16" s="1"/>
  <c r="S43" i="16" s="1"/>
  <c r="U43" i="16" s="1"/>
  <c r="AQ43" i="16" s="1"/>
  <c r="AU43" i="16" s="1"/>
  <c r="O44" i="16"/>
  <c r="E94" i="15"/>
  <c r="H93" i="15" s="1"/>
  <c r="I93" i="15" s="1"/>
  <c r="J93" i="15" s="1"/>
  <c r="D109" i="15"/>
  <c r="O45" i="11"/>
  <c r="D123" i="27"/>
  <c r="E108" i="27"/>
  <c r="H107" i="27" s="1"/>
  <c r="I107" i="27" s="1"/>
  <c r="J107" i="27" s="1"/>
  <c r="D99" i="21"/>
  <c r="E84" i="21"/>
  <c r="H83" i="21" s="1"/>
  <c r="I83" i="21" s="1"/>
  <c r="J83" i="21" s="1"/>
  <c r="S42" i="18"/>
  <c r="U42" i="18" s="1"/>
  <c r="AQ42" i="18" s="1"/>
  <c r="AU42" i="18" s="1"/>
  <c r="D110" i="23"/>
  <c r="E95" i="23"/>
  <c r="H94" i="23" s="1"/>
  <c r="I94" i="23" s="1"/>
  <c r="J94" i="23" s="1"/>
  <c r="P42" i="3"/>
  <c r="Q42" i="3" s="1"/>
  <c r="S42" i="3" s="1"/>
  <c r="U42" i="3" s="1"/>
  <c r="AQ42" i="3" s="1"/>
  <c r="AU42" i="3" s="1"/>
  <c r="O43" i="3"/>
  <c r="P106" i="25"/>
  <c r="Q106" i="25" s="1"/>
  <c r="S106" i="25" s="1"/>
  <c r="U106" i="25" s="1"/>
  <c r="AT106" i="25" s="1"/>
  <c r="AX106" i="25" s="1"/>
  <c r="O43" i="27"/>
  <c r="E81" i="21"/>
  <c r="H80" i="21" s="1"/>
  <c r="I80" i="21" s="1"/>
  <c r="J80" i="21" s="1"/>
  <c r="D96" i="21"/>
  <c r="D127" i="28"/>
  <c r="E112" i="28"/>
  <c r="H111" i="28" s="1"/>
  <c r="I111" i="28" s="1"/>
  <c r="J111" i="28" s="1"/>
  <c r="D89" i="7"/>
  <c r="E74" i="7"/>
  <c r="H73" i="7" s="1"/>
  <c r="I73" i="7" s="1"/>
  <c r="J73" i="7" s="1"/>
  <c r="P73" i="7" s="1"/>
  <c r="D116" i="12"/>
  <c r="E101" i="12"/>
  <c r="H100" i="12" s="1"/>
  <c r="I100" i="12" s="1"/>
  <c r="J100" i="12" s="1"/>
  <c r="D128" i="17"/>
  <c r="E113" i="17"/>
  <c r="H112" i="17" s="1"/>
  <c r="I112" i="17" s="1"/>
  <c r="J112" i="17" s="1"/>
  <c r="D94" i="9"/>
  <c r="E79" i="9"/>
  <c r="H78" i="9" s="1"/>
  <c r="I78" i="9" s="1"/>
  <c r="J78" i="9" s="1"/>
  <c r="D111" i="18"/>
  <c r="E96" i="18"/>
  <c r="H95" i="18" s="1"/>
  <c r="I95" i="18" s="1"/>
  <c r="J95" i="18" s="1"/>
  <c r="E100" i="18"/>
  <c r="H99" i="18" s="1"/>
  <c r="I99" i="18" s="1"/>
  <c r="J99" i="18" s="1"/>
  <c r="D115" i="18"/>
  <c r="D92" i="20"/>
  <c r="E77" i="20"/>
  <c r="H76" i="20" s="1"/>
  <c r="I76" i="20" s="1"/>
  <c r="J76" i="20" s="1"/>
  <c r="E82" i="14"/>
  <c r="H81" i="14" s="1"/>
  <c r="I81" i="14" s="1"/>
  <c r="J81" i="14" s="1"/>
  <c r="D97" i="14"/>
  <c r="D92" i="13"/>
  <c r="E77" i="13"/>
  <c r="H76" i="13" s="1"/>
  <c r="I76" i="13" s="1"/>
  <c r="J76" i="13" s="1"/>
  <c r="D113" i="13"/>
  <c r="E98" i="13"/>
  <c r="H97" i="13" s="1"/>
  <c r="I97" i="13" s="1"/>
  <c r="J97" i="13" s="1"/>
  <c r="D106" i="15"/>
  <c r="E91" i="15"/>
  <c r="H90" i="15" s="1"/>
  <c r="I90" i="15" s="1"/>
  <c r="J90" i="15" s="1"/>
  <c r="E94" i="9"/>
  <c r="H93" i="9" s="1"/>
  <c r="I93" i="9" s="1"/>
  <c r="J93" i="9" s="1"/>
  <c r="D109" i="9"/>
  <c r="P74" i="2"/>
  <c r="Q74" i="2" s="1"/>
  <c r="S74" i="2" s="1"/>
  <c r="U74" i="2" s="1"/>
  <c r="AQ74" i="2" s="1"/>
  <c r="AU74" i="2" s="1"/>
  <c r="E85" i="11"/>
  <c r="H84" i="11" s="1"/>
  <c r="I84" i="11" s="1"/>
  <c r="J84" i="11" s="1"/>
  <c r="D100" i="11"/>
  <c r="E92" i="12"/>
  <c r="H91" i="12" s="1"/>
  <c r="I91" i="12" s="1"/>
  <c r="J91" i="12" s="1"/>
  <c r="D107" i="12"/>
  <c r="D111" i="13"/>
  <c r="E96" i="13"/>
  <c r="H95" i="13" s="1"/>
  <c r="I95" i="13" s="1"/>
  <c r="J95" i="13" s="1"/>
  <c r="D132" i="31"/>
  <c r="E117" i="31"/>
  <c r="H116" i="31" s="1"/>
  <c r="I116" i="31" s="1"/>
  <c r="J116" i="31" s="1"/>
  <c r="D113" i="30"/>
  <c r="E98" i="30"/>
  <c r="H97" i="30" s="1"/>
  <c r="I97" i="30" s="1"/>
  <c r="J97" i="30" s="1"/>
  <c r="O75" i="2"/>
  <c r="E84" i="30"/>
  <c r="H83" i="30" s="1"/>
  <c r="I83" i="30" s="1"/>
  <c r="J83" i="30" s="1"/>
  <c r="D99" i="30"/>
  <c r="D99" i="5"/>
  <c r="E84" i="5"/>
  <c r="H83" i="5" s="1"/>
  <c r="I83" i="5" s="1"/>
  <c r="J83" i="5" s="1"/>
  <c r="E94" i="33"/>
  <c r="H93" i="33" s="1"/>
  <c r="I93" i="33" s="1"/>
  <c r="J93" i="33" s="1"/>
  <c r="D109" i="33"/>
  <c r="D110" i="14"/>
  <c r="E95" i="14"/>
  <c r="H94" i="14" s="1"/>
  <c r="I94" i="14" s="1"/>
  <c r="J94" i="14" s="1"/>
  <c r="D108" i="31"/>
  <c r="E93" i="31"/>
  <c r="H92" i="31" s="1"/>
  <c r="I92" i="31" s="1"/>
  <c r="J92" i="31" s="1"/>
  <c r="E74" i="29"/>
  <c r="H73" i="29" s="1"/>
  <c r="I73" i="29" s="1"/>
  <c r="J73" i="29" s="1"/>
  <c r="P73" i="29" s="1"/>
  <c r="D89" i="29"/>
  <c r="D99" i="8"/>
  <c r="E84" i="8"/>
  <c r="H83" i="8" s="1"/>
  <c r="I83" i="8" s="1"/>
  <c r="J83" i="8" s="1"/>
  <c r="E132" i="11"/>
  <c r="H131" i="11" s="1"/>
  <c r="I131" i="11" s="1"/>
  <c r="J131" i="11" s="1"/>
  <c r="D146" i="11"/>
  <c r="E147" i="11" s="1"/>
  <c r="H146" i="11" s="1"/>
  <c r="I146" i="11" s="1"/>
  <c r="J146" i="11" s="1"/>
  <c r="E92" i="4"/>
  <c r="H91" i="4" s="1"/>
  <c r="I91" i="4" s="1"/>
  <c r="J91" i="4" s="1"/>
  <c r="D107" i="4"/>
  <c r="D94" i="31"/>
  <c r="E79" i="31"/>
  <c r="H78" i="31" s="1"/>
  <c r="I78" i="31" s="1"/>
  <c r="J78" i="31" s="1"/>
  <c r="P28" i="25"/>
  <c r="Q28" i="25" s="1"/>
  <c r="S28" i="25" s="1"/>
  <c r="U28" i="25" s="1"/>
  <c r="AQ28" i="25" s="1"/>
  <c r="AU28" i="25" s="1"/>
  <c r="P58" i="23"/>
  <c r="Q58" i="23" s="1"/>
  <c r="S58" i="23" s="1"/>
  <c r="U58" i="23" s="1"/>
  <c r="AQ58" i="23" s="1"/>
  <c r="AU58" i="23" s="1"/>
  <c r="D98" i="24"/>
  <c r="E83" i="24"/>
  <c r="H82" i="24" s="1"/>
  <c r="I82" i="24" s="1"/>
  <c r="J82" i="24" s="1"/>
  <c r="P89" i="24"/>
  <c r="Q89" i="24" s="1"/>
  <c r="S89" i="24" s="1"/>
  <c r="U89" i="24" s="1"/>
  <c r="AJ89" i="24" s="1"/>
  <c r="AN89" i="24" s="1"/>
  <c r="E94" i="24"/>
  <c r="H93" i="24" s="1"/>
  <c r="I93" i="24" s="1"/>
  <c r="J93" i="24" s="1"/>
  <c r="D109" i="24"/>
  <c r="E100" i="31"/>
  <c r="H99" i="31" s="1"/>
  <c r="I99" i="31" s="1"/>
  <c r="J99" i="31" s="1"/>
  <c r="D115" i="31"/>
  <c r="E90" i="21"/>
  <c r="H89" i="21" s="1"/>
  <c r="I89" i="21" s="1"/>
  <c r="J89" i="21" s="1"/>
  <c r="P89" i="21" s="1"/>
  <c r="D105" i="21"/>
  <c r="O76" i="15"/>
  <c r="P74" i="10"/>
  <c r="Q74" i="10" s="1"/>
  <c r="S74" i="10" s="1"/>
  <c r="U74" i="10" s="1"/>
  <c r="AQ74" i="10" s="1"/>
  <c r="AU74" i="10" s="1"/>
  <c r="O75" i="10"/>
  <c r="P58" i="5"/>
  <c r="Q58" i="5" s="1"/>
  <c r="S58" i="5" s="1"/>
  <c r="U58" i="5" s="1"/>
  <c r="AQ58" i="5" s="1"/>
  <c r="AU58" i="5" s="1"/>
  <c r="P28" i="2"/>
  <c r="Q28" i="2" s="1"/>
  <c r="S28" i="2" s="1"/>
  <c r="U28" i="2" s="1"/>
  <c r="AQ28" i="2" s="1"/>
  <c r="AU28" i="2" s="1"/>
  <c r="Q58" i="7"/>
  <c r="S58" i="7" s="1"/>
  <c r="U58" i="7" s="1"/>
  <c r="AQ58" i="7" s="1"/>
  <c r="AU58" i="7" s="1"/>
  <c r="O59" i="7"/>
  <c r="E125" i="9"/>
  <c r="H124" i="9" s="1"/>
  <c r="I124" i="9" s="1"/>
  <c r="J124" i="9" s="1"/>
  <c r="D139" i="9"/>
  <c r="E140" i="9" s="1"/>
  <c r="H139" i="9" s="1"/>
  <c r="I139" i="9" s="1"/>
  <c r="J139" i="9" s="1"/>
  <c r="P59" i="6"/>
  <c r="Q59" i="6" s="1"/>
  <c r="S59" i="6" s="1"/>
  <c r="U59" i="6" s="1"/>
  <c r="AQ59" i="6" s="1"/>
  <c r="AU59" i="6" s="1"/>
  <c r="O60" i="6"/>
  <c r="D93" i="29"/>
  <c r="E78" i="29"/>
  <c r="H77" i="29" s="1"/>
  <c r="I77" i="29" s="1"/>
  <c r="J77" i="29" s="1"/>
  <c r="D114" i="10"/>
  <c r="E99" i="10"/>
  <c r="H98" i="10" s="1"/>
  <c r="I98" i="10" s="1"/>
  <c r="J98" i="10" s="1"/>
  <c r="P27" i="4"/>
  <c r="Q27" i="4" s="1"/>
  <c r="S27" i="4" s="1"/>
  <c r="U27" i="4" s="1"/>
  <c r="AQ27" i="4" s="1"/>
  <c r="AU27" i="4" s="1"/>
  <c r="E78" i="4"/>
  <c r="H77" i="4" s="1"/>
  <c r="I77" i="4" s="1"/>
  <c r="J77" i="4" s="1"/>
  <c r="D93" i="4"/>
  <c r="P89" i="28"/>
  <c r="Q89" i="28" s="1"/>
  <c r="S89" i="28" s="1"/>
  <c r="U89" i="28" s="1"/>
  <c r="AJ89" i="28" s="1"/>
  <c r="AN89" i="28" s="1"/>
  <c r="D110" i="10"/>
  <c r="E95" i="10"/>
  <c r="H94" i="10" s="1"/>
  <c r="I94" i="10" s="1"/>
  <c r="J94" i="10" s="1"/>
  <c r="D92" i="16"/>
  <c r="E77" i="16"/>
  <c r="H76" i="16" s="1"/>
  <c r="I76" i="16" s="1"/>
  <c r="J76" i="16" s="1"/>
  <c r="D123" i="9"/>
  <c r="E108" i="9"/>
  <c r="H107" i="9" s="1"/>
  <c r="I107" i="9" s="1"/>
  <c r="J107" i="9" s="1"/>
  <c r="E101" i="13"/>
  <c r="H100" i="13" s="1"/>
  <c r="I100" i="13" s="1"/>
  <c r="J100" i="13" s="1"/>
  <c r="D116" i="13"/>
  <c r="P42" i="30"/>
  <c r="Q42" i="30" s="1"/>
  <c r="S42" i="30" s="1"/>
  <c r="U42" i="30" s="1"/>
  <c r="AQ42" i="30" s="1"/>
  <c r="AU42" i="30" s="1"/>
  <c r="P74" i="16"/>
  <c r="Q74" i="16" s="1"/>
  <c r="S74" i="16" s="1"/>
  <c r="U74" i="16" s="1"/>
  <c r="AQ74" i="16" s="1"/>
  <c r="AU74" i="16" s="1"/>
  <c r="D112" i="31"/>
  <c r="E97" i="31"/>
  <c r="H96" i="31" s="1"/>
  <c r="I96" i="31" s="1"/>
  <c r="J96" i="31" s="1"/>
  <c r="P26" i="20"/>
  <c r="Q26" i="20" s="1"/>
  <c r="S26" i="20" s="1"/>
  <c r="U26" i="20" s="1"/>
  <c r="AQ26" i="20" s="1"/>
  <c r="AU26" i="20" s="1"/>
  <c r="O27" i="20"/>
  <c r="O59" i="31"/>
  <c r="E83" i="5"/>
  <c r="H82" i="5" s="1"/>
  <c r="I82" i="5" s="1"/>
  <c r="J82" i="5" s="1"/>
  <c r="D98" i="5"/>
  <c r="E77" i="15"/>
  <c r="H76" i="15" s="1"/>
  <c r="I76" i="15" s="1"/>
  <c r="J76" i="15" s="1"/>
  <c r="D92" i="15"/>
  <c r="P27" i="10"/>
  <c r="Q27" i="10" s="1"/>
  <c r="S27" i="10" s="1"/>
  <c r="U27" i="10" s="1"/>
  <c r="AQ27" i="10" s="1"/>
  <c r="AU27" i="10" s="1"/>
  <c r="D132" i="14"/>
  <c r="E117" i="14"/>
  <c r="H116" i="14" s="1"/>
  <c r="I116" i="14" s="1"/>
  <c r="J116" i="14" s="1"/>
  <c r="D127" i="26"/>
  <c r="E112" i="26"/>
  <c r="H111" i="26" s="1"/>
  <c r="I111" i="26" s="1"/>
  <c r="J111" i="26" s="1"/>
  <c r="P45" i="21"/>
  <c r="Q45" i="21" s="1"/>
  <c r="S45" i="21" s="1"/>
  <c r="U45" i="21" s="1"/>
  <c r="AQ45" i="21" s="1"/>
  <c r="AU45" i="21" s="1"/>
  <c r="N46" i="21"/>
  <c r="O46" i="21" s="1"/>
  <c r="D98" i="25"/>
  <c r="E99" i="25" s="1"/>
  <c r="H98" i="25" s="1"/>
  <c r="I98" i="25" s="1"/>
  <c r="J98" i="25" s="1"/>
  <c r="E83" i="25"/>
  <c r="H82" i="25" s="1"/>
  <c r="I82" i="25" s="1"/>
  <c r="J82" i="25" s="1"/>
  <c r="D128" i="8"/>
  <c r="E113" i="8"/>
  <c r="H112" i="8" s="1"/>
  <c r="I112" i="8" s="1"/>
  <c r="J112" i="8" s="1"/>
  <c r="D111" i="21"/>
  <c r="E96" i="21"/>
  <c r="H95" i="21" s="1"/>
  <c r="I95" i="21" s="1"/>
  <c r="J95" i="21" s="1"/>
  <c r="E78" i="20"/>
  <c r="H77" i="20" s="1"/>
  <c r="I77" i="20" s="1"/>
  <c r="J77" i="20" s="1"/>
  <c r="D93" i="20"/>
  <c r="O44" i="12"/>
  <c r="E97" i="27"/>
  <c r="H96" i="27" s="1"/>
  <c r="I96" i="27" s="1"/>
  <c r="J96" i="27" s="1"/>
  <c r="D112" i="27"/>
  <c r="E91" i="23"/>
  <c r="H90" i="23" s="1"/>
  <c r="I90" i="23" s="1"/>
  <c r="J90" i="23" s="1"/>
  <c r="D106" i="23"/>
  <c r="E76" i="21"/>
  <c r="H75" i="21" s="1"/>
  <c r="I75" i="21" s="1"/>
  <c r="J75" i="21" s="1"/>
  <c r="D91" i="21"/>
  <c r="D111" i="11"/>
  <c r="E96" i="11"/>
  <c r="H95" i="11" s="1"/>
  <c r="I95" i="11" s="1"/>
  <c r="J95" i="11" s="1"/>
  <c r="E94" i="14"/>
  <c r="H93" i="14" s="1"/>
  <c r="I93" i="14" s="1"/>
  <c r="J93" i="14" s="1"/>
  <c r="D109" i="14"/>
  <c r="P29" i="17"/>
  <c r="Q29" i="17" s="1"/>
  <c r="S29" i="17" s="1"/>
  <c r="U29" i="17" s="1"/>
  <c r="AQ29" i="17" s="1"/>
  <c r="AU29" i="17" s="1"/>
  <c r="D113" i="19"/>
  <c r="E98" i="19"/>
  <c r="H97" i="19" s="1"/>
  <c r="I97" i="19" s="1"/>
  <c r="J97" i="19" s="1"/>
  <c r="P59" i="30"/>
  <c r="Q59" i="30" s="1"/>
  <c r="S59" i="30" s="1"/>
  <c r="U59" i="30" s="1"/>
  <c r="AQ59" i="30" s="1"/>
  <c r="AU59" i="30" s="1"/>
  <c r="Q58" i="16"/>
  <c r="S58" i="16" s="1"/>
  <c r="U58" i="16" s="1"/>
  <c r="AQ58" i="16" s="1"/>
  <c r="AU58" i="16" s="1"/>
  <c r="O59" i="16"/>
  <c r="D121" i="20"/>
  <c r="E106" i="20"/>
  <c r="H105" i="20" s="1"/>
  <c r="I105" i="20" s="1"/>
  <c r="J105" i="20" s="1"/>
  <c r="P105" i="20" s="1"/>
  <c r="E85" i="28"/>
  <c r="H84" i="28" s="1"/>
  <c r="I84" i="28" s="1"/>
  <c r="J84" i="28" s="1"/>
  <c r="D100" i="28"/>
  <c r="E108" i="20"/>
  <c r="H107" i="20" s="1"/>
  <c r="I107" i="20" s="1"/>
  <c r="J107" i="20" s="1"/>
  <c r="D123" i="20"/>
  <c r="D105" i="15"/>
  <c r="E90" i="15"/>
  <c r="H89" i="15" s="1"/>
  <c r="I89" i="15" s="1"/>
  <c r="J89" i="15" s="1"/>
  <c r="P89" i="15" s="1"/>
  <c r="E97" i="2"/>
  <c r="H96" i="2" s="1"/>
  <c r="I96" i="2" s="1"/>
  <c r="J96" i="2" s="1"/>
  <c r="D112" i="2"/>
  <c r="D111" i="8"/>
  <c r="E96" i="8"/>
  <c r="H95" i="8" s="1"/>
  <c r="I95" i="8" s="1"/>
  <c r="J95" i="8" s="1"/>
  <c r="D115" i="17"/>
  <c r="E100" i="17"/>
  <c r="H99" i="17" s="1"/>
  <c r="I99" i="17" s="1"/>
  <c r="J99" i="17" s="1"/>
  <c r="P42" i="15"/>
  <c r="Q42" i="15" s="1"/>
  <c r="S42" i="15" s="1"/>
  <c r="U42" i="15" s="1"/>
  <c r="AQ42" i="15" s="1"/>
  <c r="AU42" i="15" s="1"/>
  <c r="O90" i="28"/>
  <c r="E98" i="15"/>
  <c r="H97" i="15" s="1"/>
  <c r="I97" i="15" s="1"/>
  <c r="J97" i="15" s="1"/>
  <c r="D113" i="15"/>
  <c r="D105" i="4"/>
  <c r="E90" i="4"/>
  <c r="H89" i="4" s="1"/>
  <c r="I89" i="4" s="1"/>
  <c r="J89" i="4" s="1"/>
  <c r="P89" i="4" s="1"/>
  <c r="O44" i="10"/>
  <c r="O90" i="16"/>
  <c r="E91" i="19"/>
  <c r="H90" i="19" s="1"/>
  <c r="I90" i="19" s="1"/>
  <c r="J90" i="19" s="1"/>
  <c r="D106" i="19"/>
  <c r="O45" i="29"/>
  <c r="D130" i="6"/>
  <c r="E115" i="6"/>
  <c r="H114" i="6" s="1"/>
  <c r="I114" i="6" s="1"/>
  <c r="J114" i="6" s="1"/>
  <c r="O44" i="18"/>
  <c r="D92" i="19"/>
  <c r="E77" i="19"/>
  <c r="H76" i="19" s="1"/>
  <c r="I76" i="19" s="1"/>
  <c r="J76" i="19" s="1"/>
  <c r="E94" i="27"/>
  <c r="H93" i="27" s="1"/>
  <c r="I93" i="27" s="1"/>
  <c r="J93" i="27" s="1"/>
  <c r="D109" i="27"/>
  <c r="O59" i="21"/>
  <c r="Q73" i="25"/>
  <c r="S73" i="25" s="1"/>
  <c r="U73" i="25" s="1"/>
  <c r="AQ73" i="25" s="1"/>
  <c r="AU73" i="25" s="1"/>
  <c r="O74" i="25"/>
  <c r="O74" i="27"/>
  <c r="E93" i="29"/>
  <c r="H92" i="29" s="1"/>
  <c r="I92" i="29" s="1"/>
  <c r="J92" i="29" s="1"/>
  <c r="D108" i="29"/>
  <c r="E115" i="16"/>
  <c r="H114" i="16" s="1"/>
  <c r="I114" i="16" s="1"/>
  <c r="J114" i="16" s="1"/>
  <c r="D130" i="16"/>
  <c r="D105" i="19"/>
  <c r="E90" i="19"/>
  <c r="H89" i="19" s="1"/>
  <c r="I89" i="19" s="1"/>
  <c r="J89" i="19" s="1"/>
  <c r="P89" i="19" s="1"/>
  <c r="E113" i="7"/>
  <c r="H112" i="7" s="1"/>
  <c r="I112" i="7" s="1"/>
  <c r="J112" i="7" s="1"/>
  <c r="D128" i="7"/>
  <c r="D106" i="17"/>
  <c r="E91" i="17"/>
  <c r="H90" i="17" s="1"/>
  <c r="I90" i="17" s="1"/>
  <c r="J90" i="17" s="1"/>
  <c r="O44" i="5"/>
  <c r="E94" i="10"/>
  <c r="H93" i="10" s="1"/>
  <c r="I93" i="10" s="1"/>
  <c r="J93" i="10" s="1"/>
  <c r="D109" i="10"/>
  <c r="D115" i="33"/>
  <c r="E100" i="33"/>
  <c r="H99" i="33" s="1"/>
  <c r="I99" i="33" s="1"/>
  <c r="J99" i="33" s="1"/>
  <c r="D115" i="4"/>
  <c r="E100" i="4"/>
  <c r="H99" i="4" s="1"/>
  <c r="I99" i="4" s="1"/>
  <c r="J99" i="4" s="1"/>
  <c r="E94" i="12"/>
  <c r="H93" i="12" s="1"/>
  <c r="I93" i="12" s="1"/>
  <c r="J93" i="12" s="1"/>
  <c r="D109" i="12"/>
  <c r="E98" i="29"/>
  <c r="H97" i="29" s="1"/>
  <c r="I97" i="29" s="1"/>
  <c r="J97" i="29" s="1"/>
  <c r="D113" i="29"/>
  <c r="P74" i="1"/>
  <c r="Q74" i="1" s="1"/>
  <c r="S74" i="1" s="1"/>
  <c r="U74" i="1" s="1"/>
  <c r="AQ74" i="1" s="1"/>
  <c r="AU74" i="1" s="1"/>
  <c r="S58" i="2"/>
  <c r="U58" i="2" s="1"/>
  <c r="AQ58" i="2" s="1"/>
  <c r="AU58" i="2" s="1"/>
  <c r="E90" i="9"/>
  <c r="H89" i="9" s="1"/>
  <c r="I89" i="9" s="1"/>
  <c r="J89" i="9" s="1"/>
  <c r="P89" i="9" s="1"/>
  <c r="D105" i="9"/>
  <c r="P26" i="14"/>
  <c r="Q26" i="14" s="1"/>
  <c r="S26" i="14" s="1"/>
  <c r="U26" i="14" s="1"/>
  <c r="AQ26" i="14" s="1"/>
  <c r="AU26" i="14" s="1"/>
  <c r="P105" i="2"/>
  <c r="E101" i="4"/>
  <c r="H100" i="4" s="1"/>
  <c r="I100" i="4" s="1"/>
  <c r="J100" i="4" s="1"/>
  <c r="D116" i="4"/>
  <c r="D111" i="4"/>
  <c r="E96" i="4"/>
  <c r="H95" i="4" s="1"/>
  <c r="I95" i="4" s="1"/>
  <c r="J95" i="4" s="1"/>
  <c r="D131" i="16"/>
  <c r="E116" i="16"/>
  <c r="H115" i="16" s="1"/>
  <c r="I115" i="16" s="1"/>
  <c r="J115" i="16" s="1"/>
  <c r="D105" i="6"/>
  <c r="E90" i="6"/>
  <c r="H89" i="6" s="1"/>
  <c r="I89" i="6" s="1"/>
  <c r="J89" i="6" s="1"/>
  <c r="P89" i="6" s="1"/>
  <c r="E92" i="19"/>
  <c r="H91" i="19" s="1"/>
  <c r="I91" i="19" s="1"/>
  <c r="J91" i="19" s="1"/>
  <c r="D107" i="19"/>
  <c r="E75" i="7"/>
  <c r="H74" i="7" s="1"/>
  <c r="I74" i="7" s="1"/>
  <c r="J74" i="7" s="1"/>
  <c r="D90" i="7"/>
  <c r="D131" i="10"/>
  <c r="E116" i="10"/>
  <c r="H115" i="10" s="1"/>
  <c r="I115" i="10" s="1"/>
  <c r="J115" i="10" s="1"/>
  <c r="E93" i="12"/>
  <c r="H92" i="12" s="1"/>
  <c r="I92" i="12" s="1"/>
  <c r="J92" i="12" s="1"/>
  <c r="D108" i="12"/>
  <c r="D113" i="33"/>
  <c r="E98" i="33"/>
  <c r="H97" i="33" s="1"/>
  <c r="I97" i="33" s="1"/>
  <c r="J97" i="33" s="1"/>
  <c r="E78" i="30"/>
  <c r="H77" i="30" s="1"/>
  <c r="I77" i="30" s="1"/>
  <c r="J77" i="30" s="1"/>
  <c r="D93" i="30"/>
  <c r="P122" i="1"/>
  <c r="Q122" i="1" s="1"/>
  <c r="S122" i="1" s="1"/>
  <c r="U122" i="1" s="1"/>
  <c r="AT122" i="1" s="1"/>
  <c r="P89" i="20"/>
  <c r="D130" i="2"/>
  <c r="E115" i="2"/>
  <c r="H114" i="2" s="1"/>
  <c r="I114" i="2" s="1"/>
  <c r="J114" i="2" s="1"/>
  <c r="P74" i="21"/>
  <c r="Q74" i="21" s="1"/>
  <c r="S74" i="21" s="1"/>
  <c r="U74" i="21" s="1"/>
  <c r="AQ74" i="21" s="1"/>
  <c r="AU74" i="21" s="1"/>
  <c r="O75" i="21"/>
  <c r="D131" i="24"/>
  <c r="E116" i="24"/>
  <c r="H115" i="24" s="1"/>
  <c r="I115" i="24" s="1"/>
  <c r="J115" i="24" s="1"/>
  <c r="E74" i="22"/>
  <c r="H73" i="22" s="1"/>
  <c r="I73" i="22" s="1"/>
  <c r="J73" i="22" s="1"/>
  <c r="D89" i="22"/>
  <c r="D111" i="23"/>
  <c r="E96" i="23"/>
  <c r="H95" i="23" s="1"/>
  <c r="I95" i="23" s="1"/>
  <c r="J95" i="23" s="1"/>
  <c r="P43" i="22"/>
  <c r="Q43" i="22" s="1"/>
  <c r="S43" i="22" s="1"/>
  <c r="U43" i="22" s="1"/>
  <c r="AQ43" i="22" s="1"/>
  <c r="AU43" i="22" s="1"/>
  <c r="O74" i="18"/>
  <c r="D116" i="22"/>
  <c r="E101" i="22"/>
  <c r="H100" i="22" s="1"/>
  <c r="I100" i="22" s="1"/>
  <c r="J100" i="22" s="1"/>
  <c r="D113" i="23"/>
  <c r="E98" i="23"/>
  <c r="H97" i="23" s="1"/>
  <c r="I97" i="23" s="1"/>
  <c r="J97" i="23" s="1"/>
  <c r="P122" i="25"/>
  <c r="Q122" i="25" s="1"/>
  <c r="S122" i="25" s="1"/>
  <c r="U122" i="25" s="1"/>
  <c r="AT122" i="25" s="1"/>
  <c r="O123" i="25"/>
  <c r="O28" i="5"/>
  <c r="O59" i="3"/>
  <c r="D111" i="10"/>
  <c r="E96" i="10"/>
  <c r="H95" i="10" s="1"/>
  <c r="I95" i="10" s="1"/>
  <c r="J95" i="10" s="1"/>
  <c r="D93" i="28"/>
  <c r="E78" i="28"/>
  <c r="H77" i="28" s="1"/>
  <c r="I77" i="28" s="1"/>
  <c r="J77" i="28" s="1"/>
  <c r="P58" i="4"/>
  <c r="Q58" i="4" s="1"/>
  <c r="S58" i="4" s="1"/>
  <c r="U58" i="4" s="1"/>
  <c r="AQ58" i="4" s="1"/>
  <c r="AU58" i="4" s="1"/>
  <c r="D97" i="11"/>
  <c r="E82" i="11"/>
  <c r="H81" i="11" s="1"/>
  <c r="I81" i="11" s="1"/>
  <c r="J81" i="11" s="1"/>
  <c r="O43" i="33"/>
  <c r="D110" i="4"/>
  <c r="E95" i="4"/>
  <c r="H94" i="4" s="1"/>
  <c r="I94" i="4" s="1"/>
  <c r="J94" i="4" s="1"/>
  <c r="P27" i="11"/>
  <c r="Q27" i="11" s="1"/>
  <c r="S27" i="11" s="1"/>
  <c r="U27" i="11" s="1"/>
  <c r="AQ27" i="11" s="1"/>
  <c r="AU27" i="11" s="1"/>
  <c r="O28" i="11"/>
  <c r="O59" i="14"/>
  <c r="E94" i="19"/>
  <c r="H93" i="19" s="1"/>
  <c r="I93" i="19" s="1"/>
  <c r="J93" i="19" s="1"/>
  <c r="D109" i="19"/>
  <c r="D100" i="3"/>
  <c r="E85" i="3"/>
  <c r="H84" i="3" s="1"/>
  <c r="I84" i="3" s="1"/>
  <c r="J84" i="3" s="1"/>
  <c r="O43" i="2"/>
  <c r="E107" i="6"/>
  <c r="H106" i="6" s="1"/>
  <c r="I106" i="6" s="1"/>
  <c r="J106" i="6" s="1"/>
  <c r="D122" i="6"/>
  <c r="E94" i="13"/>
  <c r="H93" i="13" s="1"/>
  <c r="I93" i="13" s="1"/>
  <c r="J93" i="13" s="1"/>
  <c r="D109" i="13"/>
  <c r="D106" i="31"/>
  <c r="E91" i="31"/>
  <c r="H90" i="31" s="1"/>
  <c r="I90" i="31" s="1"/>
  <c r="J90" i="31" s="1"/>
  <c r="E109" i="11"/>
  <c r="H108" i="11" s="1"/>
  <c r="I108" i="11" s="1"/>
  <c r="J108" i="11" s="1"/>
  <c r="D124" i="11"/>
  <c r="D99" i="12"/>
  <c r="E84" i="12"/>
  <c r="H83" i="12" s="1"/>
  <c r="I83" i="12" s="1"/>
  <c r="J83" i="12" s="1"/>
  <c r="S26" i="3"/>
  <c r="U26" i="3" s="1"/>
  <c r="AQ26" i="3" s="1"/>
  <c r="AU26" i="3" s="1"/>
  <c r="E101" i="8"/>
  <c r="H100" i="8" s="1"/>
  <c r="I100" i="8" s="1"/>
  <c r="J100" i="8" s="1"/>
  <c r="D116" i="8"/>
  <c r="E115" i="20"/>
  <c r="H114" i="20" s="1"/>
  <c r="I114" i="20" s="1"/>
  <c r="J114" i="20" s="1"/>
  <c r="D130" i="20"/>
  <c r="E90" i="3"/>
  <c r="H89" i="3" s="1"/>
  <c r="I89" i="3" s="1"/>
  <c r="J89" i="3" s="1"/>
  <c r="P89" i="3" s="1"/>
  <c r="D105" i="3"/>
  <c r="D94" i="5"/>
  <c r="E79" i="5"/>
  <c r="H78" i="5" s="1"/>
  <c r="I78" i="5" s="1"/>
  <c r="J78" i="5" s="1"/>
  <c r="E114" i="21"/>
  <c r="H113" i="21" s="1"/>
  <c r="I113" i="21" s="1"/>
  <c r="J113" i="21" s="1"/>
  <c r="D129" i="21"/>
  <c r="E100" i="27"/>
  <c r="H99" i="27" s="1"/>
  <c r="I99" i="27" s="1"/>
  <c r="J99" i="27" s="1"/>
  <c r="D115" i="27"/>
  <c r="P58" i="29"/>
  <c r="Q58" i="29" s="1"/>
  <c r="S58" i="29" s="1"/>
  <c r="U58" i="29" s="1"/>
  <c r="AQ58" i="29" s="1"/>
  <c r="AU58" i="29" s="1"/>
  <c r="O59" i="29"/>
  <c r="D112" i="26"/>
  <c r="E97" i="26"/>
  <c r="H96" i="26" s="1"/>
  <c r="I96" i="26" s="1"/>
  <c r="J96" i="26" s="1"/>
  <c r="O43" i="31"/>
  <c r="S28" i="23"/>
  <c r="U28" i="23" s="1"/>
  <c r="AQ28" i="23" s="1"/>
  <c r="AU28" i="23" s="1"/>
  <c r="D108" i="23"/>
  <c r="E93" i="23"/>
  <c r="H92" i="23" s="1"/>
  <c r="I92" i="23" s="1"/>
  <c r="J92" i="23" s="1"/>
  <c r="O60" i="24"/>
  <c r="P137" i="1"/>
  <c r="Q137" i="1" s="1"/>
  <c r="S137" i="1" s="1"/>
  <c r="U137" i="1" s="1"/>
  <c r="AT137" i="1" s="1"/>
  <c r="AX137" i="1" s="1"/>
  <c r="O138" i="1"/>
  <c r="D113" i="27"/>
  <c r="E98" i="27"/>
  <c r="H97" i="27" s="1"/>
  <c r="I97" i="27" s="1"/>
  <c r="J97" i="27" s="1"/>
  <c r="D97" i="26"/>
  <c r="E82" i="26"/>
  <c r="H81" i="26" s="1"/>
  <c r="I81" i="26" s="1"/>
  <c r="J81" i="26" s="1"/>
  <c r="D105" i="18"/>
  <c r="E90" i="18"/>
  <c r="H89" i="18" s="1"/>
  <c r="I89" i="18" s="1"/>
  <c r="J89" i="18" s="1"/>
  <c r="P89" i="18" s="1"/>
  <c r="P60" i="19"/>
  <c r="Q60" i="19" s="1"/>
  <c r="S60" i="19" s="1"/>
  <c r="U60" i="19" s="1"/>
  <c r="AQ60" i="19" s="1"/>
  <c r="AU60" i="19" s="1"/>
  <c r="O61" i="19"/>
  <c r="D113" i="24"/>
  <c r="E98" i="24"/>
  <c r="H97" i="24" s="1"/>
  <c r="I97" i="24" s="1"/>
  <c r="J97" i="24" s="1"/>
  <c r="D138" i="2"/>
  <c r="E139" i="2" s="1"/>
  <c r="H138" i="2" s="1"/>
  <c r="I138" i="2" s="1"/>
  <c r="J138" i="2" s="1"/>
  <c r="E124" i="2"/>
  <c r="H123" i="2" s="1"/>
  <c r="I123" i="2" s="1"/>
  <c r="J123" i="2" s="1"/>
  <c r="D110" i="6"/>
  <c r="E95" i="6"/>
  <c r="H94" i="6" s="1"/>
  <c r="I94" i="6" s="1"/>
  <c r="J94" i="6" s="1"/>
  <c r="O74" i="14"/>
  <c r="P60" i="1"/>
  <c r="Q60" i="1" s="1"/>
  <c r="S60" i="1" s="1"/>
  <c r="U60" i="1" s="1"/>
  <c r="AQ60" i="1" s="1"/>
  <c r="AU60" i="1" s="1"/>
  <c r="O61" i="1"/>
  <c r="S59" i="1"/>
  <c r="U59" i="1" s="1"/>
  <c r="AQ59" i="1" s="1"/>
  <c r="AU59" i="1" s="1"/>
  <c r="D110" i="13"/>
  <c r="E95" i="13"/>
  <c r="H94" i="13" s="1"/>
  <c r="I94" i="13" s="1"/>
  <c r="J94" i="13" s="1"/>
  <c r="E107" i="28"/>
  <c r="H106" i="28" s="1"/>
  <c r="I106" i="28" s="1"/>
  <c r="J106" i="28" s="1"/>
  <c r="D122" i="28"/>
  <c r="D116" i="29"/>
  <c r="E101" i="29"/>
  <c r="H100" i="29" s="1"/>
  <c r="I100" i="29" s="1"/>
  <c r="J100" i="29" s="1"/>
  <c r="O60" i="2"/>
  <c r="E107" i="5"/>
  <c r="H106" i="5" s="1"/>
  <c r="I106" i="5" s="1"/>
  <c r="J106" i="5" s="1"/>
  <c r="D122" i="5"/>
  <c r="P105" i="1"/>
  <c r="Q105" i="1" s="1"/>
  <c r="S105" i="1" s="1"/>
  <c r="U105" i="1" s="1"/>
  <c r="AT105" i="1" s="1"/>
  <c r="AX105" i="1" s="1"/>
  <c r="D92" i="8"/>
  <c r="E77" i="8"/>
  <c r="H76" i="8" s="1"/>
  <c r="I76" i="8" s="1"/>
  <c r="J76" i="8" s="1"/>
  <c r="D98" i="8"/>
  <c r="E83" i="8"/>
  <c r="H82" i="8" s="1"/>
  <c r="I82" i="8" s="1"/>
  <c r="J82" i="8" s="1"/>
  <c r="E99" i="12"/>
  <c r="H98" i="12" s="1"/>
  <c r="I98" i="12" s="1"/>
  <c r="J98" i="12" s="1"/>
  <c r="D114" i="12"/>
  <c r="D106" i="14"/>
  <c r="E91" i="14"/>
  <c r="H90" i="14" s="1"/>
  <c r="I90" i="14" s="1"/>
  <c r="J90" i="14" s="1"/>
  <c r="D108" i="3"/>
  <c r="E93" i="3"/>
  <c r="H92" i="3" s="1"/>
  <c r="I92" i="3" s="1"/>
  <c r="J92" i="3" s="1"/>
  <c r="D112" i="11"/>
  <c r="E97" i="11"/>
  <c r="H96" i="11" s="1"/>
  <c r="I96" i="11" s="1"/>
  <c r="J96" i="11" s="1"/>
  <c r="D106" i="12"/>
  <c r="E91" i="12"/>
  <c r="H90" i="12" s="1"/>
  <c r="I90" i="12" s="1"/>
  <c r="J90" i="12" s="1"/>
  <c r="E115" i="18"/>
  <c r="H114" i="18" s="1"/>
  <c r="I114" i="18" s="1"/>
  <c r="J114" i="18" s="1"/>
  <c r="D130" i="18"/>
  <c r="O44" i="19"/>
  <c r="D141" i="2"/>
  <c r="E142" i="2" s="1"/>
  <c r="H141" i="2" s="1"/>
  <c r="I141" i="2" s="1"/>
  <c r="J141" i="2" s="1"/>
  <c r="E127" i="2"/>
  <c r="H126" i="2" s="1"/>
  <c r="I126" i="2" s="1"/>
  <c r="J126" i="2" s="1"/>
  <c r="O27" i="28"/>
  <c r="P26" i="1"/>
  <c r="Q26" i="1" s="1"/>
  <c r="S26" i="1" s="1"/>
  <c r="U26" i="1" s="1"/>
  <c r="AQ26" i="1" s="1"/>
  <c r="AU26" i="1" s="1"/>
  <c r="O27" i="1"/>
  <c r="D98" i="19"/>
  <c r="E83" i="19"/>
  <c r="H82" i="19" s="1"/>
  <c r="I82" i="19" s="1"/>
  <c r="J82" i="19" s="1"/>
  <c r="E75" i="11"/>
  <c r="H74" i="11" s="1"/>
  <c r="I74" i="11" s="1"/>
  <c r="J74" i="11" s="1"/>
  <c r="D90" i="11"/>
  <c r="E94" i="21"/>
  <c r="H93" i="21" s="1"/>
  <c r="I93" i="21" s="1"/>
  <c r="J93" i="21" s="1"/>
  <c r="D109" i="21"/>
  <c r="D97" i="22"/>
  <c r="E82" i="22"/>
  <c r="H81" i="22" s="1"/>
  <c r="I81" i="22" s="1"/>
  <c r="J81" i="22" s="1"/>
  <c r="D116" i="21"/>
  <c r="E101" i="21"/>
  <c r="H100" i="21" s="1"/>
  <c r="I100" i="21" s="1"/>
  <c r="J100" i="21" s="1"/>
  <c r="O90" i="24"/>
  <c r="E93" i="5"/>
  <c r="H92" i="5" s="1"/>
  <c r="I92" i="5" s="1"/>
  <c r="J92" i="5" s="1"/>
  <c r="D108" i="5"/>
  <c r="D123" i="26"/>
  <c r="E108" i="26"/>
  <c r="H107" i="26" s="1"/>
  <c r="I107" i="26" s="1"/>
  <c r="J107" i="26" s="1"/>
  <c r="D92" i="10"/>
  <c r="E77" i="10"/>
  <c r="H76" i="10" s="1"/>
  <c r="I76" i="10" s="1"/>
  <c r="J76" i="10" s="1"/>
  <c r="P90" i="2"/>
  <c r="Q90" i="2" s="1"/>
  <c r="S90" i="2" s="1"/>
  <c r="U90" i="2" s="1"/>
  <c r="AJ90" i="2" s="1"/>
  <c r="AN90" i="2" s="1"/>
  <c r="D105" i="10"/>
  <c r="E90" i="10"/>
  <c r="H89" i="10" s="1"/>
  <c r="I89" i="10" s="1"/>
  <c r="J89" i="10" s="1"/>
  <c r="P89" i="10" s="1"/>
  <c r="P58" i="27"/>
  <c r="Q58" i="27" s="1"/>
  <c r="S58" i="27" s="1"/>
  <c r="U58" i="27" s="1"/>
  <c r="AQ58" i="27" s="1"/>
  <c r="AU58" i="27" s="1"/>
  <c r="O59" i="27"/>
  <c r="P73" i="26"/>
  <c r="Q73" i="26" s="1"/>
  <c r="S73" i="26" s="1"/>
  <c r="U73" i="26" s="1"/>
  <c r="AQ73" i="26" s="1"/>
  <c r="AU73" i="26" s="1"/>
  <c r="O59" i="10"/>
  <c r="S27" i="5"/>
  <c r="U27" i="5" s="1"/>
  <c r="AQ27" i="5" s="1"/>
  <c r="AU27" i="5" s="1"/>
  <c r="P43" i="14"/>
  <c r="Q43" i="14" s="1"/>
  <c r="S43" i="14" s="1"/>
  <c r="U43" i="14" s="1"/>
  <c r="AQ43" i="14" s="1"/>
  <c r="AU43" i="14" s="1"/>
  <c r="O44" i="14"/>
  <c r="D111" i="19"/>
  <c r="E96" i="19"/>
  <c r="H95" i="19" s="1"/>
  <c r="I95" i="19" s="1"/>
  <c r="J95" i="19" s="1"/>
  <c r="D90" i="4"/>
  <c r="E75" i="4"/>
  <c r="H74" i="4" s="1"/>
  <c r="I74" i="4" s="1"/>
  <c r="J74" i="4" s="1"/>
  <c r="P74" i="4" s="1"/>
  <c r="E99" i="14"/>
  <c r="H98" i="14" s="1"/>
  <c r="I98" i="14" s="1"/>
  <c r="J98" i="14" s="1"/>
  <c r="D114" i="14"/>
  <c r="Q58" i="17"/>
  <c r="S58" i="17" s="1"/>
  <c r="U58" i="17" s="1"/>
  <c r="AQ58" i="17" s="1"/>
  <c r="AU58" i="17" s="1"/>
  <c r="O59" i="17"/>
  <c r="D99" i="14"/>
  <c r="E84" i="14"/>
  <c r="H83" i="14" s="1"/>
  <c r="I83" i="14" s="1"/>
  <c r="J83" i="14" s="1"/>
  <c r="D108" i="30"/>
  <c r="E93" i="30"/>
  <c r="H92" i="30" s="1"/>
  <c r="I92" i="30" s="1"/>
  <c r="J92" i="30" s="1"/>
  <c r="P73" i="11"/>
  <c r="O44" i="6"/>
  <c r="P89" i="14"/>
  <c r="Q89" i="14" s="1"/>
  <c r="S89" i="14" s="1"/>
  <c r="U89" i="14" s="1"/>
  <c r="AJ89" i="14" s="1"/>
  <c r="AN89" i="14" s="1"/>
  <c r="D114" i="33"/>
  <c r="E99" i="33"/>
  <c r="H98" i="33" s="1"/>
  <c r="I98" i="33" s="1"/>
  <c r="J98" i="33" s="1"/>
  <c r="E90" i="30"/>
  <c r="H89" i="30" s="1"/>
  <c r="I89" i="30" s="1"/>
  <c r="J89" i="30" s="1"/>
  <c r="P89" i="30" s="1"/>
  <c r="D105" i="30"/>
  <c r="E90" i="14"/>
  <c r="H89" i="14" s="1"/>
  <c r="I89" i="14" s="1"/>
  <c r="J89" i="14" s="1"/>
  <c r="D105" i="14"/>
  <c r="P26" i="15"/>
  <c r="Q26" i="15" s="1"/>
  <c r="S26" i="15" s="1"/>
  <c r="U26" i="15" s="1"/>
  <c r="AQ26" i="15" s="1"/>
  <c r="AU26" i="15" s="1"/>
  <c r="O59" i="8"/>
  <c r="D93" i="17"/>
  <c r="E78" i="17"/>
  <c r="H77" i="17" s="1"/>
  <c r="I77" i="17" s="1"/>
  <c r="J77" i="17" s="1"/>
  <c r="O43" i="20"/>
  <c r="E97" i="33"/>
  <c r="H96" i="33" s="1"/>
  <c r="I96" i="33" s="1"/>
  <c r="J96" i="33" s="1"/>
  <c r="D112" i="33"/>
  <c r="D93" i="5"/>
  <c r="E78" i="5"/>
  <c r="H77" i="5" s="1"/>
  <c r="I77" i="5" s="1"/>
  <c r="J77" i="5" s="1"/>
  <c r="O75" i="3"/>
  <c r="P58" i="9"/>
  <c r="Q58" i="9" s="1"/>
  <c r="S58" i="9" s="1"/>
  <c r="U58" i="9" s="1"/>
  <c r="AQ58" i="9" s="1"/>
  <c r="AU58" i="9" s="1"/>
  <c r="P42" i="17"/>
  <c r="Q42" i="17" s="1"/>
  <c r="S42" i="17" s="1"/>
  <c r="U42" i="17" s="1"/>
  <c r="AQ42" i="17" s="1"/>
  <c r="AU42" i="17" s="1"/>
  <c r="D90" i="25"/>
  <c r="E91" i="25" s="1"/>
  <c r="H90" i="25" s="1"/>
  <c r="I90" i="25" s="1"/>
  <c r="J90" i="25" s="1"/>
  <c r="P90" i="25" s="1"/>
  <c r="E75" i="25"/>
  <c r="H74" i="25" s="1"/>
  <c r="I74" i="25" s="1"/>
  <c r="J74" i="25" s="1"/>
  <c r="S26" i="26"/>
  <c r="U26" i="26" s="1"/>
  <c r="AQ26" i="26" s="1"/>
  <c r="AU26" i="26" s="1"/>
  <c r="E93" i="22"/>
  <c r="H92" i="22" s="1"/>
  <c r="I92" i="22" s="1"/>
  <c r="J92" i="22" s="1"/>
  <c r="D108" i="22"/>
  <c r="D116" i="23"/>
  <c r="E101" i="23"/>
  <c r="H100" i="23" s="1"/>
  <c r="I100" i="23" s="1"/>
  <c r="J100" i="23" s="1"/>
  <c r="P27" i="27"/>
  <c r="Q27" i="27" s="1"/>
  <c r="S27" i="27" s="1"/>
  <c r="U27" i="27" s="1"/>
  <c r="AQ27" i="27" s="1"/>
  <c r="AU27" i="27" s="1"/>
  <c r="O59" i="28"/>
  <c r="E97" i="13"/>
  <c r="H96" i="13" s="1"/>
  <c r="I96" i="13" s="1"/>
  <c r="J96" i="13" s="1"/>
  <c r="D112" i="13"/>
  <c r="O59" i="20"/>
  <c r="E77" i="21"/>
  <c r="H76" i="21" s="1"/>
  <c r="I76" i="21" s="1"/>
  <c r="J76" i="21" s="1"/>
  <c r="D92" i="21"/>
  <c r="D126" i="27"/>
  <c r="E111" i="27"/>
  <c r="H110" i="27" s="1"/>
  <c r="I110" i="27" s="1"/>
  <c r="J110" i="27" s="1"/>
  <c r="O59" i="25"/>
  <c r="O28" i="26"/>
  <c r="E91" i="27"/>
  <c r="H90" i="27" s="1"/>
  <c r="I90" i="27" s="1"/>
  <c r="J90" i="27" s="1"/>
  <c r="D106" i="27"/>
  <c r="E95" i="22"/>
  <c r="H94" i="22" s="1"/>
  <c r="I94" i="22" s="1"/>
  <c r="J94" i="22" s="1"/>
  <c r="D110" i="22"/>
  <c r="D113" i="18"/>
  <c r="E98" i="18"/>
  <c r="H97" i="18" s="1"/>
  <c r="I97" i="18" s="1"/>
  <c r="J97" i="18" s="1"/>
  <c r="D105" i="23"/>
  <c r="E90" i="23"/>
  <c r="H89" i="23" s="1"/>
  <c r="I89" i="23" s="1"/>
  <c r="J89" i="23" s="1"/>
  <c r="P89" i="23" s="1"/>
  <c r="P75" i="24"/>
  <c r="Q75" i="24" s="1"/>
  <c r="S75" i="24" s="1"/>
  <c r="U75" i="24" s="1"/>
  <c r="AQ75" i="24" s="1"/>
  <c r="AU75" i="24" s="1"/>
  <c r="O76" i="24"/>
  <c r="O59" i="22"/>
  <c r="D141" i="3"/>
  <c r="E142" i="3" s="1"/>
  <c r="H141" i="3" s="1"/>
  <c r="I141" i="3" s="1"/>
  <c r="J141" i="3" s="1"/>
  <c r="E127" i="3"/>
  <c r="H126" i="3" s="1"/>
  <c r="I126" i="3" s="1"/>
  <c r="J126" i="3" s="1"/>
  <c r="D98" i="17"/>
  <c r="E83" i="17"/>
  <c r="H82" i="17" s="1"/>
  <c r="I82" i="17" s="1"/>
  <c r="J82" i="17" s="1"/>
  <c r="E98" i="17"/>
  <c r="H97" i="17" s="1"/>
  <c r="I97" i="17" s="1"/>
  <c r="J97" i="17" s="1"/>
  <c r="D113" i="17"/>
  <c r="D112" i="9"/>
  <c r="E97" i="9"/>
  <c r="H96" i="9" s="1"/>
  <c r="I96" i="9" s="1"/>
  <c r="J96" i="9" s="1"/>
  <c r="P89" i="13"/>
  <c r="Q89" i="13" s="1"/>
  <c r="S89" i="13" s="1"/>
  <c r="U89" i="13" s="1"/>
  <c r="AJ89" i="13" s="1"/>
  <c r="AN89" i="13" s="1"/>
  <c r="D108" i="18"/>
  <c r="E93" i="18"/>
  <c r="H92" i="18" s="1"/>
  <c r="I92" i="18" s="1"/>
  <c r="J92" i="18" s="1"/>
  <c r="D89" i="17"/>
  <c r="E74" i="17"/>
  <c r="H73" i="17" s="1"/>
  <c r="I73" i="17" s="1"/>
  <c r="J73" i="17" s="1"/>
  <c r="P73" i="17" s="1"/>
  <c r="E100" i="13"/>
  <c r="H99" i="13" s="1"/>
  <c r="I99" i="13" s="1"/>
  <c r="J99" i="13" s="1"/>
  <c r="D115" i="13"/>
  <c r="O91" i="1"/>
  <c r="E92" i="13"/>
  <c r="H91" i="13" s="1"/>
  <c r="I91" i="13" s="1"/>
  <c r="J91" i="13" s="1"/>
  <c r="D107" i="13"/>
  <c r="D91" i="33"/>
  <c r="E76" i="33"/>
  <c r="H75" i="33" s="1"/>
  <c r="I75" i="33" s="1"/>
  <c r="J75" i="33" s="1"/>
  <c r="D91" i="3"/>
  <c r="E76" i="3"/>
  <c r="H75" i="3" s="1"/>
  <c r="I75" i="3" s="1"/>
  <c r="J75" i="3" s="1"/>
  <c r="E130" i="6"/>
  <c r="H129" i="6" s="1"/>
  <c r="I129" i="6" s="1"/>
  <c r="J129" i="6" s="1"/>
  <c r="D144" i="6"/>
  <c r="E145" i="6" s="1"/>
  <c r="H144" i="6" s="1"/>
  <c r="I144" i="6" s="1"/>
  <c r="J144" i="6" s="1"/>
  <c r="E98" i="8"/>
  <c r="H97" i="8" s="1"/>
  <c r="I97" i="8" s="1"/>
  <c r="J97" i="8" s="1"/>
  <c r="D113" i="8"/>
  <c r="D111" i="14"/>
  <c r="E96" i="14"/>
  <c r="H95" i="14" s="1"/>
  <c r="I95" i="14" s="1"/>
  <c r="J95" i="14" s="1"/>
  <c r="D110" i="30"/>
  <c r="E95" i="30"/>
  <c r="H94" i="30" s="1"/>
  <c r="I94" i="30" s="1"/>
  <c r="J94" i="30" s="1"/>
  <c r="E100" i="3"/>
  <c r="H99" i="3" s="1"/>
  <c r="I99" i="3" s="1"/>
  <c r="J99" i="3" s="1"/>
  <c r="D115" i="3"/>
  <c r="D131" i="7"/>
  <c r="E116" i="7"/>
  <c r="H115" i="7" s="1"/>
  <c r="I115" i="7" s="1"/>
  <c r="J115" i="7" s="1"/>
  <c r="P29" i="12"/>
  <c r="Q29" i="12" s="1"/>
  <c r="S29" i="12" s="1"/>
  <c r="U29" i="12" s="1"/>
  <c r="AQ29" i="12" s="1"/>
  <c r="AU29" i="12" s="1"/>
  <c r="E78" i="16"/>
  <c r="H77" i="16" s="1"/>
  <c r="I77" i="16" s="1"/>
  <c r="J77" i="16" s="1"/>
  <c r="D93" i="16"/>
  <c r="O27" i="6"/>
  <c r="P89" i="33"/>
  <c r="E115" i="23"/>
  <c r="H114" i="23" s="1"/>
  <c r="I114" i="23" s="1"/>
  <c r="J114" i="23" s="1"/>
  <c r="D130" i="23"/>
  <c r="P29" i="21"/>
  <c r="P73" i="22"/>
  <c r="D111" i="31"/>
  <c r="E96" i="31"/>
  <c r="H95" i="31" s="1"/>
  <c r="I95" i="31" s="1"/>
  <c r="J95" i="31" s="1"/>
  <c r="O61" i="12"/>
  <c r="D94" i="26"/>
  <c r="E79" i="26"/>
  <c r="H78" i="26" s="1"/>
  <c r="I78" i="26" s="1"/>
  <c r="J78" i="26" s="1"/>
  <c r="N30" i="23"/>
  <c r="P29" i="23"/>
  <c r="Q29" i="23" s="1"/>
  <c r="S29" i="23" s="1"/>
  <c r="U29" i="23" s="1"/>
  <c r="AQ29" i="23" s="1"/>
  <c r="AU29" i="23" s="1"/>
  <c r="D127" i="16"/>
  <c r="E112" i="16"/>
  <c r="H111" i="16" s="1"/>
  <c r="I111" i="16" s="1"/>
  <c r="J111" i="16" s="1"/>
  <c r="N30" i="16"/>
  <c r="O30" i="16" s="1"/>
  <c r="P29" i="16"/>
  <c r="Q29" i="16" s="1"/>
  <c r="S29" i="16" s="1"/>
  <c r="U29" i="16" s="1"/>
  <c r="AQ29" i="16" s="1"/>
  <c r="AU29" i="16" s="1"/>
  <c r="D111" i="33"/>
  <c r="E96" i="33"/>
  <c r="H95" i="33" s="1"/>
  <c r="I95" i="33" s="1"/>
  <c r="J95" i="33" s="1"/>
  <c r="D111" i="5"/>
  <c r="E96" i="5"/>
  <c r="H95" i="5" s="1"/>
  <c r="I95" i="5" s="1"/>
  <c r="J95" i="5" s="1"/>
  <c r="O90" i="8"/>
  <c r="S43" i="19"/>
  <c r="U43" i="19" s="1"/>
  <c r="AQ43" i="19" s="1"/>
  <c r="AU43" i="19" s="1"/>
  <c r="E83" i="15"/>
  <c r="H82" i="15" s="1"/>
  <c r="I82" i="15" s="1"/>
  <c r="J82" i="15" s="1"/>
  <c r="D98" i="15"/>
  <c r="D111" i="3"/>
  <c r="E96" i="3"/>
  <c r="H95" i="3" s="1"/>
  <c r="I95" i="3" s="1"/>
  <c r="J95" i="3" s="1"/>
  <c r="O28" i="7"/>
  <c r="D128" i="28"/>
  <c r="E113" i="28"/>
  <c r="H112" i="28" s="1"/>
  <c r="I112" i="28" s="1"/>
  <c r="J112" i="28" s="1"/>
  <c r="D110" i="11"/>
  <c r="E95" i="11"/>
  <c r="H94" i="11" s="1"/>
  <c r="I94" i="11" s="1"/>
  <c r="J94" i="11" s="1"/>
  <c r="D107" i="14"/>
  <c r="E92" i="14"/>
  <c r="H91" i="14" s="1"/>
  <c r="I91" i="14" s="1"/>
  <c r="J91" i="14" s="1"/>
  <c r="E90" i="12"/>
  <c r="H89" i="12" s="1"/>
  <c r="I89" i="12" s="1"/>
  <c r="J89" i="12" s="1"/>
  <c r="P89" i="12" s="1"/>
  <c r="D105" i="12"/>
  <c r="P26" i="19"/>
  <c r="Q26" i="19" s="1"/>
  <c r="S26" i="19" s="1"/>
  <c r="U26" i="19" s="1"/>
  <c r="AQ26" i="19" s="1"/>
  <c r="AU26" i="19" s="1"/>
  <c r="O27" i="19"/>
  <c r="P26" i="8"/>
  <c r="Q26" i="8" s="1"/>
  <c r="S26" i="8" s="1"/>
  <c r="U26" i="8" s="1"/>
  <c r="AQ26" i="8" s="1"/>
  <c r="AU26" i="8" s="1"/>
  <c r="O27" i="8"/>
  <c r="E94" i="11"/>
  <c r="H93" i="11" s="1"/>
  <c r="I93" i="11" s="1"/>
  <c r="J93" i="11" s="1"/>
  <c r="D109" i="11"/>
  <c r="E96" i="9"/>
  <c r="H95" i="9" s="1"/>
  <c r="I95" i="9" s="1"/>
  <c r="J95" i="9" s="1"/>
  <c r="D111" i="9"/>
  <c r="D92" i="33"/>
  <c r="E77" i="33"/>
  <c r="H76" i="33" s="1"/>
  <c r="I76" i="33" s="1"/>
  <c r="J76" i="33" s="1"/>
  <c r="D129" i="2"/>
  <c r="E114" i="2"/>
  <c r="H113" i="2" s="1"/>
  <c r="I113" i="2" s="1"/>
  <c r="J113" i="2" s="1"/>
  <c r="D106" i="8"/>
  <c r="E91" i="8"/>
  <c r="H90" i="8" s="1"/>
  <c r="I90" i="8" s="1"/>
  <c r="J90" i="8" s="1"/>
  <c r="O90" i="13"/>
  <c r="S59" i="24"/>
  <c r="U59" i="24" s="1"/>
  <c r="AQ59" i="24" s="1"/>
  <c r="AU59" i="24" s="1"/>
  <c r="E83" i="27"/>
  <c r="H82" i="27" s="1"/>
  <c r="I82" i="27" s="1"/>
  <c r="J82" i="27" s="1"/>
  <c r="D98" i="27"/>
  <c r="D131" i="28"/>
  <c r="E116" i="28"/>
  <c r="H115" i="28" s="1"/>
  <c r="I115" i="28" s="1"/>
  <c r="J115" i="28" s="1"/>
  <c r="E77" i="26"/>
  <c r="H76" i="26" s="1"/>
  <c r="I76" i="26" s="1"/>
  <c r="J76" i="26" s="1"/>
  <c r="D92" i="26"/>
  <c r="E116" i="22"/>
  <c r="H115" i="22" s="1"/>
  <c r="I115" i="22" s="1"/>
  <c r="J115" i="22" s="1"/>
  <c r="D131" i="22"/>
  <c r="E113" i="24"/>
  <c r="H112" i="24" s="1"/>
  <c r="I112" i="24" s="1"/>
  <c r="J112" i="24" s="1"/>
  <c r="D128" i="24"/>
  <c r="D100" i="27"/>
  <c r="E85" i="27"/>
  <c r="H84" i="27" s="1"/>
  <c r="I84" i="27" s="1"/>
  <c r="J84" i="27" s="1"/>
  <c r="D114" i="21"/>
  <c r="E99" i="21"/>
  <c r="H98" i="21" s="1"/>
  <c r="I98" i="21" s="1"/>
  <c r="J98" i="21" s="1"/>
  <c r="D124" i="27"/>
  <c r="E109" i="27"/>
  <c r="H108" i="27" s="1"/>
  <c r="I108" i="27" s="1"/>
  <c r="J108" i="27" s="1"/>
  <c r="O43" i="23"/>
  <c r="O90" i="27"/>
  <c r="D144" i="34" l="1"/>
  <c r="E145" i="34" s="1"/>
  <c r="H144" i="34" s="1"/>
  <c r="I144" i="34" s="1"/>
  <c r="J144" i="34" s="1"/>
  <c r="E130" i="34"/>
  <c r="H129" i="34" s="1"/>
  <c r="I129" i="34" s="1"/>
  <c r="J129" i="34" s="1"/>
  <c r="N62" i="34"/>
  <c r="O62" i="34" s="1"/>
  <c r="P75" i="34"/>
  <c r="Q75" i="34" s="1"/>
  <c r="S75" i="34" s="1"/>
  <c r="U75" i="34" s="1"/>
  <c r="AQ75" i="34" s="1"/>
  <c r="AU75" i="34" s="1"/>
  <c r="E108" i="34"/>
  <c r="H107" i="34" s="1"/>
  <c r="I107" i="34" s="1"/>
  <c r="J107" i="34" s="1"/>
  <c r="D123" i="34"/>
  <c r="E122" i="34"/>
  <c r="H121" i="34" s="1"/>
  <c r="I121" i="34" s="1"/>
  <c r="J121" i="34" s="1"/>
  <c r="P121" i="34" s="1"/>
  <c r="D136" i="34"/>
  <c r="E137" i="34" s="1"/>
  <c r="H136" i="34" s="1"/>
  <c r="I136" i="34" s="1"/>
  <c r="J136" i="34" s="1"/>
  <c r="P136" i="34" s="1"/>
  <c r="Q105" i="34"/>
  <c r="S105" i="34" s="1"/>
  <c r="U105" i="34" s="1"/>
  <c r="AT105" i="34" s="1"/>
  <c r="AX105" i="34" s="1"/>
  <c r="O106" i="34"/>
  <c r="Q45" i="34"/>
  <c r="S45" i="34" s="1"/>
  <c r="U45" i="34" s="1"/>
  <c r="AQ45" i="34" s="1"/>
  <c r="AU45" i="34" s="1"/>
  <c r="O46" i="34"/>
  <c r="Q89" i="34"/>
  <c r="S89" i="34" s="1"/>
  <c r="U89" i="34" s="1"/>
  <c r="AJ89" i="34" s="1"/>
  <c r="AN89" i="34" s="1"/>
  <c r="O90" i="34"/>
  <c r="P27" i="34"/>
  <c r="Q27" i="34" s="1"/>
  <c r="S27" i="34" s="1"/>
  <c r="U27" i="34" s="1"/>
  <c r="AQ27" i="34" s="1"/>
  <c r="AU27" i="34" s="1"/>
  <c r="O28" i="34"/>
  <c r="E111" i="34"/>
  <c r="H110" i="34" s="1"/>
  <c r="I110" i="34" s="1"/>
  <c r="J110" i="34" s="1"/>
  <c r="D126" i="34"/>
  <c r="E117" i="34"/>
  <c r="H116" i="34" s="1"/>
  <c r="I116" i="34" s="1"/>
  <c r="J116" i="34" s="1"/>
  <c r="D132" i="34"/>
  <c r="E107" i="34"/>
  <c r="H106" i="34" s="1"/>
  <c r="I106" i="34" s="1"/>
  <c r="J106" i="34" s="1"/>
  <c r="D122" i="34"/>
  <c r="E113" i="34"/>
  <c r="H112" i="34" s="1"/>
  <c r="I112" i="34" s="1"/>
  <c r="J112" i="34" s="1"/>
  <c r="D128" i="34"/>
  <c r="Q89" i="21"/>
  <c r="S89" i="21" s="1"/>
  <c r="U89" i="21" s="1"/>
  <c r="AJ89" i="21" s="1"/>
  <c r="AN89" i="21" s="1"/>
  <c r="O90" i="21"/>
  <c r="Q74" i="20"/>
  <c r="S74" i="20" s="1"/>
  <c r="U74" i="20" s="1"/>
  <c r="AQ74" i="20" s="1"/>
  <c r="AU74" i="20" s="1"/>
  <c r="O75" i="20"/>
  <c r="Q89" i="19"/>
  <c r="S89" i="19" s="1"/>
  <c r="U89" i="19" s="1"/>
  <c r="AJ89" i="19" s="1"/>
  <c r="AN89" i="19" s="1"/>
  <c r="O90" i="19"/>
  <c r="P46" i="21"/>
  <c r="Q46" i="21" s="1"/>
  <c r="S46" i="21" s="1"/>
  <c r="U46" i="21" s="1"/>
  <c r="AQ46" i="21" s="1"/>
  <c r="AU46" i="21" s="1"/>
  <c r="O47" i="21"/>
  <c r="Q73" i="31"/>
  <c r="S73" i="31" s="1"/>
  <c r="U73" i="31" s="1"/>
  <c r="AQ73" i="31" s="1"/>
  <c r="AU73" i="31" s="1"/>
  <c r="O74" i="31"/>
  <c r="Q73" i="17"/>
  <c r="S73" i="17" s="1"/>
  <c r="U73" i="17" s="1"/>
  <c r="AQ73" i="17" s="1"/>
  <c r="AU73" i="17" s="1"/>
  <c r="O74" i="17"/>
  <c r="Q89" i="4"/>
  <c r="S89" i="4" s="1"/>
  <c r="U89" i="4" s="1"/>
  <c r="AJ89" i="4" s="1"/>
  <c r="AN89" i="4" s="1"/>
  <c r="O90" i="4"/>
  <c r="Q89" i="10"/>
  <c r="S89" i="10" s="1"/>
  <c r="U89" i="10" s="1"/>
  <c r="AJ89" i="10" s="1"/>
  <c r="AN89" i="10" s="1"/>
  <c r="O90" i="10"/>
  <c r="Q89" i="18"/>
  <c r="S89" i="18" s="1"/>
  <c r="U89" i="18" s="1"/>
  <c r="AJ89" i="18" s="1"/>
  <c r="AN89" i="18" s="1"/>
  <c r="O90" i="18"/>
  <c r="Q74" i="4"/>
  <c r="S74" i="4" s="1"/>
  <c r="U74" i="4" s="1"/>
  <c r="AQ74" i="4" s="1"/>
  <c r="AU74" i="4" s="1"/>
  <c r="O75" i="4"/>
  <c r="Q90" i="25"/>
  <c r="S90" i="25" s="1"/>
  <c r="U90" i="25" s="1"/>
  <c r="AJ90" i="25" s="1"/>
  <c r="AN90" i="25" s="1"/>
  <c r="O91" i="25"/>
  <c r="Q89" i="30"/>
  <c r="S89" i="30" s="1"/>
  <c r="U89" i="30" s="1"/>
  <c r="AJ89" i="30" s="1"/>
  <c r="AN89" i="30" s="1"/>
  <c r="O90" i="30"/>
  <c r="Q89" i="9"/>
  <c r="S89" i="9" s="1"/>
  <c r="U89" i="9" s="1"/>
  <c r="AJ89" i="9" s="1"/>
  <c r="AN89" i="9" s="1"/>
  <c r="O90" i="9"/>
  <c r="P30" i="16"/>
  <c r="Q30" i="16" s="1"/>
  <c r="S30" i="16" s="1"/>
  <c r="U30" i="16" s="1"/>
  <c r="AQ30" i="16" s="1"/>
  <c r="AU30" i="16" s="1"/>
  <c r="Q89" i="3"/>
  <c r="S89" i="3" s="1"/>
  <c r="U89" i="3" s="1"/>
  <c r="AJ89" i="3" s="1"/>
  <c r="AN89" i="3" s="1"/>
  <c r="O90" i="3"/>
  <c r="D137" i="6"/>
  <c r="E138" i="6" s="1"/>
  <c r="H137" i="6" s="1"/>
  <c r="I137" i="6" s="1"/>
  <c r="J137" i="6" s="1"/>
  <c r="E123" i="6"/>
  <c r="H122" i="6" s="1"/>
  <c r="I122" i="6" s="1"/>
  <c r="J122" i="6" s="1"/>
  <c r="E111" i="4"/>
  <c r="H110" i="4" s="1"/>
  <c r="I110" i="4" s="1"/>
  <c r="J110" i="4" s="1"/>
  <c r="D126" i="4"/>
  <c r="D124" i="12"/>
  <c r="E109" i="12"/>
  <c r="H108" i="12" s="1"/>
  <c r="I108" i="12" s="1"/>
  <c r="J108" i="12" s="1"/>
  <c r="E117" i="4"/>
  <c r="H116" i="4" s="1"/>
  <c r="I116" i="4" s="1"/>
  <c r="J116" i="4" s="1"/>
  <c r="D132" i="4"/>
  <c r="E107" i="19"/>
  <c r="H106" i="19" s="1"/>
  <c r="I106" i="19" s="1"/>
  <c r="J106" i="19" s="1"/>
  <c r="D122" i="19"/>
  <c r="E113" i="31"/>
  <c r="H112" i="31" s="1"/>
  <c r="I112" i="31" s="1"/>
  <c r="J112" i="31" s="1"/>
  <c r="D128" i="31"/>
  <c r="D136" i="27"/>
  <c r="E137" i="27" s="1"/>
  <c r="H136" i="27" s="1"/>
  <c r="I136" i="27" s="1"/>
  <c r="J136" i="27" s="1"/>
  <c r="P136" i="27" s="1"/>
  <c r="E122" i="27"/>
  <c r="H121" i="27" s="1"/>
  <c r="I121" i="27" s="1"/>
  <c r="J121" i="27" s="1"/>
  <c r="P121" i="27" s="1"/>
  <c r="E107" i="13"/>
  <c r="H106" i="13" s="1"/>
  <c r="I106" i="13" s="1"/>
  <c r="J106" i="13" s="1"/>
  <c r="D122" i="13"/>
  <c r="E109" i="17"/>
  <c r="H108" i="17" s="1"/>
  <c r="I108" i="17" s="1"/>
  <c r="J108" i="17" s="1"/>
  <c r="D124" i="17"/>
  <c r="D110" i="33"/>
  <c r="E95" i="33"/>
  <c r="H94" i="33" s="1"/>
  <c r="I94" i="33" s="1"/>
  <c r="J94" i="33" s="1"/>
  <c r="D142" i="17"/>
  <c r="E143" i="17" s="1"/>
  <c r="H142" i="17" s="1"/>
  <c r="I142" i="17" s="1"/>
  <c r="J142" i="17" s="1"/>
  <c r="E128" i="17"/>
  <c r="H127" i="17" s="1"/>
  <c r="I127" i="17" s="1"/>
  <c r="J127" i="17" s="1"/>
  <c r="D146" i="22"/>
  <c r="E147" i="22" s="1"/>
  <c r="H146" i="22" s="1"/>
  <c r="I146" i="22" s="1"/>
  <c r="J146" i="22" s="1"/>
  <c r="E132" i="22"/>
  <c r="H131" i="22" s="1"/>
  <c r="I131" i="22" s="1"/>
  <c r="J131" i="22" s="1"/>
  <c r="D108" i="33"/>
  <c r="E93" i="33"/>
  <c r="H92" i="33" s="1"/>
  <c r="I92" i="33" s="1"/>
  <c r="J92" i="33" s="1"/>
  <c r="O59" i="9"/>
  <c r="O91" i="2"/>
  <c r="D138" i="26"/>
  <c r="E139" i="26" s="1"/>
  <c r="H138" i="26" s="1"/>
  <c r="I138" i="26" s="1"/>
  <c r="J138" i="26" s="1"/>
  <c r="E124" i="26"/>
  <c r="H123" i="26" s="1"/>
  <c r="I123" i="26" s="1"/>
  <c r="J123" i="26" s="1"/>
  <c r="D128" i="11"/>
  <c r="E113" i="11"/>
  <c r="H112" i="11" s="1"/>
  <c r="I112" i="11" s="1"/>
  <c r="J112" i="11" s="1"/>
  <c r="D129" i="24"/>
  <c r="E114" i="24"/>
  <c r="H113" i="24" s="1"/>
  <c r="I113" i="24" s="1"/>
  <c r="J113" i="24" s="1"/>
  <c r="P43" i="33"/>
  <c r="Q43" i="33" s="1"/>
  <c r="S43" i="33" s="1"/>
  <c r="U43" i="33" s="1"/>
  <c r="AQ43" i="33" s="1"/>
  <c r="AU43" i="33" s="1"/>
  <c r="O44" i="33"/>
  <c r="D131" i="33"/>
  <c r="E116" i="33"/>
  <c r="H115" i="33" s="1"/>
  <c r="I115" i="33" s="1"/>
  <c r="J115" i="33" s="1"/>
  <c r="P74" i="27"/>
  <c r="Q74" i="27" s="1"/>
  <c r="S74" i="27" s="1"/>
  <c r="U74" i="27" s="1"/>
  <c r="AQ74" i="27" s="1"/>
  <c r="AU74" i="27" s="1"/>
  <c r="E107" i="23"/>
  <c r="H106" i="23" s="1"/>
  <c r="I106" i="23" s="1"/>
  <c r="J106" i="23" s="1"/>
  <c r="D122" i="23"/>
  <c r="O75" i="16"/>
  <c r="O28" i="4"/>
  <c r="D114" i="24"/>
  <c r="E99" i="24"/>
  <c r="H98" i="24" s="1"/>
  <c r="I98" i="24" s="1"/>
  <c r="J98" i="24" s="1"/>
  <c r="Q73" i="29"/>
  <c r="S73" i="29" s="1"/>
  <c r="U73" i="29" s="1"/>
  <c r="AQ73" i="29" s="1"/>
  <c r="AU73" i="29" s="1"/>
  <c r="O74" i="29"/>
  <c r="E114" i="13"/>
  <c r="H113" i="13" s="1"/>
  <c r="I113" i="13" s="1"/>
  <c r="J113" i="13" s="1"/>
  <c r="D129" i="13"/>
  <c r="E117" i="12"/>
  <c r="H116" i="12" s="1"/>
  <c r="I116" i="12" s="1"/>
  <c r="J116" i="12" s="1"/>
  <c r="D132" i="12"/>
  <c r="E113" i="30"/>
  <c r="H112" i="30" s="1"/>
  <c r="I112" i="30" s="1"/>
  <c r="J112" i="30" s="1"/>
  <c r="D128" i="30"/>
  <c r="E113" i="18"/>
  <c r="H112" i="18" s="1"/>
  <c r="I112" i="18" s="1"/>
  <c r="J112" i="18" s="1"/>
  <c r="D128" i="18"/>
  <c r="E92" i="5"/>
  <c r="H91" i="5" s="1"/>
  <c r="I91" i="5" s="1"/>
  <c r="J91" i="5" s="1"/>
  <c r="D107" i="5"/>
  <c r="Q105" i="27"/>
  <c r="S105" i="27" s="1"/>
  <c r="U105" i="27" s="1"/>
  <c r="AT105" i="27" s="1"/>
  <c r="AX105" i="27" s="1"/>
  <c r="O106" i="27"/>
  <c r="D127" i="6"/>
  <c r="E112" i="6"/>
  <c r="H111" i="6" s="1"/>
  <c r="I111" i="6" s="1"/>
  <c r="J111" i="6" s="1"/>
  <c r="P43" i="25"/>
  <c r="Q43" i="25" s="1"/>
  <c r="S43" i="25" s="1"/>
  <c r="U43" i="25" s="1"/>
  <c r="AQ43" i="25" s="1"/>
  <c r="AU43" i="25" s="1"/>
  <c r="O44" i="25"/>
  <c r="D110" i="15"/>
  <c r="E95" i="15"/>
  <c r="H94" i="15" s="1"/>
  <c r="I94" i="15" s="1"/>
  <c r="J94" i="15" s="1"/>
  <c r="E114" i="20"/>
  <c r="H113" i="20" s="1"/>
  <c r="I113" i="20" s="1"/>
  <c r="J113" i="20" s="1"/>
  <c r="D129" i="20"/>
  <c r="D139" i="24"/>
  <c r="E140" i="24" s="1"/>
  <c r="H139" i="24" s="1"/>
  <c r="I139" i="24" s="1"/>
  <c r="J139" i="24" s="1"/>
  <c r="E125" i="24"/>
  <c r="H124" i="24" s="1"/>
  <c r="I124" i="24" s="1"/>
  <c r="J124" i="24" s="1"/>
  <c r="D130" i="28"/>
  <c r="E115" i="28"/>
  <c r="H114" i="28" s="1"/>
  <c r="I114" i="28" s="1"/>
  <c r="J114" i="28" s="1"/>
  <c r="N62" i="15"/>
  <c r="P61" i="15"/>
  <c r="Q61" i="15" s="1"/>
  <c r="S61" i="15" s="1"/>
  <c r="U61" i="15" s="1"/>
  <c r="AQ61" i="15" s="1"/>
  <c r="AU61" i="15" s="1"/>
  <c r="D112" i="14"/>
  <c r="E97" i="14"/>
  <c r="H96" i="14" s="1"/>
  <c r="I96" i="14" s="1"/>
  <c r="J96" i="14" s="1"/>
  <c r="O30" i="23"/>
  <c r="O74" i="26"/>
  <c r="D126" i="11"/>
  <c r="E111" i="11"/>
  <c r="H110" i="11" s="1"/>
  <c r="I110" i="11" s="1"/>
  <c r="J110" i="11" s="1"/>
  <c r="D105" i="29"/>
  <c r="E90" i="29"/>
  <c r="H89" i="29" s="1"/>
  <c r="I89" i="29" s="1"/>
  <c r="J89" i="29" s="1"/>
  <c r="P89" i="29" s="1"/>
  <c r="E115" i="30"/>
  <c r="H114" i="30" s="1"/>
  <c r="I114" i="30" s="1"/>
  <c r="J114" i="30" s="1"/>
  <c r="D130" i="30"/>
  <c r="E90" i="31"/>
  <c r="H89" i="31" s="1"/>
  <c r="I89" i="31" s="1"/>
  <c r="J89" i="31" s="1"/>
  <c r="P89" i="31" s="1"/>
  <c r="D105" i="31"/>
  <c r="E94" i="3"/>
  <c r="H93" i="3" s="1"/>
  <c r="I93" i="3" s="1"/>
  <c r="J93" i="3" s="1"/>
  <c r="D109" i="3"/>
  <c r="E114" i="12"/>
  <c r="H113" i="12" s="1"/>
  <c r="I113" i="12" s="1"/>
  <c r="J113" i="12" s="1"/>
  <c r="D129" i="12"/>
  <c r="E92" i="22"/>
  <c r="H91" i="22" s="1"/>
  <c r="I91" i="22" s="1"/>
  <c r="J91" i="22" s="1"/>
  <c r="D107" i="22"/>
  <c r="E93" i="7"/>
  <c r="H92" i="7" s="1"/>
  <c r="I92" i="7" s="1"/>
  <c r="J92" i="7" s="1"/>
  <c r="D108" i="7"/>
  <c r="D143" i="28"/>
  <c r="E144" i="28" s="1"/>
  <c r="H143" i="28" s="1"/>
  <c r="I143" i="28" s="1"/>
  <c r="J143" i="28" s="1"/>
  <c r="E129" i="28"/>
  <c r="H128" i="28" s="1"/>
  <c r="I128" i="28" s="1"/>
  <c r="J128" i="28" s="1"/>
  <c r="D142" i="16"/>
  <c r="E143" i="16" s="1"/>
  <c r="H142" i="16" s="1"/>
  <c r="I142" i="16" s="1"/>
  <c r="J142" i="16" s="1"/>
  <c r="E128" i="16"/>
  <c r="H127" i="16" s="1"/>
  <c r="I127" i="16" s="1"/>
  <c r="J127" i="16" s="1"/>
  <c r="Q89" i="33"/>
  <c r="S89" i="33" s="1"/>
  <c r="U89" i="33" s="1"/>
  <c r="AJ89" i="33" s="1"/>
  <c r="AN89" i="33" s="1"/>
  <c r="O90" i="33"/>
  <c r="Q89" i="23"/>
  <c r="S89" i="23" s="1"/>
  <c r="U89" i="23" s="1"/>
  <c r="AJ89" i="23" s="1"/>
  <c r="AN89" i="23" s="1"/>
  <c r="O90" i="23"/>
  <c r="P59" i="20"/>
  <c r="Q59" i="20" s="1"/>
  <c r="S59" i="20" s="1"/>
  <c r="U59" i="20" s="1"/>
  <c r="AQ59" i="20" s="1"/>
  <c r="AU59" i="20" s="1"/>
  <c r="E109" i="5"/>
  <c r="H108" i="5" s="1"/>
  <c r="I108" i="5" s="1"/>
  <c r="J108" i="5" s="1"/>
  <c r="D124" i="5"/>
  <c r="D132" i="29"/>
  <c r="E117" i="29"/>
  <c r="H116" i="29" s="1"/>
  <c r="I116" i="29" s="1"/>
  <c r="J116" i="29" s="1"/>
  <c r="P61" i="19"/>
  <c r="Q61" i="19" s="1"/>
  <c r="S61" i="19" s="1"/>
  <c r="U61" i="19" s="1"/>
  <c r="AQ61" i="19" s="1"/>
  <c r="AU61" i="19" s="1"/>
  <c r="P43" i="31"/>
  <c r="Q43" i="31" s="1"/>
  <c r="S43" i="31" s="1"/>
  <c r="U43" i="31" s="1"/>
  <c r="AQ43" i="31" s="1"/>
  <c r="AU43" i="31" s="1"/>
  <c r="D127" i="10"/>
  <c r="E112" i="10"/>
  <c r="H111" i="10" s="1"/>
  <c r="I111" i="10" s="1"/>
  <c r="J111" i="10" s="1"/>
  <c r="Q105" i="2"/>
  <c r="S105" i="2" s="1"/>
  <c r="U105" i="2" s="1"/>
  <c r="AT105" i="2" s="1"/>
  <c r="AX105" i="2" s="1"/>
  <c r="O106" i="2"/>
  <c r="D125" i="10"/>
  <c r="E110" i="10"/>
  <c r="H109" i="10" s="1"/>
  <c r="I109" i="10" s="1"/>
  <c r="J109" i="10" s="1"/>
  <c r="P74" i="25"/>
  <c r="Q74" i="25" s="1"/>
  <c r="S74" i="25" s="1"/>
  <c r="U74" i="25" s="1"/>
  <c r="AQ74" i="25" s="1"/>
  <c r="AU74" i="25" s="1"/>
  <c r="O75" i="25"/>
  <c r="P90" i="16"/>
  <c r="Q90" i="16" s="1"/>
  <c r="S90" i="16" s="1"/>
  <c r="U90" i="16" s="1"/>
  <c r="AJ90" i="16" s="1"/>
  <c r="AN90" i="16" s="1"/>
  <c r="O91" i="16"/>
  <c r="Q89" i="15"/>
  <c r="S89" i="15" s="1"/>
  <c r="U89" i="15" s="1"/>
  <c r="AJ89" i="15" s="1"/>
  <c r="AN89" i="15" s="1"/>
  <c r="O90" i="15"/>
  <c r="D129" i="30"/>
  <c r="E114" i="30"/>
  <c r="H113" i="30" s="1"/>
  <c r="I113" i="30" s="1"/>
  <c r="J113" i="30" s="1"/>
  <c r="Q73" i="5"/>
  <c r="S73" i="5" s="1"/>
  <c r="U73" i="5" s="1"/>
  <c r="AQ73" i="5" s="1"/>
  <c r="AU73" i="5" s="1"/>
  <c r="O74" i="5"/>
  <c r="E93" i="14"/>
  <c r="H92" i="14" s="1"/>
  <c r="I92" i="14" s="1"/>
  <c r="J92" i="14" s="1"/>
  <c r="D108" i="14"/>
  <c r="E111" i="12"/>
  <c r="H110" i="12" s="1"/>
  <c r="I110" i="12" s="1"/>
  <c r="J110" i="12" s="1"/>
  <c r="D126" i="12"/>
  <c r="P59" i="33"/>
  <c r="Q59" i="33" s="1"/>
  <c r="S59" i="33" s="1"/>
  <c r="U59" i="33" s="1"/>
  <c r="AQ59" i="33" s="1"/>
  <c r="AU59" i="33" s="1"/>
  <c r="O28" i="18"/>
  <c r="E107" i="33"/>
  <c r="H106" i="33" s="1"/>
  <c r="I106" i="33" s="1"/>
  <c r="J106" i="33" s="1"/>
  <c r="D122" i="33"/>
  <c r="E111" i="24"/>
  <c r="H110" i="24" s="1"/>
  <c r="I110" i="24" s="1"/>
  <c r="J110" i="24" s="1"/>
  <c r="D126" i="24"/>
  <c r="E111" i="8"/>
  <c r="H110" i="8" s="1"/>
  <c r="I110" i="8" s="1"/>
  <c r="J110" i="8" s="1"/>
  <c r="D126" i="8"/>
  <c r="D127" i="12"/>
  <c r="E112" i="12"/>
  <c r="H111" i="12" s="1"/>
  <c r="I111" i="12" s="1"/>
  <c r="J111" i="12" s="1"/>
  <c r="P74" i="9"/>
  <c r="Q74" i="9" s="1"/>
  <c r="S74" i="9" s="1"/>
  <c r="U74" i="9" s="1"/>
  <c r="AQ74" i="9" s="1"/>
  <c r="AU74" i="9" s="1"/>
  <c r="O75" i="9"/>
  <c r="D114" i="13"/>
  <c r="E99" i="13"/>
  <c r="H98" i="13" s="1"/>
  <c r="I98" i="13" s="1"/>
  <c r="J98" i="13" s="1"/>
  <c r="P76" i="24"/>
  <c r="Q76" i="24" s="1"/>
  <c r="S76" i="24" s="1"/>
  <c r="U76" i="24" s="1"/>
  <c r="AQ76" i="24" s="1"/>
  <c r="AU76" i="24" s="1"/>
  <c r="E90" i="22"/>
  <c r="H89" i="22" s="1"/>
  <c r="I89" i="22" s="1"/>
  <c r="J89" i="22" s="1"/>
  <c r="P89" i="22" s="1"/>
  <c r="D105" i="22"/>
  <c r="E113" i="2"/>
  <c r="H112" i="2" s="1"/>
  <c r="I112" i="2" s="1"/>
  <c r="J112" i="2" s="1"/>
  <c r="D128" i="2"/>
  <c r="E106" i="33"/>
  <c r="H105" i="33" s="1"/>
  <c r="I105" i="33" s="1"/>
  <c r="J105" i="33" s="1"/>
  <c r="P105" i="33" s="1"/>
  <c r="D121" i="33"/>
  <c r="Q105" i="28"/>
  <c r="S105" i="28" s="1"/>
  <c r="U105" i="28" s="1"/>
  <c r="AT105" i="28" s="1"/>
  <c r="AX105" i="28" s="1"/>
  <c r="O106" i="28"/>
  <c r="E91" i="30"/>
  <c r="H90" i="30" s="1"/>
  <c r="I90" i="30" s="1"/>
  <c r="J90" i="30" s="1"/>
  <c r="D106" i="30"/>
  <c r="D112" i="12"/>
  <c r="E97" i="12"/>
  <c r="H96" i="12" s="1"/>
  <c r="I96" i="12" s="1"/>
  <c r="J96" i="12" s="1"/>
  <c r="E93" i="26"/>
  <c r="H92" i="26" s="1"/>
  <c r="I92" i="26" s="1"/>
  <c r="J92" i="26" s="1"/>
  <c r="D108" i="26"/>
  <c r="E112" i="9"/>
  <c r="H111" i="9" s="1"/>
  <c r="I111" i="9" s="1"/>
  <c r="J111" i="9" s="1"/>
  <c r="D127" i="9"/>
  <c r="P28" i="7"/>
  <c r="Q28" i="7" s="1"/>
  <c r="S28" i="7" s="1"/>
  <c r="U28" i="7" s="1"/>
  <c r="AQ28" i="7" s="1"/>
  <c r="AU28" i="7" s="1"/>
  <c r="O29" i="7"/>
  <c r="O90" i="14"/>
  <c r="E112" i="14"/>
  <c r="H111" i="14" s="1"/>
  <c r="I111" i="14" s="1"/>
  <c r="J111" i="14" s="1"/>
  <c r="D127" i="14"/>
  <c r="D105" i="17"/>
  <c r="E90" i="17"/>
  <c r="H89" i="17" s="1"/>
  <c r="I89" i="17" s="1"/>
  <c r="J89" i="17" s="1"/>
  <c r="P89" i="17" s="1"/>
  <c r="E106" i="23"/>
  <c r="H105" i="23" s="1"/>
  <c r="I105" i="23" s="1"/>
  <c r="J105" i="23" s="1"/>
  <c r="P105" i="23" s="1"/>
  <c r="D121" i="23"/>
  <c r="E113" i="13"/>
  <c r="H112" i="13" s="1"/>
  <c r="I112" i="13" s="1"/>
  <c r="J112" i="13" s="1"/>
  <c r="D128" i="13"/>
  <c r="P75" i="3"/>
  <c r="Q75" i="3" s="1"/>
  <c r="S75" i="3" s="1"/>
  <c r="U75" i="3" s="1"/>
  <c r="AQ75" i="3" s="1"/>
  <c r="AU75" i="3" s="1"/>
  <c r="O76" i="3"/>
  <c r="D130" i="33"/>
  <c r="E115" i="33"/>
  <c r="H114" i="33" s="1"/>
  <c r="I114" i="33" s="1"/>
  <c r="J114" i="33" s="1"/>
  <c r="D127" i="19"/>
  <c r="E112" i="19"/>
  <c r="H111" i="19" s="1"/>
  <c r="I111" i="19" s="1"/>
  <c r="J111" i="19" s="1"/>
  <c r="D124" i="3"/>
  <c r="E109" i="3"/>
  <c r="H108" i="3" s="1"/>
  <c r="I108" i="3" s="1"/>
  <c r="J108" i="3" s="1"/>
  <c r="D132" i="8"/>
  <c r="E117" i="8"/>
  <c r="H116" i="8" s="1"/>
  <c r="I116" i="8" s="1"/>
  <c r="J116" i="8" s="1"/>
  <c r="P59" i="3"/>
  <c r="Q59" i="3" s="1"/>
  <c r="S59" i="3" s="1"/>
  <c r="U59" i="3" s="1"/>
  <c r="AQ59" i="3" s="1"/>
  <c r="AU59" i="3" s="1"/>
  <c r="O60" i="3"/>
  <c r="D146" i="24"/>
  <c r="E147" i="24" s="1"/>
  <c r="H146" i="24" s="1"/>
  <c r="I146" i="24" s="1"/>
  <c r="J146" i="24" s="1"/>
  <c r="E132" i="24"/>
  <c r="H131" i="24" s="1"/>
  <c r="I131" i="24" s="1"/>
  <c r="J131" i="24" s="1"/>
  <c r="D146" i="10"/>
  <c r="E147" i="10" s="1"/>
  <c r="H146" i="10" s="1"/>
  <c r="I146" i="10" s="1"/>
  <c r="J146" i="10" s="1"/>
  <c r="E132" i="10"/>
  <c r="H131" i="10" s="1"/>
  <c r="I131" i="10" s="1"/>
  <c r="J131" i="10" s="1"/>
  <c r="O27" i="14"/>
  <c r="P44" i="10"/>
  <c r="Q44" i="10" s="1"/>
  <c r="S44" i="10" s="1"/>
  <c r="U44" i="10" s="1"/>
  <c r="AQ44" i="10" s="1"/>
  <c r="AU44" i="10" s="1"/>
  <c r="O45" i="10"/>
  <c r="E106" i="15"/>
  <c r="H105" i="15" s="1"/>
  <c r="I105" i="15" s="1"/>
  <c r="J105" i="15" s="1"/>
  <c r="P105" i="15" s="1"/>
  <c r="D121" i="15"/>
  <c r="E113" i="27"/>
  <c r="H112" i="27" s="1"/>
  <c r="I112" i="27" s="1"/>
  <c r="J112" i="27" s="1"/>
  <c r="D128" i="27"/>
  <c r="E128" i="26"/>
  <c r="H127" i="26" s="1"/>
  <c r="I127" i="26" s="1"/>
  <c r="J127" i="26" s="1"/>
  <c r="D142" i="26"/>
  <c r="E143" i="26" s="1"/>
  <c r="H142" i="26" s="1"/>
  <c r="I142" i="26" s="1"/>
  <c r="J142" i="26" s="1"/>
  <c r="O43" i="30"/>
  <c r="O59" i="5"/>
  <c r="O59" i="23"/>
  <c r="D124" i="31"/>
  <c r="E109" i="31"/>
  <c r="H108" i="31" s="1"/>
  <c r="I108" i="31" s="1"/>
  <c r="J108" i="31" s="1"/>
  <c r="D108" i="13"/>
  <c r="E93" i="13"/>
  <c r="H92" i="13" s="1"/>
  <c r="I92" i="13" s="1"/>
  <c r="J92" i="13" s="1"/>
  <c r="Q73" i="7"/>
  <c r="S73" i="7" s="1"/>
  <c r="U73" i="7" s="1"/>
  <c r="AQ73" i="7" s="1"/>
  <c r="AU73" i="7" s="1"/>
  <c r="O74" i="7"/>
  <c r="D138" i="15"/>
  <c r="E139" i="15" s="1"/>
  <c r="H138" i="15" s="1"/>
  <c r="I138" i="15" s="1"/>
  <c r="J138" i="15" s="1"/>
  <c r="E124" i="15"/>
  <c r="H123" i="15" s="1"/>
  <c r="I123" i="15" s="1"/>
  <c r="J123" i="15" s="1"/>
  <c r="D122" i="9"/>
  <c r="E107" i="9"/>
  <c r="H106" i="9" s="1"/>
  <c r="I106" i="9" s="1"/>
  <c r="J106" i="9" s="1"/>
  <c r="D105" i="5"/>
  <c r="E90" i="5"/>
  <c r="H89" i="5" s="1"/>
  <c r="I89" i="5" s="1"/>
  <c r="J89" i="5" s="1"/>
  <c r="P89" i="5" s="1"/>
  <c r="E106" i="13"/>
  <c r="H105" i="13" s="1"/>
  <c r="I105" i="13" s="1"/>
  <c r="J105" i="13" s="1"/>
  <c r="P105" i="13" s="1"/>
  <c r="D121" i="13"/>
  <c r="E117" i="20"/>
  <c r="H116" i="20" s="1"/>
  <c r="I116" i="20" s="1"/>
  <c r="J116" i="20" s="1"/>
  <c r="D132" i="20"/>
  <c r="E125" i="28"/>
  <c r="H124" i="28" s="1"/>
  <c r="I124" i="28" s="1"/>
  <c r="J124" i="28" s="1"/>
  <c r="D139" i="28"/>
  <c r="E140" i="28" s="1"/>
  <c r="H139" i="28" s="1"/>
  <c r="I139" i="28" s="1"/>
  <c r="J139" i="28" s="1"/>
  <c r="O122" i="2"/>
  <c r="E111" i="21"/>
  <c r="H110" i="21" s="1"/>
  <c r="I110" i="21" s="1"/>
  <c r="J110" i="21" s="1"/>
  <c r="D126" i="21"/>
  <c r="E124" i="7"/>
  <c r="H123" i="7" s="1"/>
  <c r="I123" i="7" s="1"/>
  <c r="J123" i="7" s="1"/>
  <c r="D138" i="7"/>
  <c r="E139" i="7" s="1"/>
  <c r="H138" i="7" s="1"/>
  <c r="I138" i="7" s="1"/>
  <c r="J138" i="7" s="1"/>
  <c r="D123" i="24"/>
  <c r="E108" i="24"/>
  <c r="H107" i="24" s="1"/>
  <c r="I107" i="24" s="1"/>
  <c r="J107" i="24" s="1"/>
  <c r="O29" i="33"/>
  <c r="E110" i="18"/>
  <c r="H109" i="18" s="1"/>
  <c r="I109" i="18" s="1"/>
  <c r="J109" i="18" s="1"/>
  <c r="D125" i="18"/>
  <c r="P43" i="7"/>
  <c r="Q43" i="7" s="1"/>
  <c r="S43" i="7" s="1"/>
  <c r="U43" i="7" s="1"/>
  <c r="AQ43" i="7" s="1"/>
  <c r="AU43" i="7" s="1"/>
  <c r="O44" i="7"/>
  <c r="D114" i="4"/>
  <c r="E99" i="4"/>
  <c r="H98" i="4" s="1"/>
  <c r="I98" i="4" s="1"/>
  <c r="J98" i="4" s="1"/>
  <c r="P74" i="23"/>
  <c r="Q74" i="23" s="1"/>
  <c r="S74" i="23" s="1"/>
  <c r="U74" i="23" s="1"/>
  <c r="AQ74" i="23" s="1"/>
  <c r="AU74" i="23" s="1"/>
  <c r="O75" i="23"/>
  <c r="E91" i="4"/>
  <c r="H90" i="4" s="1"/>
  <c r="I90" i="4" s="1"/>
  <c r="J90" i="4" s="1"/>
  <c r="D106" i="4"/>
  <c r="P28" i="5"/>
  <c r="Q28" i="5" s="1"/>
  <c r="S28" i="5" s="1"/>
  <c r="U28" i="5" s="1"/>
  <c r="AQ28" i="5" s="1"/>
  <c r="AU28" i="5" s="1"/>
  <c r="P59" i="21"/>
  <c r="Q59" i="21" s="1"/>
  <c r="S59" i="21" s="1"/>
  <c r="U59" i="21" s="1"/>
  <c r="AQ59" i="21" s="1"/>
  <c r="AU59" i="21" s="1"/>
  <c r="O60" i="21"/>
  <c r="D147" i="31"/>
  <c r="E148" i="31" s="1"/>
  <c r="H147" i="31" s="1"/>
  <c r="I147" i="31" s="1"/>
  <c r="J147" i="31" s="1"/>
  <c r="E133" i="31"/>
  <c r="H132" i="31" s="1"/>
  <c r="I132" i="31" s="1"/>
  <c r="J132" i="31" s="1"/>
  <c r="AX121" i="2"/>
  <c r="BA121" i="2"/>
  <c r="P43" i="23"/>
  <c r="Q43" i="23" s="1"/>
  <c r="S43" i="23" s="1"/>
  <c r="U43" i="23" s="1"/>
  <c r="AQ43" i="23" s="1"/>
  <c r="AU43" i="23" s="1"/>
  <c r="O44" i="23"/>
  <c r="D125" i="11"/>
  <c r="E110" i="11"/>
  <c r="H109" i="11" s="1"/>
  <c r="I109" i="11" s="1"/>
  <c r="J109" i="11" s="1"/>
  <c r="E112" i="3"/>
  <c r="H111" i="3" s="1"/>
  <c r="I111" i="3" s="1"/>
  <c r="J111" i="3" s="1"/>
  <c r="D127" i="3"/>
  <c r="D124" i="18"/>
  <c r="E109" i="18"/>
  <c r="H108" i="18" s="1"/>
  <c r="I108" i="18" s="1"/>
  <c r="J108" i="18" s="1"/>
  <c r="E114" i="18"/>
  <c r="H113" i="18" s="1"/>
  <c r="I113" i="18" s="1"/>
  <c r="J113" i="18" s="1"/>
  <c r="D129" i="18"/>
  <c r="P59" i="28"/>
  <c r="Q59" i="28" s="1"/>
  <c r="S59" i="28" s="1"/>
  <c r="U59" i="28" s="1"/>
  <c r="AQ59" i="28" s="1"/>
  <c r="AU59" i="28" s="1"/>
  <c r="E94" i="5"/>
  <c r="H93" i="5" s="1"/>
  <c r="I93" i="5" s="1"/>
  <c r="J93" i="5" s="1"/>
  <c r="D109" i="5"/>
  <c r="P44" i="6"/>
  <c r="Q44" i="6" s="1"/>
  <c r="S44" i="6" s="1"/>
  <c r="U44" i="6" s="1"/>
  <c r="AQ44" i="6" s="1"/>
  <c r="AU44" i="6" s="1"/>
  <c r="O45" i="6"/>
  <c r="P27" i="1"/>
  <c r="Q27" i="1" s="1"/>
  <c r="S27" i="1" s="1"/>
  <c r="U27" i="1" s="1"/>
  <c r="AQ27" i="1" s="1"/>
  <c r="AU27" i="1" s="1"/>
  <c r="D122" i="14"/>
  <c r="E107" i="14"/>
  <c r="H106" i="14" s="1"/>
  <c r="I106" i="14" s="1"/>
  <c r="J106" i="14" s="1"/>
  <c r="E106" i="18"/>
  <c r="H105" i="18" s="1"/>
  <c r="I105" i="18" s="1"/>
  <c r="J105" i="18" s="1"/>
  <c r="P105" i="18" s="1"/>
  <c r="D121" i="18"/>
  <c r="P59" i="29"/>
  <c r="Q59" i="29" s="1"/>
  <c r="S59" i="29" s="1"/>
  <c r="U59" i="29" s="1"/>
  <c r="AQ59" i="29" s="1"/>
  <c r="AU59" i="29" s="1"/>
  <c r="E98" i="11"/>
  <c r="H97" i="11" s="1"/>
  <c r="I97" i="11" s="1"/>
  <c r="J97" i="11" s="1"/>
  <c r="D113" i="11"/>
  <c r="P123" i="25"/>
  <c r="Q123" i="25" s="1"/>
  <c r="S123" i="25" s="1"/>
  <c r="U123" i="25" s="1"/>
  <c r="AT123" i="25" s="1"/>
  <c r="O124" i="25"/>
  <c r="E106" i="9"/>
  <c r="H105" i="9" s="1"/>
  <c r="I105" i="9" s="1"/>
  <c r="J105" i="9" s="1"/>
  <c r="P105" i="9" s="1"/>
  <c r="D121" i="9"/>
  <c r="P44" i="5"/>
  <c r="Q44" i="5" s="1"/>
  <c r="S44" i="5" s="1"/>
  <c r="U44" i="5" s="1"/>
  <c r="AQ44" i="5" s="1"/>
  <c r="AU44" i="5" s="1"/>
  <c r="O45" i="5"/>
  <c r="D125" i="27"/>
  <c r="E110" i="27"/>
  <c r="H109" i="27" s="1"/>
  <c r="I109" i="27" s="1"/>
  <c r="J109" i="27" s="1"/>
  <c r="D121" i="4"/>
  <c r="E106" i="4"/>
  <c r="H105" i="4" s="1"/>
  <c r="I105" i="4" s="1"/>
  <c r="J105" i="4" s="1"/>
  <c r="P105" i="4" s="1"/>
  <c r="P44" i="12"/>
  <c r="Q44" i="12" s="1"/>
  <c r="S44" i="12" s="1"/>
  <c r="U44" i="12" s="1"/>
  <c r="AQ44" i="12" s="1"/>
  <c r="AU44" i="12" s="1"/>
  <c r="D147" i="14"/>
  <c r="E148" i="14" s="1"/>
  <c r="H147" i="14" s="1"/>
  <c r="I147" i="14" s="1"/>
  <c r="J147" i="14" s="1"/>
  <c r="E133" i="14"/>
  <c r="H132" i="14" s="1"/>
  <c r="I132" i="14" s="1"/>
  <c r="J132" i="14" s="1"/>
  <c r="E117" i="13"/>
  <c r="H116" i="13" s="1"/>
  <c r="I116" i="13" s="1"/>
  <c r="J116" i="13" s="1"/>
  <c r="D132" i="13"/>
  <c r="P75" i="10"/>
  <c r="Q75" i="10" s="1"/>
  <c r="S75" i="10" s="1"/>
  <c r="U75" i="10" s="1"/>
  <c r="AQ75" i="10" s="1"/>
  <c r="AU75" i="10" s="1"/>
  <c r="D126" i="14"/>
  <c r="E111" i="14"/>
  <c r="H110" i="14" s="1"/>
  <c r="I110" i="14" s="1"/>
  <c r="J110" i="14" s="1"/>
  <c r="P74" i="8"/>
  <c r="Q74" i="8" s="1"/>
  <c r="S74" i="8" s="1"/>
  <c r="U74" i="8" s="1"/>
  <c r="AQ74" i="8" s="1"/>
  <c r="AU74" i="8" s="1"/>
  <c r="E126" i="6"/>
  <c r="H125" i="6" s="1"/>
  <c r="I125" i="6" s="1"/>
  <c r="J125" i="6" s="1"/>
  <c r="D140" i="6"/>
  <c r="E141" i="6" s="1"/>
  <c r="H140" i="6" s="1"/>
  <c r="I140" i="6" s="1"/>
  <c r="J140" i="6" s="1"/>
  <c r="P43" i="24"/>
  <c r="Q43" i="24" s="1"/>
  <c r="S43" i="24" s="1"/>
  <c r="U43" i="24" s="1"/>
  <c r="AQ43" i="24" s="1"/>
  <c r="AU43" i="24" s="1"/>
  <c r="E114" i="28"/>
  <c r="H113" i="28" s="1"/>
  <c r="I113" i="28" s="1"/>
  <c r="J113" i="28" s="1"/>
  <c r="D129" i="28"/>
  <c r="E111" i="16"/>
  <c r="H110" i="16" s="1"/>
  <c r="I110" i="16" s="1"/>
  <c r="J110" i="16" s="1"/>
  <c r="D126" i="16"/>
  <c r="D138" i="31"/>
  <c r="E139" i="31" s="1"/>
  <c r="H138" i="31" s="1"/>
  <c r="I138" i="31" s="1"/>
  <c r="J138" i="31" s="1"/>
  <c r="E124" i="31"/>
  <c r="H123" i="31" s="1"/>
  <c r="I123" i="31" s="1"/>
  <c r="J123" i="31" s="1"/>
  <c r="E106" i="11"/>
  <c r="H105" i="11" s="1"/>
  <c r="I105" i="11" s="1"/>
  <c r="J105" i="11" s="1"/>
  <c r="P105" i="11" s="1"/>
  <c r="D121" i="11"/>
  <c r="P74" i="33"/>
  <c r="Q74" i="33" s="1"/>
  <c r="S74" i="33" s="1"/>
  <c r="U74" i="33" s="1"/>
  <c r="AQ74" i="33" s="1"/>
  <c r="AU74" i="33" s="1"/>
  <c r="O75" i="33"/>
  <c r="D113" i="14"/>
  <c r="E98" i="14"/>
  <c r="H97" i="14" s="1"/>
  <c r="I97" i="14" s="1"/>
  <c r="J97" i="14" s="1"/>
  <c r="P60" i="11"/>
  <c r="Q60" i="11" s="1"/>
  <c r="S60" i="11" s="1"/>
  <c r="U60" i="11" s="1"/>
  <c r="AQ60" i="11" s="1"/>
  <c r="AU60" i="11" s="1"/>
  <c r="E128" i="15"/>
  <c r="H127" i="15" s="1"/>
  <c r="I127" i="15" s="1"/>
  <c r="J127" i="15" s="1"/>
  <c r="D142" i="15"/>
  <c r="E143" i="15" s="1"/>
  <c r="H142" i="15" s="1"/>
  <c r="I142" i="15" s="1"/>
  <c r="J142" i="15" s="1"/>
  <c r="D144" i="10"/>
  <c r="E145" i="10" s="1"/>
  <c r="H144" i="10" s="1"/>
  <c r="I144" i="10" s="1"/>
  <c r="J144" i="10" s="1"/>
  <c r="E130" i="10"/>
  <c r="H129" i="10" s="1"/>
  <c r="I129" i="10" s="1"/>
  <c r="J129" i="10" s="1"/>
  <c r="E132" i="28"/>
  <c r="H131" i="28" s="1"/>
  <c r="I131" i="28" s="1"/>
  <c r="J131" i="28" s="1"/>
  <c r="D146" i="28"/>
  <c r="E147" i="28" s="1"/>
  <c r="H146" i="28" s="1"/>
  <c r="I146" i="28" s="1"/>
  <c r="J146" i="28" s="1"/>
  <c r="E99" i="15"/>
  <c r="H98" i="15" s="1"/>
  <c r="I98" i="15" s="1"/>
  <c r="J98" i="15" s="1"/>
  <c r="D114" i="15"/>
  <c r="D110" i="26"/>
  <c r="E95" i="26"/>
  <c r="H94" i="26" s="1"/>
  <c r="I94" i="26" s="1"/>
  <c r="J94" i="26" s="1"/>
  <c r="E94" i="16"/>
  <c r="H93" i="16" s="1"/>
  <c r="I93" i="16" s="1"/>
  <c r="J93" i="16" s="1"/>
  <c r="D109" i="16"/>
  <c r="D126" i="22"/>
  <c r="E111" i="22"/>
  <c r="H110" i="22" s="1"/>
  <c r="I110" i="22" s="1"/>
  <c r="J110" i="22" s="1"/>
  <c r="O28" i="27"/>
  <c r="E113" i="33"/>
  <c r="H112" i="33" s="1"/>
  <c r="I112" i="33" s="1"/>
  <c r="J112" i="33" s="1"/>
  <c r="D128" i="33"/>
  <c r="Q73" i="11"/>
  <c r="S73" i="11" s="1"/>
  <c r="U73" i="11" s="1"/>
  <c r="AQ73" i="11" s="1"/>
  <c r="AU73" i="11" s="1"/>
  <c r="O74" i="11"/>
  <c r="D132" i="21"/>
  <c r="E117" i="21"/>
  <c r="H116" i="21" s="1"/>
  <c r="I116" i="21" s="1"/>
  <c r="J116" i="21" s="1"/>
  <c r="D130" i="12"/>
  <c r="E115" i="12"/>
  <c r="H114" i="12" s="1"/>
  <c r="I114" i="12" s="1"/>
  <c r="J114" i="12" s="1"/>
  <c r="BA122" i="25"/>
  <c r="AX122" i="25"/>
  <c r="D123" i="19"/>
  <c r="E108" i="19"/>
  <c r="H107" i="19" s="1"/>
  <c r="I107" i="19" s="1"/>
  <c r="J107" i="19" s="1"/>
  <c r="E114" i="15"/>
  <c r="H113" i="15" s="1"/>
  <c r="I113" i="15" s="1"/>
  <c r="J113" i="15" s="1"/>
  <c r="D129" i="15"/>
  <c r="E94" i="20"/>
  <c r="H93" i="20" s="1"/>
  <c r="I93" i="20" s="1"/>
  <c r="J93" i="20" s="1"/>
  <c r="D109" i="20"/>
  <c r="O28" i="10"/>
  <c r="E94" i="29"/>
  <c r="H93" i="29" s="1"/>
  <c r="I93" i="29" s="1"/>
  <c r="J93" i="29" s="1"/>
  <c r="D109" i="29"/>
  <c r="O29" i="25"/>
  <c r="D125" i="33"/>
  <c r="E110" i="33"/>
  <c r="H109" i="33" s="1"/>
  <c r="I109" i="33" s="1"/>
  <c r="J109" i="33" s="1"/>
  <c r="D127" i="13"/>
  <c r="E112" i="13"/>
  <c r="H111" i="13" s="1"/>
  <c r="I111" i="13" s="1"/>
  <c r="J111" i="13" s="1"/>
  <c r="D142" i="28"/>
  <c r="E143" i="28" s="1"/>
  <c r="H142" i="28" s="1"/>
  <c r="I142" i="28" s="1"/>
  <c r="J142" i="28" s="1"/>
  <c r="E128" i="28"/>
  <c r="H127" i="28" s="1"/>
  <c r="I127" i="28" s="1"/>
  <c r="J127" i="28" s="1"/>
  <c r="D138" i="27"/>
  <c r="E139" i="27" s="1"/>
  <c r="H138" i="27" s="1"/>
  <c r="I138" i="27" s="1"/>
  <c r="J138" i="27" s="1"/>
  <c r="E124" i="27"/>
  <c r="H123" i="27" s="1"/>
  <c r="I123" i="27" s="1"/>
  <c r="J123" i="27" s="1"/>
  <c r="D123" i="11"/>
  <c r="E108" i="11"/>
  <c r="H107" i="11" s="1"/>
  <c r="I107" i="11" s="1"/>
  <c r="J107" i="11" s="1"/>
  <c r="D145" i="11"/>
  <c r="E146" i="11" s="1"/>
  <c r="H145" i="11" s="1"/>
  <c r="I145" i="11" s="1"/>
  <c r="J145" i="11" s="1"/>
  <c r="E131" i="11"/>
  <c r="H130" i="11" s="1"/>
  <c r="I130" i="11" s="1"/>
  <c r="J130" i="11" s="1"/>
  <c r="E111" i="20"/>
  <c r="H110" i="20" s="1"/>
  <c r="I110" i="20" s="1"/>
  <c r="J110" i="20" s="1"/>
  <c r="D126" i="20"/>
  <c r="P28" i="29"/>
  <c r="Q28" i="29" s="1"/>
  <c r="S28" i="29" s="1"/>
  <c r="U28" i="29" s="1"/>
  <c r="AQ28" i="29" s="1"/>
  <c r="AU28" i="29" s="1"/>
  <c r="O29" i="29"/>
  <c r="D128" i="5"/>
  <c r="E113" i="5"/>
  <c r="H112" i="5" s="1"/>
  <c r="I112" i="5" s="1"/>
  <c r="J112" i="5" s="1"/>
  <c r="P44" i="8"/>
  <c r="Q44" i="8" s="1"/>
  <c r="S44" i="8" s="1"/>
  <c r="U44" i="8" s="1"/>
  <c r="AQ44" i="8" s="1"/>
  <c r="AU44" i="8" s="1"/>
  <c r="O45" i="8"/>
  <c r="D129" i="9"/>
  <c r="E114" i="9"/>
  <c r="H113" i="9" s="1"/>
  <c r="I113" i="9" s="1"/>
  <c r="J113" i="9" s="1"/>
  <c r="D137" i="29"/>
  <c r="E138" i="29" s="1"/>
  <c r="H137" i="29" s="1"/>
  <c r="I137" i="29" s="1"/>
  <c r="J137" i="29" s="1"/>
  <c r="E123" i="29"/>
  <c r="H122" i="29" s="1"/>
  <c r="I122" i="29" s="1"/>
  <c r="J122" i="29" s="1"/>
  <c r="D142" i="24"/>
  <c r="E143" i="24" s="1"/>
  <c r="H142" i="24" s="1"/>
  <c r="I142" i="24" s="1"/>
  <c r="J142" i="24" s="1"/>
  <c r="E128" i="24"/>
  <c r="H127" i="24" s="1"/>
  <c r="I127" i="24" s="1"/>
  <c r="J127" i="24" s="1"/>
  <c r="E115" i="22"/>
  <c r="H114" i="22" s="1"/>
  <c r="I114" i="22" s="1"/>
  <c r="J114" i="22" s="1"/>
  <c r="D130" i="22"/>
  <c r="D114" i="7"/>
  <c r="E99" i="7"/>
  <c r="H98" i="7" s="1"/>
  <c r="I98" i="7" s="1"/>
  <c r="J98" i="7" s="1"/>
  <c r="E100" i="29"/>
  <c r="H99" i="29" s="1"/>
  <c r="I99" i="29" s="1"/>
  <c r="J99" i="29" s="1"/>
  <c r="D115" i="29"/>
  <c r="E107" i="2"/>
  <c r="H106" i="2" s="1"/>
  <c r="I106" i="2" s="1"/>
  <c r="J106" i="2" s="1"/>
  <c r="D122" i="2"/>
  <c r="E107" i="10"/>
  <c r="H106" i="10" s="1"/>
  <c r="I106" i="10" s="1"/>
  <c r="J106" i="10" s="1"/>
  <c r="D122" i="10"/>
  <c r="P74" i="30"/>
  <c r="Q74" i="30" s="1"/>
  <c r="S74" i="30" s="1"/>
  <c r="U74" i="30" s="1"/>
  <c r="AQ74" i="30" s="1"/>
  <c r="AU74" i="30" s="1"/>
  <c r="O75" i="30"/>
  <c r="E131" i="23"/>
  <c r="H130" i="23" s="1"/>
  <c r="I130" i="23" s="1"/>
  <c r="J130" i="23" s="1"/>
  <c r="D145" i="23"/>
  <c r="E146" i="23" s="1"/>
  <c r="H145" i="23" s="1"/>
  <c r="I145" i="23" s="1"/>
  <c r="J145" i="23" s="1"/>
  <c r="P27" i="6"/>
  <c r="Q27" i="6" s="1"/>
  <c r="S27" i="6" s="1"/>
  <c r="U27" i="6" s="1"/>
  <c r="AQ27" i="6" s="1"/>
  <c r="AU27" i="6" s="1"/>
  <c r="P27" i="8"/>
  <c r="Q27" i="8" s="1"/>
  <c r="S27" i="8" s="1"/>
  <c r="U27" i="8" s="1"/>
  <c r="AQ27" i="8" s="1"/>
  <c r="AU27" i="8" s="1"/>
  <c r="P59" i="10"/>
  <c r="Q59" i="10" s="1"/>
  <c r="S59" i="10" s="1"/>
  <c r="U59" i="10" s="1"/>
  <c r="AQ59" i="10" s="1"/>
  <c r="AU59" i="10" s="1"/>
  <c r="P27" i="28"/>
  <c r="Q27" i="28" s="1"/>
  <c r="S27" i="28" s="1"/>
  <c r="U27" i="28" s="1"/>
  <c r="AQ27" i="28" s="1"/>
  <c r="AU27" i="28" s="1"/>
  <c r="O28" i="28"/>
  <c r="D126" i="13"/>
  <c r="E111" i="13"/>
  <c r="H110" i="13" s="1"/>
  <c r="I110" i="13" s="1"/>
  <c r="J110" i="13" s="1"/>
  <c r="D131" i="27"/>
  <c r="E116" i="27"/>
  <c r="H115" i="27" s="1"/>
  <c r="I115" i="27" s="1"/>
  <c r="J115" i="27" s="1"/>
  <c r="E101" i="28"/>
  <c r="H100" i="28" s="1"/>
  <c r="I100" i="28" s="1"/>
  <c r="J100" i="28" s="1"/>
  <c r="D116" i="28"/>
  <c r="P60" i="6"/>
  <c r="Q60" i="6" s="1"/>
  <c r="S60" i="6" s="1"/>
  <c r="U60" i="6" s="1"/>
  <c r="AQ60" i="6" s="1"/>
  <c r="AU60" i="6" s="1"/>
  <c r="E108" i="12"/>
  <c r="H107" i="12" s="1"/>
  <c r="I107" i="12" s="1"/>
  <c r="J107" i="12" s="1"/>
  <c r="D123" i="12"/>
  <c r="D108" i="20"/>
  <c r="E93" i="20"/>
  <c r="H92" i="20" s="1"/>
  <c r="I92" i="20" s="1"/>
  <c r="J92" i="20" s="1"/>
  <c r="D112" i="21"/>
  <c r="E97" i="21"/>
  <c r="H96" i="21" s="1"/>
  <c r="I96" i="21" s="1"/>
  <c r="J96" i="21" s="1"/>
  <c r="E111" i="19"/>
  <c r="H110" i="19" s="1"/>
  <c r="I110" i="19" s="1"/>
  <c r="J110" i="19" s="1"/>
  <c r="D126" i="19"/>
  <c r="E94" i="7"/>
  <c r="H93" i="7" s="1"/>
  <c r="I93" i="7" s="1"/>
  <c r="J93" i="7" s="1"/>
  <c r="D109" i="7"/>
  <c r="D125" i="26"/>
  <c r="E110" i="26"/>
  <c r="H109" i="26" s="1"/>
  <c r="I109" i="26" s="1"/>
  <c r="J109" i="26" s="1"/>
  <c r="D112" i="22"/>
  <c r="E97" i="22"/>
  <c r="H96" i="22" s="1"/>
  <c r="I96" i="22" s="1"/>
  <c r="J96" i="22" s="1"/>
  <c r="P74" i="28"/>
  <c r="Q74" i="28" s="1"/>
  <c r="S74" i="28" s="1"/>
  <c r="U74" i="28" s="1"/>
  <c r="AQ74" i="28" s="1"/>
  <c r="AU74" i="28" s="1"/>
  <c r="P44" i="9"/>
  <c r="Q44" i="9" s="1"/>
  <c r="S44" i="9" s="1"/>
  <c r="U44" i="9" s="1"/>
  <c r="AQ44" i="9" s="1"/>
  <c r="AU44" i="9" s="1"/>
  <c r="E113" i="19"/>
  <c r="H112" i="19" s="1"/>
  <c r="I112" i="19" s="1"/>
  <c r="J112" i="19" s="1"/>
  <c r="D128" i="19"/>
  <c r="E114" i="7"/>
  <c r="H113" i="7" s="1"/>
  <c r="I113" i="7" s="1"/>
  <c r="J113" i="7" s="1"/>
  <c r="D129" i="7"/>
  <c r="E131" i="9"/>
  <c r="H130" i="9" s="1"/>
  <c r="I130" i="9" s="1"/>
  <c r="J130" i="9" s="1"/>
  <c r="D145" i="9"/>
  <c r="E146" i="9" s="1"/>
  <c r="H145" i="9" s="1"/>
  <c r="I145" i="9" s="1"/>
  <c r="J145" i="9" s="1"/>
  <c r="P28" i="13"/>
  <c r="Q28" i="13" s="1"/>
  <c r="S28" i="13" s="1"/>
  <c r="U28" i="13" s="1"/>
  <c r="AQ28" i="13" s="1"/>
  <c r="AU28" i="13" s="1"/>
  <c r="E100" i="9"/>
  <c r="H99" i="9" s="1"/>
  <c r="I99" i="9" s="1"/>
  <c r="J99" i="9" s="1"/>
  <c r="D115" i="9"/>
  <c r="E113" i="23"/>
  <c r="H112" i="23" s="1"/>
  <c r="I112" i="23" s="1"/>
  <c r="J112" i="23" s="1"/>
  <c r="D128" i="23"/>
  <c r="E111" i="7"/>
  <c r="H110" i="7" s="1"/>
  <c r="I110" i="7" s="1"/>
  <c r="J110" i="7" s="1"/>
  <c r="D126" i="7"/>
  <c r="E117" i="19"/>
  <c r="H116" i="19" s="1"/>
  <c r="I116" i="19" s="1"/>
  <c r="J116" i="19" s="1"/>
  <c r="D132" i="19"/>
  <c r="D136" i="28"/>
  <c r="E137" i="28" s="1"/>
  <c r="H136" i="28" s="1"/>
  <c r="I136" i="28" s="1"/>
  <c r="J136" i="28" s="1"/>
  <c r="P136" i="28" s="1"/>
  <c r="E122" i="28"/>
  <c r="H121" i="28" s="1"/>
  <c r="I121" i="28" s="1"/>
  <c r="J121" i="28" s="1"/>
  <c r="P121" i="28" s="1"/>
  <c r="D131" i="13"/>
  <c r="E116" i="13"/>
  <c r="H115" i="13" s="1"/>
  <c r="I115" i="13" s="1"/>
  <c r="J115" i="13" s="1"/>
  <c r="D114" i="19"/>
  <c r="E99" i="19"/>
  <c r="H98" i="19" s="1"/>
  <c r="I98" i="19" s="1"/>
  <c r="J98" i="19" s="1"/>
  <c r="O30" i="12"/>
  <c r="D128" i="9"/>
  <c r="E113" i="9"/>
  <c r="H112" i="9" s="1"/>
  <c r="I112" i="9" s="1"/>
  <c r="J112" i="9" s="1"/>
  <c r="E107" i="27"/>
  <c r="H106" i="27" s="1"/>
  <c r="I106" i="27" s="1"/>
  <c r="J106" i="27" s="1"/>
  <c r="D122" i="27"/>
  <c r="P43" i="20"/>
  <c r="Q43" i="20" s="1"/>
  <c r="S43" i="20" s="1"/>
  <c r="U43" i="20" s="1"/>
  <c r="AQ43" i="20" s="1"/>
  <c r="AU43" i="20" s="1"/>
  <c r="O44" i="20"/>
  <c r="D124" i="30"/>
  <c r="E109" i="30"/>
  <c r="H108" i="30" s="1"/>
  <c r="I108" i="30" s="1"/>
  <c r="J108" i="30" s="1"/>
  <c r="D113" i="26"/>
  <c r="E98" i="26"/>
  <c r="H97" i="26" s="1"/>
  <c r="I97" i="26" s="1"/>
  <c r="J97" i="26" s="1"/>
  <c r="D115" i="12"/>
  <c r="E100" i="12"/>
  <c r="H99" i="12" s="1"/>
  <c r="I99" i="12" s="1"/>
  <c r="J99" i="12" s="1"/>
  <c r="D116" i="3"/>
  <c r="E101" i="3"/>
  <c r="H100" i="3" s="1"/>
  <c r="I100" i="3" s="1"/>
  <c r="J100" i="3" s="1"/>
  <c r="E114" i="23"/>
  <c r="H113" i="23" s="1"/>
  <c r="I113" i="23" s="1"/>
  <c r="J113" i="23" s="1"/>
  <c r="D129" i="23"/>
  <c r="D145" i="2"/>
  <c r="E146" i="2" s="1"/>
  <c r="H145" i="2" s="1"/>
  <c r="I145" i="2" s="1"/>
  <c r="J145" i="2" s="1"/>
  <c r="E131" i="2"/>
  <c r="H130" i="2" s="1"/>
  <c r="I130" i="2" s="1"/>
  <c r="J130" i="2" s="1"/>
  <c r="O75" i="1"/>
  <c r="E107" i="17"/>
  <c r="H106" i="17" s="1"/>
  <c r="I106" i="17" s="1"/>
  <c r="J106" i="17" s="1"/>
  <c r="D122" i="17"/>
  <c r="E114" i="19"/>
  <c r="H113" i="19" s="1"/>
  <c r="I113" i="19" s="1"/>
  <c r="J113" i="19" s="1"/>
  <c r="D129" i="19"/>
  <c r="E93" i="15"/>
  <c r="H92" i="15" s="1"/>
  <c r="I92" i="15" s="1"/>
  <c r="J92" i="15" s="1"/>
  <c r="D108" i="15"/>
  <c r="D138" i="9"/>
  <c r="E139" i="9" s="1"/>
  <c r="H138" i="9" s="1"/>
  <c r="I138" i="9" s="1"/>
  <c r="J138" i="9" s="1"/>
  <c r="E124" i="9"/>
  <c r="H123" i="9" s="1"/>
  <c r="I123" i="9" s="1"/>
  <c r="J123" i="9" s="1"/>
  <c r="P76" i="15"/>
  <c r="Q76" i="15" s="1"/>
  <c r="S76" i="15" s="1"/>
  <c r="U76" i="15" s="1"/>
  <c r="AQ76" i="15" s="1"/>
  <c r="AU76" i="15" s="1"/>
  <c r="N77" i="15"/>
  <c r="D131" i="18"/>
  <c r="E116" i="18"/>
  <c r="H115" i="18" s="1"/>
  <c r="I115" i="18" s="1"/>
  <c r="J115" i="18" s="1"/>
  <c r="O29" i="3"/>
  <c r="N46" i="13"/>
  <c r="P45" i="13"/>
  <c r="Q45" i="13" s="1"/>
  <c r="S45" i="13" s="1"/>
  <c r="U45" i="13" s="1"/>
  <c r="AQ45" i="13" s="1"/>
  <c r="AU45" i="13" s="1"/>
  <c r="E117" i="5"/>
  <c r="H116" i="5" s="1"/>
  <c r="I116" i="5" s="1"/>
  <c r="J116" i="5" s="1"/>
  <c r="D132" i="5"/>
  <c r="E113" i="10"/>
  <c r="H112" i="10" s="1"/>
  <c r="I112" i="10" s="1"/>
  <c r="J112" i="10" s="1"/>
  <c r="D128" i="10"/>
  <c r="D131" i="20"/>
  <c r="E116" i="20"/>
  <c r="H115" i="20" s="1"/>
  <c r="I115" i="20" s="1"/>
  <c r="J115" i="20" s="1"/>
  <c r="E100" i="23"/>
  <c r="H99" i="23" s="1"/>
  <c r="I99" i="23" s="1"/>
  <c r="J99" i="23" s="1"/>
  <c r="D115" i="23"/>
  <c r="E101" i="16"/>
  <c r="H100" i="16" s="1"/>
  <c r="I100" i="16" s="1"/>
  <c r="J100" i="16" s="1"/>
  <c r="D116" i="16"/>
  <c r="D132" i="6"/>
  <c r="E117" i="6"/>
  <c r="H116" i="6" s="1"/>
  <c r="I116" i="6" s="1"/>
  <c r="J116" i="6" s="1"/>
  <c r="E115" i="3"/>
  <c r="H114" i="3" s="1"/>
  <c r="I114" i="3" s="1"/>
  <c r="J114" i="3" s="1"/>
  <c r="D130" i="3"/>
  <c r="P74" i="19"/>
  <c r="Q74" i="19" s="1"/>
  <c r="S74" i="19" s="1"/>
  <c r="U74" i="19" s="1"/>
  <c r="AQ74" i="19" s="1"/>
  <c r="AU74" i="19" s="1"/>
  <c r="O75" i="19"/>
  <c r="P44" i="14"/>
  <c r="Q44" i="14" s="1"/>
  <c r="S44" i="14" s="1"/>
  <c r="U44" i="14" s="1"/>
  <c r="AQ44" i="14" s="1"/>
  <c r="AU44" i="14" s="1"/>
  <c r="O45" i="14"/>
  <c r="D128" i="26"/>
  <c r="E113" i="26"/>
  <c r="H112" i="26" s="1"/>
  <c r="I112" i="26" s="1"/>
  <c r="J112" i="26" s="1"/>
  <c r="Q136" i="2"/>
  <c r="S136" i="2" s="1"/>
  <c r="U136" i="2" s="1"/>
  <c r="AT136" i="2" s="1"/>
  <c r="AX136" i="2" s="1"/>
  <c r="O137" i="2"/>
  <c r="E98" i="16"/>
  <c r="H97" i="16" s="1"/>
  <c r="I97" i="16" s="1"/>
  <c r="J97" i="16" s="1"/>
  <c r="D113" i="16"/>
  <c r="D114" i="27"/>
  <c r="E99" i="27"/>
  <c r="H98" i="27" s="1"/>
  <c r="I98" i="27" s="1"/>
  <c r="J98" i="27" s="1"/>
  <c r="P27" i="19"/>
  <c r="Q27" i="19" s="1"/>
  <c r="S27" i="19" s="1"/>
  <c r="U27" i="19" s="1"/>
  <c r="AQ27" i="19" s="1"/>
  <c r="AU27" i="19" s="1"/>
  <c r="P90" i="8"/>
  <c r="Q90" i="8" s="1"/>
  <c r="S90" i="8" s="1"/>
  <c r="U90" i="8" s="1"/>
  <c r="AJ90" i="8" s="1"/>
  <c r="AN90" i="8" s="1"/>
  <c r="P61" i="12"/>
  <c r="Q61" i="12" s="1"/>
  <c r="S61" i="12" s="1"/>
  <c r="U61" i="12" s="1"/>
  <c r="AQ61" i="12" s="1"/>
  <c r="AU61" i="12" s="1"/>
  <c r="E114" i="17"/>
  <c r="H113" i="17" s="1"/>
  <c r="I113" i="17" s="1"/>
  <c r="J113" i="17" s="1"/>
  <c r="D129" i="17"/>
  <c r="D132" i="23"/>
  <c r="E117" i="23"/>
  <c r="H116" i="23" s="1"/>
  <c r="I116" i="23" s="1"/>
  <c r="J116" i="23" s="1"/>
  <c r="P59" i="27"/>
  <c r="Q59" i="27" s="1"/>
  <c r="S59" i="27" s="1"/>
  <c r="U59" i="27" s="1"/>
  <c r="AQ59" i="27" s="1"/>
  <c r="AU59" i="27" s="1"/>
  <c r="O60" i="27"/>
  <c r="E99" i="8"/>
  <c r="H98" i="8" s="1"/>
  <c r="I98" i="8" s="1"/>
  <c r="J98" i="8" s="1"/>
  <c r="D114" i="8"/>
  <c r="P61" i="1"/>
  <c r="Q61" i="1" s="1"/>
  <c r="S61" i="1" s="1"/>
  <c r="U61" i="1" s="1"/>
  <c r="AQ61" i="1" s="1"/>
  <c r="AU61" i="1" s="1"/>
  <c r="D144" i="21"/>
  <c r="E145" i="21" s="1"/>
  <c r="H144" i="21" s="1"/>
  <c r="I144" i="21" s="1"/>
  <c r="J144" i="21" s="1"/>
  <c r="E130" i="21"/>
  <c r="H129" i="21" s="1"/>
  <c r="I129" i="21" s="1"/>
  <c r="J129" i="21" s="1"/>
  <c r="E125" i="11"/>
  <c r="H124" i="11" s="1"/>
  <c r="I124" i="11" s="1"/>
  <c r="J124" i="11" s="1"/>
  <c r="D139" i="11"/>
  <c r="E140" i="11" s="1"/>
  <c r="H139" i="11" s="1"/>
  <c r="I139" i="11" s="1"/>
  <c r="J139" i="11" s="1"/>
  <c r="D125" i="19"/>
  <c r="E110" i="19"/>
  <c r="H109" i="19" s="1"/>
  <c r="I109" i="19" s="1"/>
  <c r="J109" i="19" s="1"/>
  <c r="Q89" i="20"/>
  <c r="S89" i="20" s="1"/>
  <c r="U89" i="20" s="1"/>
  <c r="AJ89" i="20" s="1"/>
  <c r="AN89" i="20" s="1"/>
  <c r="O90" i="20"/>
  <c r="D143" i="7"/>
  <c r="E144" i="7" s="1"/>
  <c r="H143" i="7" s="1"/>
  <c r="I143" i="7" s="1"/>
  <c r="J143" i="7" s="1"/>
  <c r="E129" i="7"/>
  <c r="H128" i="7" s="1"/>
  <c r="I128" i="7" s="1"/>
  <c r="J128" i="7" s="1"/>
  <c r="D108" i="19"/>
  <c r="E93" i="19"/>
  <c r="H92" i="19" s="1"/>
  <c r="I92" i="19" s="1"/>
  <c r="J92" i="19" s="1"/>
  <c r="P90" i="28"/>
  <c r="Q90" i="28" s="1"/>
  <c r="S90" i="28" s="1"/>
  <c r="U90" i="28" s="1"/>
  <c r="AJ90" i="28" s="1"/>
  <c r="AN90" i="28" s="1"/>
  <c r="Q105" i="20"/>
  <c r="S105" i="20" s="1"/>
  <c r="U105" i="20" s="1"/>
  <c r="AT105" i="20" s="1"/>
  <c r="AX105" i="20" s="1"/>
  <c r="O106" i="20"/>
  <c r="D121" i="21"/>
  <c r="E106" i="21"/>
  <c r="H105" i="21" s="1"/>
  <c r="I105" i="21" s="1"/>
  <c r="J105" i="21" s="1"/>
  <c r="P105" i="21" s="1"/>
  <c r="D110" i="31"/>
  <c r="E95" i="31"/>
  <c r="H94" i="31" s="1"/>
  <c r="I94" i="31" s="1"/>
  <c r="J94" i="31" s="1"/>
  <c r="E101" i="11"/>
  <c r="H100" i="11" s="1"/>
  <c r="I100" i="11" s="1"/>
  <c r="J100" i="11" s="1"/>
  <c r="D116" i="11"/>
  <c r="P43" i="27"/>
  <c r="Q43" i="27" s="1"/>
  <c r="S43" i="27" s="1"/>
  <c r="U43" i="27" s="1"/>
  <c r="AQ43" i="27" s="1"/>
  <c r="AU43" i="27" s="1"/>
  <c r="D123" i="18"/>
  <c r="E108" i="18"/>
  <c r="H107" i="18" s="1"/>
  <c r="I107" i="18" s="1"/>
  <c r="J107" i="18" s="1"/>
  <c r="D122" i="26"/>
  <c r="E107" i="26"/>
  <c r="H106" i="26" s="1"/>
  <c r="I106" i="26" s="1"/>
  <c r="J106" i="26" s="1"/>
  <c r="D114" i="26"/>
  <c r="E99" i="26"/>
  <c r="H98" i="26" s="1"/>
  <c r="I98" i="26" s="1"/>
  <c r="J98" i="26" s="1"/>
  <c r="E107" i="3"/>
  <c r="H106" i="3" s="1"/>
  <c r="I106" i="3" s="1"/>
  <c r="J106" i="3" s="1"/>
  <c r="D122" i="3"/>
  <c r="P43" i="28"/>
  <c r="Q43" i="28" s="1"/>
  <c r="S43" i="28" s="1"/>
  <c r="U43" i="28" s="1"/>
  <c r="AQ43" i="28" s="1"/>
  <c r="AU43" i="28" s="1"/>
  <c r="E100" i="26"/>
  <c r="H99" i="26" s="1"/>
  <c r="I99" i="26" s="1"/>
  <c r="J99" i="26" s="1"/>
  <c r="D115" i="26"/>
  <c r="E113" i="4"/>
  <c r="H112" i="4" s="1"/>
  <c r="I112" i="4" s="1"/>
  <c r="J112" i="4" s="1"/>
  <c r="D128" i="4"/>
  <c r="E101" i="33"/>
  <c r="H100" i="33" s="1"/>
  <c r="I100" i="33" s="1"/>
  <c r="J100" i="33" s="1"/>
  <c r="D116" i="33"/>
  <c r="D131" i="2"/>
  <c r="E116" i="2"/>
  <c r="H115" i="2" s="1"/>
  <c r="I115" i="2" s="1"/>
  <c r="J115" i="2" s="1"/>
  <c r="D125" i="8"/>
  <c r="E110" i="8"/>
  <c r="H109" i="8" s="1"/>
  <c r="I109" i="8" s="1"/>
  <c r="J109" i="8" s="1"/>
  <c r="E129" i="16"/>
  <c r="H128" i="16" s="1"/>
  <c r="I128" i="16" s="1"/>
  <c r="J128" i="16" s="1"/>
  <c r="D143" i="16"/>
  <c r="E144" i="16" s="1"/>
  <c r="H143" i="16" s="1"/>
  <c r="I143" i="16" s="1"/>
  <c r="J143" i="16" s="1"/>
  <c r="E101" i="17"/>
  <c r="H100" i="17" s="1"/>
  <c r="I100" i="17" s="1"/>
  <c r="J100" i="17" s="1"/>
  <c r="D116" i="17"/>
  <c r="D126" i="30"/>
  <c r="E111" i="30"/>
  <c r="H110" i="30" s="1"/>
  <c r="I110" i="30" s="1"/>
  <c r="J110" i="30" s="1"/>
  <c r="D139" i="27"/>
  <c r="E140" i="27" s="1"/>
  <c r="H139" i="27" s="1"/>
  <c r="I139" i="27" s="1"/>
  <c r="J139" i="27" s="1"/>
  <c r="E125" i="27"/>
  <c r="H124" i="27" s="1"/>
  <c r="I124" i="27" s="1"/>
  <c r="J124" i="27" s="1"/>
  <c r="N30" i="12"/>
  <c r="D107" i="3"/>
  <c r="E92" i="3"/>
  <c r="H91" i="3" s="1"/>
  <c r="I91" i="3" s="1"/>
  <c r="J91" i="3" s="1"/>
  <c r="P28" i="26"/>
  <c r="Q28" i="26" s="1"/>
  <c r="S28" i="26" s="1"/>
  <c r="U28" i="26" s="1"/>
  <c r="AQ28" i="26" s="1"/>
  <c r="AU28" i="26" s="1"/>
  <c r="D124" i="22"/>
  <c r="E109" i="22"/>
  <c r="H108" i="22" s="1"/>
  <c r="I108" i="22" s="1"/>
  <c r="J108" i="22" s="1"/>
  <c r="D109" i="17"/>
  <c r="E94" i="17"/>
  <c r="H93" i="17" s="1"/>
  <c r="I93" i="17" s="1"/>
  <c r="J93" i="17" s="1"/>
  <c r="E100" i="14"/>
  <c r="H99" i="14" s="1"/>
  <c r="I99" i="14" s="1"/>
  <c r="J99" i="14" s="1"/>
  <c r="D115" i="14"/>
  <c r="D113" i="22"/>
  <c r="E98" i="22"/>
  <c r="H97" i="22" s="1"/>
  <c r="I97" i="22" s="1"/>
  <c r="J97" i="22" s="1"/>
  <c r="E114" i="27"/>
  <c r="H113" i="27" s="1"/>
  <c r="I113" i="27" s="1"/>
  <c r="J113" i="27" s="1"/>
  <c r="D129" i="27"/>
  <c r="O59" i="4"/>
  <c r="D132" i="22"/>
  <c r="E117" i="22"/>
  <c r="H116" i="22" s="1"/>
  <c r="I116" i="22" s="1"/>
  <c r="J116" i="22" s="1"/>
  <c r="O123" i="1"/>
  <c r="Q89" i="6"/>
  <c r="S89" i="6" s="1"/>
  <c r="U89" i="6" s="1"/>
  <c r="AJ89" i="6" s="1"/>
  <c r="AN89" i="6" s="1"/>
  <c r="O90" i="6"/>
  <c r="E114" i="29"/>
  <c r="H113" i="29" s="1"/>
  <c r="I113" i="29" s="1"/>
  <c r="J113" i="29" s="1"/>
  <c r="D129" i="29"/>
  <c r="P44" i="18"/>
  <c r="Q44" i="18" s="1"/>
  <c r="S44" i="18" s="1"/>
  <c r="U44" i="18" s="1"/>
  <c r="AQ44" i="18" s="1"/>
  <c r="AU44" i="18" s="1"/>
  <c r="O43" i="15"/>
  <c r="D136" i="20"/>
  <c r="E137" i="20" s="1"/>
  <c r="H136" i="20" s="1"/>
  <c r="I136" i="20" s="1"/>
  <c r="J136" i="20" s="1"/>
  <c r="P136" i="20" s="1"/>
  <c r="E122" i="20"/>
  <c r="H121" i="20" s="1"/>
  <c r="I121" i="20" s="1"/>
  <c r="J121" i="20" s="1"/>
  <c r="P121" i="20" s="1"/>
  <c r="N30" i="17"/>
  <c r="O30" i="17" s="1"/>
  <c r="D127" i="21"/>
  <c r="E112" i="21"/>
  <c r="H111" i="21" s="1"/>
  <c r="I111" i="21" s="1"/>
  <c r="J111" i="21" s="1"/>
  <c r="E99" i="5"/>
  <c r="H98" i="5" s="1"/>
  <c r="I98" i="5" s="1"/>
  <c r="J98" i="5" s="1"/>
  <c r="D114" i="5"/>
  <c r="D108" i="16"/>
  <c r="E93" i="16"/>
  <c r="H92" i="16" s="1"/>
  <c r="I92" i="16" s="1"/>
  <c r="J92" i="16" s="1"/>
  <c r="E108" i="4"/>
  <c r="H107" i="4" s="1"/>
  <c r="I107" i="4" s="1"/>
  <c r="J107" i="4" s="1"/>
  <c r="D123" i="4"/>
  <c r="O107" i="25"/>
  <c r="D132" i="10"/>
  <c r="E117" i="10"/>
  <c r="H116" i="10" s="1"/>
  <c r="I116" i="10" s="1"/>
  <c r="J116" i="10" s="1"/>
  <c r="E91" i="20"/>
  <c r="H90" i="20" s="1"/>
  <c r="I90" i="20" s="1"/>
  <c r="J90" i="20" s="1"/>
  <c r="D106" i="20"/>
  <c r="D129" i="5"/>
  <c r="E114" i="5"/>
  <c r="H113" i="5" s="1"/>
  <c r="I113" i="5" s="1"/>
  <c r="J113" i="5" s="1"/>
  <c r="E107" i="18"/>
  <c r="H106" i="18" s="1"/>
  <c r="I106" i="18" s="1"/>
  <c r="J106" i="18" s="1"/>
  <c r="D122" i="18"/>
  <c r="E106" i="8"/>
  <c r="H105" i="8" s="1"/>
  <c r="I105" i="8" s="1"/>
  <c r="J105" i="8" s="1"/>
  <c r="P105" i="8" s="1"/>
  <c r="D121" i="8"/>
  <c r="O44" i="26"/>
  <c r="E108" i="16"/>
  <c r="H107" i="16" s="1"/>
  <c r="I107" i="16" s="1"/>
  <c r="J107" i="16" s="1"/>
  <c r="D123" i="16"/>
  <c r="D136" i="24"/>
  <c r="E137" i="24" s="1"/>
  <c r="H136" i="24" s="1"/>
  <c r="I136" i="24" s="1"/>
  <c r="J136" i="24" s="1"/>
  <c r="P136" i="24" s="1"/>
  <c r="E122" i="24"/>
  <c r="H121" i="24" s="1"/>
  <c r="I121" i="24" s="1"/>
  <c r="J121" i="24" s="1"/>
  <c r="P121" i="24" s="1"/>
  <c r="E95" i="17"/>
  <c r="H94" i="17" s="1"/>
  <c r="I94" i="17" s="1"/>
  <c r="J94" i="17" s="1"/>
  <c r="D110" i="17"/>
  <c r="D124" i="2"/>
  <c r="E109" i="2"/>
  <c r="H108" i="2" s="1"/>
  <c r="I108" i="2" s="1"/>
  <c r="J108" i="2" s="1"/>
  <c r="P90" i="27"/>
  <c r="Q90" i="27" s="1"/>
  <c r="S90" i="27" s="1"/>
  <c r="U90" i="27" s="1"/>
  <c r="AJ90" i="27" s="1"/>
  <c r="AN90" i="27" s="1"/>
  <c r="D137" i="28"/>
  <c r="E138" i="28" s="1"/>
  <c r="H137" i="28" s="1"/>
  <c r="I137" i="28" s="1"/>
  <c r="J137" i="28" s="1"/>
  <c r="E123" i="28"/>
  <c r="H122" i="28" s="1"/>
  <c r="I122" i="28" s="1"/>
  <c r="J122" i="28" s="1"/>
  <c r="D106" i="7"/>
  <c r="E91" i="7"/>
  <c r="H90" i="7" s="1"/>
  <c r="I90" i="7" s="1"/>
  <c r="J90" i="7" s="1"/>
  <c r="D105" i="7"/>
  <c r="E90" i="7"/>
  <c r="H89" i="7" s="1"/>
  <c r="I89" i="7" s="1"/>
  <c r="J89" i="7" s="1"/>
  <c r="P89" i="7" s="1"/>
  <c r="E128" i="2"/>
  <c r="H127" i="2" s="1"/>
  <c r="I127" i="2" s="1"/>
  <c r="J127" i="2" s="1"/>
  <c r="D142" i="2"/>
  <c r="E143" i="2" s="1"/>
  <c r="H142" i="2" s="1"/>
  <c r="I142" i="2" s="1"/>
  <c r="J142" i="2" s="1"/>
  <c r="D130" i="21"/>
  <c r="E115" i="21"/>
  <c r="H114" i="21" s="1"/>
  <c r="I114" i="21" s="1"/>
  <c r="J114" i="21" s="1"/>
  <c r="P90" i="13"/>
  <c r="Q90" i="13" s="1"/>
  <c r="S90" i="13" s="1"/>
  <c r="U90" i="13" s="1"/>
  <c r="AJ90" i="13" s="1"/>
  <c r="AN90" i="13" s="1"/>
  <c r="E106" i="12"/>
  <c r="H105" i="12" s="1"/>
  <c r="I105" i="12" s="1"/>
  <c r="J105" i="12" s="1"/>
  <c r="P105" i="12" s="1"/>
  <c r="D121" i="12"/>
  <c r="D127" i="5"/>
  <c r="E112" i="5"/>
  <c r="H111" i="5" s="1"/>
  <c r="I111" i="5" s="1"/>
  <c r="J111" i="5" s="1"/>
  <c r="P59" i="25"/>
  <c r="Q59" i="25" s="1"/>
  <c r="S59" i="25" s="1"/>
  <c r="U59" i="25" s="1"/>
  <c r="AQ59" i="25" s="1"/>
  <c r="AU59" i="25" s="1"/>
  <c r="P59" i="8"/>
  <c r="Q59" i="8" s="1"/>
  <c r="S59" i="8" s="1"/>
  <c r="U59" i="8" s="1"/>
  <c r="AQ59" i="8" s="1"/>
  <c r="AU59" i="8" s="1"/>
  <c r="P59" i="17"/>
  <c r="Q59" i="17" s="1"/>
  <c r="S59" i="17" s="1"/>
  <c r="U59" i="17" s="1"/>
  <c r="AQ59" i="17" s="1"/>
  <c r="AU59" i="17" s="1"/>
  <c r="D125" i="21"/>
  <c r="E110" i="21"/>
  <c r="H109" i="21" s="1"/>
  <c r="I109" i="21" s="1"/>
  <c r="J109" i="21" s="1"/>
  <c r="P44" i="19"/>
  <c r="Q44" i="19" s="1"/>
  <c r="S44" i="19" s="1"/>
  <c r="U44" i="19" s="1"/>
  <c r="AQ44" i="19" s="1"/>
  <c r="AU44" i="19" s="1"/>
  <c r="E93" i="8"/>
  <c r="H92" i="8" s="1"/>
  <c r="I92" i="8" s="1"/>
  <c r="J92" i="8" s="1"/>
  <c r="D108" i="8"/>
  <c r="P74" i="14"/>
  <c r="Q74" i="14" s="1"/>
  <c r="S74" i="14" s="1"/>
  <c r="U74" i="14" s="1"/>
  <c r="AQ74" i="14" s="1"/>
  <c r="AU74" i="14" s="1"/>
  <c r="P138" i="1"/>
  <c r="Q138" i="1" s="1"/>
  <c r="S138" i="1" s="1"/>
  <c r="U138" i="1" s="1"/>
  <c r="AT138" i="1" s="1"/>
  <c r="AX138" i="1" s="1"/>
  <c r="P74" i="18"/>
  <c r="Q74" i="18" s="1"/>
  <c r="S74" i="18" s="1"/>
  <c r="U74" i="18" s="1"/>
  <c r="AQ74" i="18" s="1"/>
  <c r="AU74" i="18" s="1"/>
  <c r="O75" i="18"/>
  <c r="AX122" i="1"/>
  <c r="BA122" i="1"/>
  <c r="E106" i="6"/>
  <c r="H105" i="6" s="1"/>
  <c r="I105" i="6" s="1"/>
  <c r="J105" i="6" s="1"/>
  <c r="P105" i="6" s="1"/>
  <c r="D121" i="6"/>
  <c r="D125" i="14"/>
  <c r="E110" i="14"/>
  <c r="H109" i="14" s="1"/>
  <c r="I109" i="14" s="1"/>
  <c r="J109" i="14" s="1"/>
  <c r="D131" i="31"/>
  <c r="E116" i="31"/>
  <c r="H115" i="31" s="1"/>
  <c r="I115" i="31" s="1"/>
  <c r="J115" i="31" s="1"/>
  <c r="D115" i="5"/>
  <c r="E100" i="5"/>
  <c r="H99" i="5" s="1"/>
  <c r="I99" i="5" s="1"/>
  <c r="J99" i="5" s="1"/>
  <c r="E112" i="18"/>
  <c r="H111" i="18" s="1"/>
  <c r="I111" i="18" s="1"/>
  <c r="J111" i="18" s="1"/>
  <c r="D127" i="18"/>
  <c r="N46" i="11"/>
  <c r="O46" i="11" s="1"/>
  <c r="P45" i="11"/>
  <c r="Q45" i="11" s="1"/>
  <c r="S45" i="11" s="1"/>
  <c r="U45" i="11" s="1"/>
  <c r="AQ45" i="11" s="1"/>
  <c r="AU45" i="11" s="1"/>
  <c r="D132" i="18"/>
  <c r="E117" i="18"/>
  <c r="H116" i="18" s="1"/>
  <c r="I116" i="18" s="1"/>
  <c r="J116" i="18" s="1"/>
  <c r="E112" i="22"/>
  <c r="H111" i="22" s="1"/>
  <c r="I111" i="22" s="1"/>
  <c r="J111" i="22" s="1"/>
  <c r="D127" i="22"/>
  <c r="E90" i="26"/>
  <c r="H89" i="26" s="1"/>
  <c r="I89" i="26" s="1"/>
  <c r="J89" i="26" s="1"/>
  <c r="P89" i="26" s="1"/>
  <c r="D105" i="26"/>
  <c r="E110" i="2"/>
  <c r="H109" i="2" s="1"/>
  <c r="I109" i="2" s="1"/>
  <c r="J109" i="2" s="1"/>
  <c r="D125" i="2"/>
  <c r="P27" i="24"/>
  <c r="Q27" i="24" s="1"/>
  <c r="S27" i="24" s="1"/>
  <c r="U27" i="24" s="1"/>
  <c r="AQ27" i="24" s="1"/>
  <c r="AU27" i="24" s="1"/>
  <c r="O28" i="24"/>
  <c r="E107" i="16"/>
  <c r="H106" i="16" s="1"/>
  <c r="I106" i="16" s="1"/>
  <c r="J106" i="16" s="1"/>
  <c r="D122" i="16"/>
  <c r="P43" i="4"/>
  <c r="Q43" i="4" s="1"/>
  <c r="S43" i="4" s="1"/>
  <c r="U43" i="4" s="1"/>
  <c r="AQ43" i="4" s="1"/>
  <c r="AU43" i="4" s="1"/>
  <c r="O44" i="4"/>
  <c r="D131" i="19"/>
  <c r="E116" i="19"/>
  <c r="H115" i="19" s="1"/>
  <c r="I115" i="19" s="1"/>
  <c r="J115" i="19" s="1"/>
  <c r="E114" i="31"/>
  <c r="H113" i="31" s="1"/>
  <c r="I113" i="31" s="1"/>
  <c r="J113" i="31" s="1"/>
  <c r="D129" i="31"/>
  <c r="E110" i="31"/>
  <c r="H109" i="31" s="1"/>
  <c r="I109" i="31" s="1"/>
  <c r="J109" i="31" s="1"/>
  <c r="D125" i="31"/>
  <c r="E129" i="6"/>
  <c r="H128" i="6" s="1"/>
  <c r="I128" i="6" s="1"/>
  <c r="J128" i="6" s="1"/>
  <c r="D143" i="6"/>
  <c r="E144" i="6" s="1"/>
  <c r="H143" i="6" s="1"/>
  <c r="I143" i="6" s="1"/>
  <c r="J143" i="6" s="1"/>
  <c r="D123" i="30"/>
  <c r="E108" i="30"/>
  <c r="H107" i="30" s="1"/>
  <c r="I107" i="30" s="1"/>
  <c r="J107" i="30" s="1"/>
  <c r="Q105" i="24"/>
  <c r="S105" i="24" s="1"/>
  <c r="U105" i="24" s="1"/>
  <c r="AT105" i="24" s="1"/>
  <c r="AX105" i="24" s="1"/>
  <c r="O106" i="24"/>
  <c r="E106" i="30"/>
  <c r="H105" i="30" s="1"/>
  <c r="I105" i="30" s="1"/>
  <c r="J105" i="30" s="1"/>
  <c r="P105" i="30" s="1"/>
  <c r="D121" i="30"/>
  <c r="D115" i="21"/>
  <c r="E100" i="21"/>
  <c r="H99" i="21" s="1"/>
  <c r="I99" i="21" s="1"/>
  <c r="J99" i="21" s="1"/>
  <c r="D128" i="29"/>
  <c r="E113" i="29"/>
  <c r="H112" i="29" s="1"/>
  <c r="I112" i="29" s="1"/>
  <c r="J112" i="29" s="1"/>
  <c r="E113" i="20"/>
  <c r="H112" i="20" s="1"/>
  <c r="I112" i="20" s="1"/>
  <c r="J112" i="20" s="1"/>
  <c r="D128" i="20"/>
  <c r="Q89" i="12"/>
  <c r="S89" i="12" s="1"/>
  <c r="U89" i="12" s="1"/>
  <c r="AJ89" i="12" s="1"/>
  <c r="AN89" i="12" s="1"/>
  <c r="O90" i="12"/>
  <c r="E112" i="31"/>
  <c r="H111" i="31" s="1"/>
  <c r="I111" i="31" s="1"/>
  <c r="J111" i="31" s="1"/>
  <c r="D127" i="31"/>
  <c r="E132" i="7"/>
  <c r="H131" i="7" s="1"/>
  <c r="I131" i="7" s="1"/>
  <c r="J131" i="7" s="1"/>
  <c r="D146" i="7"/>
  <c r="E147" i="7" s="1"/>
  <c r="H146" i="7" s="1"/>
  <c r="I146" i="7" s="1"/>
  <c r="J146" i="7" s="1"/>
  <c r="E92" i="33"/>
  <c r="H91" i="33" s="1"/>
  <c r="I91" i="33" s="1"/>
  <c r="J91" i="33" s="1"/>
  <c r="D107" i="33"/>
  <c r="E99" i="17"/>
  <c r="H98" i="17" s="1"/>
  <c r="I98" i="17" s="1"/>
  <c r="J98" i="17" s="1"/>
  <c r="D114" i="17"/>
  <c r="O27" i="15"/>
  <c r="D121" i="10"/>
  <c r="E106" i="10"/>
  <c r="H105" i="10" s="1"/>
  <c r="I105" i="10" s="1"/>
  <c r="J105" i="10" s="1"/>
  <c r="P105" i="10" s="1"/>
  <c r="E131" i="18"/>
  <c r="H130" i="18" s="1"/>
  <c r="I130" i="18" s="1"/>
  <c r="J130" i="18" s="1"/>
  <c r="D145" i="18"/>
  <c r="E146" i="18" s="1"/>
  <c r="H145" i="18" s="1"/>
  <c r="I145" i="18" s="1"/>
  <c r="J145" i="18" s="1"/>
  <c r="O106" i="1"/>
  <c r="D110" i="5"/>
  <c r="E95" i="5"/>
  <c r="H94" i="5" s="1"/>
  <c r="I94" i="5" s="1"/>
  <c r="J94" i="5" s="1"/>
  <c r="P59" i="14"/>
  <c r="Q59" i="14" s="1"/>
  <c r="S59" i="14" s="1"/>
  <c r="U59" i="14" s="1"/>
  <c r="AQ59" i="14" s="1"/>
  <c r="AU59" i="14" s="1"/>
  <c r="O44" i="22"/>
  <c r="E94" i="30"/>
  <c r="H93" i="30" s="1"/>
  <c r="I93" i="30" s="1"/>
  <c r="J93" i="30" s="1"/>
  <c r="D109" i="30"/>
  <c r="D125" i="12"/>
  <c r="E110" i="12"/>
  <c r="H109" i="12" s="1"/>
  <c r="I109" i="12" s="1"/>
  <c r="J109" i="12" s="1"/>
  <c r="E106" i="19"/>
  <c r="H105" i="19" s="1"/>
  <c r="I105" i="19" s="1"/>
  <c r="J105" i="19" s="1"/>
  <c r="P105" i="19" s="1"/>
  <c r="D121" i="19"/>
  <c r="D145" i="6"/>
  <c r="E146" i="6" s="1"/>
  <c r="H145" i="6" s="1"/>
  <c r="I145" i="6" s="1"/>
  <c r="J145" i="6" s="1"/>
  <c r="E131" i="6"/>
  <c r="H130" i="6" s="1"/>
  <c r="I130" i="6" s="1"/>
  <c r="J130" i="6" s="1"/>
  <c r="D143" i="8"/>
  <c r="E144" i="8" s="1"/>
  <c r="H143" i="8" s="1"/>
  <c r="I143" i="8" s="1"/>
  <c r="J143" i="8" s="1"/>
  <c r="E129" i="8"/>
  <c r="H128" i="8" s="1"/>
  <c r="I128" i="8" s="1"/>
  <c r="J128" i="8" s="1"/>
  <c r="P59" i="31"/>
  <c r="Q59" i="31" s="1"/>
  <c r="S59" i="31" s="1"/>
  <c r="U59" i="31" s="1"/>
  <c r="AQ59" i="31" s="1"/>
  <c r="AU59" i="31" s="1"/>
  <c r="O60" i="31"/>
  <c r="E111" i="10"/>
  <c r="H110" i="10" s="1"/>
  <c r="I110" i="10" s="1"/>
  <c r="J110" i="10" s="1"/>
  <c r="D126" i="10"/>
  <c r="P59" i="7"/>
  <c r="Q59" i="7" s="1"/>
  <c r="S59" i="7" s="1"/>
  <c r="U59" i="7" s="1"/>
  <c r="AQ59" i="7" s="1"/>
  <c r="AU59" i="7" s="1"/>
  <c r="O60" i="7"/>
  <c r="E100" i="30"/>
  <c r="H99" i="30" s="1"/>
  <c r="I99" i="30" s="1"/>
  <c r="J99" i="30" s="1"/>
  <c r="D115" i="30"/>
  <c r="E110" i="9"/>
  <c r="H109" i="9" s="1"/>
  <c r="I109" i="9" s="1"/>
  <c r="J109" i="9" s="1"/>
  <c r="D125" i="9"/>
  <c r="P43" i="3"/>
  <c r="Q43" i="3" s="1"/>
  <c r="S43" i="3" s="1"/>
  <c r="U43" i="3" s="1"/>
  <c r="AQ43" i="3" s="1"/>
  <c r="AU43" i="3" s="1"/>
  <c r="O44" i="3"/>
  <c r="D125" i="15"/>
  <c r="E110" i="15"/>
  <c r="H109" i="15" s="1"/>
  <c r="I109" i="15" s="1"/>
  <c r="J109" i="15" s="1"/>
  <c r="D123" i="28"/>
  <c r="E108" i="28"/>
  <c r="H107" i="28" s="1"/>
  <c r="I107" i="28" s="1"/>
  <c r="J107" i="28" s="1"/>
  <c r="P43" i="1"/>
  <c r="Q43" i="1" s="1"/>
  <c r="S43" i="1" s="1"/>
  <c r="U43" i="1" s="1"/>
  <c r="AQ43" i="1" s="1"/>
  <c r="AU43" i="1" s="1"/>
  <c r="D123" i="23"/>
  <c r="E108" i="23"/>
  <c r="H107" i="23" s="1"/>
  <c r="I107" i="23" s="1"/>
  <c r="J107" i="23" s="1"/>
  <c r="E109" i="6"/>
  <c r="H108" i="6" s="1"/>
  <c r="I108" i="6" s="1"/>
  <c r="J108" i="6" s="1"/>
  <c r="D124" i="6"/>
  <c r="P28" i="30"/>
  <c r="Q28" i="30" s="1"/>
  <c r="S28" i="30" s="1"/>
  <c r="U28" i="30" s="1"/>
  <c r="AQ28" i="30" s="1"/>
  <c r="AU28" i="30" s="1"/>
  <c r="O29" i="30"/>
  <c r="E133" i="26"/>
  <c r="H132" i="26" s="1"/>
  <c r="I132" i="26" s="1"/>
  <c r="J132" i="26" s="1"/>
  <c r="D147" i="26"/>
  <c r="E148" i="26" s="1"/>
  <c r="H147" i="26" s="1"/>
  <c r="I147" i="26" s="1"/>
  <c r="J147" i="26" s="1"/>
  <c r="D123" i="29"/>
  <c r="E108" i="29"/>
  <c r="H107" i="29" s="1"/>
  <c r="I107" i="29" s="1"/>
  <c r="J107" i="29" s="1"/>
  <c r="D132" i="9"/>
  <c r="E117" i="9"/>
  <c r="H116" i="9" s="1"/>
  <c r="I116" i="9" s="1"/>
  <c r="J116" i="9" s="1"/>
  <c r="E96" i="30"/>
  <c r="H95" i="30" s="1"/>
  <c r="I95" i="30" s="1"/>
  <c r="J95" i="30" s="1"/>
  <c r="D111" i="30"/>
  <c r="P74" i="6"/>
  <c r="Q74" i="6" s="1"/>
  <c r="S74" i="6" s="1"/>
  <c r="U74" i="6" s="1"/>
  <c r="AQ74" i="6" s="1"/>
  <c r="AU74" i="6" s="1"/>
  <c r="O75" i="6"/>
  <c r="P59" i="26"/>
  <c r="Q59" i="26" s="1"/>
  <c r="S59" i="26" s="1"/>
  <c r="U59" i="26" s="1"/>
  <c r="AQ59" i="26" s="1"/>
  <c r="AU59" i="26" s="1"/>
  <c r="O60" i="26"/>
  <c r="P60" i="2"/>
  <c r="Q60" i="2" s="1"/>
  <c r="S60" i="2" s="1"/>
  <c r="U60" i="2" s="1"/>
  <c r="AQ60" i="2" s="1"/>
  <c r="AU60" i="2" s="1"/>
  <c r="O61" i="2"/>
  <c r="P75" i="21"/>
  <c r="Q75" i="21" s="1"/>
  <c r="S75" i="21" s="1"/>
  <c r="U75" i="21" s="1"/>
  <c r="AQ75" i="21" s="1"/>
  <c r="AU75" i="21" s="1"/>
  <c r="O76" i="21"/>
  <c r="D138" i="20"/>
  <c r="E139" i="20" s="1"/>
  <c r="H138" i="20" s="1"/>
  <c r="I138" i="20" s="1"/>
  <c r="J138" i="20" s="1"/>
  <c r="E124" i="20"/>
  <c r="H123" i="20" s="1"/>
  <c r="I123" i="20" s="1"/>
  <c r="J123" i="20" s="1"/>
  <c r="E115" i="10"/>
  <c r="H114" i="10" s="1"/>
  <c r="I114" i="10" s="1"/>
  <c r="J114" i="10" s="1"/>
  <c r="D130" i="10"/>
  <c r="P29" i="31"/>
  <c r="Q29" i="31" s="1"/>
  <c r="S29" i="31" s="1"/>
  <c r="U29" i="31" s="1"/>
  <c r="AQ29" i="31" s="1"/>
  <c r="AU29" i="31" s="1"/>
  <c r="N30" i="31"/>
  <c r="Q89" i="11"/>
  <c r="S89" i="11" s="1"/>
  <c r="U89" i="11" s="1"/>
  <c r="AJ89" i="11" s="1"/>
  <c r="AN89" i="11" s="1"/>
  <c r="O90" i="11"/>
  <c r="E107" i="8"/>
  <c r="H106" i="8" s="1"/>
  <c r="I106" i="8" s="1"/>
  <c r="J106" i="8" s="1"/>
  <c r="D122" i="8"/>
  <c r="D127" i="33"/>
  <c r="E112" i="33"/>
  <c r="H111" i="33" s="1"/>
  <c r="I111" i="33" s="1"/>
  <c r="J111" i="33" s="1"/>
  <c r="Q73" i="22"/>
  <c r="S73" i="22" s="1"/>
  <c r="U73" i="22" s="1"/>
  <c r="AQ73" i="22" s="1"/>
  <c r="AU73" i="22" s="1"/>
  <c r="O74" i="22"/>
  <c r="D131" i="3"/>
  <c r="E116" i="3"/>
  <c r="H115" i="3" s="1"/>
  <c r="I115" i="3" s="1"/>
  <c r="J115" i="3" s="1"/>
  <c r="D123" i="13"/>
  <c r="E108" i="13"/>
  <c r="H107" i="13" s="1"/>
  <c r="I107" i="13" s="1"/>
  <c r="J107" i="13" s="1"/>
  <c r="E115" i="14"/>
  <c r="H114" i="14" s="1"/>
  <c r="I114" i="14" s="1"/>
  <c r="J114" i="14" s="1"/>
  <c r="D130" i="14"/>
  <c r="D126" i="6"/>
  <c r="E111" i="6"/>
  <c r="H110" i="6" s="1"/>
  <c r="I110" i="6" s="1"/>
  <c r="J110" i="6" s="1"/>
  <c r="P60" i="24"/>
  <c r="Q60" i="24" s="1"/>
  <c r="S60" i="24" s="1"/>
  <c r="U60" i="24" s="1"/>
  <c r="AQ60" i="24" s="1"/>
  <c r="AU60" i="24" s="1"/>
  <c r="E106" i="3"/>
  <c r="H105" i="3" s="1"/>
  <c r="I105" i="3" s="1"/>
  <c r="J105" i="3" s="1"/>
  <c r="P105" i="3" s="1"/>
  <c r="D121" i="3"/>
  <c r="E107" i="31"/>
  <c r="H106" i="31" s="1"/>
  <c r="I106" i="31" s="1"/>
  <c r="J106" i="31" s="1"/>
  <c r="D122" i="31"/>
  <c r="P28" i="11"/>
  <c r="Q28" i="11" s="1"/>
  <c r="S28" i="11" s="1"/>
  <c r="U28" i="11" s="1"/>
  <c r="AQ28" i="11" s="1"/>
  <c r="AU28" i="11" s="1"/>
  <c r="O29" i="11"/>
  <c r="E132" i="16"/>
  <c r="H131" i="16" s="1"/>
  <c r="I131" i="16" s="1"/>
  <c r="J131" i="16" s="1"/>
  <c r="D146" i="16"/>
  <c r="E147" i="16" s="1"/>
  <c r="H146" i="16" s="1"/>
  <c r="I146" i="16" s="1"/>
  <c r="J146" i="16" s="1"/>
  <c r="D145" i="16"/>
  <c r="E146" i="16" s="1"/>
  <c r="H145" i="16" s="1"/>
  <c r="I145" i="16" s="1"/>
  <c r="J145" i="16" s="1"/>
  <c r="E131" i="16"/>
  <c r="H130" i="16" s="1"/>
  <c r="I130" i="16" s="1"/>
  <c r="J130" i="16" s="1"/>
  <c r="D131" i="17"/>
  <c r="E116" i="17"/>
  <c r="H115" i="17" s="1"/>
  <c r="I115" i="17" s="1"/>
  <c r="J115" i="17" s="1"/>
  <c r="P27" i="20"/>
  <c r="Q27" i="20" s="1"/>
  <c r="S27" i="20" s="1"/>
  <c r="U27" i="20" s="1"/>
  <c r="AQ27" i="20" s="1"/>
  <c r="AU27" i="20" s="1"/>
  <c r="O28" i="20"/>
  <c r="D125" i="24"/>
  <c r="E110" i="24"/>
  <c r="H109" i="24" s="1"/>
  <c r="I109" i="24" s="1"/>
  <c r="J109" i="24" s="1"/>
  <c r="E95" i="9"/>
  <c r="H94" i="9" s="1"/>
  <c r="I94" i="9" s="1"/>
  <c r="J94" i="9" s="1"/>
  <c r="D110" i="9"/>
  <c r="E115" i="31"/>
  <c r="H114" i="31" s="1"/>
  <c r="I114" i="31" s="1"/>
  <c r="J114" i="31" s="1"/>
  <c r="D130" i="31"/>
  <c r="E114" i="4"/>
  <c r="H113" i="4" s="1"/>
  <c r="I113" i="4" s="1"/>
  <c r="J113" i="4" s="1"/>
  <c r="D129" i="4"/>
  <c r="D112" i="15"/>
  <c r="E97" i="15"/>
  <c r="H96" i="15" s="1"/>
  <c r="I96" i="15" s="1"/>
  <c r="J96" i="15" s="1"/>
  <c r="D109" i="23"/>
  <c r="E94" i="23"/>
  <c r="H93" i="23" s="1"/>
  <c r="I93" i="23" s="1"/>
  <c r="J93" i="23" s="1"/>
  <c r="D127" i="27"/>
  <c r="E112" i="27"/>
  <c r="H111" i="27" s="1"/>
  <c r="I111" i="27" s="1"/>
  <c r="J111" i="27" s="1"/>
  <c r="D136" i="16"/>
  <c r="E137" i="16" s="1"/>
  <c r="H136" i="16" s="1"/>
  <c r="I136" i="16" s="1"/>
  <c r="J136" i="16" s="1"/>
  <c r="P136" i="16" s="1"/>
  <c r="E122" i="16"/>
  <c r="H121" i="16" s="1"/>
  <c r="I121" i="16" s="1"/>
  <c r="J121" i="16" s="1"/>
  <c r="P121" i="16" s="1"/>
  <c r="O60" i="18"/>
  <c r="P28" i="9"/>
  <c r="Q28" i="9" s="1"/>
  <c r="S28" i="9" s="1"/>
  <c r="U28" i="9" s="1"/>
  <c r="AQ28" i="9" s="1"/>
  <c r="AU28" i="9" s="1"/>
  <c r="O139" i="25"/>
  <c r="D126" i="18"/>
  <c r="E111" i="18"/>
  <c r="H110" i="18" s="1"/>
  <c r="I110" i="18" s="1"/>
  <c r="J110" i="18" s="1"/>
  <c r="D132" i="7"/>
  <c r="E117" i="7"/>
  <c r="H116" i="7" s="1"/>
  <c r="I116" i="7" s="1"/>
  <c r="J116" i="7" s="1"/>
  <c r="E114" i="8"/>
  <c r="H113" i="8" s="1"/>
  <c r="I113" i="8" s="1"/>
  <c r="J113" i="8" s="1"/>
  <c r="D129" i="8"/>
  <c r="E133" i="15"/>
  <c r="H132" i="15" s="1"/>
  <c r="I132" i="15" s="1"/>
  <c r="J132" i="15" s="1"/>
  <c r="D147" i="15"/>
  <c r="E148" i="15" s="1"/>
  <c r="H147" i="15" s="1"/>
  <c r="I147" i="15" s="1"/>
  <c r="J147" i="15" s="1"/>
  <c r="E101" i="27"/>
  <c r="H100" i="27" s="1"/>
  <c r="I100" i="27" s="1"/>
  <c r="J100" i="27" s="1"/>
  <c r="D116" i="27"/>
  <c r="D123" i="14"/>
  <c r="E108" i="14"/>
  <c r="H107" i="14" s="1"/>
  <c r="I107" i="14" s="1"/>
  <c r="J107" i="14" s="1"/>
  <c r="Q29" i="21"/>
  <c r="S29" i="21" s="1"/>
  <c r="U29" i="21" s="1"/>
  <c r="AQ29" i="21" s="1"/>
  <c r="AU29" i="21" s="1"/>
  <c r="E127" i="27"/>
  <c r="H126" i="27" s="1"/>
  <c r="I126" i="27" s="1"/>
  <c r="J126" i="27" s="1"/>
  <c r="D141" i="27"/>
  <c r="E142" i="27" s="1"/>
  <c r="H141" i="27" s="1"/>
  <c r="I141" i="27" s="1"/>
  <c r="J141" i="27" s="1"/>
  <c r="E106" i="14"/>
  <c r="H105" i="14" s="1"/>
  <c r="I105" i="14" s="1"/>
  <c r="J105" i="14" s="1"/>
  <c r="P105" i="14" s="1"/>
  <c r="D121" i="14"/>
  <c r="D106" i="11"/>
  <c r="E91" i="11"/>
  <c r="H90" i="11" s="1"/>
  <c r="I90" i="11" s="1"/>
  <c r="J90" i="11" s="1"/>
  <c r="D137" i="5"/>
  <c r="E138" i="5" s="1"/>
  <c r="H137" i="5" s="1"/>
  <c r="I137" i="5" s="1"/>
  <c r="J137" i="5" s="1"/>
  <c r="E123" i="5"/>
  <c r="H122" i="5" s="1"/>
  <c r="I122" i="5" s="1"/>
  <c r="J122" i="5" s="1"/>
  <c r="D125" i="13"/>
  <c r="E110" i="13"/>
  <c r="H109" i="13" s="1"/>
  <c r="I109" i="13" s="1"/>
  <c r="J109" i="13" s="1"/>
  <c r="P45" i="29"/>
  <c r="Q45" i="29" s="1"/>
  <c r="S45" i="29" s="1"/>
  <c r="U45" i="29" s="1"/>
  <c r="AQ45" i="29" s="1"/>
  <c r="AU45" i="29" s="1"/>
  <c r="P59" i="16"/>
  <c r="Q59" i="16" s="1"/>
  <c r="S59" i="16" s="1"/>
  <c r="U59" i="16" s="1"/>
  <c r="AQ59" i="16" s="1"/>
  <c r="AU59" i="16" s="1"/>
  <c r="E112" i="11"/>
  <c r="H111" i="11" s="1"/>
  <c r="I111" i="11" s="1"/>
  <c r="J111" i="11" s="1"/>
  <c r="D127" i="11"/>
  <c r="O29" i="2"/>
  <c r="P44" i="16"/>
  <c r="Q44" i="16" s="1"/>
  <c r="S44" i="16" s="1"/>
  <c r="U44" i="16" s="1"/>
  <c r="AQ44" i="16" s="1"/>
  <c r="AU44" i="16" s="1"/>
  <c r="D126" i="29"/>
  <c r="E111" i="29"/>
  <c r="H110" i="29" s="1"/>
  <c r="I110" i="29" s="1"/>
  <c r="J110" i="29" s="1"/>
  <c r="E101" i="24"/>
  <c r="H100" i="24" s="1"/>
  <c r="I100" i="24" s="1"/>
  <c r="J100" i="24" s="1"/>
  <c r="D116" i="24"/>
  <c r="P29" i="22"/>
  <c r="Q29" i="22" s="1"/>
  <c r="S29" i="22" s="1"/>
  <c r="U29" i="22" s="1"/>
  <c r="AQ29" i="22" s="1"/>
  <c r="AU29" i="22" s="1"/>
  <c r="E111" i="28"/>
  <c r="H110" i="28" s="1"/>
  <c r="I110" i="28" s="1"/>
  <c r="J110" i="28" s="1"/>
  <c r="D126" i="28"/>
  <c r="E117" i="30"/>
  <c r="H116" i="30" s="1"/>
  <c r="I116" i="30" s="1"/>
  <c r="J116" i="30" s="1"/>
  <c r="D132" i="30"/>
  <c r="E115" i="29"/>
  <c r="H114" i="29" s="1"/>
  <c r="I114" i="29" s="1"/>
  <c r="J114" i="29" s="1"/>
  <c r="D130" i="29"/>
  <c r="E107" i="24"/>
  <c r="H106" i="24" s="1"/>
  <c r="I106" i="24" s="1"/>
  <c r="J106" i="24" s="1"/>
  <c r="D122" i="24"/>
  <c r="P60" i="13"/>
  <c r="Q60" i="13" s="1"/>
  <c r="S60" i="13" s="1"/>
  <c r="U60" i="13" s="1"/>
  <c r="AQ60" i="13" s="1"/>
  <c r="AU60" i="13" s="1"/>
  <c r="Q105" i="16"/>
  <c r="S105" i="16" s="1"/>
  <c r="U105" i="16" s="1"/>
  <c r="AT105" i="16" s="1"/>
  <c r="AX105" i="16" s="1"/>
  <c r="O106" i="16"/>
  <c r="E112" i="29"/>
  <c r="H111" i="29" s="1"/>
  <c r="I111" i="29" s="1"/>
  <c r="J111" i="29" s="1"/>
  <c r="D127" i="29"/>
  <c r="D144" i="3"/>
  <c r="E145" i="3" s="1"/>
  <c r="H144" i="3" s="1"/>
  <c r="I144" i="3" s="1"/>
  <c r="J144" i="3" s="1"/>
  <c r="E130" i="3"/>
  <c r="H129" i="3" s="1"/>
  <c r="I129" i="3" s="1"/>
  <c r="J129" i="3" s="1"/>
  <c r="P74" i="13"/>
  <c r="Q74" i="13" s="1"/>
  <c r="S74" i="13" s="1"/>
  <c r="U74" i="13" s="1"/>
  <c r="AQ74" i="13" s="1"/>
  <c r="AU74" i="13" s="1"/>
  <c r="P90" i="24"/>
  <c r="Q90" i="24" s="1"/>
  <c r="S90" i="24" s="1"/>
  <c r="U90" i="24" s="1"/>
  <c r="AJ90" i="24" s="1"/>
  <c r="AN90" i="24" s="1"/>
  <c r="P43" i="2"/>
  <c r="Q43" i="2" s="1"/>
  <c r="S43" i="2" s="1"/>
  <c r="U43" i="2" s="1"/>
  <c r="AQ43" i="2" s="1"/>
  <c r="AU43" i="2" s="1"/>
  <c r="P74" i="12"/>
  <c r="Q74" i="12" s="1"/>
  <c r="S74" i="12" s="1"/>
  <c r="U74" i="12" s="1"/>
  <c r="AQ74" i="12" s="1"/>
  <c r="AU74" i="12" s="1"/>
  <c r="O75" i="12"/>
  <c r="D138" i="8"/>
  <c r="E139" i="8" s="1"/>
  <c r="H138" i="8" s="1"/>
  <c r="I138" i="8" s="1"/>
  <c r="J138" i="8" s="1"/>
  <c r="E124" i="8"/>
  <c r="H123" i="8" s="1"/>
  <c r="I123" i="8" s="1"/>
  <c r="J123" i="8" s="1"/>
  <c r="D123" i="6"/>
  <c r="E108" i="6"/>
  <c r="H107" i="6" s="1"/>
  <c r="I107" i="6" s="1"/>
  <c r="J107" i="6" s="1"/>
  <c r="E129" i="24"/>
  <c r="H128" i="24" s="1"/>
  <c r="I128" i="24" s="1"/>
  <c r="J128" i="24" s="1"/>
  <c r="D143" i="24"/>
  <c r="E144" i="24" s="1"/>
  <c r="H143" i="24" s="1"/>
  <c r="I143" i="24" s="1"/>
  <c r="J143" i="24" s="1"/>
  <c r="D144" i="2"/>
  <c r="E145" i="2" s="1"/>
  <c r="H144" i="2" s="1"/>
  <c r="I144" i="2" s="1"/>
  <c r="J144" i="2" s="1"/>
  <c r="E130" i="2"/>
  <c r="H129" i="2" s="1"/>
  <c r="I129" i="2" s="1"/>
  <c r="J129" i="2" s="1"/>
  <c r="N30" i="21"/>
  <c r="O30" i="21" s="1"/>
  <c r="P91" i="1"/>
  <c r="Q91" i="1" s="1"/>
  <c r="S91" i="1" s="1"/>
  <c r="U91" i="1" s="1"/>
  <c r="AJ91" i="1" s="1"/>
  <c r="AN91" i="1" s="1"/>
  <c r="P59" i="22"/>
  <c r="Q59" i="22" s="1"/>
  <c r="S59" i="22" s="1"/>
  <c r="U59" i="22" s="1"/>
  <c r="AQ59" i="22" s="1"/>
  <c r="AU59" i="22" s="1"/>
  <c r="E93" i="21"/>
  <c r="H92" i="21" s="1"/>
  <c r="I92" i="21" s="1"/>
  <c r="J92" i="21" s="1"/>
  <c r="D108" i="21"/>
  <c r="O43" i="17"/>
  <c r="E93" i="10"/>
  <c r="H92" i="10" s="1"/>
  <c r="I92" i="10" s="1"/>
  <c r="J92" i="10" s="1"/>
  <c r="D108" i="10"/>
  <c r="D122" i="12"/>
  <c r="E107" i="12"/>
  <c r="H106" i="12" s="1"/>
  <c r="I106" i="12" s="1"/>
  <c r="J106" i="12" s="1"/>
  <c r="D124" i="23"/>
  <c r="E109" i="23"/>
  <c r="H108" i="23" s="1"/>
  <c r="I108" i="23" s="1"/>
  <c r="J108" i="23" s="1"/>
  <c r="D145" i="20"/>
  <c r="E146" i="20" s="1"/>
  <c r="H145" i="20" s="1"/>
  <c r="I145" i="20" s="1"/>
  <c r="J145" i="20" s="1"/>
  <c r="E131" i="20"/>
  <c r="H130" i="20" s="1"/>
  <c r="I130" i="20" s="1"/>
  <c r="J130" i="20" s="1"/>
  <c r="E94" i="28"/>
  <c r="H93" i="28" s="1"/>
  <c r="I93" i="28" s="1"/>
  <c r="J93" i="28" s="1"/>
  <c r="D109" i="28"/>
  <c r="E112" i="23"/>
  <c r="H111" i="23" s="1"/>
  <c r="I111" i="23" s="1"/>
  <c r="J111" i="23" s="1"/>
  <c r="D127" i="23"/>
  <c r="E114" i="33"/>
  <c r="H113" i="33" s="1"/>
  <c r="I113" i="33" s="1"/>
  <c r="J113" i="33" s="1"/>
  <c r="D129" i="33"/>
  <c r="D127" i="4"/>
  <c r="E112" i="4"/>
  <c r="H111" i="4" s="1"/>
  <c r="I111" i="4" s="1"/>
  <c r="J111" i="4" s="1"/>
  <c r="D131" i="4"/>
  <c r="E116" i="4"/>
  <c r="H115" i="4" s="1"/>
  <c r="I115" i="4" s="1"/>
  <c r="J115" i="4" s="1"/>
  <c r="E109" i="29"/>
  <c r="H108" i="29" s="1"/>
  <c r="I108" i="29" s="1"/>
  <c r="J108" i="29" s="1"/>
  <c r="D124" i="29"/>
  <c r="E112" i="8"/>
  <c r="H111" i="8" s="1"/>
  <c r="I111" i="8" s="1"/>
  <c r="J111" i="8" s="1"/>
  <c r="D127" i="8"/>
  <c r="D107" i="21"/>
  <c r="E92" i="21"/>
  <c r="H91" i="21" s="1"/>
  <c r="I91" i="21" s="1"/>
  <c r="J91" i="21" s="1"/>
  <c r="D109" i="4"/>
  <c r="E94" i="4"/>
  <c r="H93" i="4" s="1"/>
  <c r="I93" i="4" s="1"/>
  <c r="J93" i="4" s="1"/>
  <c r="D115" i="8"/>
  <c r="E100" i="8"/>
  <c r="H99" i="8" s="1"/>
  <c r="I99" i="8" s="1"/>
  <c r="J99" i="8" s="1"/>
  <c r="P75" i="2"/>
  <c r="Q75" i="2" s="1"/>
  <c r="S75" i="2" s="1"/>
  <c r="U75" i="2" s="1"/>
  <c r="AQ75" i="2" s="1"/>
  <c r="AU75" i="2" s="1"/>
  <c r="O76" i="2"/>
  <c r="E107" i="15"/>
  <c r="H106" i="15" s="1"/>
  <c r="I106" i="15" s="1"/>
  <c r="J106" i="15" s="1"/>
  <c r="D122" i="15"/>
  <c r="D143" i="17"/>
  <c r="E144" i="17" s="1"/>
  <c r="H143" i="17" s="1"/>
  <c r="I143" i="17" s="1"/>
  <c r="J143" i="17" s="1"/>
  <c r="E129" i="17"/>
  <c r="H128" i="17" s="1"/>
  <c r="I128" i="17" s="1"/>
  <c r="J128" i="17" s="1"/>
  <c r="D126" i="23"/>
  <c r="E111" i="23"/>
  <c r="H110" i="23" s="1"/>
  <c r="I110" i="23" s="1"/>
  <c r="J110" i="23" s="1"/>
  <c r="D108" i="4"/>
  <c r="E93" i="4"/>
  <c r="H92" i="4" s="1"/>
  <c r="I92" i="4" s="1"/>
  <c r="J92" i="4" s="1"/>
  <c r="D111" i="7"/>
  <c r="E96" i="7"/>
  <c r="H95" i="7" s="1"/>
  <c r="I95" i="7" s="1"/>
  <c r="J95" i="7" s="1"/>
  <c r="D138" i="17"/>
  <c r="E139" i="17" s="1"/>
  <c r="H138" i="17" s="1"/>
  <c r="I138" i="17" s="1"/>
  <c r="J138" i="17" s="1"/>
  <c r="E124" i="17"/>
  <c r="H123" i="17" s="1"/>
  <c r="I123" i="17" s="1"/>
  <c r="J123" i="17" s="1"/>
  <c r="D127" i="20"/>
  <c r="E112" i="20"/>
  <c r="H111" i="20" s="1"/>
  <c r="I111" i="20" s="1"/>
  <c r="J111" i="20" s="1"/>
  <c r="D122" i="21"/>
  <c r="E107" i="21"/>
  <c r="H106" i="21" s="1"/>
  <c r="I106" i="21" s="1"/>
  <c r="J106" i="21" s="1"/>
  <c r="D123" i="10"/>
  <c r="E108" i="10"/>
  <c r="H107" i="10" s="1"/>
  <c r="I107" i="10" s="1"/>
  <c r="J107" i="10" s="1"/>
  <c r="D146" i="6"/>
  <c r="E147" i="6" s="1"/>
  <c r="H146" i="6" s="1"/>
  <c r="I146" i="6" s="1"/>
  <c r="J146" i="6" s="1"/>
  <c r="E132" i="6"/>
  <c r="H131" i="6" s="1"/>
  <c r="I131" i="6" s="1"/>
  <c r="J131" i="6" s="1"/>
  <c r="E113" i="3"/>
  <c r="H112" i="3" s="1"/>
  <c r="I112" i="3" s="1"/>
  <c r="J112" i="3" s="1"/>
  <c r="D128" i="3"/>
  <c r="O60" i="30"/>
  <c r="P62" i="34" l="1"/>
  <c r="Q62" i="34" s="1"/>
  <c r="S62" i="34" s="1"/>
  <c r="U62" i="34" s="1"/>
  <c r="AQ62" i="34" s="1"/>
  <c r="AU62" i="34" s="1"/>
  <c r="O63" i="34"/>
  <c r="P106" i="34"/>
  <c r="Q106" i="34" s="1"/>
  <c r="S106" i="34" s="1"/>
  <c r="U106" i="34" s="1"/>
  <c r="AT106" i="34" s="1"/>
  <c r="AX106" i="34" s="1"/>
  <c r="E129" i="34"/>
  <c r="H128" i="34" s="1"/>
  <c r="I128" i="34" s="1"/>
  <c r="J128" i="34" s="1"/>
  <c r="D143" i="34"/>
  <c r="E144" i="34" s="1"/>
  <c r="H143" i="34" s="1"/>
  <c r="I143" i="34" s="1"/>
  <c r="J143" i="34" s="1"/>
  <c r="Q136" i="34"/>
  <c r="S136" i="34" s="1"/>
  <c r="U136" i="34" s="1"/>
  <c r="AT136" i="34" s="1"/>
  <c r="AX136" i="34" s="1"/>
  <c r="O137" i="34"/>
  <c r="E123" i="34"/>
  <c r="H122" i="34" s="1"/>
  <c r="I122" i="34" s="1"/>
  <c r="J122" i="34" s="1"/>
  <c r="D137" i="34"/>
  <c r="E138" i="34" s="1"/>
  <c r="H137" i="34" s="1"/>
  <c r="I137" i="34" s="1"/>
  <c r="J137" i="34" s="1"/>
  <c r="D138" i="34"/>
  <c r="E139" i="34" s="1"/>
  <c r="H138" i="34" s="1"/>
  <c r="I138" i="34" s="1"/>
  <c r="J138" i="34" s="1"/>
  <c r="E124" i="34"/>
  <c r="H123" i="34" s="1"/>
  <c r="I123" i="34" s="1"/>
  <c r="J123" i="34" s="1"/>
  <c r="Q121" i="34"/>
  <c r="S121" i="34" s="1"/>
  <c r="U121" i="34" s="1"/>
  <c r="AT121" i="34" s="1"/>
  <c r="O122" i="34"/>
  <c r="E133" i="34"/>
  <c r="H132" i="34" s="1"/>
  <c r="I132" i="34" s="1"/>
  <c r="J132" i="34" s="1"/>
  <c r="D147" i="34"/>
  <c r="E148" i="34" s="1"/>
  <c r="H147" i="34" s="1"/>
  <c r="I147" i="34" s="1"/>
  <c r="J147" i="34" s="1"/>
  <c r="O76" i="34"/>
  <c r="D141" i="34"/>
  <c r="E142" i="34" s="1"/>
  <c r="H141" i="34" s="1"/>
  <c r="I141" i="34" s="1"/>
  <c r="J141" i="34" s="1"/>
  <c r="E127" i="34"/>
  <c r="H126" i="34" s="1"/>
  <c r="I126" i="34" s="1"/>
  <c r="J126" i="34" s="1"/>
  <c r="P28" i="34"/>
  <c r="Q28" i="34" s="1"/>
  <c r="S28" i="34" s="1"/>
  <c r="U28" i="34" s="1"/>
  <c r="AQ28" i="34" s="1"/>
  <c r="AU28" i="34" s="1"/>
  <c r="O29" i="34"/>
  <c r="P90" i="34"/>
  <c r="Q90" i="34" s="1"/>
  <c r="S90" i="34" s="1"/>
  <c r="U90" i="34" s="1"/>
  <c r="AJ90" i="34" s="1"/>
  <c r="AN90" i="34" s="1"/>
  <c r="O91" i="34"/>
  <c r="P46" i="34"/>
  <c r="Q46" i="34" s="1"/>
  <c r="S46" i="34" s="1"/>
  <c r="U46" i="34" s="1"/>
  <c r="AQ46" i="34" s="1"/>
  <c r="AU46" i="34" s="1"/>
  <c r="O47" i="34"/>
  <c r="P46" i="11"/>
  <c r="Q46" i="11" s="1"/>
  <c r="S46" i="11" s="1"/>
  <c r="U46" i="11" s="1"/>
  <c r="AQ46" i="11" s="1"/>
  <c r="AU46" i="11" s="1"/>
  <c r="O47" i="11"/>
  <c r="P30" i="21"/>
  <c r="Q30" i="21" s="1"/>
  <c r="S30" i="21" s="1"/>
  <c r="U30" i="21" s="1"/>
  <c r="AQ30" i="21" s="1"/>
  <c r="AU30" i="21" s="1"/>
  <c r="O31" i="21"/>
  <c r="P30" i="17"/>
  <c r="Q30" i="17" s="1"/>
  <c r="S30" i="17" s="1"/>
  <c r="U30" i="17" s="1"/>
  <c r="AQ30" i="17" s="1"/>
  <c r="AU30" i="17" s="1"/>
  <c r="O31" i="17"/>
  <c r="E126" i="26"/>
  <c r="H125" i="26" s="1"/>
  <c r="I125" i="26" s="1"/>
  <c r="J125" i="26" s="1"/>
  <c r="D140" i="26"/>
  <c r="E141" i="26" s="1"/>
  <c r="H140" i="26" s="1"/>
  <c r="I140" i="26" s="1"/>
  <c r="J140" i="26" s="1"/>
  <c r="D144" i="33"/>
  <c r="E145" i="33" s="1"/>
  <c r="H144" i="33" s="1"/>
  <c r="I144" i="33" s="1"/>
  <c r="J144" i="33" s="1"/>
  <c r="E130" i="33"/>
  <c r="H129" i="33" s="1"/>
  <c r="I129" i="33" s="1"/>
  <c r="J129" i="33" s="1"/>
  <c r="D122" i="11"/>
  <c r="E107" i="11"/>
  <c r="H106" i="11" s="1"/>
  <c r="I106" i="11" s="1"/>
  <c r="J106" i="11" s="1"/>
  <c r="Q105" i="3"/>
  <c r="S105" i="3" s="1"/>
  <c r="U105" i="3" s="1"/>
  <c r="AT105" i="3" s="1"/>
  <c r="AX105" i="3" s="1"/>
  <c r="O106" i="3"/>
  <c r="D142" i="33"/>
  <c r="E143" i="33" s="1"/>
  <c r="H142" i="33" s="1"/>
  <c r="I142" i="33" s="1"/>
  <c r="J142" i="33" s="1"/>
  <c r="E128" i="33"/>
  <c r="H127" i="33" s="1"/>
  <c r="I127" i="33" s="1"/>
  <c r="J127" i="33" s="1"/>
  <c r="P60" i="26"/>
  <c r="Q60" i="26" s="1"/>
  <c r="S60" i="26" s="1"/>
  <c r="U60" i="26" s="1"/>
  <c r="AQ60" i="26" s="1"/>
  <c r="AU60" i="26" s="1"/>
  <c r="O61" i="26"/>
  <c r="P60" i="7"/>
  <c r="Q60" i="7" s="1"/>
  <c r="S60" i="7" s="1"/>
  <c r="U60" i="7" s="1"/>
  <c r="AQ60" i="7" s="1"/>
  <c r="AU60" i="7" s="1"/>
  <c r="O61" i="7"/>
  <c r="P44" i="22"/>
  <c r="Q44" i="22" s="1"/>
  <c r="S44" i="22" s="1"/>
  <c r="U44" i="22" s="1"/>
  <c r="AQ44" i="22" s="1"/>
  <c r="AU44" i="22" s="1"/>
  <c r="O45" i="22"/>
  <c r="Q105" i="30"/>
  <c r="S105" i="30" s="1"/>
  <c r="U105" i="30" s="1"/>
  <c r="AT105" i="30" s="1"/>
  <c r="AX105" i="30" s="1"/>
  <c r="O106" i="30"/>
  <c r="D137" i="16"/>
  <c r="E138" i="16" s="1"/>
  <c r="H137" i="16" s="1"/>
  <c r="I137" i="16" s="1"/>
  <c r="J137" i="16" s="1"/>
  <c r="E123" i="16"/>
  <c r="H122" i="16" s="1"/>
  <c r="I122" i="16" s="1"/>
  <c r="J122" i="16" s="1"/>
  <c r="D142" i="5"/>
  <c r="E143" i="5" s="1"/>
  <c r="H142" i="5" s="1"/>
  <c r="I142" i="5" s="1"/>
  <c r="J142" i="5" s="1"/>
  <c r="E128" i="5"/>
  <c r="H127" i="5" s="1"/>
  <c r="I127" i="5" s="1"/>
  <c r="J127" i="5" s="1"/>
  <c r="E107" i="20"/>
  <c r="H106" i="20" s="1"/>
  <c r="I106" i="20" s="1"/>
  <c r="J106" i="20" s="1"/>
  <c r="D122" i="20"/>
  <c r="P43" i="15"/>
  <c r="Q43" i="15" s="1"/>
  <c r="S43" i="15" s="1"/>
  <c r="U43" i="15" s="1"/>
  <c r="AQ43" i="15" s="1"/>
  <c r="AU43" i="15" s="1"/>
  <c r="O44" i="15"/>
  <c r="D131" i="14"/>
  <c r="E116" i="14"/>
  <c r="H115" i="14" s="1"/>
  <c r="I115" i="14" s="1"/>
  <c r="J115" i="14" s="1"/>
  <c r="D141" i="30"/>
  <c r="E142" i="30" s="1"/>
  <c r="H141" i="30" s="1"/>
  <c r="I141" i="30" s="1"/>
  <c r="J141" i="30" s="1"/>
  <c r="E127" i="30"/>
  <c r="H126" i="30" s="1"/>
  <c r="I126" i="30" s="1"/>
  <c r="J126" i="30" s="1"/>
  <c r="D136" i="21"/>
  <c r="E137" i="21" s="1"/>
  <c r="H136" i="21" s="1"/>
  <c r="I136" i="21" s="1"/>
  <c r="J136" i="21" s="1"/>
  <c r="P136" i="21" s="1"/>
  <c r="E122" i="21"/>
  <c r="H121" i="21" s="1"/>
  <c r="I121" i="21" s="1"/>
  <c r="J121" i="21" s="1"/>
  <c r="P121" i="21" s="1"/>
  <c r="E131" i="3"/>
  <c r="H130" i="3" s="1"/>
  <c r="I130" i="3" s="1"/>
  <c r="J130" i="3" s="1"/>
  <c r="D145" i="3"/>
  <c r="E146" i="3" s="1"/>
  <c r="H145" i="3" s="1"/>
  <c r="I145" i="3" s="1"/>
  <c r="J145" i="3" s="1"/>
  <c r="P75" i="1"/>
  <c r="Q75" i="1" s="1"/>
  <c r="S75" i="1" s="1"/>
  <c r="U75" i="1" s="1"/>
  <c r="AQ75" i="1" s="1"/>
  <c r="AU75" i="1" s="1"/>
  <c r="O76" i="1"/>
  <c r="D137" i="27"/>
  <c r="E138" i="27" s="1"/>
  <c r="H137" i="27" s="1"/>
  <c r="I137" i="27" s="1"/>
  <c r="J137" i="27" s="1"/>
  <c r="E123" i="27"/>
  <c r="H122" i="27" s="1"/>
  <c r="I122" i="27" s="1"/>
  <c r="J122" i="27" s="1"/>
  <c r="O45" i="12"/>
  <c r="E125" i="18"/>
  <c r="H124" i="18" s="1"/>
  <c r="I124" i="18" s="1"/>
  <c r="J124" i="18" s="1"/>
  <c r="D139" i="18"/>
  <c r="E140" i="18" s="1"/>
  <c r="H139" i="18" s="1"/>
  <c r="I139" i="18" s="1"/>
  <c r="J139" i="18" s="1"/>
  <c r="D124" i="13"/>
  <c r="E109" i="13"/>
  <c r="H108" i="13" s="1"/>
  <c r="I108" i="13" s="1"/>
  <c r="J108" i="13" s="1"/>
  <c r="E129" i="13"/>
  <c r="H128" i="13" s="1"/>
  <c r="I128" i="13" s="1"/>
  <c r="J128" i="13" s="1"/>
  <c r="D143" i="13"/>
  <c r="E144" i="13" s="1"/>
  <c r="H143" i="13" s="1"/>
  <c r="I143" i="13" s="1"/>
  <c r="J143" i="13" s="1"/>
  <c r="D128" i="12"/>
  <c r="E113" i="12"/>
  <c r="H112" i="12" s="1"/>
  <c r="I112" i="12" s="1"/>
  <c r="J112" i="12" s="1"/>
  <c r="E115" i="13"/>
  <c r="H114" i="13" s="1"/>
  <c r="I114" i="13" s="1"/>
  <c r="J114" i="13" s="1"/>
  <c r="D130" i="13"/>
  <c r="O60" i="20"/>
  <c r="E110" i="3"/>
  <c r="H109" i="3" s="1"/>
  <c r="I109" i="3" s="1"/>
  <c r="J109" i="3" s="1"/>
  <c r="D125" i="3"/>
  <c r="P75" i="16"/>
  <c r="Q75" i="16" s="1"/>
  <c r="S75" i="16" s="1"/>
  <c r="U75" i="16" s="1"/>
  <c r="AQ75" i="16" s="1"/>
  <c r="AU75" i="16" s="1"/>
  <c r="O76" i="16"/>
  <c r="P59" i="9"/>
  <c r="Q59" i="9" s="1"/>
  <c r="S59" i="9" s="1"/>
  <c r="U59" i="9" s="1"/>
  <c r="AQ59" i="9" s="1"/>
  <c r="AU59" i="9" s="1"/>
  <c r="O60" i="9"/>
  <c r="O31" i="16"/>
  <c r="P90" i="18"/>
  <c r="Q90" i="18" s="1"/>
  <c r="S90" i="18" s="1"/>
  <c r="U90" i="18" s="1"/>
  <c r="AJ90" i="18" s="1"/>
  <c r="AN90" i="18" s="1"/>
  <c r="P74" i="17"/>
  <c r="Q74" i="17" s="1"/>
  <c r="S74" i="17" s="1"/>
  <c r="U74" i="17" s="1"/>
  <c r="AQ74" i="17" s="1"/>
  <c r="AU74" i="17" s="1"/>
  <c r="O75" i="17"/>
  <c r="E132" i="31"/>
  <c r="H131" i="31" s="1"/>
  <c r="I131" i="31" s="1"/>
  <c r="J131" i="31" s="1"/>
  <c r="D146" i="31"/>
  <c r="E147" i="31" s="1"/>
  <c r="H146" i="31" s="1"/>
  <c r="I146" i="31" s="1"/>
  <c r="J146" i="31" s="1"/>
  <c r="E117" i="16"/>
  <c r="H116" i="16" s="1"/>
  <c r="I116" i="16" s="1"/>
  <c r="J116" i="16" s="1"/>
  <c r="D132" i="16"/>
  <c r="D142" i="20"/>
  <c r="E143" i="20" s="1"/>
  <c r="H142" i="20" s="1"/>
  <c r="I142" i="20" s="1"/>
  <c r="J142" i="20" s="1"/>
  <c r="E128" i="20"/>
  <c r="H127" i="20" s="1"/>
  <c r="I127" i="20" s="1"/>
  <c r="J127" i="20" s="1"/>
  <c r="E116" i="8"/>
  <c r="H115" i="8" s="1"/>
  <c r="I115" i="8" s="1"/>
  <c r="J115" i="8" s="1"/>
  <c r="D131" i="8"/>
  <c r="O60" i="22"/>
  <c r="O44" i="2"/>
  <c r="D145" i="29"/>
  <c r="E146" i="29" s="1"/>
  <c r="H145" i="29" s="1"/>
  <c r="I145" i="29" s="1"/>
  <c r="J145" i="29" s="1"/>
  <c r="E131" i="29"/>
  <c r="H130" i="29" s="1"/>
  <c r="I130" i="29" s="1"/>
  <c r="J130" i="29" s="1"/>
  <c r="P29" i="2"/>
  <c r="Q29" i="2" s="1"/>
  <c r="S29" i="2" s="1"/>
  <c r="U29" i="2" s="1"/>
  <c r="AQ29" i="2" s="1"/>
  <c r="AU29" i="2" s="1"/>
  <c r="E122" i="14"/>
  <c r="H121" i="14" s="1"/>
  <c r="I121" i="14" s="1"/>
  <c r="J121" i="14" s="1"/>
  <c r="P121" i="14" s="1"/>
  <c r="D136" i="14"/>
  <c r="E137" i="14" s="1"/>
  <c r="H136" i="14" s="1"/>
  <c r="I136" i="14" s="1"/>
  <c r="J136" i="14" s="1"/>
  <c r="P136" i="14" s="1"/>
  <c r="E110" i="23"/>
  <c r="H109" i="23" s="1"/>
  <c r="I109" i="23" s="1"/>
  <c r="J109" i="23" s="1"/>
  <c r="D125" i="23"/>
  <c r="O61" i="24"/>
  <c r="D137" i="8"/>
  <c r="E138" i="8" s="1"/>
  <c r="H137" i="8" s="1"/>
  <c r="I137" i="8" s="1"/>
  <c r="J137" i="8" s="1"/>
  <c r="E123" i="8"/>
  <c r="H122" i="8" s="1"/>
  <c r="I122" i="8" s="1"/>
  <c r="J122" i="8" s="1"/>
  <c r="D138" i="23"/>
  <c r="E139" i="23" s="1"/>
  <c r="H138" i="23" s="1"/>
  <c r="I138" i="23" s="1"/>
  <c r="J138" i="23" s="1"/>
  <c r="E124" i="23"/>
  <c r="H123" i="23" s="1"/>
  <c r="I123" i="23" s="1"/>
  <c r="J123" i="23" s="1"/>
  <c r="O60" i="14"/>
  <c r="O75" i="14"/>
  <c r="D136" i="12"/>
  <c r="E137" i="12" s="1"/>
  <c r="H136" i="12" s="1"/>
  <c r="I136" i="12" s="1"/>
  <c r="J136" i="12" s="1"/>
  <c r="P136" i="12" s="1"/>
  <c r="E122" i="12"/>
  <c r="H121" i="12" s="1"/>
  <c r="I121" i="12" s="1"/>
  <c r="J121" i="12" s="1"/>
  <c r="P121" i="12" s="1"/>
  <c r="O45" i="18"/>
  <c r="D132" i="17"/>
  <c r="E117" i="17"/>
  <c r="H116" i="17" s="1"/>
  <c r="I116" i="17" s="1"/>
  <c r="J116" i="17" s="1"/>
  <c r="D137" i="3"/>
  <c r="E138" i="3" s="1"/>
  <c r="H137" i="3" s="1"/>
  <c r="I137" i="3" s="1"/>
  <c r="J137" i="3" s="1"/>
  <c r="E123" i="3"/>
  <c r="H122" i="3" s="1"/>
  <c r="I122" i="3" s="1"/>
  <c r="J122" i="3" s="1"/>
  <c r="P106" i="20"/>
  <c r="Q106" i="20" s="1"/>
  <c r="S106" i="20" s="1"/>
  <c r="U106" i="20" s="1"/>
  <c r="AT106" i="20" s="1"/>
  <c r="AX106" i="20" s="1"/>
  <c r="O107" i="20"/>
  <c r="O28" i="19"/>
  <c r="D143" i="23"/>
  <c r="E144" i="23" s="1"/>
  <c r="H143" i="23" s="1"/>
  <c r="I143" i="23" s="1"/>
  <c r="J143" i="23" s="1"/>
  <c r="E129" i="23"/>
  <c r="H128" i="23" s="1"/>
  <c r="I128" i="23" s="1"/>
  <c r="J128" i="23" s="1"/>
  <c r="D132" i="28"/>
  <c r="E117" i="28"/>
  <c r="H116" i="28" s="1"/>
  <c r="I116" i="28" s="1"/>
  <c r="J116" i="28" s="1"/>
  <c r="E130" i="15"/>
  <c r="H129" i="15" s="1"/>
  <c r="I129" i="15" s="1"/>
  <c r="J129" i="15" s="1"/>
  <c r="D144" i="15"/>
  <c r="E145" i="15" s="1"/>
  <c r="H144" i="15" s="1"/>
  <c r="I144" i="15" s="1"/>
  <c r="J144" i="15" s="1"/>
  <c r="P28" i="27"/>
  <c r="Q28" i="27" s="1"/>
  <c r="S28" i="27" s="1"/>
  <c r="U28" i="27" s="1"/>
  <c r="AQ28" i="27" s="1"/>
  <c r="AU28" i="27" s="1"/>
  <c r="O29" i="27"/>
  <c r="O61" i="11"/>
  <c r="O44" i="24"/>
  <c r="E122" i="18"/>
  <c r="H121" i="18" s="1"/>
  <c r="I121" i="18" s="1"/>
  <c r="J121" i="18" s="1"/>
  <c r="P121" i="18" s="1"/>
  <c r="D136" i="18"/>
  <c r="E137" i="18" s="1"/>
  <c r="H136" i="18" s="1"/>
  <c r="I136" i="18" s="1"/>
  <c r="J136" i="18" s="1"/>
  <c r="P136" i="18" s="1"/>
  <c r="E128" i="3"/>
  <c r="H127" i="3" s="1"/>
  <c r="I127" i="3" s="1"/>
  <c r="J127" i="3" s="1"/>
  <c r="D142" i="3"/>
  <c r="E143" i="3" s="1"/>
  <c r="H142" i="3" s="1"/>
  <c r="I142" i="3" s="1"/>
  <c r="J142" i="3" s="1"/>
  <c r="P75" i="23"/>
  <c r="Q75" i="23" s="1"/>
  <c r="S75" i="23" s="1"/>
  <c r="U75" i="23" s="1"/>
  <c r="AQ75" i="23" s="1"/>
  <c r="AU75" i="23" s="1"/>
  <c r="O76" i="23"/>
  <c r="E107" i="30"/>
  <c r="H106" i="30" s="1"/>
  <c r="I106" i="30" s="1"/>
  <c r="J106" i="30" s="1"/>
  <c r="D122" i="30"/>
  <c r="P75" i="9"/>
  <c r="Q75" i="9" s="1"/>
  <c r="S75" i="9" s="1"/>
  <c r="U75" i="9" s="1"/>
  <c r="AQ75" i="9" s="1"/>
  <c r="AU75" i="9" s="1"/>
  <c r="E126" i="10"/>
  <c r="H125" i="10" s="1"/>
  <c r="I125" i="10" s="1"/>
  <c r="J125" i="10" s="1"/>
  <c r="D140" i="10"/>
  <c r="E141" i="10" s="1"/>
  <c r="H140" i="10" s="1"/>
  <c r="I140" i="10" s="1"/>
  <c r="J140" i="10" s="1"/>
  <c r="D123" i="5"/>
  <c r="E108" i="5"/>
  <c r="H107" i="5" s="1"/>
  <c r="I107" i="5" s="1"/>
  <c r="J107" i="5" s="1"/>
  <c r="D137" i="23"/>
  <c r="E138" i="23" s="1"/>
  <c r="H137" i="23" s="1"/>
  <c r="I137" i="23" s="1"/>
  <c r="J137" i="23" s="1"/>
  <c r="E123" i="23"/>
  <c r="H122" i="23" s="1"/>
  <c r="I122" i="23" s="1"/>
  <c r="J122" i="23" s="1"/>
  <c r="E123" i="19"/>
  <c r="H122" i="19" s="1"/>
  <c r="I122" i="19" s="1"/>
  <c r="J122" i="19" s="1"/>
  <c r="D137" i="19"/>
  <c r="E138" i="19" s="1"/>
  <c r="H137" i="19" s="1"/>
  <c r="I137" i="19" s="1"/>
  <c r="J137" i="19" s="1"/>
  <c r="P60" i="31"/>
  <c r="Q60" i="31" s="1"/>
  <c r="S60" i="31" s="1"/>
  <c r="U60" i="31" s="1"/>
  <c r="AQ60" i="31" s="1"/>
  <c r="AU60" i="31" s="1"/>
  <c r="O61" i="31"/>
  <c r="Q89" i="17"/>
  <c r="S89" i="17" s="1"/>
  <c r="U89" i="17" s="1"/>
  <c r="AJ89" i="17" s="1"/>
  <c r="AN89" i="17" s="1"/>
  <c r="O90" i="17"/>
  <c r="E128" i="23"/>
  <c r="H127" i="23" s="1"/>
  <c r="I127" i="23" s="1"/>
  <c r="J127" i="23" s="1"/>
  <c r="D142" i="23"/>
  <c r="E143" i="23" s="1"/>
  <c r="H142" i="23" s="1"/>
  <c r="I142" i="23" s="1"/>
  <c r="J142" i="23" s="1"/>
  <c r="Q105" i="14"/>
  <c r="S105" i="14" s="1"/>
  <c r="U105" i="14" s="1"/>
  <c r="AT105" i="14" s="1"/>
  <c r="AX105" i="14" s="1"/>
  <c r="O106" i="14"/>
  <c r="P28" i="20"/>
  <c r="Q28" i="20" s="1"/>
  <c r="S28" i="20" s="1"/>
  <c r="U28" i="20" s="1"/>
  <c r="AQ28" i="20" s="1"/>
  <c r="AU28" i="20" s="1"/>
  <c r="O29" i="20"/>
  <c r="P75" i="6"/>
  <c r="Q75" i="6" s="1"/>
  <c r="S75" i="6" s="1"/>
  <c r="U75" i="6" s="1"/>
  <c r="AQ75" i="6" s="1"/>
  <c r="AU75" i="6" s="1"/>
  <c r="O76" i="6"/>
  <c r="E127" i="10"/>
  <c r="H126" i="10" s="1"/>
  <c r="I126" i="10" s="1"/>
  <c r="J126" i="10" s="1"/>
  <c r="D141" i="10"/>
  <c r="E142" i="10" s="1"/>
  <c r="H141" i="10" s="1"/>
  <c r="I141" i="10" s="1"/>
  <c r="J141" i="10" s="1"/>
  <c r="P106" i="24"/>
  <c r="Q106" i="24" s="1"/>
  <c r="S106" i="24" s="1"/>
  <c r="U106" i="24" s="1"/>
  <c r="AT106" i="24" s="1"/>
  <c r="AX106" i="24" s="1"/>
  <c r="O107" i="24"/>
  <c r="P28" i="24"/>
  <c r="Q28" i="24" s="1"/>
  <c r="S28" i="24" s="1"/>
  <c r="U28" i="24" s="1"/>
  <c r="AQ28" i="24" s="1"/>
  <c r="AU28" i="24" s="1"/>
  <c r="O29" i="24"/>
  <c r="D131" i="5"/>
  <c r="E116" i="5"/>
  <c r="H115" i="5" s="1"/>
  <c r="I115" i="5" s="1"/>
  <c r="J115" i="5" s="1"/>
  <c r="Q105" i="12"/>
  <c r="S105" i="12" s="1"/>
  <c r="U105" i="12" s="1"/>
  <c r="AT105" i="12" s="1"/>
  <c r="AX105" i="12" s="1"/>
  <c r="O106" i="12"/>
  <c r="E125" i="2"/>
  <c r="H124" i="2" s="1"/>
  <c r="I124" i="2" s="1"/>
  <c r="J124" i="2" s="1"/>
  <c r="D139" i="2"/>
  <c r="E140" i="2" s="1"/>
  <c r="H139" i="2" s="1"/>
  <c r="I139" i="2" s="1"/>
  <c r="J139" i="2" s="1"/>
  <c r="N30" i="3"/>
  <c r="P29" i="3"/>
  <c r="Q29" i="3" s="1"/>
  <c r="S29" i="3" s="1"/>
  <c r="U29" i="3" s="1"/>
  <c r="AQ29" i="3" s="1"/>
  <c r="AU29" i="3" s="1"/>
  <c r="D128" i="22"/>
  <c r="E113" i="22"/>
  <c r="H112" i="22" s="1"/>
  <c r="I112" i="22" s="1"/>
  <c r="J112" i="22" s="1"/>
  <c r="D138" i="11"/>
  <c r="E139" i="11" s="1"/>
  <c r="H138" i="11" s="1"/>
  <c r="I138" i="11" s="1"/>
  <c r="J138" i="11" s="1"/>
  <c r="E124" i="11"/>
  <c r="H123" i="11" s="1"/>
  <c r="I123" i="11" s="1"/>
  <c r="J123" i="11" s="1"/>
  <c r="Q105" i="4"/>
  <c r="S105" i="4" s="1"/>
  <c r="U105" i="4" s="1"/>
  <c r="AT105" i="4" s="1"/>
  <c r="AX105" i="4" s="1"/>
  <c r="O106" i="4"/>
  <c r="Q105" i="18"/>
  <c r="S105" i="18" s="1"/>
  <c r="U105" i="18" s="1"/>
  <c r="AT105" i="18" s="1"/>
  <c r="AX105" i="18" s="1"/>
  <c r="O106" i="18"/>
  <c r="D139" i="31"/>
  <c r="E140" i="31" s="1"/>
  <c r="H139" i="31" s="1"/>
  <c r="I139" i="31" s="1"/>
  <c r="J139" i="31" s="1"/>
  <c r="E125" i="31"/>
  <c r="H124" i="31" s="1"/>
  <c r="I124" i="31" s="1"/>
  <c r="J124" i="31" s="1"/>
  <c r="E122" i="23"/>
  <c r="H121" i="23" s="1"/>
  <c r="I121" i="23" s="1"/>
  <c r="J121" i="23" s="1"/>
  <c r="P121" i="23" s="1"/>
  <c r="D136" i="23"/>
  <c r="E137" i="23" s="1"/>
  <c r="H136" i="23" s="1"/>
  <c r="I136" i="23" s="1"/>
  <c r="J136" i="23" s="1"/>
  <c r="P136" i="23" s="1"/>
  <c r="D124" i="14"/>
  <c r="E109" i="14"/>
  <c r="H108" i="14" s="1"/>
  <c r="I108" i="14" s="1"/>
  <c r="J108" i="14" s="1"/>
  <c r="P106" i="2"/>
  <c r="Q106" i="2" s="1"/>
  <c r="S106" i="2" s="1"/>
  <c r="U106" i="2" s="1"/>
  <c r="AT106" i="2" s="1"/>
  <c r="AX106" i="2" s="1"/>
  <c r="O107" i="2"/>
  <c r="P90" i="23"/>
  <c r="Q90" i="23" s="1"/>
  <c r="S90" i="23" s="1"/>
  <c r="U90" i="23" s="1"/>
  <c r="AJ90" i="23" s="1"/>
  <c r="AN90" i="23" s="1"/>
  <c r="O91" i="23"/>
  <c r="E106" i="31"/>
  <c r="H105" i="31" s="1"/>
  <c r="I105" i="31" s="1"/>
  <c r="J105" i="31" s="1"/>
  <c r="P105" i="31" s="1"/>
  <c r="D121" i="31"/>
  <c r="D124" i="33"/>
  <c r="E109" i="33"/>
  <c r="H108" i="33" s="1"/>
  <c r="I108" i="33" s="1"/>
  <c r="J108" i="33" s="1"/>
  <c r="P90" i="9"/>
  <c r="Q90" i="9" s="1"/>
  <c r="S90" i="9" s="1"/>
  <c r="U90" i="9" s="1"/>
  <c r="AJ90" i="9" s="1"/>
  <c r="AN90" i="9" s="1"/>
  <c r="O91" i="9"/>
  <c r="P74" i="31"/>
  <c r="Q74" i="31" s="1"/>
  <c r="S74" i="31" s="1"/>
  <c r="U74" i="31" s="1"/>
  <c r="AQ74" i="31" s="1"/>
  <c r="AU74" i="31" s="1"/>
  <c r="O75" i="31"/>
  <c r="D125" i="4"/>
  <c r="E110" i="4"/>
  <c r="H109" i="4" s="1"/>
  <c r="I109" i="4" s="1"/>
  <c r="J109" i="4" s="1"/>
  <c r="E115" i="8"/>
  <c r="H114" i="8" s="1"/>
  <c r="I114" i="8" s="1"/>
  <c r="J114" i="8" s="1"/>
  <c r="D130" i="8"/>
  <c r="O92" i="1"/>
  <c r="O91" i="24"/>
  <c r="E133" i="30"/>
  <c r="H132" i="30" s="1"/>
  <c r="I132" i="30" s="1"/>
  <c r="J132" i="30" s="1"/>
  <c r="D147" i="30"/>
  <c r="E148" i="30" s="1"/>
  <c r="H147" i="30" s="1"/>
  <c r="I147" i="30" s="1"/>
  <c r="J147" i="30" s="1"/>
  <c r="E128" i="11"/>
  <c r="H127" i="11" s="1"/>
  <c r="I127" i="11" s="1"/>
  <c r="J127" i="11" s="1"/>
  <c r="D142" i="11"/>
  <c r="E143" i="11" s="1"/>
  <c r="H142" i="11" s="1"/>
  <c r="I142" i="11" s="1"/>
  <c r="J142" i="11" s="1"/>
  <c r="D128" i="15"/>
  <c r="E113" i="15"/>
  <c r="H112" i="15" s="1"/>
  <c r="I112" i="15" s="1"/>
  <c r="J112" i="15" s="1"/>
  <c r="P90" i="11"/>
  <c r="Q90" i="11" s="1"/>
  <c r="S90" i="11" s="1"/>
  <c r="U90" i="11" s="1"/>
  <c r="AJ90" i="11" s="1"/>
  <c r="AN90" i="11" s="1"/>
  <c r="O91" i="11"/>
  <c r="O44" i="1"/>
  <c r="E128" i="31"/>
  <c r="H127" i="31" s="1"/>
  <c r="I127" i="31" s="1"/>
  <c r="J127" i="31" s="1"/>
  <c r="D142" i="31"/>
  <c r="E143" i="31" s="1"/>
  <c r="H142" i="31" s="1"/>
  <c r="I142" i="31" s="1"/>
  <c r="J142" i="31" s="1"/>
  <c r="E109" i="8"/>
  <c r="H108" i="8" s="1"/>
  <c r="I108" i="8" s="1"/>
  <c r="J108" i="8" s="1"/>
  <c r="D124" i="8"/>
  <c r="O91" i="13"/>
  <c r="E111" i="17"/>
  <c r="H110" i="17" s="1"/>
  <c r="I110" i="17" s="1"/>
  <c r="J110" i="17" s="1"/>
  <c r="D126" i="17"/>
  <c r="E133" i="10"/>
  <c r="H132" i="10" s="1"/>
  <c r="I132" i="10" s="1"/>
  <c r="J132" i="10" s="1"/>
  <c r="D147" i="10"/>
  <c r="E148" i="10" s="1"/>
  <c r="H147" i="10" s="1"/>
  <c r="I147" i="10" s="1"/>
  <c r="J147" i="10" s="1"/>
  <c r="E130" i="29"/>
  <c r="H129" i="29" s="1"/>
  <c r="I129" i="29" s="1"/>
  <c r="J129" i="29" s="1"/>
  <c r="D144" i="29"/>
  <c r="E145" i="29" s="1"/>
  <c r="H144" i="29" s="1"/>
  <c r="I144" i="29" s="1"/>
  <c r="J144" i="29" s="1"/>
  <c r="D125" i="17"/>
  <c r="E110" i="17"/>
  <c r="H109" i="17" s="1"/>
  <c r="I109" i="17" s="1"/>
  <c r="J109" i="17" s="1"/>
  <c r="O91" i="28"/>
  <c r="N62" i="1"/>
  <c r="O62" i="1" s="1"/>
  <c r="E133" i="6"/>
  <c r="H132" i="6" s="1"/>
  <c r="I132" i="6" s="1"/>
  <c r="J132" i="6" s="1"/>
  <c r="D147" i="6"/>
  <c r="E148" i="6" s="1"/>
  <c r="H147" i="6" s="1"/>
  <c r="I147" i="6" s="1"/>
  <c r="J147" i="6" s="1"/>
  <c r="D144" i="23"/>
  <c r="E145" i="23" s="1"/>
  <c r="H144" i="23" s="1"/>
  <c r="I144" i="23" s="1"/>
  <c r="J144" i="23" s="1"/>
  <c r="E130" i="23"/>
  <c r="H129" i="23" s="1"/>
  <c r="I129" i="23" s="1"/>
  <c r="J129" i="23" s="1"/>
  <c r="D143" i="9"/>
  <c r="E144" i="9" s="1"/>
  <c r="H143" i="9" s="1"/>
  <c r="I143" i="9" s="1"/>
  <c r="J143" i="9" s="1"/>
  <c r="E129" i="9"/>
  <c r="H128" i="9" s="1"/>
  <c r="I128" i="9" s="1"/>
  <c r="J128" i="9" s="1"/>
  <c r="D131" i="9"/>
  <c r="E116" i="9"/>
  <c r="H115" i="9" s="1"/>
  <c r="I115" i="9" s="1"/>
  <c r="J115" i="9" s="1"/>
  <c r="D141" i="22"/>
  <c r="E142" i="22" s="1"/>
  <c r="H141" i="22" s="1"/>
  <c r="I141" i="22" s="1"/>
  <c r="J141" i="22" s="1"/>
  <c r="E127" i="22"/>
  <c r="H126" i="22" s="1"/>
  <c r="I126" i="22" s="1"/>
  <c r="J126" i="22" s="1"/>
  <c r="D136" i="4"/>
  <c r="E137" i="4" s="1"/>
  <c r="H136" i="4" s="1"/>
  <c r="I136" i="4" s="1"/>
  <c r="J136" i="4" s="1"/>
  <c r="P136" i="4" s="1"/>
  <c r="E122" i="4"/>
  <c r="H121" i="4" s="1"/>
  <c r="I121" i="4" s="1"/>
  <c r="J121" i="4" s="1"/>
  <c r="P121" i="4" s="1"/>
  <c r="D147" i="20"/>
  <c r="E148" i="20" s="1"/>
  <c r="H147" i="20" s="1"/>
  <c r="I147" i="20" s="1"/>
  <c r="J147" i="20" s="1"/>
  <c r="E133" i="20"/>
  <c r="H132" i="20" s="1"/>
  <c r="I132" i="20" s="1"/>
  <c r="J132" i="20" s="1"/>
  <c r="P59" i="23"/>
  <c r="Q59" i="23" s="1"/>
  <c r="S59" i="23" s="1"/>
  <c r="U59" i="23" s="1"/>
  <c r="AQ59" i="23" s="1"/>
  <c r="AU59" i="23" s="1"/>
  <c r="O60" i="23"/>
  <c r="Q105" i="23"/>
  <c r="S105" i="23" s="1"/>
  <c r="U105" i="23" s="1"/>
  <c r="AT105" i="23" s="1"/>
  <c r="AX105" i="23" s="1"/>
  <c r="O106" i="23"/>
  <c r="P106" i="28"/>
  <c r="Q106" i="28" s="1"/>
  <c r="S106" i="28" s="1"/>
  <c r="U106" i="28" s="1"/>
  <c r="AT106" i="28" s="1"/>
  <c r="AX106" i="28" s="1"/>
  <c r="O107" i="28"/>
  <c r="Q89" i="31"/>
  <c r="S89" i="31" s="1"/>
  <c r="U89" i="31" s="1"/>
  <c r="AJ89" i="31" s="1"/>
  <c r="AN89" i="31" s="1"/>
  <c r="O90" i="31"/>
  <c r="D145" i="28"/>
  <c r="E146" i="28" s="1"/>
  <c r="H145" i="28" s="1"/>
  <c r="I145" i="28" s="1"/>
  <c r="J145" i="28" s="1"/>
  <c r="E131" i="28"/>
  <c r="H130" i="28" s="1"/>
  <c r="I130" i="28" s="1"/>
  <c r="J130" i="28" s="1"/>
  <c r="D143" i="18"/>
  <c r="E144" i="18" s="1"/>
  <c r="H143" i="18" s="1"/>
  <c r="I143" i="18" s="1"/>
  <c r="J143" i="18" s="1"/>
  <c r="E129" i="18"/>
  <c r="H128" i="18" s="1"/>
  <c r="I128" i="18" s="1"/>
  <c r="J128" i="18" s="1"/>
  <c r="O75" i="27"/>
  <c r="E133" i="4"/>
  <c r="H132" i="4" s="1"/>
  <c r="I132" i="4" s="1"/>
  <c r="J132" i="4" s="1"/>
  <c r="D147" i="4"/>
  <c r="E148" i="4" s="1"/>
  <c r="H147" i="4" s="1"/>
  <c r="I147" i="4" s="1"/>
  <c r="J147" i="4" s="1"/>
  <c r="P30" i="12"/>
  <c r="Q30" i="12" s="1"/>
  <c r="S30" i="12" s="1"/>
  <c r="U30" i="12" s="1"/>
  <c r="AQ30" i="12" s="1"/>
  <c r="AU30" i="12" s="1"/>
  <c r="D140" i="11"/>
  <c r="E141" i="11" s="1"/>
  <c r="H140" i="11" s="1"/>
  <c r="I140" i="11" s="1"/>
  <c r="J140" i="11" s="1"/>
  <c r="E126" i="11"/>
  <c r="H125" i="11" s="1"/>
  <c r="I125" i="11" s="1"/>
  <c r="J125" i="11" s="1"/>
  <c r="P59" i="5"/>
  <c r="Q59" i="5" s="1"/>
  <c r="S59" i="5" s="1"/>
  <c r="U59" i="5" s="1"/>
  <c r="AQ59" i="5" s="1"/>
  <c r="AU59" i="5" s="1"/>
  <c r="O60" i="5"/>
  <c r="P60" i="3"/>
  <c r="Q60" i="3" s="1"/>
  <c r="S60" i="3" s="1"/>
  <c r="U60" i="3" s="1"/>
  <c r="AQ60" i="3" s="1"/>
  <c r="AU60" i="3" s="1"/>
  <c r="O61" i="3"/>
  <c r="P47" i="21"/>
  <c r="Q47" i="21" s="1"/>
  <c r="S47" i="21" s="1"/>
  <c r="U47" i="21" s="1"/>
  <c r="AQ47" i="21" s="1"/>
  <c r="AU47" i="21" s="1"/>
  <c r="O48" i="21"/>
  <c r="P60" i="30"/>
  <c r="Q60" i="30" s="1"/>
  <c r="S60" i="30" s="1"/>
  <c r="U60" i="30" s="1"/>
  <c r="AQ60" i="30" s="1"/>
  <c r="AU60" i="30" s="1"/>
  <c r="O61" i="30"/>
  <c r="D127" i="7"/>
  <c r="E112" i="7"/>
  <c r="H111" i="7" s="1"/>
  <c r="I111" i="7" s="1"/>
  <c r="J111" i="7" s="1"/>
  <c r="O75" i="13"/>
  <c r="E127" i="28"/>
  <c r="H126" i="28" s="1"/>
  <c r="I126" i="28" s="1"/>
  <c r="J126" i="28" s="1"/>
  <c r="D141" i="28"/>
  <c r="E142" i="28" s="1"/>
  <c r="H141" i="28" s="1"/>
  <c r="I141" i="28" s="1"/>
  <c r="J141" i="28" s="1"/>
  <c r="O60" i="16"/>
  <c r="D147" i="7"/>
  <c r="E148" i="7" s="1"/>
  <c r="H147" i="7" s="1"/>
  <c r="I147" i="7" s="1"/>
  <c r="J147" i="7" s="1"/>
  <c r="E133" i="7"/>
  <c r="H132" i="7" s="1"/>
  <c r="I132" i="7" s="1"/>
  <c r="J132" i="7" s="1"/>
  <c r="E132" i="17"/>
  <c r="H131" i="17" s="1"/>
  <c r="I131" i="17" s="1"/>
  <c r="J131" i="17" s="1"/>
  <c r="D146" i="17"/>
  <c r="E147" i="17" s="1"/>
  <c r="H146" i="17" s="1"/>
  <c r="I146" i="17" s="1"/>
  <c r="J146" i="17" s="1"/>
  <c r="O30" i="31"/>
  <c r="P106" i="1"/>
  <c r="Q106" i="1" s="1"/>
  <c r="S106" i="1" s="1"/>
  <c r="U106" i="1" s="1"/>
  <c r="AT106" i="1" s="1"/>
  <c r="AX106" i="1" s="1"/>
  <c r="P90" i="12"/>
  <c r="Q90" i="12" s="1"/>
  <c r="S90" i="12" s="1"/>
  <c r="U90" i="12" s="1"/>
  <c r="AJ90" i="12" s="1"/>
  <c r="AN90" i="12" s="1"/>
  <c r="O91" i="12"/>
  <c r="D138" i="30"/>
  <c r="E139" i="30" s="1"/>
  <c r="H138" i="30" s="1"/>
  <c r="I138" i="30" s="1"/>
  <c r="J138" i="30" s="1"/>
  <c r="E124" i="30"/>
  <c r="H123" i="30" s="1"/>
  <c r="I123" i="30" s="1"/>
  <c r="J123" i="30" s="1"/>
  <c r="O45" i="19"/>
  <c r="Q121" i="24"/>
  <c r="S121" i="24" s="1"/>
  <c r="U121" i="24" s="1"/>
  <c r="AT121" i="24" s="1"/>
  <c r="O122" i="24"/>
  <c r="E124" i="4"/>
  <c r="H123" i="4" s="1"/>
  <c r="I123" i="4" s="1"/>
  <c r="J123" i="4" s="1"/>
  <c r="D138" i="4"/>
  <c r="E139" i="4" s="1"/>
  <c r="H138" i="4" s="1"/>
  <c r="I138" i="4" s="1"/>
  <c r="J138" i="4" s="1"/>
  <c r="P90" i="6"/>
  <c r="Q90" i="6" s="1"/>
  <c r="S90" i="6" s="1"/>
  <c r="U90" i="6" s="1"/>
  <c r="AJ90" i="6" s="1"/>
  <c r="AN90" i="6" s="1"/>
  <c r="O91" i="6"/>
  <c r="E125" i="22"/>
  <c r="H124" i="22" s="1"/>
  <c r="I124" i="22" s="1"/>
  <c r="J124" i="22" s="1"/>
  <c r="D139" i="22"/>
  <c r="E140" i="22" s="1"/>
  <c r="H139" i="22" s="1"/>
  <c r="I139" i="22" s="1"/>
  <c r="J139" i="22" s="1"/>
  <c r="D130" i="27"/>
  <c r="E115" i="27"/>
  <c r="H114" i="27" s="1"/>
  <c r="I114" i="27" s="1"/>
  <c r="J114" i="27" s="1"/>
  <c r="O77" i="15"/>
  <c r="O29" i="13"/>
  <c r="D125" i="7"/>
  <c r="E110" i="7"/>
  <c r="H109" i="7" s="1"/>
  <c r="I109" i="7" s="1"/>
  <c r="J109" i="7" s="1"/>
  <c r="E132" i="27"/>
  <c r="H131" i="27" s="1"/>
  <c r="I131" i="27" s="1"/>
  <c r="J131" i="27" s="1"/>
  <c r="D146" i="27"/>
  <c r="E147" i="27" s="1"/>
  <c r="H146" i="27" s="1"/>
  <c r="I146" i="27" s="1"/>
  <c r="J146" i="27" s="1"/>
  <c r="D125" i="16"/>
  <c r="E110" i="16"/>
  <c r="H109" i="16" s="1"/>
  <c r="I109" i="16" s="1"/>
  <c r="J109" i="16" s="1"/>
  <c r="O75" i="8"/>
  <c r="E126" i="27"/>
  <c r="H125" i="27" s="1"/>
  <c r="I125" i="27" s="1"/>
  <c r="J125" i="27" s="1"/>
  <c r="D140" i="27"/>
  <c r="E141" i="27" s="1"/>
  <c r="H140" i="27" s="1"/>
  <c r="I140" i="27" s="1"/>
  <c r="J140" i="27" s="1"/>
  <c r="O28" i="1"/>
  <c r="P44" i="23"/>
  <c r="Q44" i="23" s="1"/>
  <c r="S44" i="23" s="1"/>
  <c r="U44" i="23" s="1"/>
  <c r="AQ44" i="23" s="1"/>
  <c r="AU44" i="23" s="1"/>
  <c r="P44" i="7"/>
  <c r="Q44" i="7" s="1"/>
  <c r="S44" i="7" s="1"/>
  <c r="U44" i="7" s="1"/>
  <c r="AQ44" i="7" s="1"/>
  <c r="AU44" i="7" s="1"/>
  <c r="D136" i="13"/>
  <c r="E137" i="13" s="1"/>
  <c r="H136" i="13" s="1"/>
  <c r="I136" i="13" s="1"/>
  <c r="J136" i="13" s="1"/>
  <c r="P136" i="13" s="1"/>
  <c r="E122" i="13"/>
  <c r="H121" i="13" s="1"/>
  <c r="I121" i="13" s="1"/>
  <c r="J121" i="13" s="1"/>
  <c r="P121" i="13" s="1"/>
  <c r="P43" i="30"/>
  <c r="Q43" i="30" s="1"/>
  <c r="S43" i="30" s="1"/>
  <c r="U43" i="30" s="1"/>
  <c r="AQ43" i="30" s="1"/>
  <c r="AU43" i="30" s="1"/>
  <c r="E106" i="17"/>
  <c r="H105" i="17" s="1"/>
  <c r="I105" i="17" s="1"/>
  <c r="J105" i="17" s="1"/>
  <c r="P105" i="17" s="1"/>
  <c r="D121" i="17"/>
  <c r="D136" i="33"/>
  <c r="E137" i="33" s="1"/>
  <c r="H136" i="33" s="1"/>
  <c r="I136" i="33" s="1"/>
  <c r="J136" i="33" s="1"/>
  <c r="P136" i="33" s="1"/>
  <c r="E122" i="33"/>
  <c r="H121" i="33" s="1"/>
  <c r="I121" i="33" s="1"/>
  <c r="J121" i="33" s="1"/>
  <c r="P121" i="33" s="1"/>
  <c r="E128" i="12"/>
  <c r="H127" i="12" s="1"/>
  <c r="I127" i="12" s="1"/>
  <c r="J127" i="12" s="1"/>
  <c r="D142" i="12"/>
  <c r="E143" i="12" s="1"/>
  <c r="H142" i="12" s="1"/>
  <c r="I142" i="12" s="1"/>
  <c r="J142" i="12" s="1"/>
  <c r="D142" i="10"/>
  <c r="E143" i="10" s="1"/>
  <c r="H142" i="10" s="1"/>
  <c r="I142" i="10" s="1"/>
  <c r="J142" i="10" s="1"/>
  <c r="E128" i="10"/>
  <c r="H127" i="10" s="1"/>
  <c r="I127" i="10" s="1"/>
  <c r="J127" i="10" s="1"/>
  <c r="D145" i="30"/>
  <c r="E146" i="30" s="1"/>
  <c r="H145" i="30" s="1"/>
  <c r="I145" i="30" s="1"/>
  <c r="J145" i="30" s="1"/>
  <c r="E131" i="30"/>
  <c r="H130" i="30" s="1"/>
  <c r="I130" i="30" s="1"/>
  <c r="J130" i="30" s="1"/>
  <c r="E129" i="30"/>
  <c r="H128" i="30" s="1"/>
  <c r="I128" i="30" s="1"/>
  <c r="J128" i="30" s="1"/>
  <c r="D143" i="30"/>
  <c r="E144" i="30" s="1"/>
  <c r="H143" i="30" s="1"/>
  <c r="I143" i="30" s="1"/>
  <c r="J143" i="30" s="1"/>
  <c r="P90" i="30"/>
  <c r="Q90" i="30" s="1"/>
  <c r="S90" i="30" s="1"/>
  <c r="U90" i="30" s="1"/>
  <c r="AJ90" i="30" s="1"/>
  <c r="AN90" i="30" s="1"/>
  <c r="D138" i="19"/>
  <c r="E139" i="19" s="1"/>
  <c r="H138" i="19" s="1"/>
  <c r="I138" i="19" s="1"/>
  <c r="J138" i="19" s="1"/>
  <c r="E124" i="19"/>
  <c r="H123" i="19" s="1"/>
  <c r="I123" i="19" s="1"/>
  <c r="J123" i="19" s="1"/>
  <c r="E114" i="14"/>
  <c r="H113" i="14" s="1"/>
  <c r="I113" i="14" s="1"/>
  <c r="J113" i="14" s="1"/>
  <c r="D129" i="14"/>
  <c r="E115" i="4"/>
  <c r="H114" i="4" s="1"/>
  <c r="I114" i="4" s="1"/>
  <c r="J114" i="4" s="1"/>
  <c r="D130" i="4"/>
  <c r="P74" i="5"/>
  <c r="Q74" i="5" s="1"/>
  <c r="S74" i="5" s="1"/>
  <c r="U74" i="5" s="1"/>
  <c r="AQ74" i="5" s="1"/>
  <c r="AU74" i="5" s="1"/>
  <c r="D145" i="14"/>
  <c r="E146" i="14" s="1"/>
  <c r="H145" i="14" s="1"/>
  <c r="I145" i="14" s="1"/>
  <c r="J145" i="14" s="1"/>
  <c r="E131" i="14"/>
  <c r="H130" i="14" s="1"/>
  <c r="I130" i="14" s="1"/>
  <c r="J130" i="14" s="1"/>
  <c r="D121" i="26"/>
  <c r="E106" i="26"/>
  <c r="H105" i="26" s="1"/>
  <c r="I105" i="26" s="1"/>
  <c r="J105" i="26" s="1"/>
  <c r="P105" i="26" s="1"/>
  <c r="E126" i="14"/>
  <c r="H125" i="14" s="1"/>
  <c r="I125" i="14" s="1"/>
  <c r="J125" i="14" s="1"/>
  <c r="D140" i="14"/>
  <c r="E141" i="14" s="1"/>
  <c r="H140" i="14" s="1"/>
  <c r="I140" i="14" s="1"/>
  <c r="J140" i="14" s="1"/>
  <c r="D145" i="21"/>
  <c r="E146" i="21" s="1"/>
  <c r="H145" i="21" s="1"/>
  <c r="I145" i="21" s="1"/>
  <c r="J145" i="21" s="1"/>
  <c r="E131" i="21"/>
  <c r="H130" i="21" s="1"/>
  <c r="I130" i="21" s="1"/>
  <c r="J130" i="21" s="1"/>
  <c r="Q136" i="24"/>
  <c r="S136" i="24" s="1"/>
  <c r="U136" i="24" s="1"/>
  <c r="AT136" i="24" s="1"/>
  <c r="AX136" i="24" s="1"/>
  <c r="O137" i="24"/>
  <c r="O29" i="26"/>
  <c r="D140" i="8"/>
  <c r="E141" i="8" s="1"/>
  <c r="H140" i="8" s="1"/>
  <c r="I140" i="8" s="1"/>
  <c r="J140" i="8" s="1"/>
  <c r="E126" i="8"/>
  <c r="H125" i="8" s="1"/>
  <c r="I125" i="8" s="1"/>
  <c r="J125" i="8" s="1"/>
  <c r="D137" i="26"/>
  <c r="E138" i="26" s="1"/>
  <c r="H137" i="26" s="1"/>
  <c r="I137" i="26" s="1"/>
  <c r="J137" i="26" s="1"/>
  <c r="E123" i="26"/>
  <c r="H122" i="26" s="1"/>
  <c r="I122" i="26" s="1"/>
  <c r="J122" i="26" s="1"/>
  <c r="D124" i="19"/>
  <c r="E109" i="19"/>
  <c r="H108" i="19" s="1"/>
  <c r="I108" i="19" s="1"/>
  <c r="J108" i="19" s="1"/>
  <c r="P60" i="27"/>
  <c r="Q60" i="27" s="1"/>
  <c r="S60" i="27" s="1"/>
  <c r="U60" i="27" s="1"/>
  <c r="AQ60" i="27" s="1"/>
  <c r="AU60" i="27" s="1"/>
  <c r="E114" i="16"/>
  <c r="H113" i="16" s="1"/>
  <c r="I113" i="16" s="1"/>
  <c r="J113" i="16" s="1"/>
  <c r="D129" i="16"/>
  <c r="D131" i="23"/>
  <c r="E116" i="23"/>
  <c r="H115" i="23" s="1"/>
  <c r="I115" i="23" s="1"/>
  <c r="J115" i="23" s="1"/>
  <c r="E117" i="3"/>
  <c r="H116" i="3" s="1"/>
  <c r="I116" i="3" s="1"/>
  <c r="J116" i="3" s="1"/>
  <c r="D132" i="3"/>
  <c r="E130" i="9"/>
  <c r="H129" i="9" s="1"/>
  <c r="I129" i="9" s="1"/>
  <c r="J129" i="9" s="1"/>
  <c r="D144" i="9"/>
  <c r="E145" i="9" s="1"/>
  <c r="H144" i="9" s="1"/>
  <c r="I144" i="9" s="1"/>
  <c r="J144" i="9" s="1"/>
  <c r="P75" i="33"/>
  <c r="Q75" i="33" s="1"/>
  <c r="S75" i="33" s="1"/>
  <c r="U75" i="33" s="1"/>
  <c r="AQ75" i="33" s="1"/>
  <c r="AU75" i="33" s="1"/>
  <c r="P45" i="5"/>
  <c r="Q45" i="5" s="1"/>
  <c r="S45" i="5" s="1"/>
  <c r="U45" i="5" s="1"/>
  <c r="AQ45" i="5" s="1"/>
  <c r="AU45" i="5" s="1"/>
  <c r="Q105" i="13"/>
  <c r="S105" i="13" s="1"/>
  <c r="U105" i="13" s="1"/>
  <c r="AT105" i="13" s="1"/>
  <c r="AX105" i="13" s="1"/>
  <c r="O106" i="13"/>
  <c r="E128" i="14"/>
  <c r="H127" i="14" s="1"/>
  <c r="I127" i="14" s="1"/>
  <c r="J127" i="14" s="1"/>
  <c r="D142" i="14"/>
  <c r="E143" i="14" s="1"/>
  <c r="H142" i="14" s="1"/>
  <c r="I142" i="14" s="1"/>
  <c r="J142" i="14" s="1"/>
  <c r="Q105" i="33"/>
  <c r="S105" i="33" s="1"/>
  <c r="U105" i="33" s="1"/>
  <c r="AT105" i="33" s="1"/>
  <c r="AX105" i="33" s="1"/>
  <c r="O106" i="33"/>
  <c r="E127" i="8"/>
  <c r="H126" i="8" s="1"/>
  <c r="I126" i="8" s="1"/>
  <c r="J126" i="8" s="1"/>
  <c r="D141" i="8"/>
  <c r="E142" i="8" s="1"/>
  <c r="H141" i="8" s="1"/>
  <c r="I141" i="8" s="1"/>
  <c r="J141" i="8" s="1"/>
  <c r="O44" i="31"/>
  <c r="D144" i="20"/>
  <c r="E145" i="20" s="1"/>
  <c r="H144" i="20" s="1"/>
  <c r="I144" i="20" s="1"/>
  <c r="J144" i="20" s="1"/>
  <c r="E130" i="20"/>
  <c r="H129" i="20" s="1"/>
  <c r="I129" i="20" s="1"/>
  <c r="J129" i="20" s="1"/>
  <c r="E132" i="33"/>
  <c r="H131" i="33" s="1"/>
  <c r="I131" i="33" s="1"/>
  <c r="J131" i="33" s="1"/>
  <c r="D146" i="33"/>
  <c r="E147" i="33" s="1"/>
  <c r="H146" i="33" s="1"/>
  <c r="I146" i="33" s="1"/>
  <c r="J146" i="33" s="1"/>
  <c r="D139" i="12"/>
  <c r="E140" i="12" s="1"/>
  <c r="H139" i="12" s="1"/>
  <c r="I139" i="12" s="1"/>
  <c r="J139" i="12" s="1"/>
  <c r="E125" i="12"/>
  <c r="H124" i="12" s="1"/>
  <c r="I124" i="12" s="1"/>
  <c r="J124" i="12" s="1"/>
  <c r="P90" i="19"/>
  <c r="Q90" i="19" s="1"/>
  <c r="S90" i="19" s="1"/>
  <c r="U90" i="19" s="1"/>
  <c r="AJ90" i="19" s="1"/>
  <c r="AN90" i="19" s="1"/>
  <c r="O91" i="19"/>
  <c r="E127" i="6"/>
  <c r="H126" i="6" s="1"/>
  <c r="I126" i="6" s="1"/>
  <c r="J126" i="6" s="1"/>
  <c r="D141" i="6"/>
  <c r="E142" i="6" s="1"/>
  <c r="H141" i="6" s="1"/>
  <c r="I141" i="6" s="1"/>
  <c r="J141" i="6" s="1"/>
  <c r="E126" i="2"/>
  <c r="H125" i="2" s="1"/>
  <c r="I125" i="2" s="1"/>
  <c r="J125" i="2" s="1"/>
  <c r="D140" i="2"/>
  <c r="E141" i="2" s="1"/>
  <c r="H140" i="2" s="1"/>
  <c r="I140" i="2" s="1"/>
  <c r="J140" i="2" s="1"/>
  <c r="E115" i="26"/>
  <c r="H114" i="26" s="1"/>
  <c r="I114" i="26" s="1"/>
  <c r="J114" i="26" s="1"/>
  <c r="D130" i="26"/>
  <c r="D137" i="14"/>
  <c r="E138" i="14" s="1"/>
  <c r="H137" i="14" s="1"/>
  <c r="I137" i="14" s="1"/>
  <c r="J137" i="14" s="1"/>
  <c r="E123" i="14"/>
  <c r="H122" i="14" s="1"/>
  <c r="I122" i="14" s="1"/>
  <c r="J122" i="14" s="1"/>
  <c r="D141" i="18"/>
  <c r="E142" i="18" s="1"/>
  <c r="H141" i="18" s="1"/>
  <c r="I141" i="18" s="1"/>
  <c r="J141" i="18" s="1"/>
  <c r="E127" i="18"/>
  <c r="H126" i="18" s="1"/>
  <c r="I126" i="18" s="1"/>
  <c r="J126" i="18" s="1"/>
  <c r="D144" i="4"/>
  <c r="E145" i="4" s="1"/>
  <c r="H144" i="4" s="1"/>
  <c r="I144" i="4" s="1"/>
  <c r="J144" i="4" s="1"/>
  <c r="E130" i="4"/>
  <c r="H129" i="4" s="1"/>
  <c r="I129" i="4" s="1"/>
  <c r="J129" i="4" s="1"/>
  <c r="E133" i="9"/>
  <c r="H132" i="9" s="1"/>
  <c r="I132" i="9" s="1"/>
  <c r="J132" i="9" s="1"/>
  <c r="D147" i="9"/>
  <c r="E148" i="9" s="1"/>
  <c r="H147" i="9" s="1"/>
  <c r="I147" i="9" s="1"/>
  <c r="J147" i="9" s="1"/>
  <c r="D138" i="28"/>
  <c r="E139" i="28" s="1"/>
  <c r="H138" i="28" s="1"/>
  <c r="I138" i="28" s="1"/>
  <c r="J138" i="28" s="1"/>
  <c r="E124" i="28"/>
  <c r="H123" i="28" s="1"/>
  <c r="I123" i="28" s="1"/>
  <c r="J123" i="28" s="1"/>
  <c r="Q89" i="26"/>
  <c r="S89" i="26" s="1"/>
  <c r="U89" i="26" s="1"/>
  <c r="AJ89" i="26" s="1"/>
  <c r="AN89" i="26" s="1"/>
  <c r="O90" i="26"/>
  <c r="E124" i="16"/>
  <c r="H123" i="16" s="1"/>
  <c r="I123" i="16" s="1"/>
  <c r="J123" i="16" s="1"/>
  <c r="D138" i="16"/>
  <c r="E139" i="16" s="1"/>
  <c r="H138" i="16" s="1"/>
  <c r="I138" i="16" s="1"/>
  <c r="J138" i="16" s="1"/>
  <c r="P123" i="1"/>
  <c r="Q123" i="1" s="1"/>
  <c r="S123" i="1" s="1"/>
  <c r="U123" i="1" s="1"/>
  <c r="AT123" i="1" s="1"/>
  <c r="E115" i="19"/>
  <c r="H114" i="19" s="1"/>
  <c r="I114" i="19" s="1"/>
  <c r="J114" i="19" s="1"/>
  <c r="D130" i="19"/>
  <c r="E127" i="19"/>
  <c r="H126" i="19" s="1"/>
  <c r="I126" i="19" s="1"/>
  <c r="J126" i="19" s="1"/>
  <c r="D141" i="19"/>
  <c r="E142" i="19" s="1"/>
  <c r="H141" i="19" s="1"/>
  <c r="I141" i="19" s="1"/>
  <c r="J141" i="19" s="1"/>
  <c r="E127" i="13"/>
  <c r="H126" i="13" s="1"/>
  <c r="I126" i="13" s="1"/>
  <c r="J126" i="13" s="1"/>
  <c r="D141" i="13"/>
  <c r="E142" i="13" s="1"/>
  <c r="H141" i="13" s="1"/>
  <c r="I141" i="13" s="1"/>
  <c r="J141" i="13" s="1"/>
  <c r="E123" i="10"/>
  <c r="H122" i="10" s="1"/>
  <c r="I122" i="10" s="1"/>
  <c r="J122" i="10" s="1"/>
  <c r="D137" i="10"/>
  <c r="E138" i="10" s="1"/>
  <c r="H137" i="10" s="1"/>
  <c r="I137" i="10" s="1"/>
  <c r="J137" i="10" s="1"/>
  <c r="P45" i="8"/>
  <c r="Q45" i="8" s="1"/>
  <c r="S45" i="8" s="1"/>
  <c r="U45" i="8" s="1"/>
  <c r="AQ45" i="8" s="1"/>
  <c r="AU45" i="8" s="1"/>
  <c r="P45" i="6"/>
  <c r="Q45" i="6" s="1"/>
  <c r="S45" i="6" s="1"/>
  <c r="U45" i="6" s="1"/>
  <c r="AQ45" i="6" s="1"/>
  <c r="AU45" i="6" s="1"/>
  <c r="E126" i="18"/>
  <c r="H125" i="18" s="1"/>
  <c r="I125" i="18" s="1"/>
  <c r="J125" i="18" s="1"/>
  <c r="D140" i="18"/>
  <c r="E141" i="18" s="1"/>
  <c r="H140" i="18" s="1"/>
  <c r="I140" i="18" s="1"/>
  <c r="J140" i="18" s="1"/>
  <c r="Q89" i="5"/>
  <c r="S89" i="5" s="1"/>
  <c r="U89" i="5" s="1"/>
  <c r="AJ89" i="5" s="1"/>
  <c r="AN89" i="5" s="1"/>
  <c r="O90" i="5"/>
  <c r="E133" i="8"/>
  <c r="H132" i="8" s="1"/>
  <c r="I132" i="8" s="1"/>
  <c r="J132" i="8" s="1"/>
  <c r="D147" i="8"/>
  <c r="E148" i="8" s="1"/>
  <c r="H147" i="8" s="1"/>
  <c r="I147" i="8" s="1"/>
  <c r="J147" i="8" s="1"/>
  <c r="E129" i="2"/>
  <c r="H128" i="2" s="1"/>
  <c r="I128" i="2" s="1"/>
  <c r="J128" i="2" s="1"/>
  <c r="D143" i="2"/>
  <c r="E144" i="2" s="1"/>
  <c r="H143" i="2" s="1"/>
  <c r="I143" i="2" s="1"/>
  <c r="J143" i="2" s="1"/>
  <c r="Q89" i="29"/>
  <c r="S89" i="29" s="1"/>
  <c r="U89" i="29" s="1"/>
  <c r="AJ89" i="29" s="1"/>
  <c r="AN89" i="29" s="1"/>
  <c r="O90" i="29"/>
  <c r="D147" i="12"/>
  <c r="E148" i="12" s="1"/>
  <c r="H147" i="12" s="1"/>
  <c r="I147" i="12" s="1"/>
  <c r="J147" i="12" s="1"/>
  <c r="E133" i="12"/>
  <c r="H132" i="12" s="1"/>
  <c r="I132" i="12" s="1"/>
  <c r="J132" i="12" s="1"/>
  <c r="P44" i="33"/>
  <c r="Q44" i="33" s="1"/>
  <c r="S44" i="33" s="1"/>
  <c r="U44" i="33" s="1"/>
  <c r="AQ44" i="33" s="1"/>
  <c r="AU44" i="33" s="1"/>
  <c r="E127" i="4"/>
  <c r="H126" i="4" s="1"/>
  <c r="I126" i="4" s="1"/>
  <c r="J126" i="4" s="1"/>
  <c r="D141" i="4"/>
  <c r="E142" i="4" s="1"/>
  <c r="H141" i="4" s="1"/>
  <c r="I141" i="4" s="1"/>
  <c r="J141" i="4" s="1"/>
  <c r="P91" i="25"/>
  <c r="Q91" i="25" s="1"/>
  <c r="S91" i="25" s="1"/>
  <c r="U91" i="25" s="1"/>
  <c r="AJ91" i="25" s="1"/>
  <c r="AN91" i="25" s="1"/>
  <c r="O92" i="25"/>
  <c r="P90" i="10"/>
  <c r="Q90" i="10" s="1"/>
  <c r="S90" i="10" s="1"/>
  <c r="U90" i="10" s="1"/>
  <c r="AJ90" i="10" s="1"/>
  <c r="AN90" i="10" s="1"/>
  <c r="D123" i="21"/>
  <c r="E108" i="21"/>
  <c r="H107" i="21" s="1"/>
  <c r="I107" i="21" s="1"/>
  <c r="J107" i="21" s="1"/>
  <c r="D142" i="8"/>
  <c r="E143" i="8" s="1"/>
  <c r="H142" i="8" s="1"/>
  <c r="I142" i="8" s="1"/>
  <c r="J142" i="8" s="1"/>
  <c r="E128" i="8"/>
  <c r="H127" i="8" s="1"/>
  <c r="I127" i="8" s="1"/>
  <c r="J127" i="8" s="1"/>
  <c r="D138" i="14"/>
  <c r="E139" i="14" s="1"/>
  <c r="H138" i="14" s="1"/>
  <c r="I138" i="14" s="1"/>
  <c r="J138" i="14" s="1"/>
  <c r="E124" i="14"/>
  <c r="H123" i="14" s="1"/>
  <c r="I123" i="14" s="1"/>
  <c r="J123" i="14" s="1"/>
  <c r="P139" i="25"/>
  <c r="Q139" i="25" s="1"/>
  <c r="S139" i="25" s="1"/>
  <c r="U139" i="25" s="1"/>
  <c r="AT139" i="25" s="1"/>
  <c r="AX139" i="25" s="1"/>
  <c r="D145" i="10"/>
  <c r="E146" i="10" s="1"/>
  <c r="H145" i="10" s="1"/>
  <c r="I145" i="10" s="1"/>
  <c r="J145" i="10" s="1"/>
  <c r="E131" i="10"/>
  <c r="H130" i="10" s="1"/>
  <c r="I130" i="10" s="1"/>
  <c r="J130" i="10" s="1"/>
  <c r="Q105" i="10"/>
  <c r="S105" i="10" s="1"/>
  <c r="U105" i="10" s="1"/>
  <c r="AT105" i="10" s="1"/>
  <c r="AX105" i="10" s="1"/>
  <c r="O106" i="10"/>
  <c r="E129" i="20"/>
  <c r="H128" i="20" s="1"/>
  <c r="I128" i="20" s="1"/>
  <c r="J128" i="20" s="1"/>
  <c r="D143" i="20"/>
  <c r="E144" i="20" s="1"/>
  <c r="H143" i="20" s="1"/>
  <c r="I143" i="20" s="1"/>
  <c r="J143" i="20" s="1"/>
  <c r="E126" i="31"/>
  <c r="H125" i="31" s="1"/>
  <c r="I125" i="31" s="1"/>
  <c r="J125" i="31" s="1"/>
  <c r="D140" i="31"/>
  <c r="E141" i="31" s="1"/>
  <c r="H140" i="31" s="1"/>
  <c r="I140" i="31" s="1"/>
  <c r="J140" i="31" s="1"/>
  <c r="D142" i="22"/>
  <c r="E143" i="22" s="1"/>
  <c r="H142" i="22" s="1"/>
  <c r="I142" i="22" s="1"/>
  <c r="J142" i="22" s="1"/>
  <c r="E128" i="22"/>
  <c r="H127" i="22" s="1"/>
  <c r="I127" i="22" s="1"/>
  <c r="J127" i="22" s="1"/>
  <c r="D136" i="6"/>
  <c r="E137" i="6" s="1"/>
  <c r="H136" i="6" s="1"/>
  <c r="I136" i="6" s="1"/>
  <c r="J136" i="6" s="1"/>
  <c r="P136" i="6" s="1"/>
  <c r="E122" i="6"/>
  <c r="H121" i="6" s="1"/>
  <c r="I121" i="6" s="1"/>
  <c r="J121" i="6" s="1"/>
  <c r="P121" i="6" s="1"/>
  <c r="D140" i="21"/>
  <c r="E141" i="21" s="1"/>
  <c r="H140" i="21" s="1"/>
  <c r="I140" i="21" s="1"/>
  <c r="J140" i="21" s="1"/>
  <c r="E126" i="21"/>
  <c r="H125" i="21" s="1"/>
  <c r="I125" i="21" s="1"/>
  <c r="J125" i="21" s="1"/>
  <c r="D124" i="16"/>
  <c r="E109" i="16"/>
  <c r="H108" i="16" s="1"/>
  <c r="I108" i="16" s="1"/>
  <c r="J108" i="16" s="1"/>
  <c r="E132" i="2"/>
  <c r="H131" i="2" s="1"/>
  <c r="I131" i="2" s="1"/>
  <c r="J131" i="2" s="1"/>
  <c r="D146" i="2"/>
  <c r="E147" i="2" s="1"/>
  <c r="H146" i="2" s="1"/>
  <c r="I146" i="2" s="1"/>
  <c r="J146" i="2" s="1"/>
  <c r="D138" i="18"/>
  <c r="E139" i="18" s="1"/>
  <c r="H138" i="18" s="1"/>
  <c r="I138" i="18" s="1"/>
  <c r="J138" i="18" s="1"/>
  <c r="E124" i="18"/>
  <c r="H123" i="18" s="1"/>
  <c r="I123" i="18" s="1"/>
  <c r="J123" i="18" s="1"/>
  <c r="D131" i="12"/>
  <c r="E116" i="12"/>
  <c r="H115" i="12" s="1"/>
  <c r="I115" i="12" s="1"/>
  <c r="J115" i="12" s="1"/>
  <c r="P28" i="28"/>
  <c r="Q28" i="28" s="1"/>
  <c r="S28" i="28" s="1"/>
  <c r="U28" i="28" s="1"/>
  <c r="AQ28" i="28" s="1"/>
  <c r="AU28" i="28" s="1"/>
  <c r="O29" i="28"/>
  <c r="D142" i="13"/>
  <c r="E143" i="13" s="1"/>
  <c r="H142" i="13" s="1"/>
  <c r="I142" i="13" s="1"/>
  <c r="J142" i="13" s="1"/>
  <c r="E128" i="13"/>
  <c r="H127" i="13" s="1"/>
  <c r="I127" i="13" s="1"/>
  <c r="J127" i="13" s="1"/>
  <c r="D126" i="26"/>
  <c r="E111" i="26"/>
  <c r="H110" i="26" s="1"/>
  <c r="I110" i="26" s="1"/>
  <c r="J110" i="26" s="1"/>
  <c r="E122" i="9"/>
  <c r="H121" i="9" s="1"/>
  <c r="I121" i="9" s="1"/>
  <c r="J121" i="9" s="1"/>
  <c r="P121" i="9" s="1"/>
  <c r="D136" i="9"/>
  <c r="E137" i="9" s="1"/>
  <c r="H136" i="9" s="1"/>
  <c r="I136" i="9" s="1"/>
  <c r="J136" i="9" s="1"/>
  <c r="P136" i="9" s="1"/>
  <c r="E106" i="5"/>
  <c r="H105" i="5" s="1"/>
  <c r="I105" i="5" s="1"/>
  <c r="J105" i="5" s="1"/>
  <c r="P105" i="5" s="1"/>
  <c r="D121" i="5"/>
  <c r="E129" i="27"/>
  <c r="H128" i="27" s="1"/>
  <c r="I128" i="27" s="1"/>
  <c r="J128" i="27" s="1"/>
  <c r="D143" i="27"/>
  <c r="E144" i="27" s="1"/>
  <c r="H143" i="27" s="1"/>
  <c r="I143" i="27" s="1"/>
  <c r="J143" i="27" s="1"/>
  <c r="P90" i="14"/>
  <c r="Q90" i="14" s="1"/>
  <c r="S90" i="14" s="1"/>
  <c r="U90" i="14" s="1"/>
  <c r="AJ90" i="14" s="1"/>
  <c r="AN90" i="14" s="1"/>
  <c r="D141" i="24"/>
  <c r="E142" i="24" s="1"/>
  <c r="H141" i="24" s="1"/>
  <c r="I141" i="24" s="1"/>
  <c r="J141" i="24" s="1"/>
  <c r="E127" i="24"/>
  <c r="H126" i="24" s="1"/>
  <c r="I126" i="24" s="1"/>
  <c r="J126" i="24" s="1"/>
  <c r="D144" i="30"/>
  <c r="E145" i="30" s="1"/>
  <c r="H144" i="30" s="1"/>
  <c r="I144" i="30" s="1"/>
  <c r="J144" i="30" s="1"/>
  <c r="E130" i="30"/>
  <c r="H129" i="30" s="1"/>
  <c r="I129" i="30" s="1"/>
  <c r="J129" i="30" s="1"/>
  <c r="E106" i="29"/>
  <c r="H105" i="29" s="1"/>
  <c r="I105" i="29" s="1"/>
  <c r="J105" i="29" s="1"/>
  <c r="P105" i="29" s="1"/>
  <c r="D121" i="29"/>
  <c r="E111" i="33"/>
  <c r="H110" i="33" s="1"/>
  <c r="I110" i="33" s="1"/>
  <c r="J110" i="33" s="1"/>
  <c r="D126" i="33"/>
  <c r="P107" i="25"/>
  <c r="Q107" i="25" s="1"/>
  <c r="S107" i="25" s="1"/>
  <c r="U107" i="25" s="1"/>
  <c r="AT107" i="25" s="1"/>
  <c r="AX107" i="25" s="1"/>
  <c r="O108" i="25"/>
  <c r="P75" i="30"/>
  <c r="Q75" i="30" s="1"/>
  <c r="S75" i="30" s="1"/>
  <c r="U75" i="30" s="1"/>
  <c r="AQ75" i="30" s="1"/>
  <c r="AU75" i="30" s="1"/>
  <c r="O76" i="30"/>
  <c r="D141" i="23"/>
  <c r="E142" i="23" s="1"/>
  <c r="H141" i="23" s="1"/>
  <c r="I141" i="23" s="1"/>
  <c r="J141" i="23" s="1"/>
  <c r="E127" i="23"/>
  <c r="H126" i="23" s="1"/>
  <c r="I126" i="23" s="1"/>
  <c r="J126" i="23" s="1"/>
  <c r="E125" i="23"/>
  <c r="H124" i="23" s="1"/>
  <c r="I124" i="23" s="1"/>
  <c r="J124" i="23" s="1"/>
  <c r="D139" i="23"/>
  <c r="E140" i="23" s="1"/>
  <c r="H139" i="23" s="1"/>
  <c r="I139" i="23" s="1"/>
  <c r="J139" i="23" s="1"/>
  <c r="E128" i="29"/>
  <c r="H127" i="29" s="1"/>
  <c r="I127" i="29" s="1"/>
  <c r="J127" i="29" s="1"/>
  <c r="D142" i="29"/>
  <c r="E143" i="29" s="1"/>
  <c r="H142" i="29" s="1"/>
  <c r="I142" i="29" s="1"/>
  <c r="J142" i="29" s="1"/>
  <c r="N30" i="22"/>
  <c r="O30" i="22" s="1"/>
  <c r="N46" i="29"/>
  <c r="O46" i="29" s="1"/>
  <c r="D132" i="27"/>
  <c r="E117" i="27"/>
  <c r="H116" i="27" s="1"/>
  <c r="I116" i="27" s="1"/>
  <c r="J116" i="27" s="1"/>
  <c r="O29" i="9"/>
  <c r="E131" i="31"/>
  <c r="H130" i="31" s="1"/>
  <c r="I130" i="31" s="1"/>
  <c r="J130" i="31" s="1"/>
  <c r="D145" i="31"/>
  <c r="E146" i="31" s="1"/>
  <c r="H145" i="31" s="1"/>
  <c r="I145" i="31" s="1"/>
  <c r="J145" i="31" s="1"/>
  <c r="E124" i="29"/>
  <c r="H123" i="29" s="1"/>
  <c r="I123" i="29" s="1"/>
  <c r="J123" i="29" s="1"/>
  <c r="D138" i="29"/>
  <c r="E139" i="29" s="1"/>
  <c r="H138" i="29" s="1"/>
  <c r="I138" i="29" s="1"/>
  <c r="J138" i="29" s="1"/>
  <c r="D140" i="15"/>
  <c r="E141" i="15" s="1"/>
  <c r="H140" i="15" s="1"/>
  <c r="I140" i="15" s="1"/>
  <c r="J140" i="15" s="1"/>
  <c r="E126" i="15"/>
  <c r="H125" i="15" s="1"/>
  <c r="I125" i="15" s="1"/>
  <c r="J125" i="15" s="1"/>
  <c r="D136" i="10"/>
  <c r="E137" i="10" s="1"/>
  <c r="H136" i="10" s="1"/>
  <c r="I136" i="10" s="1"/>
  <c r="J136" i="10" s="1"/>
  <c r="P136" i="10" s="1"/>
  <c r="E122" i="10"/>
  <c r="H121" i="10" s="1"/>
  <c r="I121" i="10" s="1"/>
  <c r="J121" i="10" s="1"/>
  <c r="P121" i="10" s="1"/>
  <c r="Q105" i="6"/>
  <c r="S105" i="6" s="1"/>
  <c r="U105" i="6" s="1"/>
  <c r="AT105" i="6" s="1"/>
  <c r="AX105" i="6" s="1"/>
  <c r="O106" i="6"/>
  <c r="O60" i="17"/>
  <c r="Q89" i="7"/>
  <c r="S89" i="7" s="1"/>
  <c r="U89" i="7" s="1"/>
  <c r="AJ89" i="7" s="1"/>
  <c r="AN89" i="7" s="1"/>
  <c r="O90" i="7"/>
  <c r="P44" i="26"/>
  <c r="Q44" i="26" s="1"/>
  <c r="S44" i="26" s="1"/>
  <c r="U44" i="26" s="1"/>
  <c r="AQ44" i="26" s="1"/>
  <c r="AU44" i="26" s="1"/>
  <c r="O45" i="26"/>
  <c r="D130" i="5"/>
  <c r="E115" i="5"/>
  <c r="H114" i="5" s="1"/>
  <c r="I114" i="5" s="1"/>
  <c r="J114" i="5" s="1"/>
  <c r="D147" i="22"/>
  <c r="E148" i="22" s="1"/>
  <c r="H147" i="22" s="1"/>
  <c r="I147" i="22" s="1"/>
  <c r="J147" i="22" s="1"/>
  <c r="E133" i="22"/>
  <c r="H132" i="22" s="1"/>
  <c r="I132" i="22" s="1"/>
  <c r="J132" i="22" s="1"/>
  <c r="D123" i="3"/>
  <c r="E108" i="3"/>
  <c r="H107" i="3" s="1"/>
  <c r="I107" i="3" s="1"/>
  <c r="J107" i="3" s="1"/>
  <c r="E117" i="33"/>
  <c r="H116" i="33" s="1"/>
  <c r="I116" i="33" s="1"/>
  <c r="J116" i="33" s="1"/>
  <c r="D132" i="33"/>
  <c r="O44" i="27"/>
  <c r="P90" i="20"/>
  <c r="Q90" i="20" s="1"/>
  <c r="S90" i="20" s="1"/>
  <c r="U90" i="20" s="1"/>
  <c r="AJ90" i="20" s="1"/>
  <c r="AN90" i="20" s="1"/>
  <c r="D147" i="23"/>
  <c r="E148" i="23" s="1"/>
  <c r="H147" i="23" s="1"/>
  <c r="I147" i="23" s="1"/>
  <c r="J147" i="23" s="1"/>
  <c r="E133" i="23"/>
  <c r="H132" i="23" s="1"/>
  <c r="I132" i="23" s="1"/>
  <c r="J132" i="23" s="1"/>
  <c r="D146" i="13"/>
  <c r="E147" i="13" s="1"/>
  <c r="H146" i="13" s="1"/>
  <c r="I146" i="13" s="1"/>
  <c r="J146" i="13" s="1"/>
  <c r="E132" i="13"/>
  <c r="H131" i="13" s="1"/>
  <c r="I131" i="13" s="1"/>
  <c r="J131" i="13" s="1"/>
  <c r="E130" i="7"/>
  <c r="H129" i="7" s="1"/>
  <c r="I129" i="7" s="1"/>
  <c r="J129" i="7" s="1"/>
  <c r="D144" i="7"/>
  <c r="E145" i="7" s="1"/>
  <c r="H144" i="7" s="1"/>
  <c r="I144" i="7" s="1"/>
  <c r="J144" i="7" s="1"/>
  <c r="D137" i="2"/>
  <c r="E138" i="2" s="1"/>
  <c r="H137" i="2" s="1"/>
  <c r="I137" i="2" s="1"/>
  <c r="J137" i="2" s="1"/>
  <c r="P137" i="2" s="1"/>
  <c r="E123" i="2"/>
  <c r="H122" i="2" s="1"/>
  <c r="I122" i="2" s="1"/>
  <c r="J122" i="2" s="1"/>
  <c r="P122" i="2" s="1"/>
  <c r="E131" i="12"/>
  <c r="H130" i="12" s="1"/>
  <c r="I130" i="12" s="1"/>
  <c r="J130" i="12" s="1"/>
  <c r="D145" i="12"/>
  <c r="E146" i="12" s="1"/>
  <c r="H145" i="12" s="1"/>
  <c r="I145" i="12" s="1"/>
  <c r="J145" i="12" s="1"/>
  <c r="E115" i="15"/>
  <c r="H114" i="15" s="1"/>
  <c r="I114" i="15" s="1"/>
  <c r="J114" i="15" s="1"/>
  <c r="D130" i="15"/>
  <c r="D136" i="11"/>
  <c r="E137" i="11" s="1"/>
  <c r="H136" i="11" s="1"/>
  <c r="I136" i="11" s="1"/>
  <c r="J136" i="11" s="1"/>
  <c r="P136" i="11" s="1"/>
  <c r="E122" i="11"/>
  <c r="H121" i="11" s="1"/>
  <c r="I121" i="11" s="1"/>
  <c r="J121" i="11" s="1"/>
  <c r="P121" i="11" s="1"/>
  <c r="D141" i="14"/>
  <c r="E142" i="14" s="1"/>
  <c r="H141" i="14" s="1"/>
  <c r="I141" i="14" s="1"/>
  <c r="J141" i="14" s="1"/>
  <c r="E127" i="14"/>
  <c r="H126" i="14" s="1"/>
  <c r="I126" i="14" s="1"/>
  <c r="J126" i="14" s="1"/>
  <c r="Q105" i="9"/>
  <c r="S105" i="9" s="1"/>
  <c r="U105" i="9" s="1"/>
  <c r="AT105" i="9" s="1"/>
  <c r="AX105" i="9" s="1"/>
  <c r="O106" i="9"/>
  <c r="D125" i="5"/>
  <c r="E110" i="5"/>
  <c r="H109" i="5" s="1"/>
  <c r="I109" i="5" s="1"/>
  <c r="J109" i="5" s="1"/>
  <c r="N30" i="33"/>
  <c r="P29" i="33"/>
  <c r="Q29" i="33" s="1"/>
  <c r="S29" i="33" s="1"/>
  <c r="U29" i="33" s="1"/>
  <c r="AQ29" i="33" s="1"/>
  <c r="AU29" i="33" s="1"/>
  <c r="D139" i="3"/>
  <c r="E140" i="3" s="1"/>
  <c r="H139" i="3" s="1"/>
  <c r="I139" i="3" s="1"/>
  <c r="J139" i="3" s="1"/>
  <c r="E125" i="3"/>
  <c r="H124" i="3" s="1"/>
  <c r="I124" i="3" s="1"/>
  <c r="J124" i="3" s="1"/>
  <c r="P29" i="7"/>
  <c r="Q29" i="7" s="1"/>
  <c r="S29" i="7" s="1"/>
  <c r="U29" i="7" s="1"/>
  <c r="AQ29" i="7" s="1"/>
  <c r="AU29" i="7" s="1"/>
  <c r="E106" i="22"/>
  <c r="H105" i="22" s="1"/>
  <c r="I105" i="22" s="1"/>
  <c r="J105" i="22" s="1"/>
  <c r="P105" i="22" s="1"/>
  <c r="D121" i="22"/>
  <c r="D126" i="15"/>
  <c r="E111" i="15"/>
  <c r="H110" i="15" s="1"/>
  <c r="I110" i="15" s="1"/>
  <c r="J110" i="15" s="1"/>
  <c r="D144" i="13"/>
  <c r="E145" i="13" s="1"/>
  <c r="H144" i="13" s="1"/>
  <c r="I144" i="13" s="1"/>
  <c r="J144" i="13" s="1"/>
  <c r="E130" i="13"/>
  <c r="H129" i="13" s="1"/>
  <c r="I129" i="13" s="1"/>
  <c r="J129" i="13" s="1"/>
  <c r="E125" i="17"/>
  <c r="H124" i="17" s="1"/>
  <c r="I124" i="17" s="1"/>
  <c r="J124" i="17" s="1"/>
  <c r="D139" i="17"/>
  <c r="E140" i="17" s="1"/>
  <c r="H139" i="17" s="1"/>
  <c r="I139" i="17" s="1"/>
  <c r="J139" i="17" s="1"/>
  <c r="P75" i="20"/>
  <c r="Q75" i="20" s="1"/>
  <c r="S75" i="20" s="1"/>
  <c r="U75" i="20" s="1"/>
  <c r="AQ75" i="20" s="1"/>
  <c r="AU75" i="20" s="1"/>
  <c r="E125" i="29"/>
  <c r="H124" i="29" s="1"/>
  <c r="I124" i="29" s="1"/>
  <c r="J124" i="29" s="1"/>
  <c r="D139" i="29"/>
  <c r="E140" i="29" s="1"/>
  <c r="H139" i="29" s="1"/>
  <c r="I139" i="29" s="1"/>
  <c r="J139" i="29" s="1"/>
  <c r="D132" i="24"/>
  <c r="E117" i="24"/>
  <c r="H116" i="24" s="1"/>
  <c r="I116" i="24" s="1"/>
  <c r="J116" i="24" s="1"/>
  <c r="D138" i="13"/>
  <c r="E139" i="13" s="1"/>
  <c r="H138" i="13" s="1"/>
  <c r="I138" i="13" s="1"/>
  <c r="J138" i="13" s="1"/>
  <c r="E124" i="13"/>
  <c r="H123" i="13" s="1"/>
  <c r="I123" i="13" s="1"/>
  <c r="J123" i="13" s="1"/>
  <c r="P44" i="3"/>
  <c r="Q44" i="3" s="1"/>
  <c r="S44" i="3" s="1"/>
  <c r="U44" i="3" s="1"/>
  <c r="AQ44" i="3" s="1"/>
  <c r="AU44" i="3" s="1"/>
  <c r="O45" i="3"/>
  <c r="D136" i="19"/>
  <c r="E137" i="19" s="1"/>
  <c r="H136" i="19" s="1"/>
  <c r="I136" i="19" s="1"/>
  <c r="J136" i="19" s="1"/>
  <c r="P136" i="19" s="1"/>
  <c r="E122" i="19"/>
  <c r="H121" i="19" s="1"/>
  <c r="I121" i="19" s="1"/>
  <c r="J121" i="19" s="1"/>
  <c r="P121" i="19" s="1"/>
  <c r="D144" i="31"/>
  <c r="E145" i="31" s="1"/>
  <c r="H144" i="31" s="1"/>
  <c r="I144" i="31" s="1"/>
  <c r="J144" i="31" s="1"/>
  <c r="E130" i="31"/>
  <c r="H129" i="31" s="1"/>
  <c r="I129" i="31" s="1"/>
  <c r="J129" i="31" s="1"/>
  <c r="D121" i="7"/>
  <c r="E106" i="7"/>
  <c r="H105" i="7" s="1"/>
  <c r="I105" i="7" s="1"/>
  <c r="J105" i="7" s="1"/>
  <c r="P105" i="7" s="1"/>
  <c r="D136" i="8"/>
  <c r="E137" i="8" s="1"/>
  <c r="H136" i="8" s="1"/>
  <c r="I136" i="8" s="1"/>
  <c r="J136" i="8" s="1"/>
  <c r="P136" i="8" s="1"/>
  <c r="E122" i="8"/>
  <c r="H121" i="8" s="1"/>
  <c r="I121" i="8" s="1"/>
  <c r="J121" i="8" s="1"/>
  <c r="P121" i="8" s="1"/>
  <c r="P59" i="4"/>
  <c r="Q59" i="4" s="1"/>
  <c r="S59" i="4" s="1"/>
  <c r="U59" i="4" s="1"/>
  <c r="AQ59" i="4" s="1"/>
  <c r="AU59" i="4" s="1"/>
  <c r="E130" i="17"/>
  <c r="H129" i="17" s="1"/>
  <c r="I129" i="17" s="1"/>
  <c r="J129" i="17" s="1"/>
  <c r="D144" i="17"/>
  <c r="E145" i="17" s="1"/>
  <c r="H144" i="17" s="1"/>
  <c r="I144" i="17" s="1"/>
  <c r="J144" i="17" s="1"/>
  <c r="D146" i="20"/>
  <c r="E147" i="20" s="1"/>
  <c r="H146" i="20" s="1"/>
  <c r="I146" i="20" s="1"/>
  <c r="J146" i="20" s="1"/>
  <c r="E132" i="20"/>
  <c r="H131" i="20" s="1"/>
  <c r="I131" i="20" s="1"/>
  <c r="J131" i="20" s="1"/>
  <c r="E109" i="15"/>
  <c r="H108" i="15" s="1"/>
  <c r="I108" i="15" s="1"/>
  <c r="J108" i="15" s="1"/>
  <c r="D124" i="15"/>
  <c r="D129" i="26"/>
  <c r="E114" i="26"/>
  <c r="H113" i="26" s="1"/>
  <c r="I113" i="26" s="1"/>
  <c r="J113" i="26" s="1"/>
  <c r="E113" i="21"/>
  <c r="H112" i="21" s="1"/>
  <c r="I112" i="21" s="1"/>
  <c r="J112" i="21" s="1"/>
  <c r="D128" i="21"/>
  <c r="O60" i="10"/>
  <c r="D143" i="5"/>
  <c r="E144" i="5" s="1"/>
  <c r="H143" i="5" s="1"/>
  <c r="I143" i="5" s="1"/>
  <c r="J143" i="5" s="1"/>
  <c r="E129" i="5"/>
  <c r="H128" i="5" s="1"/>
  <c r="I128" i="5" s="1"/>
  <c r="J128" i="5" s="1"/>
  <c r="D140" i="33"/>
  <c r="E141" i="33" s="1"/>
  <c r="H140" i="33" s="1"/>
  <c r="I140" i="33" s="1"/>
  <c r="J140" i="33" s="1"/>
  <c r="E126" i="33"/>
  <c r="H125" i="33" s="1"/>
  <c r="I125" i="33" s="1"/>
  <c r="J125" i="33" s="1"/>
  <c r="Q105" i="11"/>
  <c r="S105" i="11" s="1"/>
  <c r="U105" i="11" s="1"/>
  <c r="AT105" i="11" s="1"/>
  <c r="AX105" i="11" s="1"/>
  <c r="O106" i="11"/>
  <c r="O76" i="10"/>
  <c r="P124" i="25"/>
  <c r="Q124" i="25" s="1"/>
  <c r="S124" i="25" s="1"/>
  <c r="U124" i="25" s="1"/>
  <c r="AT124" i="25" s="1"/>
  <c r="D137" i="9"/>
  <c r="E138" i="9" s="1"/>
  <c r="H137" i="9" s="1"/>
  <c r="I137" i="9" s="1"/>
  <c r="J137" i="9" s="1"/>
  <c r="E123" i="9"/>
  <c r="H122" i="9" s="1"/>
  <c r="I122" i="9" s="1"/>
  <c r="J122" i="9" s="1"/>
  <c r="D136" i="15"/>
  <c r="E137" i="15" s="1"/>
  <c r="H136" i="15" s="1"/>
  <c r="I136" i="15" s="1"/>
  <c r="J136" i="15" s="1"/>
  <c r="P136" i="15" s="1"/>
  <c r="E122" i="15"/>
  <c r="H121" i="15" s="1"/>
  <c r="I121" i="15" s="1"/>
  <c r="J121" i="15" s="1"/>
  <c r="P121" i="15" s="1"/>
  <c r="Q89" i="22"/>
  <c r="S89" i="22" s="1"/>
  <c r="U89" i="22" s="1"/>
  <c r="AJ89" i="22" s="1"/>
  <c r="AN89" i="22" s="1"/>
  <c r="O90" i="22"/>
  <c r="D137" i="33"/>
  <c r="E138" i="33" s="1"/>
  <c r="H137" i="33" s="1"/>
  <c r="I137" i="33" s="1"/>
  <c r="J137" i="33" s="1"/>
  <c r="E123" i="33"/>
  <c r="H122" i="33" s="1"/>
  <c r="I122" i="33" s="1"/>
  <c r="J122" i="33" s="1"/>
  <c r="P90" i="15"/>
  <c r="Q90" i="15" s="1"/>
  <c r="S90" i="15" s="1"/>
  <c r="U90" i="15" s="1"/>
  <c r="AJ90" i="15" s="1"/>
  <c r="AN90" i="15" s="1"/>
  <c r="N62" i="19"/>
  <c r="O62" i="19" s="1"/>
  <c r="D124" i="7"/>
  <c r="E109" i="7"/>
  <c r="H108" i="7" s="1"/>
  <c r="I108" i="7" s="1"/>
  <c r="J108" i="7" s="1"/>
  <c r="E127" i="11"/>
  <c r="H126" i="11" s="1"/>
  <c r="I126" i="11" s="1"/>
  <c r="J126" i="11" s="1"/>
  <c r="D141" i="11"/>
  <c r="E142" i="11" s="1"/>
  <c r="H141" i="11" s="1"/>
  <c r="I141" i="11" s="1"/>
  <c r="J141" i="11" s="1"/>
  <c r="P44" i="25"/>
  <c r="Q44" i="25" s="1"/>
  <c r="S44" i="25" s="1"/>
  <c r="U44" i="25" s="1"/>
  <c r="AQ44" i="25" s="1"/>
  <c r="AU44" i="25" s="1"/>
  <c r="O45" i="25"/>
  <c r="D144" i="24"/>
  <c r="E145" i="24" s="1"/>
  <c r="H144" i="24" s="1"/>
  <c r="I144" i="24" s="1"/>
  <c r="J144" i="24" s="1"/>
  <c r="E130" i="24"/>
  <c r="H129" i="24" s="1"/>
  <c r="I129" i="24" s="1"/>
  <c r="J129" i="24" s="1"/>
  <c r="P90" i="4"/>
  <c r="Q90" i="4" s="1"/>
  <c r="S90" i="4" s="1"/>
  <c r="U90" i="4" s="1"/>
  <c r="AJ90" i="4" s="1"/>
  <c r="AN90" i="4" s="1"/>
  <c r="O91" i="4"/>
  <c r="D126" i="5"/>
  <c r="E111" i="5"/>
  <c r="H110" i="5" s="1"/>
  <c r="I110" i="5" s="1"/>
  <c r="J110" i="5" s="1"/>
  <c r="D124" i="4"/>
  <c r="E109" i="4"/>
  <c r="H108" i="4" s="1"/>
  <c r="I108" i="4" s="1"/>
  <c r="J108" i="4" s="1"/>
  <c r="D137" i="12"/>
  <c r="E138" i="12" s="1"/>
  <c r="H137" i="12" s="1"/>
  <c r="I137" i="12" s="1"/>
  <c r="J137" i="12" s="1"/>
  <c r="E123" i="12"/>
  <c r="H122" i="12" s="1"/>
  <c r="I122" i="12" s="1"/>
  <c r="J122" i="12" s="1"/>
  <c r="E124" i="6"/>
  <c r="H123" i="6" s="1"/>
  <c r="I123" i="6" s="1"/>
  <c r="J123" i="6" s="1"/>
  <c r="D138" i="6"/>
  <c r="E139" i="6" s="1"/>
  <c r="H138" i="6" s="1"/>
  <c r="I138" i="6" s="1"/>
  <c r="J138" i="6" s="1"/>
  <c r="P106" i="16"/>
  <c r="Q106" i="16" s="1"/>
  <c r="S106" i="16" s="1"/>
  <c r="U106" i="16" s="1"/>
  <c r="AT106" i="16" s="1"/>
  <c r="AX106" i="16" s="1"/>
  <c r="P60" i="18"/>
  <c r="Q60" i="18" s="1"/>
  <c r="S60" i="18" s="1"/>
  <c r="U60" i="18" s="1"/>
  <c r="AQ60" i="18" s="1"/>
  <c r="AU60" i="18" s="1"/>
  <c r="O61" i="18"/>
  <c r="P29" i="11"/>
  <c r="Q29" i="11" s="1"/>
  <c r="S29" i="11" s="1"/>
  <c r="U29" i="11" s="1"/>
  <c r="AQ29" i="11" s="1"/>
  <c r="AU29" i="11" s="1"/>
  <c r="Q105" i="19"/>
  <c r="S105" i="19" s="1"/>
  <c r="U105" i="19" s="1"/>
  <c r="AT105" i="19" s="1"/>
  <c r="AX105" i="19" s="1"/>
  <c r="O106" i="19"/>
  <c r="P27" i="15"/>
  <c r="Q27" i="15" s="1"/>
  <c r="S27" i="15" s="1"/>
  <c r="U27" i="15" s="1"/>
  <c r="AQ27" i="15" s="1"/>
  <c r="AU27" i="15" s="1"/>
  <c r="O28" i="15"/>
  <c r="D143" i="29"/>
  <c r="E144" i="29" s="1"/>
  <c r="H143" i="29" s="1"/>
  <c r="I143" i="29" s="1"/>
  <c r="J143" i="29" s="1"/>
  <c r="E129" i="29"/>
  <c r="H128" i="29" s="1"/>
  <c r="I128" i="29" s="1"/>
  <c r="J128" i="29" s="1"/>
  <c r="D147" i="18"/>
  <c r="E148" i="18" s="1"/>
  <c r="H147" i="18" s="1"/>
  <c r="I147" i="18" s="1"/>
  <c r="J147" i="18" s="1"/>
  <c r="E133" i="18"/>
  <c r="H132" i="18" s="1"/>
  <c r="I132" i="18" s="1"/>
  <c r="J132" i="18" s="1"/>
  <c r="O60" i="8"/>
  <c r="Q105" i="8"/>
  <c r="S105" i="8" s="1"/>
  <c r="U105" i="8" s="1"/>
  <c r="AT105" i="8" s="1"/>
  <c r="AX105" i="8" s="1"/>
  <c r="O106" i="8"/>
  <c r="D144" i="27"/>
  <c r="E145" i="27" s="1"/>
  <c r="H144" i="27" s="1"/>
  <c r="I144" i="27" s="1"/>
  <c r="J144" i="27" s="1"/>
  <c r="E130" i="27"/>
  <c r="H129" i="27" s="1"/>
  <c r="I129" i="27" s="1"/>
  <c r="J129" i="27" s="1"/>
  <c r="E129" i="4"/>
  <c r="H128" i="4" s="1"/>
  <c r="I128" i="4" s="1"/>
  <c r="J128" i="4" s="1"/>
  <c r="D143" i="4"/>
  <c r="E144" i="4" s="1"/>
  <c r="H143" i="4" s="1"/>
  <c r="I143" i="4" s="1"/>
  <c r="J143" i="4" s="1"/>
  <c r="D132" i="11"/>
  <c r="E117" i="11"/>
  <c r="H116" i="11" s="1"/>
  <c r="I116" i="11" s="1"/>
  <c r="J116" i="11" s="1"/>
  <c r="E129" i="26"/>
  <c r="H128" i="26" s="1"/>
  <c r="I128" i="26" s="1"/>
  <c r="J128" i="26" s="1"/>
  <c r="D143" i="26"/>
  <c r="E144" i="26" s="1"/>
  <c r="H143" i="26" s="1"/>
  <c r="I143" i="26" s="1"/>
  <c r="J143" i="26" s="1"/>
  <c r="E129" i="10"/>
  <c r="H128" i="10" s="1"/>
  <c r="I128" i="10" s="1"/>
  <c r="J128" i="10" s="1"/>
  <c r="D143" i="10"/>
  <c r="E144" i="10" s="1"/>
  <c r="H143" i="10" s="1"/>
  <c r="I143" i="10" s="1"/>
  <c r="J143" i="10" s="1"/>
  <c r="Q121" i="28"/>
  <c r="S121" i="28" s="1"/>
  <c r="U121" i="28" s="1"/>
  <c r="AT121" i="28" s="1"/>
  <c r="O122" i="28"/>
  <c r="D143" i="19"/>
  <c r="E144" i="19" s="1"/>
  <c r="H143" i="19" s="1"/>
  <c r="I143" i="19" s="1"/>
  <c r="J143" i="19" s="1"/>
  <c r="E129" i="19"/>
  <c r="H128" i="19" s="1"/>
  <c r="I128" i="19" s="1"/>
  <c r="J128" i="19" s="1"/>
  <c r="D131" i="29"/>
  <c r="E116" i="29"/>
  <c r="H115" i="29" s="1"/>
  <c r="I115" i="29" s="1"/>
  <c r="J115" i="29" s="1"/>
  <c r="P29" i="29"/>
  <c r="Q29" i="29" s="1"/>
  <c r="S29" i="29" s="1"/>
  <c r="U29" i="29" s="1"/>
  <c r="AQ29" i="29" s="1"/>
  <c r="AU29" i="29" s="1"/>
  <c r="N30" i="25"/>
  <c r="P29" i="25"/>
  <c r="Q29" i="25" s="1"/>
  <c r="S29" i="25" s="1"/>
  <c r="U29" i="25" s="1"/>
  <c r="AQ29" i="25" s="1"/>
  <c r="AU29" i="25" s="1"/>
  <c r="O30" i="25"/>
  <c r="AX123" i="25"/>
  <c r="BA123" i="25"/>
  <c r="O60" i="28"/>
  <c r="P60" i="21"/>
  <c r="Q60" i="21" s="1"/>
  <c r="S60" i="21" s="1"/>
  <c r="U60" i="21" s="1"/>
  <c r="AQ60" i="21" s="1"/>
  <c r="AU60" i="21" s="1"/>
  <c r="D138" i="24"/>
  <c r="E139" i="24" s="1"/>
  <c r="H138" i="24" s="1"/>
  <c r="I138" i="24" s="1"/>
  <c r="J138" i="24" s="1"/>
  <c r="E124" i="24"/>
  <c r="H123" i="24" s="1"/>
  <c r="I123" i="24" s="1"/>
  <c r="J123" i="24" s="1"/>
  <c r="Q105" i="15"/>
  <c r="S105" i="15" s="1"/>
  <c r="U105" i="15" s="1"/>
  <c r="AT105" i="15" s="1"/>
  <c r="AX105" i="15" s="1"/>
  <c r="O106" i="15"/>
  <c r="D142" i="19"/>
  <c r="E143" i="19" s="1"/>
  <c r="H142" i="19" s="1"/>
  <c r="I142" i="19" s="1"/>
  <c r="J142" i="19" s="1"/>
  <c r="E128" i="19"/>
  <c r="H127" i="19" s="1"/>
  <c r="I127" i="19" s="1"/>
  <c r="J127" i="19" s="1"/>
  <c r="E128" i="9"/>
  <c r="H127" i="9" s="1"/>
  <c r="I127" i="9" s="1"/>
  <c r="J127" i="9" s="1"/>
  <c r="D142" i="9"/>
  <c r="E143" i="9" s="1"/>
  <c r="H142" i="9" s="1"/>
  <c r="I142" i="9" s="1"/>
  <c r="J142" i="9" s="1"/>
  <c r="P74" i="26"/>
  <c r="Q74" i="26" s="1"/>
  <c r="S74" i="26" s="1"/>
  <c r="U74" i="26" s="1"/>
  <c r="AQ74" i="26" s="1"/>
  <c r="AU74" i="26" s="1"/>
  <c r="O75" i="26"/>
  <c r="P74" i="29"/>
  <c r="Q74" i="29" s="1"/>
  <c r="S74" i="29" s="1"/>
  <c r="U74" i="29" s="1"/>
  <c r="AQ74" i="29" s="1"/>
  <c r="AU74" i="29" s="1"/>
  <c r="E123" i="13"/>
  <c r="H122" i="13" s="1"/>
  <c r="I122" i="13" s="1"/>
  <c r="J122" i="13" s="1"/>
  <c r="D137" i="13"/>
  <c r="E138" i="13" s="1"/>
  <c r="H137" i="13" s="1"/>
  <c r="I137" i="13" s="1"/>
  <c r="J137" i="13" s="1"/>
  <c r="P75" i="4"/>
  <c r="Q75" i="4" s="1"/>
  <c r="S75" i="4" s="1"/>
  <c r="U75" i="4" s="1"/>
  <c r="AQ75" i="4" s="1"/>
  <c r="AU75" i="4" s="1"/>
  <c r="O76" i="4"/>
  <c r="P90" i="21"/>
  <c r="Q90" i="21" s="1"/>
  <c r="S90" i="21" s="1"/>
  <c r="U90" i="21" s="1"/>
  <c r="AJ90" i="21" s="1"/>
  <c r="AN90" i="21" s="1"/>
  <c r="D138" i="10"/>
  <c r="E139" i="10" s="1"/>
  <c r="H138" i="10" s="1"/>
  <c r="I138" i="10" s="1"/>
  <c r="J138" i="10" s="1"/>
  <c r="E124" i="10"/>
  <c r="H123" i="10" s="1"/>
  <c r="I123" i="10" s="1"/>
  <c r="J123" i="10" s="1"/>
  <c r="D137" i="15"/>
  <c r="E138" i="15" s="1"/>
  <c r="H137" i="15" s="1"/>
  <c r="I137" i="15" s="1"/>
  <c r="J137" i="15" s="1"/>
  <c r="E123" i="15"/>
  <c r="H122" i="15" s="1"/>
  <c r="I122" i="15" s="1"/>
  <c r="J122" i="15" s="1"/>
  <c r="D124" i="10"/>
  <c r="E109" i="10"/>
  <c r="H108" i="10" s="1"/>
  <c r="I108" i="10" s="1"/>
  <c r="J108" i="10" s="1"/>
  <c r="E126" i="13"/>
  <c r="H125" i="13" s="1"/>
  <c r="I125" i="13" s="1"/>
  <c r="J125" i="13" s="1"/>
  <c r="D140" i="13"/>
  <c r="E141" i="13" s="1"/>
  <c r="H140" i="13" s="1"/>
  <c r="I140" i="13" s="1"/>
  <c r="J140" i="13" s="1"/>
  <c r="Q121" i="16"/>
  <c r="S121" i="16" s="1"/>
  <c r="U121" i="16" s="1"/>
  <c r="AT121" i="16" s="1"/>
  <c r="O122" i="16"/>
  <c r="D126" i="9"/>
  <c r="E111" i="9"/>
  <c r="H110" i="9" s="1"/>
  <c r="I110" i="9" s="1"/>
  <c r="J110" i="9" s="1"/>
  <c r="E132" i="3"/>
  <c r="H131" i="3" s="1"/>
  <c r="I131" i="3" s="1"/>
  <c r="J131" i="3" s="1"/>
  <c r="D146" i="3"/>
  <c r="E147" i="3" s="1"/>
  <c r="H146" i="3" s="1"/>
  <c r="I146" i="3" s="1"/>
  <c r="J146" i="3" s="1"/>
  <c r="P76" i="21"/>
  <c r="Q76" i="21" s="1"/>
  <c r="S76" i="21" s="1"/>
  <c r="U76" i="21" s="1"/>
  <c r="AQ76" i="21" s="1"/>
  <c r="AU76" i="21" s="1"/>
  <c r="N77" i="21"/>
  <c r="O77" i="21"/>
  <c r="N30" i="30"/>
  <c r="P29" i="30"/>
  <c r="Q29" i="30" s="1"/>
  <c r="S29" i="30" s="1"/>
  <c r="U29" i="30" s="1"/>
  <c r="AQ29" i="30" s="1"/>
  <c r="AU29" i="30" s="1"/>
  <c r="D140" i="9"/>
  <c r="E141" i="9" s="1"/>
  <c r="H140" i="9" s="1"/>
  <c r="I140" i="9" s="1"/>
  <c r="J140" i="9" s="1"/>
  <c r="E126" i="9"/>
  <c r="H125" i="9" s="1"/>
  <c r="I125" i="9" s="1"/>
  <c r="J125" i="9" s="1"/>
  <c r="P75" i="18"/>
  <c r="Q75" i="18" s="1"/>
  <c r="S75" i="18" s="1"/>
  <c r="U75" i="18" s="1"/>
  <c r="AQ75" i="18" s="1"/>
  <c r="AU75" i="18" s="1"/>
  <c r="O76" i="18"/>
  <c r="E107" i="7"/>
  <c r="H106" i="7" s="1"/>
  <c r="I106" i="7" s="1"/>
  <c r="J106" i="7" s="1"/>
  <c r="D122" i="7"/>
  <c r="D137" i="18"/>
  <c r="E138" i="18" s="1"/>
  <c r="H137" i="18" s="1"/>
  <c r="I137" i="18" s="1"/>
  <c r="J137" i="18" s="1"/>
  <c r="E123" i="18"/>
  <c r="H122" i="18" s="1"/>
  <c r="I122" i="18" s="1"/>
  <c r="J122" i="18" s="1"/>
  <c r="D142" i="21"/>
  <c r="E143" i="21" s="1"/>
  <c r="H142" i="21" s="1"/>
  <c r="I142" i="21" s="1"/>
  <c r="J142" i="21" s="1"/>
  <c r="E128" i="21"/>
  <c r="H127" i="21" s="1"/>
  <c r="I127" i="21" s="1"/>
  <c r="J127" i="21" s="1"/>
  <c r="E126" i="19"/>
  <c r="H125" i="19" s="1"/>
  <c r="I125" i="19" s="1"/>
  <c r="J125" i="19" s="1"/>
  <c r="D140" i="19"/>
  <c r="E141" i="19" s="1"/>
  <c r="H140" i="19" s="1"/>
  <c r="I140" i="19" s="1"/>
  <c r="J140" i="19" s="1"/>
  <c r="O62" i="12"/>
  <c r="P45" i="14"/>
  <c r="Q45" i="14" s="1"/>
  <c r="S45" i="14" s="1"/>
  <c r="U45" i="14" s="1"/>
  <c r="AQ45" i="14" s="1"/>
  <c r="AU45" i="14" s="1"/>
  <c r="D144" i="19"/>
  <c r="E145" i="19" s="1"/>
  <c r="H144" i="19" s="1"/>
  <c r="I144" i="19" s="1"/>
  <c r="J144" i="19" s="1"/>
  <c r="E130" i="19"/>
  <c r="H129" i="19" s="1"/>
  <c r="I129" i="19" s="1"/>
  <c r="J129" i="19" s="1"/>
  <c r="Q136" i="28"/>
  <c r="S136" i="28" s="1"/>
  <c r="U136" i="28" s="1"/>
  <c r="AT136" i="28" s="1"/>
  <c r="AX136" i="28" s="1"/>
  <c r="O137" i="28"/>
  <c r="D124" i="20"/>
  <c r="E109" i="20"/>
  <c r="H108" i="20" s="1"/>
  <c r="I108" i="20" s="1"/>
  <c r="J108" i="20" s="1"/>
  <c r="D125" i="29"/>
  <c r="E110" i="29"/>
  <c r="H109" i="29" s="1"/>
  <c r="I109" i="29" s="1"/>
  <c r="J109" i="29" s="1"/>
  <c r="E133" i="21"/>
  <c r="H132" i="21" s="1"/>
  <c r="I132" i="21" s="1"/>
  <c r="J132" i="21" s="1"/>
  <c r="D147" i="21"/>
  <c r="E148" i="21" s="1"/>
  <c r="H147" i="21" s="1"/>
  <c r="I147" i="21" s="1"/>
  <c r="J147" i="21" s="1"/>
  <c r="D147" i="13"/>
  <c r="E148" i="13" s="1"/>
  <c r="H147" i="13" s="1"/>
  <c r="I147" i="13" s="1"/>
  <c r="J147" i="13" s="1"/>
  <c r="E133" i="13"/>
  <c r="H132" i="13" s="1"/>
  <c r="I132" i="13" s="1"/>
  <c r="J132" i="13" s="1"/>
  <c r="E114" i="11"/>
  <c r="H113" i="11" s="1"/>
  <c r="I113" i="11" s="1"/>
  <c r="J113" i="11" s="1"/>
  <c r="D129" i="11"/>
  <c r="P45" i="10"/>
  <c r="Q45" i="10" s="1"/>
  <c r="S45" i="10" s="1"/>
  <c r="U45" i="10" s="1"/>
  <c r="AQ45" i="10" s="1"/>
  <c r="AU45" i="10" s="1"/>
  <c r="P28" i="18"/>
  <c r="Q28" i="18" s="1"/>
  <c r="S28" i="18" s="1"/>
  <c r="U28" i="18" s="1"/>
  <c r="AQ28" i="18" s="1"/>
  <c r="AU28" i="18" s="1"/>
  <c r="O29" i="18"/>
  <c r="P91" i="16"/>
  <c r="Q91" i="16" s="1"/>
  <c r="S91" i="16" s="1"/>
  <c r="U91" i="16" s="1"/>
  <c r="AJ91" i="16" s="1"/>
  <c r="AN91" i="16" s="1"/>
  <c r="O92" i="16"/>
  <c r="E133" i="29"/>
  <c r="H132" i="29" s="1"/>
  <c r="I132" i="29" s="1"/>
  <c r="J132" i="29" s="1"/>
  <c r="D147" i="29"/>
  <c r="E148" i="29" s="1"/>
  <c r="H147" i="29" s="1"/>
  <c r="I147" i="29" s="1"/>
  <c r="J147" i="29" s="1"/>
  <c r="E108" i="22"/>
  <c r="H107" i="22" s="1"/>
  <c r="I107" i="22" s="1"/>
  <c r="J107" i="22" s="1"/>
  <c r="D123" i="22"/>
  <c r="P30" i="23"/>
  <c r="Q30" i="23" s="1"/>
  <c r="S30" i="23" s="1"/>
  <c r="U30" i="23" s="1"/>
  <c r="AQ30" i="23" s="1"/>
  <c r="AU30" i="23" s="1"/>
  <c r="O31" i="23"/>
  <c r="D143" i="11"/>
  <c r="E144" i="11" s="1"/>
  <c r="H143" i="11" s="1"/>
  <c r="I143" i="11" s="1"/>
  <c r="J143" i="11" s="1"/>
  <c r="E129" i="11"/>
  <c r="H128" i="11" s="1"/>
  <c r="I128" i="11" s="1"/>
  <c r="J128" i="11" s="1"/>
  <c r="D125" i="28"/>
  <c r="E110" i="28"/>
  <c r="H109" i="28" s="1"/>
  <c r="I109" i="28" s="1"/>
  <c r="J109" i="28" s="1"/>
  <c r="E132" i="4"/>
  <c r="H131" i="4" s="1"/>
  <c r="I131" i="4" s="1"/>
  <c r="J131" i="4" s="1"/>
  <c r="D146" i="4"/>
  <c r="E147" i="4" s="1"/>
  <c r="H146" i="4" s="1"/>
  <c r="I146" i="4" s="1"/>
  <c r="J146" i="4" s="1"/>
  <c r="O61" i="13"/>
  <c r="Q136" i="16"/>
  <c r="S136" i="16" s="1"/>
  <c r="U136" i="16" s="1"/>
  <c r="AT136" i="16" s="1"/>
  <c r="AX136" i="16" s="1"/>
  <c r="O137" i="16"/>
  <c r="D137" i="31"/>
  <c r="E138" i="31" s="1"/>
  <c r="H137" i="31" s="1"/>
  <c r="I137" i="31" s="1"/>
  <c r="J137" i="31" s="1"/>
  <c r="E123" i="31"/>
  <c r="H122" i="31" s="1"/>
  <c r="I122" i="31" s="1"/>
  <c r="J122" i="31" s="1"/>
  <c r="P74" i="22"/>
  <c r="Q74" i="22" s="1"/>
  <c r="S74" i="22" s="1"/>
  <c r="U74" i="22" s="1"/>
  <c r="AQ74" i="22" s="1"/>
  <c r="AU74" i="22" s="1"/>
  <c r="O75" i="22"/>
  <c r="E126" i="12"/>
  <c r="H125" i="12" s="1"/>
  <c r="I125" i="12" s="1"/>
  <c r="J125" i="12" s="1"/>
  <c r="D140" i="12"/>
  <c r="E141" i="12" s="1"/>
  <c r="H140" i="12" s="1"/>
  <c r="I140" i="12" s="1"/>
  <c r="J140" i="12" s="1"/>
  <c r="E115" i="17"/>
  <c r="H114" i="17" s="1"/>
  <c r="I114" i="17" s="1"/>
  <c r="J114" i="17" s="1"/>
  <c r="D130" i="17"/>
  <c r="D131" i="21"/>
  <c r="E116" i="21"/>
  <c r="H115" i="21" s="1"/>
  <c r="I115" i="21" s="1"/>
  <c r="J115" i="21" s="1"/>
  <c r="D146" i="19"/>
  <c r="E147" i="19" s="1"/>
  <c r="H146" i="19" s="1"/>
  <c r="I146" i="19" s="1"/>
  <c r="J146" i="19" s="1"/>
  <c r="E132" i="19"/>
  <c r="H131" i="19" s="1"/>
  <c r="I131" i="19" s="1"/>
  <c r="J131" i="19" s="1"/>
  <c r="O60" i="25"/>
  <c r="D131" i="26"/>
  <c r="E116" i="26"/>
  <c r="H115" i="26" s="1"/>
  <c r="I115" i="26" s="1"/>
  <c r="J115" i="26" s="1"/>
  <c r="N62" i="12"/>
  <c r="E133" i="5"/>
  <c r="H132" i="5" s="1"/>
  <c r="I132" i="5" s="1"/>
  <c r="J132" i="5" s="1"/>
  <c r="D147" i="5"/>
  <c r="E148" i="5" s="1"/>
  <c r="H147" i="5" s="1"/>
  <c r="I147" i="5" s="1"/>
  <c r="J147" i="5" s="1"/>
  <c r="E125" i="30"/>
  <c r="H124" i="30" s="1"/>
  <c r="I124" i="30" s="1"/>
  <c r="J124" i="30" s="1"/>
  <c r="D139" i="30"/>
  <c r="E140" i="30" s="1"/>
  <c r="H139" i="30" s="1"/>
  <c r="I139" i="30" s="1"/>
  <c r="J139" i="30" s="1"/>
  <c r="E133" i="19"/>
  <c r="H132" i="19" s="1"/>
  <c r="I132" i="19" s="1"/>
  <c r="J132" i="19" s="1"/>
  <c r="D147" i="19"/>
  <c r="E148" i="19" s="1"/>
  <c r="H147" i="19" s="1"/>
  <c r="I147" i="19" s="1"/>
  <c r="J147" i="19" s="1"/>
  <c r="O45" i="9"/>
  <c r="D138" i="12"/>
  <c r="E139" i="12" s="1"/>
  <c r="H138" i="12" s="1"/>
  <c r="I138" i="12" s="1"/>
  <c r="J138" i="12" s="1"/>
  <c r="E124" i="12"/>
  <c r="H123" i="12" s="1"/>
  <c r="I123" i="12" s="1"/>
  <c r="J123" i="12" s="1"/>
  <c r="O28" i="8"/>
  <c r="E127" i="20"/>
  <c r="H126" i="20" s="1"/>
  <c r="I126" i="20" s="1"/>
  <c r="J126" i="20" s="1"/>
  <c r="D141" i="20"/>
  <c r="E142" i="20" s="1"/>
  <c r="H141" i="20" s="1"/>
  <c r="I141" i="20" s="1"/>
  <c r="J141" i="20" s="1"/>
  <c r="P74" i="11"/>
  <c r="Q74" i="11" s="1"/>
  <c r="S74" i="11" s="1"/>
  <c r="U74" i="11" s="1"/>
  <c r="AQ74" i="11" s="1"/>
  <c r="AU74" i="11" s="1"/>
  <c r="E127" i="16"/>
  <c r="H126" i="16" s="1"/>
  <c r="I126" i="16" s="1"/>
  <c r="J126" i="16" s="1"/>
  <c r="D141" i="16"/>
  <c r="E142" i="16" s="1"/>
  <c r="H141" i="16" s="1"/>
  <c r="I141" i="16" s="1"/>
  <c r="J141" i="16" s="1"/>
  <c r="D144" i="18"/>
  <c r="E145" i="18" s="1"/>
  <c r="H144" i="18" s="1"/>
  <c r="I144" i="18" s="1"/>
  <c r="J144" i="18" s="1"/>
  <c r="E130" i="18"/>
  <c r="H129" i="18" s="1"/>
  <c r="I129" i="18" s="1"/>
  <c r="J129" i="18" s="1"/>
  <c r="O29" i="5"/>
  <c r="P74" i="7"/>
  <c r="Q74" i="7" s="1"/>
  <c r="S74" i="7" s="1"/>
  <c r="U74" i="7" s="1"/>
  <c r="AQ74" i="7" s="1"/>
  <c r="AU74" i="7" s="1"/>
  <c r="O75" i="7"/>
  <c r="D145" i="33"/>
  <c r="E146" i="33" s="1"/>
  <c r="H145" i="33" s="1"/>
  <c r="I145" i="33" s="1"/>
  <c r="J145" i="33" s="1"/>
  <c r="E131" i="33"/>
  <c r="H130" i="33" s="1"/>
  <c r="I130" i="33" s="1"/>
  <c r="J130" i="33" s="1"/>
  <c r="D124" i="26"/>
  <c r="E109" i="26"/>
  <c r="H108" i="26" s="1"/>
  <c r="I108" i="26" s="1"/>
  <c r="J108" i="26" s="1"/>
  <c r="N77" i="24"/>
  <c r="O77" i="24" s="1"/>
  <c r="O60" i="33"/>
  <c r="E125" i="5"/>
  <c r="H124" i="5" s="1"/>
  <c r="I124" i="5" s="1"/>
  <c r="J124" i="5" s="1"/>
  <c r="D139" i="5"/>
  <c r="E140" i="5" s="1"/>
  <c r="H139" i="5" s="1"/>
  <c r="I139" i="5" s="1"/>
  <c r="J139" i="5" s="1"/>
  <c r="D142" i="6"/>
  <c r="E143" i="6" s="1"/>
  <c r="H142" i="6" s="1"/>
  <c r="I142" i="6" s="1"/>
  <c r="J142" i="6" s="1"/>
  <c r="E128" i="6"/>
  <c r="H127" i="6" s="1"/>
  <c r="I127" i="6" s="1"/>
  <c r="J127" i="6" s="1"/>
  <c r="Q121" i="27"/>
  <c r="S121" i="27" s="1"/>
  <c r="U121" i="27" s="1"/>
  <c r="AT121" i="27" s="1"/>
  <c r="O122" i="27"/>
  <c r="P90" i="3"/>
  <c r="Q90" i="3" s="1"/>
  <c r="S90" i="3" s="1"/>
  <c r="U90" i="3" s="1"/>
  <c r="AJ90" i="3" s="1"/>
  <c r="AN90" i="3" s="1"/>
  <c r="O91" i="3"/>
  <c r="E132" i="18"/>
  <c r="H131" i="18" s="1"/>
  <c r="I131" i="18" s="1"/>
  <c r="J131" i="18" s="1"/>
  <c r="D146" i="18"/>
  <c r="E147" i="18" s="1"/>
  <c r="H146" i="18" s="1"/>
  <c r="I146" i="18" s="1"/>
  <c r="J146" i="18" s="1"/>
  <c r="D143" i="3"/>
  <c r="E144" i="3" s="1"/>
  <c r="H143" i="3" s="1"/>
  <c r="I143" i="3" s="1"/>
  <c r="J143" i="3" s="1"/>
  <c r="E129" i="3"/>
  <c r="H128" i="3" s="1"/>
  <c r="I128" i="3" s="1"/>
  <c r="J128" i="3" s="1"/>
  <c r="N77" i="2"/>
  <c r="P76" i="2"/>
  <c r="Q76" i="2" s="1"/>
  <c r="S76" i="2" s="1"/>
  <c r="U76" i="2" s="1"/>
  <c r="AQ76" i="2" s="1"/>
  <c r="AU76" i="2" s="1"/>
  <c r="O77" i="2"/>
  <c r="P43" i="17"/>
  <c r="Q43" i="17" s="1"/>
  <c r="S43" i="17" s="1"/>
  <c r="U43" i="17" s="1"/>
  <c r="AQ43" i="17" s="1"/>
  <c r="AU43" i="17" s="1"/>
  <c r="O44" i="17"/>
  <c r="P75" i="12"/>
  <c r="Q75" i="12" s="1"/>
  <c r="S75" i="12" s="1"/>
  <c r="U75" i="12" s="1"/>
  <c r="AQ75" i="12" s="1"/>
  <c r="AU75" i="12" s="1"/>
  <c r="O76" i="12"/>
  <c r="E127" i="29"/>
  <c r="H126" i="29" s="1"/>
  <c r="I126" i="29" s="1"/>
  <c r="J126" i="29" s="1"/>
  <c r="D141" i="29"/>
  <c r="E142" i="29" s="1"/>
  <c r="H141" i="29" s="1"/>
  <c r="I141" i="29" s="1"/>
  <c r="J141" i="29" s="1"/>
  <c r="P61" i="2"/>
  <c r="Q61" i="2" s="1"/>
  <c r="S61" i="2" s="1"/>
  <c r="U61" i="2" s="1"/>
  <c r="AQ61" i="2" s="1"/>
  <c r="AU61" i="2" s="1"/>
  <c r="D139" i="6"/>
  <c r="E140" i="6" s="1"/>
  <c r="H139" i="6" s="1"/>
  <c r="I139" i="6" s="1"/>
  <c r="J139" i="6" s="1"/>
  <c r="E125" i="6"/>
  <c r="H124" i="6" s="1"/>
  <c r="I124" i="6" s="1"/>
  <c r="J124" i="6" s="1"/>
  <c r="D131" i="30"/>
  <c r="E116" i="30"/>
  <c r="H115" i="30" s="1"/>
  <c r="I115" i="30" s="1"/>
  <c r="J115" i="30" s="1"/>
  <c r="E110" i="30"/>
  <c r="H109" i="30" s="1"/>
  <c r="I109" i="30" s="1"/>
  <c r="J109" i="30" s="1"/>
  <c r="D125" i="30"/>
  <c r="P44" i="4"/>
  <c r="Q44" i="4" s="1"/>
  <c r="S44" i="4" s="1"/>
  <c r="U44" i="4" s="1"/>
  <c r="AQ44" i="4" s="1"/>
  <c r="AU44" i="4" s="1"/>
  <c r="O45" i="4"/>
  <c r="Q121" i="20"/>
  <c r="S121" i="20" s="1"/>
  <c r="U121" i="20" s="1"/>
  <c r="AT121" i="20" s="1"/>
  <c r="O122" i="20"/>
  <c r="E114" i="22"/>
  <c r="H113" i="22" s="1"/>
  <c r="I113" i="22" s="1"/>
  <c r="J113" i="22" s="1"/>
  <c r="D129" i="22"/>
  <c r="D126" i="31"/>
  <c r="E111" i="31"/>
  <c r="H110" i="31" s="1"/>
  <c r="I110" i="31" s="1"/>
  <c r="J110" i="31" s="1"/>
  <c r="P75" i="19"/>
  <c r="Q75" i="19" s="1"/>
  <c r="S75" i="19" s="1"/>
  <c r="U75" i="19" s="1"/>
  <c r="AQ75" i="19" s="1"/>
  <c r="AU75" i="19" s="1"/>
  <c r="D137" i="17"/>
  <c r="E138" i="17" s="1"/>
  <c r="H137" i="17" s="1"/>
  <c r="I137" i="17" s="1"/>
  <c r="J137" i="17" s="1"/>
  <c r="E123" i="17"/>
  <c r="H122" i="17" s="1"/>
  <c r="I122" i="17" s="1"/>
  <c r="J122" i="17" s="1"/>
  <c r="P44" i="20"/>
  <c r="Q44" i="20" s="1"/>
  <c r="S44" i="20" s="1"/>
  <c r="U44" i="20" s="1"/>
  <c r="AQ44" i="20" s="1"/>
  <c r="AU44" i="20" s="1"/>
  <c r="E115" i="7"/>
  <c r="H114" i="7" s="1"/>
  <c r="I114" i="7" s="1"/>
  <c r="J114" i="7" s="1"/>
  <c r="D130" i="7"/>
  <c r="P28" i="10"/>
  <c r="Q28" i="10" s="1"/>
  <c r="S28" i="10" s="1"/>
  <c r="U28" i="10" s="1"/>
  <c r="AQ28" i="10" s="1"/>
  <c r="AU28" i="10" s="1"/>
  <c r="E127" i="21"/>
  <c r="H126" i="21" s="1"/>
  <c r="I126" i="21" s="1"/>
  <c r="J126" i="21" s="1"/>
  <c r="D141" i="21"/>
  <c r="E142" i="21" s="1"/>
  <c r="H141" i="21" s="1"/>
  <c r="I141" i="21" s="1"/>
  <c r="J141" i="21" s="1"/>
  <c r="P76" i="3"/>
  <c r="Q76" i="3" s="1"/>
  <c r="S76" i="3" s="1"/>
  <c r="U76" i="3" s="1"/>
  <c r="AQ76" i="3" s="1"/>
  <c r="AU76" i="3" s="1"/>
  <c r="P75" i="25"/>
  <c r="Q75" i="25" s="1"/>
  <c r="S75" i="25" s="1"/>
  <c r="U75" i="25" s="1"/>
  <c r="AQ75" i="25" s="1"/>
  <c r="AU75" i="25" s="1"/>
  <c r="D144" i="12"/>
  <c r="E145" i="12" s="1"/>
  <c r="H144" i="12" s="1"/>
  <c r="I144" i="12" s="1"/>
  <c r="J144" i="12" s="1"/>
  <c r="E130" i="12"/>
  <c r="H129" i="12" s="1"/>
  <c r="I129" i="12" s="1"/>
  <c r="J129" i="12" s="1"/>
  <c r="E113" i="14"/>
  <c r="H112" i="14" s="1"/>
  <c r="I112" i="14" s="1"/>
  <c r="J112" i="14" s="1"/>
  <c r="D128" i="14"/>
  <c r="P106" i="27"/>
  <c r="Q106" i="27" s="1"/>
  <c r="S106" i="27" s="1"/>
  <c r="U106" i="27" s="1"/>
  <c r="AT106" i="27" s="1"/>
  <c r="AX106" i="27" s="1"/>
  <c r="E115" i="24"/>
  <c r="H114" i="24" s="1"/>
  <c r="I114" i="24" s="1"/>
  <c r="J114" i="24" s="1"/>
  <c r="D130" i="24"/>
  <c r="Q136" i="27"/>
  <c r="S136" i="27" s="1"/>
  <c r="U136" i="27" s="1"/>
  <c r="AT136" i="27" s="1"/>
  <c r="AX136" i="27" s="1"/>
  <c r="O137" i="27"/>
  <c r="E112" i="30"/>
  <c r="H111" i="30" s="1"/>
  <c r="I111" i="30" s="1"/>
  <c r="J111" i="30" s="1"/>
  <c r="D127" i="30"/>
  <c r="P90" i="33"/>
  <c r="Q90" i="33" s="1"/>
  <c r="S90" i="33" s="1"/>
  <c r="U90" i="33" s="1"/>
  <c r="AJ90" i="33" s="1"/>
  <c r="AN90" i="33" s="1"/>
  <c r="O91" i="33"/>
  <c r="D137" i="21"/>
  <c r="E138" i="21" s="1"/>
  <c r="H137" i="21" s="1"/>
  <c r="I137" i="21" s="1"/>
  <c r="J137" i="21" s="1"/>
  <c r="E123" i="21"/>
  <c r="H122" i="21" s="1"/>
  <c r="I122" i="21" s="1"/>
  <c r="J122" i="21" s="1"/>
  <c r="D142" i="4"/>
  <c r="E143" i="4" s="1"/>
  <c r="H142" i="4" s="1"/>
  <c r="I142" i="4" s="1"/>
  <c r="J142" i="4" s="1"/>
  <c r="E128" i="4"/>
  <c r="H127" i="4" s="1"/>
  <c r="I127" i="4" s="1"/>
  <c r="J127" i="4" s="1"/>
  <c r="D124" i="21"/>
  <c r="E109" i="21"/>
  <c r="H108" i="21" s="1"/>
  <c r="I108" i="21" s="1"/>
  <c r="J108" i="21" s="1"/>
  <c r="D137" i="24"/>
  <c r="E138" i="24" s="1"/>
  <c r="H137" i="24" s="1"/>
  <c r="I137" i="24" s="1"/>
  <c r="J137" i="24" s="1"/>
  <c r="E123" i="24"/>
  <c r="H122" i="24" s="1"/>
  <c r="I122" i="24" s="1"/>
  <c r="J122" i="24" s="1"/>
  <c r="O45" i="16"/>
  <c r="E130" i="8"/>
  <c r="H129" i="8" s="1"/>
  <c r="I129" i="8" s="1"/>
  <c r="J129" i="8" s="1"/>
  <c r="D144" i="8"/>
  <c r="E145" i="8" s="1"/>
  <c r="H144" i="8" s="1"/>
  <c r="I144" i="8" s="1"/>
  <c r="J144" i="8" s="1"/>
  <c r="D142" i="27"/>
  <c r="E143" i="27" s="1"/>
  <c r="H142" i="27" s="1"/>
  <c r="I142" i="27" s="1"/>
  <c r="J142" i="27" s="1"/>
  <c r="E128" i="27"/>
  <c r="H127" i="27" s="1"/>
  <c r="I127" i="27" s="1"/>
  <c r="J127" i="27" s="1"/>
  <c r="D140" i="24"/>
  <c r="E141" i="24" s="1"/>
  <c r="H140" i="24" s="1"/>
  <c r="I140" i="24" s="1"/>
  <c r="J140" i="24" s="1"/>
  <c r="E126" i="24"/>
  <c r="H125" i="24" s="1"/>
  <c r="I125" i="24" s="1"/>
  <c r="J125" i="24" s="1"/>
  <c r="E122" i="3"/>
  <c r="H121" i="3" s="1"/>
  <c r="I121" i="3" s="1"/>
  <c r="J121" i="3" s="1"/>
  <c r="P121" i="3" s="1"/>
  <c r="D136" i="3"/>
  <c r="E137" i="3" s="1"/>
  <c r="H136" i="3" s="1"/>
  <c r="I136" i="3" s="1"/>
  <c r="J136" i="3" s="1"/>
  <c r="P136" i="3" s="1"/>
  <c r="D123" i="33"/>
  <c r="E108" i="33"/>
  <c r="H107" i="33" s="1"/>
  <c r="I107" i="33" s="1"/>
  <c r="J107" i="33" s="1"/>
  <c r="E122" i="30"/>
  <c r="H121" i="30" s="1"/>
  <c r="I121" i="30" s="1"/>
  <c r="J121" i="30" s="1"/>
  <c r="P121" i="30" s="1"/>
  <c r="D136" i="30"/>
  <c r="E137" i="30" s="1"/>
  <c r="H136" i="30" s="1"/>
  <c r="I136" i="30" s="1"/>
  <c r="J136" i="30" s="1"/>
  <c r="P136" i="30" s="1"/>
  <c r="E128" i="18"/>
  <c r="H127" i="18" s="1"/>
  <c r="I127" i="18" s="1"/>
  <c r="J127" i="18" s="1"/>
  <c r="D142" i="18"/>
  <c r="E143" i="18" s="1"/>
  <c r="H142" i="18" s="1"/>
  <c r="I142" i="18" s="1"/>
  <c r="J142" i="18" s="1"/>
  <c r="O139" i="1"/>
  <c r="O91" i="27"/>
  <c r="E130" i="5"/>
  <c r="H129" i="5" s="1"/>
  <c r="I129" i="5" s="1"/>
  <c r="J129" i="5" s="1"/>
  <c r="D144" i="5"/>
  <c r="E145" i="5" s="1"/>
  <c r="H144" i="5" s="1"/>
  <c r="I144" i="5" s="1"/>
  <c r="J144" i="5" s="1"/>
  <c r="Q136" i="20"/>
  <c r="S136" i="20" s="1"/>
  <c r="U136" i="20" s="1"/>
  <c r="AT136" i="20" s="1"/>
  <c r="AX136" i="20" s="1"/>
  <c r="O137" i="20"/>
  <c r="O44" i="28"/>
  <c r="Q105" i="21"/>
  <c r="S105" i="21" s="1"/>
  <c r="U105" i="21" s="1"/>
  <c r="AT105" i="21" s="1"/>
  <c r="AX105" i="21" s="1"/>
  <c r="O106" i="21"/>
  <c r="O91" i="8"/>
  <c r="O46" i="13"/>
  <c r="E127" i="7"/>
  <c r="H126" i="7" s="1"/>
  <c r="I126" i="7" s="1"/>
  <c r="J126" i="7" s="1"/>
  <c r="D141" i="7"/>
  <c r="E142" i="7" s="1"/>
  <c r="H141" i="7" s="1"/>
  <c r="I141" i="7" s="1"/>
  <c r="J141" i="7" s="1"/>
  <c r="O75" i="28"/>
  <c r="O61" i="6"/>
  <c r="O28" i="6"/>
  <c r="D145" i="22"/>
  <c r="E146" i="22" s="1"/>
  <c r="H145" i="22" s="1"/>
  <c r="I145" i="22" s="1"/>
  <c r="J145" i="22" s="1"/>
  <c r="E131" i="22"/>
  <c r="H130" i="22" s="1"/>
  <c r="I130" i="22" s="1"/>
  <c r="J130" i="22" s="1"/>
  <c r="D125" i="20"/>
  <c r="E110" i="20"/>
  <c r="H109" i="20" s="1"/>
  <c r="I109" i="20" s="1"/>
  <c r="J109" i="20" s="1"/>
  <c r="D143" i="33"/>
  <c r="E144" i="33" s="1"/>
  <c r="H143" i="33" s="1"/>
  <c r="I143" i="33" s="1"/>
  <c r="J143" i="33" s="1"/>
  <c r="E129" i="33"/>
  <c r="H128" i="33" s="1"/>
  <c r="I128" i="33" s="1"/>
  <c r="J128" i="33" s="1"/>
  <c r="D144" i="28"/>
  <c r="E145" i="28" s="1"/>
  <c r="H144" i="28" s="1"/>
  <c r="I144" i="28" s="1"/>
  <c r="J144" i="28" s="1"/>
  <c r="E130" i="28"/>
  <c r="H129" i="28" s="1"/>
  <c r="I129" i="28" s="1"/>
  <c r="J129" i="28" s="1"/>
  <c r="O60" i="29"/>
  <c r="E107" i="4"/>
  <c r="H106" i="4" s="1"/>
  <c r="I106" i="4" s="1"/>
  <c r="J106" i="4" s="1"/>
  <c r="D122" i="4"/>
  <c r="P27" i="14"/>
  <c r="Q27" i="14" s="1"/>
  <c r="S27" i="14" s="1"/>
  <c r="U27" i="14" s="1"/>
  <c r="AQ27" i="14" s="1"/>
  <c r="AU27" i="14" s="1"/>
  <c r="D141" i="12"/>
  <c r="E142" i="12" s="1"/>
  <c r="H141" i="12" s="1"/>
  <c r="I141" i="12" s="1"/>
  <c r="J141" i="12" s="1"/>
  <c r="E127" i="12"/>
  <c r="H126" i="12" s="1"/>
  <c r="I126" i="12" s="1"/>
  <c r="J126" i="12" s="1"/>
  <c r="O62" i="15"/>
  <c r="P28" i="4"/>
  <c r="Q28" i="4" s="1"/>
  <c r="S28" i="4" s="1"/>
  <c r="U28" i="4" s="1"/>
  <c r="AQ28" i="4" s="1"/>
  <c r="AU28" i="4" s="1"/>
  <c r="O29" i="4"/>
  <c r="P91" i="2"/>
  <c r="Q91" i="2" s="1"/>
  <c r="S91" i="2" s="1"/>
  <c r="U91" i="2" s="1"/>
  <c r="AJ91" i="2" s="1"/>
  <c r="AN91" i="2" s="1"/>
  <c r="O92" i="2"/>
  <c r="D143" i="31"/>
  <c r="E144" i="31" s="1"/>
  <c r="H143" i="31" s="1"/>
  <c r="I143" i="31" s="1"/>
  <c r="J143" i="31" s="1"/>
  <c r="E129" i="31"/>
  <c r="H128" i="31" s="1"/>
  <c r="I128" i="31" s="1"/>
  <c r="J128" i="31" s="1"/>
  <c r="P47" i="34" l="1"/>
  <c r="Q47" i="34" s="1"/>
  <c r="S47" i="34" s="1"/>
  <c r="U47" i="34" s="1"/>
  <c r="AQ47" i="34" s="1"/>
  <c r="AU47" i="34" s="1"/>
  <c r="P137" i="34"/>
  <c r="Q137" i="34" s="1"/>
  <c r="S137" i="34" s="1"/>
  <c r="U137" i="34" s="1"/>
  <c r="AT137" i="34" s="1"/>
  <c r="AX137" i="34" s="1"/>
  <c r="AX121" i="34"/>
  <c r="BA121" i="34"/>
  <c r="P91" i="34"/>
  <c r="Q91" i="34" s="1"/>
  <c r="S91" i="34" s="1"/>
  <c r="U91" i="34" s="1"/>
  <c r="AJ91" i="34" s="1"/>
  <c r="AN91" i="34" s="1"/>
  <c r="P29" i="34"/>
  <c r="Q29" i="34" s="1"/>
  <c r="S29" i="34" s="1"/>
  <c r="U29" i="34" s="1"/>
  <c r="AQ29" i="34" s="1"/>
  <c r="AU29" i="34" s="1"/>
  <c r="O107" i="34"/>
  <c r="N77" i="34"/>
  <c r="P76" i="34"/>
  <c r="Q76" i="34" s="1"/>
  <c r="S76" i="34" s="1"/>
  <c r="U76" i="34" s="1"/>
  <c r="AQ76" i="34" s="1"/>
  <c r="AU76" i="34" s="1"/>
  <c r="P63" i="34"/>
  <c r="Q63" i="34" s="1"/>
  <c r="S63" i="34" s="1"/>
  <c r="U63" i="34" s="1"/>
  <c r="AQ63" i="34" s="1"/>
  <c r="AU63" i="34" s="1"/>
  <c r="O64" i="34"/>
  <c r="P122" i="34"/>
  <c r="Q122" i="34" s="1"/>
  <c r="S122" i="34" s="1"/>
  <c r="U122" i="34" s="1"/>
  <c r="AT122" i="34" s="1"/>
  <c r="O123" i="34"/>
  <c r="Q122" i="2"/>
  <c r="S122" i="2" s="1"/>
  <c r="U122" i="2" s="1"/>
  <c r="AT122" i="2" s="1"/>
  <c r="O123" i="2"/>
  <c r="Q137" i="2"/>
  <c r="S137" i="2" s="1"/>
  <c r="U137" i="2" s="1"/>
  <c r="AT137" i="2" s="1"/>
  <c r="AX137" i="2" s="1"/>
  <c r="O138" i="2"/>
  <c r="P62" i="1"/>
  <c r="Q62" i="1" s="1"/>
  <c r="S62" i="1" s="1"/>
  <c r="U62" i="1" s="1"/>
  <c r="AQ62" i="1" s="1"/>
  <c r="AU62" i="1" s="1"/>
  <c r="P76" i="12"/>
  <c r="Q76" i="12" s="1"/>
  <c r="S76" i="12" s="1"/>
  <c r="U76" i="12" s="1"/>
  <c r="AQ76" i="12" s="1"/>
  <c r="AU76" i="12" s="1"/>
  <c r="N77" i="12"/>
  <c r="O77" i="12" s="1"/>
  <c r="P62" i="12"/>
  <c r="Q62" i="12" s="1"/>
  <c r="S62" i="12" s="1"/>
  <c r="U62" i="12" s="1"/>
  <c r="AQ62" i="12" s="1"/>
  <c r="AU62" i="12" s="1"/>
  <c r="O63" i="12"/>
  <c r="E122" i="26"/>
  <c r="H121" i="26" s="1"/>
  <c r="I121" i="26" s="1"/>
  <c r="J121" i="26" s="1"/>
  <c r="P121" i="26" s="1"/>
  <c r="D136" i="26"/>
  <c r="E137" i="26" s="1"/>
  <c r="H136" i="26" s="1"/>
  <c r="I136" i="26" s="1"/>
  <c r="J136" i="26" s="1"/>
  <c r="P136" i="26" s="1"/>
  <c r="D140" i="17"/>
  <c r="E141" i="17" s="1"/>
  <c r="H140" i="17" s="1"/>
  <c r="I140" i="17" s="1"/>
  <c r="J140" i="17" s="1"/>
  <c r="E126" i="17"/>
  <c r="H125" i="17" s="1"/>
  <c r="I125" i="17" s="1"/>
  <c r="J125" i="17" s="1"/>
  <c r="Q136" i="30"/>
  <c r="S136" i="30" s="1"/>
  <c r="U136" i="30" s="1"/>
  <c r="AT136" i="30" s="1"/>
  <c r="AX136" i="30" s="1"/>
  <c r="O137" i="30"/>
  <c r="D143" i="14"/>
  <c r="E144" i="14" s="1"/>
  <c r="H143" i="14" s="1"/>
  <c r="I143" i="14" s="1"/>
  <c r="J143" i="14" s="1"/>
  <c r="E129" i="14"/>
  <c r="H128" i="14" s="1"/>
  <c r="I128" i="14" s="1"/>
  <c r="J128" i="14" s="1"/>
  <c r="D145" i="7"/>
  <c r="E146" i="7" s="1"/>
  <c r="H145" i="7" s="1"/>
  <c r="I145" i="7" s="1"/>
  <c r="J145" i="7" s="1"/>
  <c r="E131" i="7"/>
  <c r="H130" i="7" s="1"/>
  <c r="I130" i="7" s="1"/>
  <c r="J130" i="7" s="1"/>
  <c r="P77" i="21"/>
  <c r="Q77" i="21" s="1"/>
  <c r="S77" i="21" s="1"/>
  <c r="U77" i="21" s="1"/>
  <c r="AQ77" i="21" s="1"/>
  <c r="AU77" i="21" s="1"/>
  <c r="N30" i="29"/>
  <c r="P61" i="18"/>
  <c r="Q61" i="18" s="1"/>
  <c r="S61" i="18" s="1"/>
  <c r="U61" i="18" s="1"/>
  <c r="AQ61" i="18" s="1"/>
  <c r="AU61" i="18" s="1"/>
  <c r="Q136" i="15"/>
  <c r="S136" i="15" s="1"/>
  <c r="U136" i="15" s="1"/>
  <c r="AT136" i="15" s="1"/>
  <c r="AX136" i="15" s="1"/>
  <c r="O137" i="15"/>
  <c r="D145" i="5"/>
  <c r="E146" i="5" s="1"/>
  <c r="H145" i="5" s="1"/>
  <c r="I145" i="5" s="1"/>
  <c r="J145" i="5" s="1"/>
  <c r="E131" i="5"/>
  <c r="H130" i="5" s="1"/>
  <c r="I130" i="5" s="1"/>
  <c r="J130" i="5" s="1"/>
  <c r="P29" i="9"/>
  <c r="Q29" i="9" s="1"/>
  <c r="S29" i="9" s="1"/>
  <c r="U29" i="9" s="1"/>
  <c r="AQ29" i="9" s="1"/>
  <c r="AU29" i="9" s="1"/>
  <c r="N30" i="9"/>
  <c r="O30" i="9" s="1"/>
  <c r="N93" i="25"/>
  <c r="P92" i="25"/>
  <c r="Q92" i="25" s="1"/>
  <c r="S92" i="25" s="1"/>
  <c r="U92" i="25" s="1"/>
  <c r="AJ92" i="25" s="1"/>
  <c r="AN92" i="25" s="1"/>
  <c r="O93" i="25"/>
  <c r="N46" i="5"/>
  <c r="Q121" i="13"/>
  <c r="S121" i="13" s="1"/>
  <c r="U121" i="13" s="1"/>
  <c r="AT121" i="13" s="1"/>
  <c r="O122" i="13"/>
  <c r="D140" i="7"/>
  <c r="E141" i="7" s="1"/>
  <c r="H140" i="7" s="1"/>
  <c r="I140" i="7" s="1"/>
  <c r="J140" i="7" s="1"/>
  <c r="E126" i="7"/>
  <c r="H125" i="7" s="1"/>
  <c r="I125" i="7" s="1"/>
  <c r="J125" i="7" s="1"/>
  <c r="P91" i="12"/>
  <c r="Q91" i="12" s="1"/>
  <c r="S91" i="12" s="1"/>
  <c r="U91" i="12" s="1"/>
  <c r="AJ91" i="12" s="1"/>
  <c r="AN91" i="12" s="1"/>
  <c r="O92" i="12"/>
  <c r="Q121" i="4"/>
  <c r="S121" i="4" s="1"/>
  <c r="U121" i="4" s="1"/>
  <c r="AT121" i="4" s="1"/>
  <c r="O122" i="4"/>
  <c r="D143" i="15"/>
  <c r="E144" i="15" s="1"/>
  <c r="H143" i="15" s="1"/>
  <c r="I143" i="15" s="1"/>
  <c r="J143" i="15" s="1"/>
  <c r="E129" i="15"/>
  <c r="H128" i="15" s="1"/>
  <c r="I128" i="15" s="1"/>
  <c r="J128" i="15" s="1"/>
  <c r="P106" i="18"/>
  <c r="Q106" i="18" s="1"/>
  <c r="S106" i="18" s="1"/>
  <c r="U106" i="18" s="1"/>
  <c r="AT106" i="18" s="1"/>
  <c r="AX106" i="18" s="1"/>
  <c r="Q121" i="12"/>
  <c r="S121" i="12" s="1"/>
  <c r="U121" i="12" s="1"/>
  <c r="AT121" i="12" s="1"/>
  <c r="O122" i="12"/>
  <c r="P31" i="16"/>
  <c r="Q31" i="16" s="1"/>
  <c r="S31" i="16" s="1"/>
  <c r="U31" i="16" s="1"/>
  <c r="AQ31" i="16" s="1"/>
  <c r="AU31" i="16" s="1"/>
  <c r="O32" i="16"/>
  <c r="D139" i="13"/>
  <c r="E140" i="13" s="1"/>
  <c r="H139" i="13" s="1"/>
  <c r="I139" i="13" s="1"/>
  <c r="J139" i="13" s="1"/>
  <c r="E125" i="13"/>
  <c r="H124" i="13" s="1"/>
  <c r="I124" i="13" s="1"/>
  <c r="J124" i="13" s="1"/>
  <c r="P46" i="13"/>
  <c r="Q46" i="13" s="1"/>
  <c r="S46" i="13" s="1"/>
  <c r="U46" i="13" s="1"/>
  <c r="AQ46" i="13" s="1"/>
  <c r="AU46" i="13" s="1"/>
  <c r="O47" i="13"/>
  <c r="Q121" i="30"/>
  <c r="S121" i="30" s="1"/>
  <c r="U121" i="30" s="1"/>
  <c r="AT121" i="30" s="1"/>
  <c r="O122" i="30"/>
  <c r="P44" i="17"/>
  <c r="Q44" i="17" s="1"/>
  <c r="S44" i="17" s="1"/>
  <c r="U44" i="17" s="1"/>
  <c r="AQ44" i="17" s="1"/>
  <c r="AU44" i="17" s="1"/>
  <c r="D138" i="22"/>
  <c r="E139" i="22" s="1"/>
  <c r="H138" i="22" s="1"/>
  <c r="I138" i="22" s="1"/>
  <c r="J138" i="22" s="1"/>
  <c r="E124" i="22"/>
  <c r="H123" i="22" s="1"/>
  <c r="I123" i="22" s="1"/>
  <c r="J123" i="22" s="1"/>
  <c r="P106" i="8"/>
  <c r="Q106" i="8" s="1"/>
  <c r="S106" i="8" s="1"/>
  <c r="U106" i="8" s="1"/>
  <c r="AT106" i="8" s="1"/>
  <c r="AX106" i="8" s="1"/>
  <c r="P45" i="25"/>
  <c r="Q45" i="25" s="1"/>
  <c r="S45" i="25" s="1"/>
  <c r="U45" i="25" s="1"/>
  <c r="AQ45" i="25" s="1"/>
  <c r="AU45" i="25" s="1"/>
  <c r="D144" i="26"/>
  <c r="E145" i="26" s="1"/>
  <c r="H144" i="26" s="1"/>
  <c r="I144" i="26" s="1"/>
  <c r="J144" i="26" s="1"/>
  <c r="E130" i="26"/>
  <c r="H129" i="26" s="1"/>
  <c r="I129" i="26" s="1"/>
  <c r="J129" i="26" s="1"/>
  <c r="D140" i="5"/>
  <c r="E141" i="5" s="1"/>
  <c r="H140" i="5" s="1"/>
  <c r="I140" i="5" s="1"/>
  <c r="J140" i="5" s="1"/>
  <c r="E126" i="5"/>
  <c r="H125" i="5" s="1"/>
  <c r="I125" i="5" s="1"/>
  <c r="J125" i="5" s="1"/>
  <c r="P45" i="26"/>
  <c r="Q45" i="26" s="1"/>
  <c r="S45" i="26" s="1"/>
  <c r="U45" i="26" s="1"/>
  <c r="AQ45" i="26" s="1"/>
  <c r="AU45" i="26" s="1"/>
  <c r="E127" i="33"/>
  <c r="H126" i="33" s="1"/>
  <c r="I126" i="33" s="1"/>
  <c r="J126" i="33" s="1"/>
  <c r="D141" i="33"/>
  <c r="E142" i="33" s="1"/>
  <c r="H141" i="33" s="1"/>
  <c r="I141" i="33" s="1"/>
  <c r="J141" i="33" s="1"/>
  <c r="D145" i="19"/>
  <c r="E146" i="19" s="1"/>
  <c r="H145" i="19" s="1"/>
  <c r="I145" i="19" s="1"/>
  <c r="J145" i="19" s="1"/>
  <c r="E131" i="19"/>
  <c r="H130" i="19" s="1"/>
  <c r="I130" i="19" s="1"/>
  <c r="J130" i="19" s="1"/>
  <c r="E125" i="19"/>
  <c r="H124" i="19" s="1"/>
  <c r="I124" i="19" s="1"/>
  <c r="J124" i="19" s="1"/>
  <c r="D139" i="19"/>
  <c r="E140" i="19" s="1"/>
  <c r="H139" i="19" s="1"/>
  <c r="I139" i="19" s="1"/>
  <c r="J139" i="19" s="1"/>
  <c r="Q136" i="13"/>
  <c r="S136" i="13" s="1"/>
  <c r="U136" i="13" s="1"/>
  <c r="AT136" i="13" s="1"/>
  <c r="AX136" i="13" s="1"/>
  <c r="O137" i="13"/>
  <c r="P29" i="13"/>
  <c r="Q29" i="13" s="1"/>
  <c r="S29" i="13" s="1"/>
  <c r="U29" i="13" s="1"/>
  <c r="AQ29" i="13" s="1"/>
  <c r="AU29" i="13" s="1"/>
  <c r="N30" i="13"/>
  <c r="O30" i="13" s="1"/>
  <c r="P48" i="21"/>
  <c r="Q48" i="21" s="1"/>
  <c r="S48" i="21" s="1"/>
  <c r="U48" i="21" s="1"/>
  <c r="AQ48" i="21" s="1"/>
  <c r="AU48" i="21" s="1"/>
  <c r="O49" i="21"/>
  <c r="Q136" i="4"/>
  <c r="S136" i="4" s="1"/>
  <c r="U136" i="4" s="1"/>
  <c r="AT136" i="4" s="1"/>
  <c r="AX136" i="4" s="1"/>
  <c r="O137" i="4"/>
  <c r="Q136" i="12"/>
  <c r="S136" i="12" s="1"/>
  <c r="U136" i="12" s="1"/>
  <c r="AT136" i="12" s="1"/>
  <c r="AX136" i="12" s="1"/>
  <c r="O137" i="12"/>
  <c r="P60" i="9"/>
  <c r="Q60" i="9" s="1"/>
  <c r="S60" i="9" s="1"/>
  <c r="U60" i="9" s="1"/>
  <c r="AQ60" i="9" s="1"/>
  <c r="AU60" i="9" s="1"/>
  <c r="O61" i="9"/>
  <c r="P61" i="26"/>
  <c r="Q61" i="26" s="1"/>
  <c r="S61" i="26" s="1"/>
  <c r="U61" i="26" s="1"/>
  <c r="AQ61" i="26" s="1"/>
  <c r="AU61" i="26" s="1"/>
  <c r="Q105" i="5"/>
  <c r="S105" i="5" s="1"/>
  <c r="U105" i="5" s="1"/>
  <c r="AT105" i="5" s="1"/>
  <c r="AX105" i="5" s="1"/>
  <c r="O106" i="5"/>
  <c r="N46" i="4"/>
  <c r="P45" i="4"/>
  <c r="Q45" i="4" s="1"/>
  <c r="S45" i="4" s="1"/>
  <c r="U45" i="4" s="1"/>
  <c r="AQ45" i="4" s="1"/>
  <c r="AU45" i="4" s="1"/>
  <c r="O46" i="4"/>
  <c r="P60" i="29"/>
  <c r="Q60" i="29" s="1"/>
  <c r="S60" i="29" s="1"/>
  <c r="U60" i="29" s="1"/>
  <c r="AQ60" i="29" s="1"/>
  <c r="AU60" i="29" s="1"/>
  <c r="O61" i="29"/>
  <c r="O45" i="20"/>
  <c r="E126" i="30"/>
  <c r="H125" i="30" s="1"/>
  <c r="I125" i="30" s="1"/>
  <c r="J125" i="30" s="1"/>
  <c r="D140" i="30"/>
  <c r="E141" i="30" s="1"/>
  <c r="H140" i="30" s="1"/>
  <c r="I140" i="30" s="1"/>
  <c r="J140" i="30" s="1"/>
  <c r="O75" i="11"/>
  <c r="E132" i="26"/>
  <c r="H131" i="26" s="1"/>
  <c r="I131" i="26" s="1"/>
  <c r="J131" i="26" s="1"/>
  <c r="D146" i="26"/>
  <c r="E147" i="26" s="1"/>
  <c r="H146" i="26" s="1"/>
  <c r="I146" i="26" s="1"/>
  <c r="J146" i="26" s="1"/>
  <c r="O91" i="21"/>
  <c r="P106" i="15"/>
  <c r="Q106" i="15" s="1"/>
  <c r="S106" i="15" s="1"/>
  <c r="U106" i="15" s="1"/>
  <c r="AT106" i="15" s="1"/>
  <c r="AX106" i="15" s="1"/>
  <c r="O107" i="15"/>
  <c r="E132" i="29"/>
  <c r="H131" i="29" s="1"/>
  <c r="I131" i="29" s="1"/>
  <c r="J131" i="29" s="1"/>
  <c r="D146" i="29"/>
  <c r="E147" i="29" s="1"/>
  <c r="H146" i="29" s="1"/>
  <c r="I146" i="29" s="1"/>
  <c r="J146" i="29" s="1"/>
  <c r="O107" i="16"/>
  <c r="E125" i="15"/>
  <c r="H124" i="15" s="1"/>
  <c r="I124" i="15" s="1"/>
  <c r="J124" i="15" s="1"/>
  <c r="D139" i="15"/>
  <c r="E140" i="15" s="1"/>
  <c r="H139" i="15" s="1"/>
  <c r="I139" i="15" s="1"/>
  <c r="J139" i="15" s="1"/>
  <c r="P106" i="9"/>
  <c r="Q106" i="9" s="1"/>
  <c r="S106" i="9" s="1"/>
  <c r="U106" i="9" s="1"/>
  <c r="AT106" i="9" s="1"/>
  <c r="AX106" i="9" s="1"/>
  <c r="E133" i="27"/>
  <c r="H132" i="27" s="1"/>
  <c r="I132" i="27" s="1"/>
  <c r="J132" i="27" s="1"/>
  <c r="D147" i="27"/>
  <c r="E148" i="27" s="1"/>
  <c r="H147" i="27" s="1"/>
  <c r="I147" i="27" s="1"/>
  <c r="J147" i="27" s="1"/>
  <c r="Q136" i="9"/>
  <c r="S136" i="9" s="1"/>
  <c r="U136" i="9" s="1"/>
  <c r="AT136" i="9" s="1"/>
  <c r="AX136" i="9" s="1"/>
  <c r="O137" i="9"/>
  <c r="O76" i="33"/>
  <c r="O45" i="7"/>
  <c r="P77" i="15"/>
  <c r="Q77" i="15" s="1"/>
  <c r="S77" i="15" s="1"/>
  <c r="U77" i="15" s="1"/>
  <c r="AQ77" i="15" s="1"/>
  <c r="AU77" i="15" s="1"/>
  <c r="O107" i="1"/>
  <c r="E125" i="33"/>
  <c r="H124" i="33" s="1"/>
  <c r="I124" i="33" s="1"/>
  <c r="J124" i="33" s="1"/>
  <c r="D139" i="33"/>
  <c r="E140" i="33" s="1"/>
  <c r="H139" i="33" s="1"/>
  <c r="I139" i="33" s="1"/>
  <c r="J139" i="33" s="1"/>
  <c r="P106" i="4"/>
  <c r="Q106" i="4" s="1"/>
  <c r="S106" i="4" s="1"/>
  <c r="U106" i="4" s="1"/>
  <c r="AT106" i="4" s="1"/>
  <c r="AX106" i="4" s="1"/>
  <c r="O76" i="9"/>
  <c r="P75" i="14"/>
  <c r="Q75" i="14" s="1"/>
  <c r="S75" i="14" s="1"/>
  <c r="U75" i="14" s="1"/>
  <c r="AQ75" i="14" s="1"/>
  <c r="AU75" i="14" s="1"/>
  <c r="P44" i="2"/>
  <c r="Q44" i="2" s="1"/>
  <c r="S44" i="2" s="1"/>
  <c r="U44" i="2" s="1"/>
  <c r="AQ44" i="2" s="1"/>
  <c r="AU44" i="2" s="1"/>
  <c r="O45" i="2"/>
  <c r="E132" i="14"/>
  <c r="H131" i="14" s="1"/>
  <c r="I131" i="14" s="1"/>
  <c r="J131" i="14" s="1"/>
  <c r="D146" i="14"/>
  <c r="E147" i="14" s="1"/>
  <c r="H146" i="14" s="1"/>
  <c r="I146" i="14" s="1"/>
  <c r="J146" i="14" s="1"/>
  <c r="P75" i="22"/>
  <c r="Q75" i="22" s="1"/>
  <c r="S75" i="22" s="1"/>
  <c r="U75" i="22" s="1"/>
  <c r="AQ75" i="22" s="1"/>
  <c r="AU75" i="22" s="1"/>
  <c r="P45" i="18"/>
  <c r="Q45" i="18" s="1"/>
  <c r="S45" i="18" s="1"/>
  <c r="U45" i="18" s="1"/>
  <c r="AQ45" i="18" s="1"/>
  <c r="AU45" i="18" s="1"/>
  <c r="N46" i="18"/>
  <c r="O46" i="18" s="1"/>
  <c r="P91" i="8"/>
  <c r="Q91" i="8" s="1"/>
  <c r="S91" i="8" s="1"/>
  <c r="U91" i="8" s="1"/>
  <c r="AJ91" i="8" s="1"/>
  <c r="AN91" i="8" s="1"/>
  <c r="O92" i="8"/>
  <c r="D138" i="33"/>
  <c r="E139" i="33" s="1"/>
  <c r="H138" i="33" s="1"/>
  <c r="I138" i="33" s="1"/>
  <c r="J138" i="33" s="1"/>
  <c r="E124" i="33"/>
  <c r="H123" i="33" s="1"/>
  <c r="I123" i="33" s="1"/>
  <c r="J123" i="33" s="1"/>
  <c r="P77" i="2"/>
  <c r="Q77" i="2" s="1"/>
  <c r="S77" i="2" s="1"/>
  <c r="U77" i="2" s="1"/>
  <c r="AQ77" i="2" s="1"/>
  <c r="AU77" i="2" s="1"/>
  <c r="O78" i="2"/>
  <c r="P60" i="25"/>
  <c r="Q60" i="25" s="1"/>
  <c r="S60" i="25" s="1"/>
  <c r="U60" i="25" s="1"/>
  <c r="AQ60" i="25" s="1"/>
  <c r="AU60" i="25" s="1"/>
  <c r="P137" i="16"/>
  <c r="Q137" i="16" s="1"/>
  <c r="S137" i="16" s="1"/>
  <c r="U137" i="16" s="1"/>
  <c r="AT137" i="16" s="1"/>
  <c r="AX137" i="16" s="1"/>
  <c r="O138" i="16"/>
  <c r="P60" i="8"/>
  <c r="Q60" i="8" s="1"/>
  <c r="S60" i="8" s="1"/>
  <c r="U60" i="8" s="1"/>
  <c r="AQ60" i="8" s="1"/>
  <c r="AU60" i="8" s="1"/>
  <c r="Q121" i="19"/>
  <c r="S121" i="19" s="1"/>
  <c r="U121" i="19" s="1"/>
  <c r="AT121" i="19" s="1"/>
  <c r="O122" i="19"/>
  <c r="P90" i="7"/>
  <c r="Q90" i="7" s="1"/>
  <c r="S90" i="7" s="1"/>
  <c r="U90" i="7" s="1"/>
  <c r="AJ90" i="7" s="1"/>
  <c r="AN90" i="7" s="1"/>
  <c r="O91" i="7"/>
  <c r="P46" i="29"/>
  <c r="Q46" i="29" s="1"/>
  <c r="S46" i="29" s="1"/>
  <c r="U46" i="29" s="1"/>
  <c r="AQ46" i="29" s="1"/>
  <c r="AU46" i="29" s="1"/>
  <c r="O47" i="29"/>
  <c r="Q121" i="9"/>
  <c r="S121" i="9" s="1"/>
  <c r="U121" i="9" s="1"/>
  <c r="AT121" i="9" s="1"/>
  <c r="O122" i="9"/>
  <c r="P44" i="31"/>
  <c r="Q44" i="31" s="1"/>
  <c r="S44" i="31" s="1"/>
  <c r="U44" i="31" s="1"/>
  <c r="AQ44" i="31" s="1"/>
  <c r="AU44" i="31" s="1"/>
  <c r="O45" i="31"/>
  <c r="P61" i="3"/>
  <c r="Q61" i="3" s="1"/>
  <c r="S61" i="3" s="1"/>
  <c r="U61" i="3" s="1"/>
  <c r="AQ61" i="3" s="1"/>
  <c r="AU61" i="3" s="1"/>
  <c r="E122" i="31"/>
  <c r="H121" i="31" s="1"/>
  <c r="I121" i="31" s="1"/>
  <c r="J121" i="31" s="1"/>
  <c r="P121" i="31" s="1"/>
  <c r="D136" i="31"/>
  <c r="E137" i="31" s="1"/>
  <c r="H136" i="31" s="1"/>
  <c r="I136" i="31" s="1"/>
  <c r="J136" i="31" s="1"/>
  <c r="P136" i="31" s="1"/>
  <c r="E132" i="5"/>
  <c r="H131" i="5" s="1"/>
  <c r="I131" i="5" s="1"/>
  <c r="J131" i="5" s="1"/>
  <c r="D146" i="5"/>
  <c r="E147" i="5" s="1"/>
  <c r="H146" i="5" s="1"/>
  <c r="I146" i="5" s="1"/>
  <c r="J146" i="5" s="1"/>
  <c r="P90" i="17"/>
  <c r="Q90" i="17" s="1"/>
  <c r="S90" i="17" s="1"/>
  <c r="U90" i="17" s="1"/>
  <c r="AJ90" i="17" s="1"/>
  <c r="AN90" i="17" s="1"/>
  <c r="O91" i="17"/>
  <c r="P60" i="14"/>
  <c r="Q60" i="14" s="1"/>
  <c r="S60" i="14" s="1"/>
  <c r="U60" i="14" s="1"/>
  <c r="AQ60" i="14" s="1"/>
  <c r="AU60" i="14" s="1"/>
  <c r="P60" i="22"/>
  <c r="Q60" i="22" s="1"/>
  <c r="S60" i="22" s="1"/>
  <c r="U60" i="22" s="1"/>
  <c r="AQ60" i="22" s="1"/>
  <c r="AU60" i="22" s="1"/>
  <c r="O61" i="22"/>
  <c r="N77" i="16"/>
  <c r="P76" i="16"/>
  <c r="Q76" i="16" s="1"/>
  <c r="S76" i="16" s="1"/>
  <c r="U76" i="16" s="1"/>
  <c r="AQ76" i="16" s="1"/>
  <c r="AU76" i="16" s="1"/>
  <c r="P44" i="15"/>
  <c r="Q44" i="15" s="1"/>
  <c r="S44" i="15" s="1"/>
  <c r="U44" i="15" s="1"/>
  <c r="AQ44" i="15" s="1"/>
  <c r="AU44" i="15" s="1"/>
  <c r="O45" i="15"/>
  <c r="E125" i="21"/>
  <c r="H124" i="21" s="1"/>
  <c r="I124" i="21" s="1"/>
  <c r="J124" i="21" s="1"/>
  <c r="D139" i="21"/>
  <c r="E140" i="21" s="1"/>
  <c r="H139" i="21" s="1"/>
  <c r="I139" i="21" s="1"/>
  <c r="J139" i="21" s="1"/>
  <c r="P106" i="21"/>
  <c r="Q106" i="21" s="1"/>
  <c r="S106" i="21" s="1"/>
  <c r="U106" i="21" s="1"/>
  <c r="AT106" i="21" s="1"/>
  <c r="AX106" i="21" s="1"/>
  <c r="Q136" i="3"/>
  <c r="S136" i="3" s="1"/>
  <c r="U136" i="3" s="1"/>
  <c r="AT136" i="3" s="1"/>
  <c r="AX136" i="3" s="1"/>
  <c r="O137" i="3"/>
  <c r="O76" i="25"/>
  <c r="P60" i="33"/>
  <c r="Q60" i="33" s="1"/>
  <c r="S60" i="33" s="1"/>
  <c r="U60" i="33" s="1"/>
  <c r="AQ60" i="33" s="1"/>
  <c r="AU60" i="33" s="1"/>
  <c r="D140" i="29"/>
  <c r="E141" i="29" s="1"/>
  <c r="H140" i="29" s="1"/>
  <c r="I140" i="29" s="1"/>
  <c r="J140" i="29" s="1"/>
  <c r="E126" i="29"/>
  <c r="H125" i="29" s="1"/>
  <c r="I125" i="29" s="1"/>
  <c r="J125" i="29" s="1"/>
  <c r="N125" i="25"/>
  <c r="O125" i="25" s="1"/>
  <c r="Q136" i="19"/>
  <c r="S136" i="19" s="1"/>
  <c r="U136" i="19" s="1"/>
  <c r="AT136" i="19" s="1"/>
  <c r="AX136" i="19" s="1"/>
  <c r="O137" i="19"/>
  <c r="P30" i="22"/>
  <c r="Q30" i="22" s="1"/>
  <c r="S30" i="22" s="1"/>
  <c r="U30" i="22" s="1"/>
  <c r="AQ30" i="22" s="1"/>
  <c r="AU30" i="22" s="1"/>
  <c r="D136" i="29"/>
  <c r="E137" i="29" s="1"/>
  <c r="H136" i="29" s="1"/>
  <c r="I136" i="29" s="1"/>
  <c r="J136" i="29" s="1"/>
  <c r="P136" i="29" s="1"/>
  <c r="E122" i="29"/>
  <c r="H121" i="29" s="1"/>
  <c r="I121" i="29" s="1"/>
  <c r="J121" i="29" s="1"/>
  <c r="P121" i="29" s="1"/>
  <c r="E125" i="16"/>
  <c r="H124" i="16" s="1"/>
  <c r="I124" i="16" s="1"/>
  <c r="J124" i="16" s="1"/>
  <c r="D139" i="16"/>
  <c r="E140" i="16" s="1"/>
  <c r="H139" i="16" s="1"/>
  <c r="I139" i="16" s="1"/>
  <c r="J139" i="16" s="1"/>
  <c r="N140" i="25"/>
  <c r="O140" i="25" s="1"/>
  <c r="O45" i="33"/>
  <c r="O124" i="1"/>
  <c r="D145" i="26"/>
  <c r="E146" i="26" s="1"/>
  <c r="H145" i="26" s="1"/>
  <c r="I145" i="26" s="1"/>
  <c r="J145" i="26" s="1"/>
  <c r="E131" i="26"/>
  <c r="H130" i="26" s="1"/>
  <c r="I130" i="26" s="1"/>
  <c r="J130" i="26" s="1"/>
  <c r="O75" i="5"/>
  <c r="O45" i="23"/>
  <c r="D145" i="27"/>
  <c r="E146" i="27" s="1"/>
  <c r="H145" i="27" s="1"/>
  <c r="I145" i="27" s="1"/>
  <c r="J145" i="27" s="1"/>
  <c r="E131" i="27"/>
  <c r="H130" i="27" s="1"/>
  <c r="I130" i="27" s="1"/>
  <c r="J130" i="27" s="1"/>
  <c r="P30" i="31"/>
  <c r="Q30" i="31" s="1"/>
  <c r="S30" i="31" s="1"/>
  <c r="U30" i="31" s="1"/>
  <c r="AQ30" i="31" s="1"/>
  <c r="AU30" i="31" s="1"/>
  <c r="P90" i="31"/>
  <c r="Q90" i="31" s="1"/>
  <c r="S90" i="31" s="1"/>
  <c r="U90" i="31" s="1"/>
  <c r="AJ90" i="31" s="1"/>
  <c r="AN90" i="31" s="1"/>
  <c r="E127" i="17"/>
  <c r="H126" i="17" s="1"/>
  <c r="I126" i="17" s="1"/>
  <c r="J126" i="17" s="1"/>
  <c r="D141" i="17"/>
  <c r="E142" i="17" s="1"/>
  <c r="H141" i="17" s="1"/>
  <c r="I141" i="17" s="1"/>
  <c r="J141" i="17" s="1"/>
  <c r="Q105" i="31"/>
  <c r="S105" i="31" s="1"/>
  <c r="U105" i="31" s="1"/>
  <c r="AT105" i="31" s="1"/>
  <c r="AX105" i="31" s="1"/>
  <c r="O106" i="31"/>
  <c r="P29" i="24"/>
  <c r="Q29" i="24" s="1"/>
  <c r="S29" i="24" s="1"/>
  <c r="U29" i="24" s="1"/>
  <c r="AQ29" i="24" s="1"/>
  <c r="AU29" i="24" s="1"/>
  <c r="E123" i="30"/>
  <c r="H122" i="30" s="1"/>
  <c r="I122" i="30" s="1"/>
  <c r="J122" i="30" s="1"/>
  <c r="D137" i="30"/>
  <c r="E138" i="30" s="1"/>
  <c r="H137" i="30" s="1"/>
  <c r="I137" i="30" s="1"/>
  <c r="J137" i="30" s="1"/>
  <c r="E133" i="28"/>
  <c r="H132" i="28" s="1"/>
  <c r="I132" i="28" s="1"/>
  <c r="J132" i="28" s="1"/>
  <c r="D147" i="28"/>
  <c r="E148" i="28" s="1"/>
  <c r="H147" i="28" s="1"/>
  <c r="I147" i="28" s="1"/>
  <c r="J147" i="28" s="1"/>
  <c r="E132" i="8"/>
  <c r="H131" i="8" s="1"/>
  <c r="I131" i="8" s="1"/>
  <c r="J131" i="8" s="1"/>
  <c r="D146" i="8"/>
  <c r="E147" i="8" s="1"/>
  <c r="H146" i="8" s="1"/>
  <c r="I146" i="8" s="1"/>
  <c r="J146" i="8" s="1"/>
  <c r="D136" i="7"/>
  <c r="E137" i="7" s="1"/>
  <c r="H136" i="7" s="1"/>
  <c r="I136" i="7" s="1"/>
  <c r="J136" i="7" s="1"/>
  <c r="P136" i="7" s="1"/>
  <c r="E122" i="7"/>
  <c r="H121" i="7" s="1"/>
  <c r="I121" i="7" s="1"/>
  <c r="J121" i="7" s="1"/>
  <c r="P121" i="7" s="1"/>
  <c r="P90" i="5"/>
  <c r="Q90" i="5" s="1"/>
  <c r="S90" i="5" s="1"/>
  <c r="U90" i="5" s="1"/>
  <c r="AJ90" i="5" s="1"/>
  <c r="AN90" i="5" s="1"/>
  <c r="N93" i="2"/>
  <c r="P92" i="2"/>
  <c r="Q92" i="2" s="1"/>
  <c r="S92" i="2" s="1"/>
  <c r="U92" i="2" s="1"/>
  <c r="AJ92" i="2" s="1"/>
  <c r="AN92" i="2" s="1"/>
  <c r="Q121" i="3"/>
  <c r="S121" i="3" s="1"/>
  <c r="U121" i="3" s="1"/>
  <c r="AT121" i="3" s="1"/>
  <c r="O122" i="3"/>
  <c r="P91" i="33"/>
  <c r="Q91" i="33" s="1"/>
  <c r="S91" i="33" s="1"/>
  <c r="U91" i="33" s="1"/>
  <c r="AJ91" i="33" s="1"/>
  <c r="AN91" i="33" s="1"/>
  <c r="D146" i="30"/>
  <c r="E147" i="30" s="1"/>
  <c r="H146" i="30" s="1"/>
  <c r="I146" i="30" s="1"/>
  <c r="J146" i="30" s="1"/>
  <c r="E132" i="30"/>
  <c r="H131" i="30" s="1"/>
  <c r="I131" i="30" s="1"/>
  <c r="J131" i="30" s="1"/>
  <c r="P77" i="24"/>
  <c r="Q77" i="24" s="1"/>
  <c r="S77" i="24" s="1"/>
  <c r="U77" i="24" s="1"/>
  <c r="AQ77" i="24" s="1"/>
  <c r="AU77" i="24" s="1"/>
  <c r="O78" i="24"/>
  <c r="N62" i="13"/>
  <c r="P61" i="13"/>
  <c r="Q61" i="13" s="1"/>
  <c r="S61" i="13" s="1"/>
  <c r="U61" i="13" s="1"/>
  <c r="AQ61" i="13" s="1"/>
  <c r="AU61" i="13" s="1"/>
  <c r="O62" i="13"/>
  <c r="N93" i="16"/>
  <c r="P92" i="16"/>
  <c r="Q92" i="16" s="1"/>
  <c r="S92" i="16" s="1"/>
  <c r="U92" i="16" s="1"/>
  <c r="AJ92" i="16" s="1"/>
  <c r="AN92" i="16" s="1"/>
  <c r="P76" i="4"/>
  <c r="Q76" i="4" s="1"/>
  <c r="S76" i="4" s="1"/>
  <c r="U76" i="4" s="1"/>
  <c r="AQ76" i="4" s="1"/>
  <c r="AU76" i="4" s="1"/>
  <c r="P122" i="28"/>
  <c r="Q122" i="28" s="1"/>
  <c r="S122" i="28" s="1"/>
  <c r="U122" i="28" s="1"/>
  <c r="AT122" i="28" s="1"/>
  <c r="AX124" i="25"/>
  <c r="BA124" i="25"/>
  <c r="P45" i="3"/>
  <c r="Q45" i="3" s="1"/>
  <c r="S45" i="3" s="1"/>
  <c r="U45" i="3" s="1"/>
  <c r="AQ45" i="3" s="1"/>
  <c r="AU45" i="3" s="1"/>
  <c r="E127" i="15"/>
  <c r="H126" i="15" s="1"/>
  <c r="I126" i="15" s="1"/>
  <c r="J126" i="15" s="1"/>
  <c r="D141" i="15"/>
  <c r="E142" i="15" s="1"/>
  <c r="H141" i="15" s="1"/>
  <c r="I141" i="15" s="1"/>
  <c r="J141" i="15" s="1"/>
  <c r="P60" i="17"/>
  <c r="Q60" i="17" s="1"/>
  <c r="S60" i="17" s="1"/>
  <c r="U60" i="17" s="1"/>
  <c r="AQ60" i="17" s="1"/>
  <c r="AU60" i="17" s="1"/>
  <c r="O61" i="17"/>
  <c r="Q105" i="29"/>
  <c r="S105" i="29" s="1"/>
  <c r="U105" i="29" s="1"/>
  <c r="AT105" i="29" s="1"/>
  <c r="AX105" i="29" s="1"/>
  <c r="O106" i="29"/>
  <c r="D141" i="26"/>
  <c r="E142" i="26" s="1"/>
  <c r="H141" i="26" s="1"/>
  <c r="I141" i="26" s="1"/>
  <c r="J141" i="26" s="1"/>
  <c r="E127" i="26"/>
  <c r="H126" i="26" s="1"/>
  <c r="I126" i="26" s="1"/>
  <c r="J126" i="26" s="1"/>
  <c r="BA123" i="1"/>
  <c r="AX123" i="1"/>
  <c r="P60" i="5"/>
  <c r="Q60" i="5" s="1"/>
  <c r="S60" i="5" s="1"/>
  <c r="U60" i="5" s="1"/>
  <c r="AQ60" i="5" s="1"/>
  <c r="AU60" i="5" s="1"/>
  <c r="O61" i="5"/>
  <c r="E132" i="9"/>
  <c r="H131" i="9" s="1"/>
  <c r="I131" i="9" s="1"/>
  <c r="J131" i="9" s="1"/>
  <c r="D146" i="9"/>
  <c r="E147" i="9" s="1"/>
  <c r="H146" i="9" s="1"/>
  <c r="I146" i="9" s="1"/>
  <c r="J146" i="9" s="1"/>
  <c r="P91" i="24"/>
  <c r="Q91" i="24" s="1"/>
  <c r="S91" i="24" s="1"/>
  <c r="U91" i="24" s="1"/>
  <c r="AJ91" i="24" s="1"/>
  <c r="AN91" i="24" s="1"/>
  <c r="P91" i="23"/>
  <c r="Q91" i="23" s="1"/>
  <c r="S91" i="23" s="1"/>
  <c r="U91" i="23" s="1"/>
  <c r="AJ91" i="23" s="1"/>
  <c r="AN91" i="23" s="1"/>
  <c r="O92" i="23"/>
  <c r="N62" i="31"/>
  <c r="P61" i="31"/>
  <c r="Q61" i="31" s="1"/>
  <c r="S61" i="31" s="1"/>
  <c r="U61" i="31" s="1"/>
  <c r="AQ61" i="31" s="1"/>
  <c r="AU61" i="31" s="1"/>
  <c r="N46" i="12"/>
  <c r="P45" i="12"/>
  <c r="Q45" i="12" s="1"/>
  <c r="S45" i="12" s="1"/>
  <c r="U45" i="12" s="1"/>
  <c r="AQ45" i="12" s="1"/>
  <c r="AU45" i="12" s="1"/>
  <c r="O46" i="12"/>
  <c r="D137" i="20"/>
  <c r="E138" i="20" s="1"/>
  <c r="H137" i="20" s="1"/>
  <c r="I137" i="20" s="1"/>
  <c r="J137" i="20" s="1"/>
  <c r="E123" i="20"/>
  <c r="H122" i="20" s="1"/>
  <c r="I122" i="20" s="1"/>
  <c r="J122" i="20" s="1"/>
  <c r="P106" i="3"/>
  <c r="Q106" i="3" s="1"/>
  <c r="S106" i="3" s="1"/>
  <c r="U106" i="3" s="1"/>
  <c r="AT106" i="3" s="1"/>
  <c r="AX106" i="3" s="1"/>
  <c r="O107" i="3"/>
  <c r="P106" i="10"/>
  <c r="Q106" i="10" s="1"/>
  <c r="S106" i="10" s="1"/>
  <c r="U106" i="10" s="1"/>
  <c r="AT106" i="10" s="1"/>
  <c r="AX106" i="10" s="1"/>
  <c r="O107" i="10"/>
  <c r="P91" i="9"/>
  <c r="Q91" i="9" s="1"/>
  <c r="S91" i="9" s="1"/>
  <c r="U91" i="9" s="1"/>
  <c r="AJ91" i="9" s="1"/>
  <c r="AN91" i="9" s="1"/>
  <c r="P44" i="28"/>
  <c r="Q44" i="28" s="1"/>
  <c r="S44" i="28" s="1"/>
  <c r="U44" i="28" s="1"/>
  <c r="AQ44" i="28" s="1"/>
  <c r="AU44" i="28" s="1"/>
  <c r="O76" i="19"/>
  <c r="P28" i="8"/>
  <c r="Q28" i="8" s="1"/>
  <c r="S28" i="8" s="1"/>
  <c r="U28" i="8" s="1"/>
  <c r="AQ28" i="8" s="1"/>
  <c r="AU28" i="8" s="1"/>
  <c r="O29" i="8"/>
  <c r="D137" i="7"/>
  <c r="E138" i="7" s="1"/>
  <c r="H137" i="7" s="1"/>
  <c r="I137" i="7" s="1"/>
  <c r="J137" i="7" s="1"/>
  <c r="E123" i="7"/>
  <c r="H122" i="7" s="1"/>
  <c r="I122" i="7" s="1"/>
  <c r="J122" i="7" s="1"/>
  <c r="D141" i="9"/>
  <c r="E142" i="9" s="1"/>
  <c r="H141" i="9" s="1"/>
  <c r="I141" i="9" s="1"/>
  <c r="J141" i="9" s="1"/>
  <c r="E127" i="9"/>
  <c r="H126" i="9" s="1"/>
  <c r="I126" i="9" s="1"/>
  <c r="J126" i="9" s="1"/>
  <c r="O61" i="21"/>
  <c r="AX121" i="28"/>
  <c r="BA121" i="28"/>
  <c r="E125" i="7"/>
  <c r="H124" i="7" s="1"/>
  <c r="I124" i="7" s="1"/>
  <c r="J124" i="7" s="1"/>
  <c r="D139" i="7"/>
  <c r="E140" i="7" s="1"/>
  <c r="H139" i="7" s="1"/>
  <c r="I139" i="7" s="1"/>
  <c r="J139" i="7" s="1"/>
  <c r="P76" i="10"/>
  <c r="Q76" i="10" s="1"/>
  <c r="S76" i="10" s="1"/>
  <c r="U76" i="10" s="1"/>
  <c r="AQ76" i="10" s="1"/>
  <c r="AU76" i="10" s="1"/>
  <c r="D136" i="22"/>
  <c r="E137" i="22" s="1"/>
  <c r="H136" i="22" s="1"/>
  <c r="I136" i="22" s="1"/>
  <c r="J136" i="22" s="1"/>
  <c r="P136" i="22" s="1"/>
  <c r="E122" i="22"/>
  <c r="H121" i="22" s="1"/>
  <c r="I121" i="22" s="1"/>
  <c r="J121" i="22" s="1"/>
  <c r="P121" i="22" s="1"/>
  <c r="Q121" i="11"/>
  <c r="S121" i="11" s="1"/>
  <c r="U121" i="11" s="1"/>
  <c r="AT121" i="11" s="1"/>
  <c r="O122" i="11"/>
  <c r="O91" i="20"/>
  <c r="P106" i="6"/>
  <c r="Q106" i="6" s="1"/>
  <c r="S106" i="6" s="1"/>
  <c r="U106" i="6" s="1"/>
  <c r="AT106" i="6" s="1"/>
  <c r="AX106" i="6" s="1"/>
  <c r="O107" i="6"/>
  <c r="N46" i="6"/>
  <c r="O46" i="6" s="1"/>
  <c r="P106" i="33"/>
  <c r="Q106" i="33" s="1"/>
  <c r="S106" i="33" s="1"/>
  <c r="U106" i="33" s="1"/>
  <c r="AT106" i="33" s="1"/>
  <c r="AX106" i="33" s="1"/>
  <c r="O107" i="33"/>
  <c r="N30" i="26"/>
  <c r="P29" i="26"/>
  <c r="Q29" i="26" s="1"/>
  <c r="S29" i="26" s="1"/>
  <c r="U29" i="26" s="1"/>
  <c r="AQ29" i="26" s="1"/>
  <c r="AU29" i="26" s="1"/>
  <c r="D145" i="4"/>
  <c r="E146" i="4" s="1"/>
  <c r="H145" i="4" s="1"/>
  <c r="I145" i="4" s="1"/>
  <c r="J145" i="4" s="1"/>
  <c r="E131" i="4"/>
  <c r="H130" i="4" s="1"/>
  <c r="I130" i="4" s="1"/>
  <c r="J130" i="4" s="1"/>
  <c r="P28" i="1"/>
  <c r="Q28" i="1" s="1"/>
  <c r="S28" i="1" s="1"/>
  <c r="U28" i="1" s="1"/>
  <c r="AQ28" i="1" s="1"/>
  <c r="AU28" i="1" s="1"/>
  <c r="P91" i="13"/>
  <c r="Q91" i="13" s="1"/>
  <c r="S91" i="13" s="1"/>
  <c r="U91" i="13" s="1"/>
  <c r="AJ91" i="13" s="1"/>
  <c r="AN91" i="13" s="1"/>
  <c r="O92" i="13"/>
  <c r="N93" i="1"/>
  <c r="P92" i="1"/>
  <c r="Q92" i="1" s="1"/>
  <c r="S92" i="1" s="1"/>
  <c r="U92" i="1" s="1"/>
  <c r="AJ92" i="1" s="1"/>
  <c r="AN92" i="1" s="1"/>
  <c r="O93" i="1"/>
  <c r="P107" i="24"/>
  <c r="Q107" i="24" s="1"/>
  <c r="S107" i="24" s="1"/>
  <c r="U107" i="24" s="1"/>
  <c r="AT107" i="24" s="1"/>
  <c r="AX107" i="24" s="1"/>
  <c r="O108" i="24"/>
  <c r="P76" i="23"/>
  <c r="Q76" i="23" s="1"/>
  <c r="S76" i="23" s="1"/>
  <c r="U76" i="23" s="1"/>
  <c r="AQ76" i="23" s="1"/>
  <c r="AU76" i="23" s="1"/>
  <c r="E126" i="3"/>
  <c r="H125" i="3" s="1"/>
  <c r="I125" i="3" s="1"/>
  <c r="J125" i="3" s="1"/>
  <c r="D140" i="3"/>
  <c r="E141" i="3" s="1"/>
  <c r="H140" i="3" s="1"/>
  <c r="I140" i="3" s="1"/>
  <c r="J140" i="3" s="1"/>
  <c r="P61" i="30"/>
  <c r="Q61" i="30" s="1"/>
  <c r="S61" i="30" s="1"/>
  <c r="U61" i="30" s="1"/>
  <c r="AQ61" i="30" s="1"/>
  <c r="AU61" i="30" s="1"/>
  <c r="P75" i="27"/>
  <c r="Q75" i="27" s="1"/>
  <c r="S75" i="27" s="1"/>
  <c r="U75" i="27" s="1"/>
  <c r="AQ75" i="27" s="1"/>
  <c r="AU75" i="27" s="1"/>
  <c r="P29" i="4"/>
  <c r="Q29" i="4" s="1"/>
  <c r="S29" i="4" s="1"/>
  <c r="U29" i="4" s="1"/>
  <c r="AQ29" i="4" s="1"/>
  <c r="AU29" i="4" s="1"/>
  <c r="P137" i="20"/>
  <c r="Q137" i="20" s="1"/>
  <c r="S137" i="20" s="1"/>
  <c r="U137" i="20" s="1"/>
  <c r="AT137" i="20" s="1"/>
  <c r="AX137" i="20" s="1"/>
  <c r="O138" i="20"/>
  <c r="E128" i="30"/>
  <c r="H127" i="30" s="1"/>
  <c r="I127" i="30" s="1"/>
  <c r="J127" i="30" s="1"/>
  <c r="D142" i="30"/>
  <c r="E143" i="30" s="1"/>
  <c r="H142" i="30" s="1"/>
  <c r="I142" i="30" s="1"/>
  <c r="J142" i="30" s="1"/>
  <c r="E125" i="26"/>
  <c r="H124" i="26" s="1"/>
  <c r="I124" i="26" s="1"/>
  <c r="J124" i="26" s="1"/>
  <c r="D139" i="26"/>
  <c r="E140" i="26" s="1"/>
  <c r="H139" i="26" s="1"/>
  <c r="I139" i="26" s="1"/>
  <c r="J139" i="26" s="1"/>
  <c r="P29" i="18"/>
  <c r="Q29" i="18" s="1"/>
  <c r="S29" i="18" s="1"/>
  <c r="U29" i="18" s="1"/>
  <c r="AQ29" i="18" s="1"/>
  <c r="AU29" i="18" s="1"/>
  <c r="E125" i="20"/>
  <c r="H124" i="20" s="1"/>
  <c r="I124" i="20" s="1"/>
  <c r="J124" i="20" s="1"/>
  <c r="D139" i="20"/>
  <c r="E140" i="20" s="1"/>
  <c r="H139" i="20" s="1"/>
  <c r="I139" i="20" s="1"/>
  <c r="J139" i="20" s="1"/>
  <c r="P122" i="16"/>
  <c r="Q122" i="16" s="1"/>
  <c r="S122" i="16" s="1"/>
  <c r="U122" i="16" s="1"/>
  <c r="AT122" i="16" s="1"/>
  <c r="P62" i="19"/>
  <c r="Q62" i="19" s="1"/>
  <c r="S62" i="19" s="1"/>
  <c r="U62" i="19" s="1"/>
  <c r="AQ62" i="19" s="1"/>
  <c r="AU62" i="19" s="1"/>
  <c r="P106" i="11"/>
  <c r="Q106" i="11" s="1"/>
  <c r="S106" i="11" s="1"/>
  <c r="U106" i="11" s="1"/>
  <c r="AT106" i="11" s="1"/>
  <c r="AX106" i="11" s="1"/>
  <c r="O107" i="11"/>
  <c r="Q105" i="22"/>
  <c r="S105" i="22" s="1"/>
  <c r="U105" i="22" s="1"/>
  <c r="AT105" i="22" s="1"/>
  <c r="AX105" i="22" s="1"/>
  <c r="O106" i="22"/>
  <c r="Q136" i="11"/>
  <c r="S136" i="11" s="1"/>
  <c r="U136" i="11" s="1"/>
  <c r="AT136" i="11" s="1"/>
  <c r="AX136" i="11" s="1"/>
  <c r="O137" i="11"/>
  <c r="Q121" i="6"/>
  <c r="S121" i="6" s="1"/>
  <c r="U121" i="6" s="1"/>
  <c r="AT121" i="6" s="1"/>
  <c r="O122" i="6"/>
  <c r="P91" i="6"/>
  <c r="Q91" i="6" s="1"/>
  <c r="S91" i="6" s="1"/>
  <c r="U91" i="6" s="1"/>
  <c r="AJ91" i="6" s="1"/>
  <c r="AN91" i="6" s="1"/>
  <c r="O92" i="6"/>
  <c r="E125" i="8"/>
  <c r="H124" i="8" s="1"/>
  <c r="I124" i="8" s="1"/>
  <c r="J124" i="8" s="1"/>
  <c r="D139" i="8"/>
  <c r="E140" i="8" s="1"/>
  <c r="H139" i="8" s="1"/>
  <c r="I139" i="8" s="1"/>
  <c r="J139" i="8" s="1"/>
  <c r="P107" i="2"/>
  <c r="Q107" i="2" s="1"/>
  <c r="S107" i="2" s="1"/>
  <c r="U107" i="2" s="1"/>
  <c r="AT107" i="2" s="1"/>
  <c r="AX107" i="2" s="1"/>
  <c r="P28" i="19"/>
  <c r="Q28" i="19" s="1"/>
  <c r="S28" i="19" s="1"/>
  <c r="U28" i="19" s="1"/>
  <c r="AQ28" i="19" s="1"/>
  <c r="AU28" i="19" s="1"/>
  <c r="O29" i="19"/>
  <c r="P31" i="21"/>
  <c r="Q31" i="21" s="1"/>
  <c r="S31" i="21" s="1"/>
  <c r="U31" i="21" s="1"/>
  <c r="AQ31" i="21" s="1"/>
  <c r="AU31" i="21" s="1"/>
  <c r="E126" i="20"/>
  <c r="H125" i="20" s="1"/>
  <c r="I125" i="20" s="1"/>
  <c r="J125" i="20" s="1"/>
  <c r="D140" i="20"/>
  <c r="E141" i="20" s="1"/>
  <c r="H140" i="20" s="1"/>
  <c r="I140" i="20" s="1"/>
  <c r="J140" i="20" s="1"/>
  <c r="N77" i="3"/>
  <c r="O77" i="3" s="1"/>
  <c r="E132" i="21"/>
  <c r="H131" i="21" s="1"/>
  <c r="I131" i="21" s="1"/>
  <c r="J131" i="21" s="1"/>
  <c r="D146" i="21"/>
  <c r="E147" i="21" s="1"/>
  <c r="H146" i="21" s="1"/>
  <c r="I146" i="21" s="1"/>
  <c r="J146" i="21" s="1"/>
  <c r="P137" i="28"/>
  <c r="Q137" i="28" s="1"/>
  <c r="S137" i="28" s="1"/>
  <c r="U137" i="28" s="1"/>
  <c r="AT137" i="28" s="1"/>
  <c r="AX137" i="28" s="1"/>
  <c r="AX121" i="16"/>
  <c r="BA121" i="16"/>
  <c r="P60" i="28"/>
  <c r="Q60" i="28" s="1"/>
  <c r="S60" i="28" s="1"/>
  <c r="U60" i="28" s="1"/>
  <c r="AQ60" i="28" s="1"/>
  <c r="AU60" i="28" s="1"/>
  <c r="O91" i="15"/>
  <c r="E131" i="15"/>
  <c r="H130" i="15" s="1"/>
  <c r="I130" i="15" s="1"/>
  <c r="J130" i="15" s="1"/>
  <c r="D145" i="15"/>
  <c r="E146" i="15" s="1"/>
  <c r="H145" i="15" s="1"/>
  <c r="I145" i="15" s="1"/>
  <c r="J145" i="15" s="1"/>
  <c r="P44" i="27"/>
  <c r="Q44" i="27" s="1"/>
  <c r="S44" i="27" s="1"/>
  <c r="U44" i="27" s="1"/>
  <c r="AQ44" i="27" s="1"/>
  <c r="AU44" i="27" s="1"/>
  <c r="O45" i="27"/>
  <c r="Q121" i="10"/>
  <c r="S121" i="10" s="1"/>
  <c r="U121" i="10" s="1"/>
  <c r="AT121" i="10" s="1"/>
  <c r="O122" i="10"/>
  <c r="Q136" i="6"/>
  <c r="S136" i="6" s="1"/>
  <c r="U136" i="6" s="1"/>
  <c r="AT136" i="6" s="1"/>
  <c r="AX136" i="6" s="1"/>
  <c r="O137" i="6"/>
  <c r="P90" i="29"/>
  <c r="Q90" i="29" s="1"/>
  <c r="S90" i="29" s="1"/>
  <c r="U90" i="29" s="1"/>
  <c r="AJ90" i="29" s="1"/>
  <c r="AN90" i="29" s="1"/>
  <c r="O91" i="29"/>
  <c r="O46" i="8"/>
  <c r="P90" i="26"/>
  <c r="Q90" i="26" s="1"/>
  <c r="S90" i="26" s="1"/>
  <c r="U90" i="26" s="1"/>
  <c r="AJ90" i="26" s="1"/>
  <c r="AN90" i="26" s="1"/>
  <c r="D147" i="3"/>
  <c r="E148" i="3" s="1"/>
  <c r="H147" i="3" s="1"/>
  <c r="I147" i="3" s="1"/>
  <c r="J147" i="3" s="1"/>
  <c r="E133" i="3"/>
  <c r="H132" i="3" s="1"/>
  <c r="I132" i="3" s="1"/>
  <c r="J132" i="3" s="1"/>
  <c r="P137" i="24"/>
  <c r="Q137" i="24" s="1"/>
  <c r="S137" i="24" s="1"/>
  <c r="U137" i="24" s="1"/>
  <c r="AT137" i="24" s="1"/>
  <c r="AX137" i="24" s="1"/>
  <c r="D144" i="14"/>
  <c r="E145" i="14" s="1"/>
  <c r="H144" i="14" s="1"/>
  <c r="I144" i="14" s="1"/>
  <c r="J144" i="14" s="1"/>
  <c r="E130" i="14"/>
  <c r="H129" i="14" s="1"/>
  <c r="I129" i="14" s="1"/>
  <c r="J129" i="14" s="1"/>
  <c r="P107" i="28"/>
  <c r="Q107" i="28" s="1"/>
  <c r="S107" i="28" s="1"/>
  <c r="U107" i="28" s="1"/>
  <c r="AT107" i="28" s="1"/>
  <c r="AX107" i="28" s="1"/>
  <c r="O108" i="28"/>
  <c r="D143" i="22"/>
  <c r="E144" i="22" s="1"/>
  <c r="H143" i="22" s="1"/>
  <c r="I143" i="22" s="1"/>
  <c r="J143" i="22" s="1"/>
  <c r="E129" i="22"/>
  <c r="H128" i="22" s="1"/>
  <c r="I128" i="22" s="1"/>
  <c r="J128" i="22" s="1"/>
  <c r="N62" i="24"/>
  <c r="O62" i="24" s="1"/>
  <c r="P61" i="24"/>
  <c r="Q61" i="24" s="1"/>
  <c r="S61" i="24" s="1"/>
  <c r="U61" i="24" s="1"/>
  <c r="AQ61" i="24" s="1"/>
  <c r="AU61" i="24" s="1"/>
  <c r="E133" i="16"/>
  <c r="H132" i="16" s="1"/>
  <c r="I132" i="16" s="1"/>
  <c r="J132" i="16" s="1"/>
  <c r="D147" i="16"/>
  <c r="E148" i="16" s="1"/>
  <c r="H147" i="16" s="1"/>
  <c r="I147" i="16" s="1"/>
  <c r="J147" i="16" s="1"/>
  <c r="P60" i="20"/>
  <c r="Q60" i="20" s="1"/>
  <c r="S60" i="20" s="1"/>
  <c r="U60" i="20" s="1"/>
  <c r="AQ60" i="20" s="1"/>
  <c r="AU60" i="20" s="1"/>
  <c r="P76" i="1"/>
  <c r="Q76" i="1" s="1"/>
  <c r="S76" i="1" s="1"/>
  <c r="U76" i="1" s="1"/>
  <c r="AQ76" i="1" s="1"/>
  <c r="AU76" i="1" s="1"/>
  <c r="N77" i="1"/>
  <c r="O77" i="1" s="1"/>
  <c r="D137" i="11"/>
  <c r="E138" i="11" s="1"/>
  <c r="H137" i="11" s="1"/>
  <c r="I137" i="11" s="1"/>
  <c r="J137" i="11" s="1"/>
  <c r="E123" i="11"/>
  <c r="H122" i="11" s="1"/>
  <c r="I122" i="11" s="1"/>
  <c r="J122" i="11" s="1"/>
  <c r="P106" i="14"/>
  <c r="Q106" i="14" s="1"/>
  <c r="S106" i="14" s="1"/>
  <c r="U106" i="14" s="1"/>
  <c r="AT106" i="14" s="1"/>
  <c r="AX106" i="14" s="1"/>
  <c r="O107" i="14"/>
  <c r="P45" i="9"/>
  <c r="Q45" i="9" s="1"/>
  <c r="S45" i="9" s="1"/>
  <c r="U45" i="9" s="1"/>
  <c r="AQ45" i="9" s="1"/>
  <c r="AU45" i="9" s="1"/>
  <c r="D145" i="17"/>
  <c r="E146" i="17" s="1"/>
  <c r="H145" i="17" s="1"/>
  <c r="I145" i="17" s="1"/>
  <c r="J145" i="17" s="1"/>
  <c r="E131" i="17"/>
  <c r="H130" i="17" s="1"/>
  <c r="I130" i="17" s="1"/>
  <c r="J130" i="17" s="1"/>
  <c r="D140" i="28"/>
  <c r="E141" i="28" s="1"/>
  <c r="H140" i="28" s="1"/>
  <c r="I140" i="28" s="1"/>
  <c r="J140" i="28" s="1"/>
  <c r="E126" i="28"/>
  <c r="H125" i="28" s="1"/>
  <c r="I125" i="28" s="1"/>
  <c r="J125" i="28" s="1"/>
  <c r="P76" i="18"/>
  <c r="Q76" i="18" s="1"/>
  <c r="S76" i="18" s="1"/>
  <c r="U76" i="18" s="1"/>
  <c r="AQ76" i="18" s="1"/>
  <c r="AU76" i="18" s="1"/>
  <c r="N77" i="18"/>
  <c r="O77" i="18"/>
  <c r="P28" i="15"/>
  <c r="Q28" i="15" s="1"/>
  <c r="S28" i="15" s="1"/>
  <c r="U28" i="15" s="1"/>
  <c r="AQ28" i="15" s="1"/>
  <c r="AU28" i="15" s="1"/>
  <c r="E125" i="4"/>
  <c r="H124" i="4" s="1"/>
  <c r="I124" i="4" s="1"/>
  <c r="J124" i="4" s="1"/>
  <c r="D139" i="4"/>
  <c r="E140" i="4" s="1"/>
  <c r="H139" i="4" s="1"/>
  <c r="I139" i="4" s="1"/>
  <c r="J139" i="4" s="1"/>
  <c r="E133" i="33"/>
  <c r="H132" i="33" s="1"/>
  <c r="I132" i="33" s="1"/>
  <c r="J132" i="33" s="1"/>
  <c r="D147" i="33"/>
  <c r="E148" i="33" s="1"/>
  <c r="H147" i="33" s="1"/>
  <c r="I147" i="33" s="1"/>
  <c r="J147" i="33" s="1"/>
  <c r="Q136" i="10"/>
  <c r="S136" i="10" s="1"/>
  <c r="U136" i="10" s="1"/>
  <c r="AT136" i="10" s="1"/>
  <c r="AX136" i="10" s="1"/>
  <c r="O137" i="10"/>
  <c r="P29" i="28"/>
  <c r="Q29" i="28" s="1"/>
  <c r="S29" i="28" s="1"/>
  <c r="U29" i="28" s="1"/>
  <c r="AQ29" i="28" s="1"/>
  <c r="AU29" i="28" s="1"/>
  <c r="Q121" i="33"/>
  <c r="S121" i="33" s="1"/>
  <c r="U121" i="33" s="1"/>
  <c r="AT121" i="33" s="1"/>
  <c r="O122" i="33"/>
  <c r="P75" i="8"/>
  <c r="Q75" i="8" s="1"/>
  <c r="S75" i="8" s="1"/>
  <c r="U75" i="8" s="1"/>
  <c r="AQ75" i="8" s="1"/>
  <c r="AU75" i="8" s="1"/>
  <c r="P60" i="16"/>
  <c r="Q60" i="16" s="1"/>
  <c r="S60" i="16" s="1"/>
  <c r="U60" i="16" s="1"/>
  <c r="AQ60" i="16" s="1"/>
  <c r="AU60" i="16" s="1"/>
  <c r="O61" i="16"/>
  <c r="O31" i="12"/>
  <c r="D145" i="8"/>
  <c r="E146" i="8" s="1"/>
  <c r="H145" i="8" s="1"/>
  <c r="I145" i="8" s="1"/>
  <c r="J145" i="8" s="1"/>
  <c r="E131" i="8"/>
  <c r="H130" i="8" s="1"/>
  <c r="I130" i="8" s="1"/>
  <c r="J130" i="8" s="1"/>
  <c r="O30" i="3"/>
  <c r="P107" i="20"/>
  <c r="Q107" i="20" s="1"/>
  <c r="S107" i="20" s="1"/>
  <c r="U107" i="20" s="1"/>
  <c r="AT107" i="20" s="1"/>
  <c r="AX107" i="20" s="1"/>
  <c r="O108" i="20"/>
  <c r="E126" i="23"/>
  <c r="H125" i="23" s="1"/>
  <c r="I125" i="23" s="1"/>
  <c r="J125" i="23" s="1"/>
  <c r="D140" i="23"/>
  <c r="E141" i="23" s="1"/>
  <c r="H140" i="23" s="1"/>
  <c r="I140" i="23" s="1"/>
  <c r="J140" i="23" s="1"/>
  <c r="D145" i="13"/>
  <c r="E146" i="13" s="1"/>
  <c r="H145" i="13" s="1"/>
  <c r="I145" i="13" s="1"/>
  <c r="J145" i="13" s="1"/>
  <c r="E131" i="13"/>
  <c r="H130" i="13" s="1"/>
  <c r="I130" i="13" s="1"/>
  <c r="J130" i="13" s="1"/>
  <c r="P31" i="23"/>
  <c r="Q31" i="23" s="1"/>
  <c r="S31" i="23" s="1"/>
  <c r="U31" i="23" s="1"/>
  <c r="AQ31" i="23" s="1"/>
  <c r="AU31" i="23" s="1"/>
  <c r="O32" i="23"/>
  <c r="N30" i="27"/>
  <c r="P29" i="27"/>
  <c r="Q29" i="27" s="1"/>
  <c r="S29" i="27" s="1"/>
  <c r="U29" i="27" s="1"/>
  <c r="AQ29" i="27" s="1"/>
  <c r="AU29" i="27" s="1"/>
  <c r="O30" i="27"/>
  <c r="P62" i="15"/>
  <c r="Q62" i="15" s="1"/>
  <c r="S62" i="15" s="1"/>
  <c r="U62" i="15" s="1"/>
  <c r="AQ62" i="15" s="1"/>
  <c r="AU62" i="15" s="1"/>
  <c r="P137" i="27"/>
  <c r="Q137" i="27" s="1"/>
  <c r="S137" i="27" s="1"/>
  <c r="U137" i="27" s="1"/>
  <c r="AT137" i="27" s="1"/>
  <c r="AX137" i="27" s="1"/>
  <c r="O138" i="27"/>
  <c r="D141" i="31"/>
  <c r="E142" i="31" s="1"/>
  <c r="H141" i="31" s="1"/>
  <c r="I141" i="31" s="1"/>
  <c r="J141" i="31" s="1"/>
  <c r="E127" i="31"/>
  <c r="H126" i="31" s="1"/>
  <c r="I126" i="31" s="1"/>
  <c r="J126" i="31" s="1"/>
  <c r="N62" i="2"/>
  <c r="O62" i="2" s="1"/>
  <c r="N46" i="10"/>
  <c r="O46" i="10" s="1"/>
  <c r="O75" i="29"/>
  <c r="O60" i="4"/>
  <c r="N30" i="7"/>
  <c r="O30" i="7" s="1"/>
  <c r="O91" i="14"/>
  <c r="N46" i="8"/>
  <c r="P91" i="19"/>
  <c r="Q91" i="19" s="1"/>
  <c r="S91" i="19" s="1"/>
  <c r="U91" i="19" s="1"/>
  <c r="AJ91" i="19" s="1"/>
  <c r="AN91" i="19" s="1"/>
  <c r="O92" i="19"/>
  <c r="P106" i="13"/>
  <c r="Q106" i="13" s="1"/>
  <c r="S106" i="13" s="1"/>
  <c r="U106" i="13" s="1"/>
  <c r="AT106" i="13" s="1"/>
  <c r="AX106" i="13" s="1"/>
  <c r="Q136" i="33"/>
  <c r="S136" i="33" s="1"/>
  <c r="U136" i="33" s="1"/>
  <c r="AT136" i="33" s="1"/>
  <c r="AX136" i="33" s="1"/>
  <c r="O137" i="33"/>
  <c r="P106" i="23"/>
  <c r="Q106" i="23" s="1"/>
  <c r="S106" i="23" s="1"/>
  <c r="U106" i="23" s="1"/>
  <c r="AT106" i="23" s="1"/>
  <c r="AX106" i="23" s="1"/>
  <c r="O107" i="23"/>
  <c r="E125" i="14"/>
  <c r="H124" i="14" s="1"/>
  <c r="I124" i="14" s="1"/>
  <c r="J124" i="14" s="1"/>
  <c r="D139" i="14"/>
  <c r="E140" i="14" s="1"/>
  <c r="H139" i="14" s="1"/>
  <c r="I139" i="14" s="1"/>
  <c r="J139" i="14" s="1"/>
  <c r="Q136" i="18"/>
  <c r="S136" i="18" s="1"/>
  <c r="U136" i="18" s="1"/>
  <c r="AT136" i="18" s="1"/>
  <c r="AX136" i="18" s="1"/>
  <c r="O137" i="18"/>
  <c r="P47" i="11"/>
  <c r="Q47" i="11" s="1"/>
  <c r="S47" i="11" s="1"/>
  <c r="U47" i="11" s="1"/>
  <c r="AQ47" i="11" s="1"/>
  <c r="AU47" i="11" s="1"/>
  <c r="Q121" i="15"/>
  <c r="S121" i="15" s="1"/>
  <c r="U121" i="15" s="1"/>
  <c r="AT121" i="15" s="1"/>
  <c r="O122" i="15"/>
  <c r="P61" i="7"/>
  <c r="Q61" i="7" s="1"/>
  <c r="S61" i="7" s="1"/>
  <c r="U61" i="7" s="1"/>
  <c r="AQ61" i="7" s="1"/>
  <c r="AU61" i="7" s="1"/>
  <c r="P28" i="6"/>
  <c r="Q28" i="6" s="1"/>
  <c r="S28" i="6" s="1"/>
  <c r="U28" i="6" s="1"/>
  <c r="AQ28" i="6" s="1"/>
  <c r="AU28" i="6" s="1"/>
  <c r="O29" i="6"/>
  <c r="P91" i="27"/>
  <c r="Q91" i="27" s="1"/>
  <c r="S91" i="27" s="1"/>
  <c r="U91" i="27" s="1"/>
  <c r="AJ91" i="27" s="1"/>
  <c r="AN91" i="27" s="1"/>
  <c r="O92" i="27"/>
  <c r="D144" i="22"/>
  <c r="E145" i="22" s="1"/>
  <c r="H144" i="22" s="1"/>
  <c r="I144" i="22" s="1"/>
  <c r="J144" i="22" s="1"/>
  <c r="E130" i="22"/>
  <c r="H129" i="22" s="1"/>
  <c r="I129" i="22" s="1"/>
  <c r="J129" i="22" s="1"/>
  <c r="P91" i="3"/>
  <c r="Q91" i="3" s="1"/>
  <c r="S91" i="3" s="1"/>
  <c r="U91" i="3" s="1"/>
  <c r="AJ91" i="3" s="1"/>
  <c r="AN91" i="3" s="1"/>
  <c r="O92" i="3"/>
  <c r="P75" i="7"/>
  <c r="Q75" i="7" s="1"/>
  <c r="S75" i="7" s="1"/>
  <c r="U75" i="7" s="1"/>
  <c r="AQ75" i="7" s="1"/>
  <c r="AU75" i="7" s="1"/>
  <c r="P75" i="26"/>
  <c r="Q75" i="26" s="1"/>
  <c r="S75" i="26" s="1"/>
  <c r="U75" i="26" s="1"/>
  <c r="AQ75" i="26" s="1"/>
  <c r="AU75" i="26" s="1"/>
  <c r="P30" i="25"/>
  <c r="Q30" i="25" s="1"/>
  <c r="S30" i="25" s="1"/>
  <c r="U30" i="25" s="1"/>
  <c r="AQ30" i="25" s="1"/>
  <c r="AU30" i="25" s="1"/>
  <c r="P106" i="19"/>
  <c r="Q106" i="19" s="1"/>
  <c r="S106" i="19" s="1"/>
  <c r="U106" i="19" s="1"/>
  <c r="AT106" i="19" s="1"/>
  <c r="AX106" i="19" s="1"/>
  <c r="E127" i="5"/>
  <c r="H126" i="5" s="1"/>
  <c r="I126" i="5" s="1"/>
  <c r="J126" i="5" s="1"/>
  <c r="D141" i="5"/>
  <c r="E142" i="5" s="1"/>
  <c r="H141" i="5" s="1"/>
  <c r="I141" i="5" s="1"/>
  <c r="J141" i="5" s="1"/>
  <c r="E133" i="24"/>
  <c r="H132" i="24" s="1"/>
  <c r="I132" i="24" s="1"/>
  <c r="J132" i="24" s="1"/>
  <c r="D147" i="24"/>
  <c r="E148" i="24" s="1"/>
  <c r="H147" i="24" s="1"/>
  <c r="I147" i="24" s="1"/>
  <c r="J147" i="24" s="1"/>
  <c r="P76" i="30"/>
  <c r="Q76" i="30" s="1"/>
  <c r="S76" i="30" s="1"/>
  <c r="U76" i="30" s="1"/>
  <c r="AQ76" i="30" s="1"/>
  <c r="AU76" i="30" s="1"/>
  <c r="E132" i="23"/>
  <c r="H131" i="23" s="1"/>
  <c r="I131" i="23" s="1"/>
  <c r="J131" i="23" s="1"/>
  <c r="D146" i="23"/>
  <c r="E147" i="23" s="1"/>
  <c r="H146" i="23" s="1"/>
  <c r="I146" i="23" s="1"/>
  <c r="J146" i="23" s="1"/>
  <c r="D136" i="17"/>
  <c r="E137" i="17" s="1"/>
  <c r="H136" i="17" s="1"/>
  <c r="I136" i="17" s="1"/>
  <c r="J136" i="17" s="1"/>
  <c r="P136" i="17" s="1"/>
  <c r="E122" i="17"/>
  <c r="H121" i="17" s="1"/>
  <c r="I121" i="17" s="1"/>
  <c r="J121" i="17" s="1"/>
  <c r="P121" i="17" s="1"/>
  <c r="E126" i="16"/>
  <c r="H125" i="16" s="1"/>
  <c r="I125" i="16" s="1"/>
  <c r="J125" i="16" s="1"/>
  <c r="D140" i="16"/>
  <c r="E141" i="16" s="1"/>
  <c r="H140" i="16" s="1"/>
  <c r="I140" i="16" s="1"/>
  <c r="J140" i="16" s="1"/>
  <c r="P122" i="24"/>
  <c r="Q122" i="24" s="1"/>
  <c r="S122" i="24" s="1"/>
  <c r="U122" i="24" s="1"/>
  <c r="AT122" i="24" s="1"/>
  <c r="O123" i="24"/>
  <c r="N77" i="6"/>
  <c r="P76" i="6"/>
  <c r="Q76" i="6" s="1"/>
  <c r="S76" i="6" s="1"/>
  <c r="U76" i="6" s="1"/>
  <c r="AQ76" i="6" s="1"/>
  <c r="AU76" i="6" s="1"/>
  <c r="O77" i="6"/>
  <c r="Q121" i="18"/>
  <c r="S121" i="18" s="1"/>
  <c r="U121" i="18" s="1"/>
  <c r="AT121" i="18" s="1"/>
  <c r="O122" i="18"/>
  <c r="Q136" i="14"/>
  <c r="S136" i="14" s="1"/>
  <c r="U136" i="14" s="1"/>
  <c r="AT136" i="14" s="1"/>
  <c r="AX136" i="14" s="1"/>
  <c r="O137" i="14"/>
  <c r="P106" i="30"/>
  <c r="Q106" i="30" s="1"/>
  <c r="S106" i="30" s="1"/>
  <c r="U106" i="30" s="1"/>
  <c r="AT106" i="30" s="1"/>
  <c r="AX106" i="30" s="1"/>
  <c r="P106" i="12"/>
  <c r="Q106" i="12" s="1"/>
  <c r="S106" i="12" s="1"/>
  <c r="U106" i="12" s="1"/>
  <c r="AT106" i="12" s="1"/>
  <c r="AX106" i="12" s="1"/>
  <c r="D137" i="4"/>
  <c r="E138" i="4" s="1"/>
  <c r="H137" i="4" s="1"/>
  <c r="I137" i="4" s="1"/>
  <c r="J137" i="4" s="1"/>
  <c r="E123" i="4"/>
  <c r="H122" i="4" s="1"/>
  <c r="I122" i="4" s="1"/>
  <c r="J122" i="4" s="1"/>
  <c r="P61" i="6"/>
  <c r="Q61" i="6" s="1"/>
  <c r="S61" i="6" s="1"/>
  <c r="U61" i="6" s="1"/>
  <c r="AQ61" i="6" s="1"/>
  <c r="AU61" i="6" s="1"/>
  <c r="N62" i="6"/>
  <c r="O62" i="6"/>
  <c r="N140" i="1"/>
  <c r="P139" i="1"/>
  <c r="Q139" i="1" s="1"/>
  <c r="S139" i="1" s="1"/>
  <c r="U139" i="1" s="1"/>
  <c r="AT139" i="1" s="1"/>
  <c r="AX139" i="1" s="1"/>
  <c r="O140" i="1"/>
  <c r="P45" i="16"/>
  <c r="Q45" i="16" s="1"/>
  <c r="S45" i="16" s="1"/>
  <c r="U45" i="16" s="1"/>
  <c r="AQ45" i="16" s="1"/>
  <c r="AU45" i="16" s="1"/>
  <c r="D145" i="24"/>
  <c r="E146" i="24" s="1"/>
  <c r="H145" i="24" s="1"/>
  <c r="I145" i="24" s="1"/>
  <c r="J145" i="24" s="1"/>
  <c r="E131" i="24"/>
  <c r="H130" i="24" s="1"/>
  <c r="I130" i="24" s="1"/>
  <c r="J130" i="24" s="1"/>
  <c r="D147" i="11"/>
  <c r="E148" i="11" s="1"/>
  <c r="H147" i="11" s="1"/>
  <c r="I147" i="11" s="1"/>
  <c r="J147" i="11" s="1"/>
  <c r="E133" i="11"/>
  <c r="H132" i="11" s="1"/>
  <c r="I132" i="11" s="1"/>
  <c r="J132" i="11" s="1"/>
  <c r="P90" i="22"/>
  <c r="Q90" i="22" s="1"/>
  <c r="S90" i="22" s="1"/>
  <c r="U90" i="22" s="1"/>
  <c r="AJ90" i="22" s="1"/>
  <c r="AN90" i="22" s="1"/>
  <c r="O91" i="22"/>
  <c r="Q121" i="8"/>
  <c r="S121" i="8" s="1"/>
  <c r="U121" i="8" s="1"/>
  <c r="AT121" i="8" s="1"/>
  <c r="O122" i="8"/>
  <c r="D138" i="3"/>
  <c r="E139" i="3" s="1"/>
  <c r="H138" i="3" s="1"/>
  <c r="I138" i="3" s="1"/>
  <c r="J138" i="3" s="1"/>
  <c r="E124" i="3"/>
  <c r="H123" i="3" s="1"/>
  <c r="I123" i="3" s="1"/>
  <c r="J123" i="3" s="1"/>
  <c r="E132" i="12"/>
  <c r="H131" i="12" s="1"/>
  <c r="I131" i="12" s="1"/>
  <c r="J131" i="12" s="1"/>
  <c r="D146" i="12"/>
  <c r="E147" i="12" s="1"/>
  <c r="H146" i="12" s="1"/>
  <c r="I146" i="12" s="1"/>
  <c r="J146" i="12" s="1"/>
  <c r="D138" i="21"/>
  <c r="E139" i="21" s="1"/>
  <c r="H138" i="21" s="1"/>
  <c r="I138" i="21" s="1"/>
  <c r="J138" i="21" s="1"/>
  <c r="E124" i="21"/>
  <c r="H123" i="21" s="1"/>
  <c r="I123" i="21" s="1"/>
  <c r="J123" i="21" s="1"/>
  <c r="D144" i="16"/>
  <c r="E145" i="16" s="1"/>
  <c r="H144" i="16" s="1"/>
  <c r="I144" i="16" s="1"/>
  <c r="J144" i="16" s="1"/>
  <c r="E130" i="16"/>
  <c r="H129" i="16" s="1"/>
  <c r="I129" i="16" s="1"/>
  <c r="J129" i="16" s="1"/>
  <c r="Q105" i="17"/>
  <c r="S105" i="17" s="1"/>
  <c r="U105" i="17" s="1"/>
  <c r="AT105" i="17" s="1"/>
  <c r="AX105" i="17" s="1"/>
  <c r="O106" i="17"/>
  <c r="BA121" i="24"/>
  <c r="AX121" i="24"/>
  <c r="P75" i="13"/>
  <c r="Q75" i="13" s="1"/>
  <c r="S75" i="13" s="1"/>
  <c r="U75" i="13" s="1"/>
  <c r="AQ75" i="13" s="1"/>
  <c r="AU75" i="13" s="1"/>
  <c r="O76" i="13"/>
  <c r="P60" i="23"/>
  <c r="Q60" i="23" s="1"/>
  <c r="S60" i="23" s="1"/>
  <c r="U60" i="23" s="1"/>
  <c r="AQ60" i="23" s="1"/>
  <c r="AU60" i="23" s="1"/>
  <c r="P44" i="1"/>
  <c r="Q44" i="1" s="1"/>
  <c r="S44" i="1" s="1"/>
  <c r="U44" i="1" s="1"/>
  <c r="AQ44" i="1" s="1"/>
  <c r="AU44" i="1" s="1"/>
  <c r="O45" i="1"/>
  <c r="E126" i="4"/>
  <c r="H125" i="4" s="1"/>
  <c r="I125" i="4" s="1"/>
  <c r="J125" i="4" s="1"/>
  <c r="D140" i="4"/>
  <c r="E141" i="4" s="1"/>
  <c r="H140" i="4" s="1"/>
  <c r="I140" i="4" s="1"/>
  <c r="J140" i="4" s="1"/>
  <c r="Q136" i="23"/>
  <c r="S136" i="23" s="1"/>
  <c r="U136" i="23" s="1"/>
  <c r="AT136" i="23" s="1"/>
  <c r="AX136" i="23" s="1"/>
  <c r="O137" i="23"/>
  <c r="Q121" i="14"/>
  <c r="S121" i="14" s="1"/>
  <c r="U121" i="14" s="1"/>
  <c r="AT121" i="14" s="1"/>
  <c r="O122" i="14"/>
  <c r="P75" i="17"/>
  <c r="Q75" i="17" s="1"/>
  <c r="S75" i="17" s="1"/>
  <c r="U75" i="17" s="1"/>
  <c r="AQ75" i="17" s="1"/>
  <c r="AU75" i="17" s="1"/>
  <c r="O76" i="17"/>
  <c r="D143" i="12"/>
  <c r="E144" i="12" s="1"/>
  <c r="H143" i="12" s="1"/>
  <c r="I143" i="12" s="1"/>
  <c r="J143" i="12" s="1"/>
  <c r="E129" i="12"/>
  <c r="H128" i="12" s="1"/>
  <c r="I128" i="12" s="1"/>
  <c r="J128" i="12" s="1"/>
  <c r="Q121" i="21"/>
  <c r="S121" i="21" s="1"/>
  <c r="U121" i="21" s="1"/>
  <c r="AT121" i="21" s="1"/>
  <c r="O122" i="21"/>
  <c r="P31" i="17"/>
  <c r="Q31" i="17" s="1"/>
  <c r="S31" i="17" s="1"/>
  <c r="U31" i="17" s="1"/>
  <c r="AQ31" i="17" s="1"/>
  <c r="AU31" i="17" s="1"/>
  <c r="P75" i="28"/>
  <c r="Q75" i="28" s="1"/>
  <c r="S75" i="28" s="1"/>
  <c r="U75" i="28" s="1"/>
  <c r="AQ75" i="28" s="1"/>
  <c r="AU75" i="28" s="1"/>
  <c r="O76" i="28"/>
  <c r="P122" i="20"/>
  <c r="Q122" i="20" s="1"/>
  <c r="S122" i="20" s="1"/>
  <c r="U122" i="20" s="1"/>
  <c r="AT122" i="20" s="1"/>
  <c r="P122" i="27"/>
  <c r="Q122" i="27" s="1"/>
  <c r="S122" i="27" s="1"/>
  <c r="U122" i="27" s="1"/>
  <c r="AT122" i="27" s="1"/>
  <c r="N30" i="5"/>
  <c r="O30" i="5" s="1"/>
  <c r="P29" i="5"/>
  <c r="Q29" i="5" s="1"/>
  <c r="S29" i="5" s="1"/>
  <c r="U29" i="5" s="1"/>
  <c r="AQ29" i="5" s="1"/>
  <c r="AU29" i="5" s="1"/>
  <c r="E130" i="11"/>
  <c r="H129" i="11" s="1"/>
  <c r="I129" i="11" s="1"/>
  <c r="J129" i="11" s="1"/>
  <c r="D144" i="11"/>
  <c r="E145" i="11" s="1"/>
  <c r="H144" i="11" s="1"/>
  <c r="I144" i="11" s="1"/>
  <c r="J144" i="11" s="1"/>
  <c r="N46" i="14"/>
  <c r="O46" i="14" s="1"/>
  <c r="O30" i="30"/>
  <c r="E125" i="10"/>
  <c r="H124" i="10" s="1"/>
  <c r="I124" i="10" s="1"/>
  <c r="J124" i="10" s="1"/>
  <c r="D139" i="10"/>
  <c r="E140" i="10" s="1"/>
  <c r="H139" i="10" s="1"/>
  <c r="I139" i="10" s="1"/>
  <c r="J139" i="10" s="1"/>
  <c r="P91" i="4"/>
  <c r="Q91" i="4" s="1"/>
  <c r="S91" i="4" s="1"/>
  <c r="U91" i="4" s="1"/>
  <c r="AJ91" i="4" s="1"/>
  <c r="AN91" i="4" s="1"/>
  <c r="O92" i="4"/>
  <c r="P60" i="10"/>
  <c r="Q60" i="10" s="1"/>
  <c r="S60" i="10" s="1"/>
  <c r="U60" i="10" s="1"/>
  <c r="AQ60" i="10" s="1"/>
  <c r="AU60" i="10" s="1"/>
  <c r="O61" i="10"/>
  <c r="Q136" i="8"/>
  <c r="S136" i="8" s="1"/>
  <c r="U136" i="8" s="1"/>
  <c r="AT136" i="8" s="1"/>
  <c r="AX136" i="8" s="1"/>
  <c r="O137" i="8"/>
  <c r="O30" i="33"/>
  <c r="P108" i="25"/>
  <c r="Q108" i="25" s="1"/>
  <c r="S108" i="25" s="1"/>
  <c r="U108" i="25" s="1"/>
  <c r="AT108" i="25" s="1"/>
  <c r="AX108" i="25" s="1"/>
  <c r="O91" i="30"/>
  <c r="N46" i="19"/>
  <c r="O46" i="19" s="1"/>
  <c r="P45" i="19"/>
  <c r="Q45" i="19" s="1"/>
  <c r="S45" i="19" s="1"/>
  <c r="U45" i="19" s="1"/>
  <c r="AQ45" i="19" s="1"/>
  <c r="AU45" i="19" s="1"/>
  <c r="P91" i="28"/>
  <c r="Q91" i="28" s="1"/>
  <c r="S91" i="28" s="1"/>
  <c r="U91" i="28" s="1"/>
  <c r="AJ91" i="28" s="1"/>
  <c r="AN91" i="28" s="1"/>
  <c r="O92" i="28"/>
  <c r="P91" i="11"/>
  <c r="Q91" i="11" s="1"/>
  <c r="S91" i="11" s="1"/>
  <c r="U91" i="11" s="1"/>
  <c r="AJ91" i="11" s="1"/>
  <c r="AN91" i="11" s="1"/>
  <c r="P75" i="31"/>
  <c r="Q75" i="31" s="1"/>
  <c r="S75" i="31" s="1"/>
  <c r="U75" i="31" s="1"/>
  <c r="AQ75" i="31" s="1"/>
  <c r="AU75" i="31" s="1"/>
  <c r="Q121" i="23"/>
  <c r="S121" i="23" s="1"/>
  <c r="U121" i="23" s="1"/>
  <c r="AT121" i="23" s="1"/>
  <c r="O122" i="23"/>
  <c r="N30" i="20"/>
  <c r="P29" i="20"/>
  <c r="Q29" i="20" s="1"/>
  <c r="S29" i="20" s="1"/>
  <c r="U29" i="20" s="1"/>
  <c r="AQ29" i="20" s="1"/>
  <c r="AU29" i="20" s="1"/>
  <c r="O30" i="20"/>
  <c r="P44" i="24"/>
  <c r="Q44" i="24" s="1"/>
  <c r="S44" i="24" s="1"/>
  <c r="U44" i="24" s="1"/>
  <c r="AQ44" i="24" s="1"/>
  <c r="AU44" i="24" s="1"/>
  <c r="O45" i="24"/>
  <c r="Q136" i="21"/>
  <c r="S136" i="21" s="1"/>
  <c r="U136" i="21" s="1"/>
  <c r="AT136" i="21" s="1"/>
  <c r="AX136" i="21" s="1"/>
  <c r="O137" i="21"/>
  <c r="P45" i="22"/>
  <c r="Q45" i="22" s="1"/>
  <c r="S45" i="22" s="1"/>
  <c r="U45" i="22" s="1"/>
  <c r="AQ45" i="22" s="1"/>
  <c r="AU45" i="22" s="1"/>
  <c r="O28" i="14"/>
  <c r="O107" i="27"/>
  <c r="O29" i="10"/>
  <c r="BA121" i="20"/>
  <c r="AX121" i="20"/>
  <c r="AX121" i="27"/>
  <c r="BA121" i="27"/>
  <c r="O30" i="29"/>
  <c r="N30" i="11"/>
  <c r="O30" i="11" s="1"/>
  <c r="D143" i="21"/>
  <c r="E144" i="21" s="1"/>
  <c r="H143" i="21" s="1"/>
  <c r="I143" i="21" s="1"/>
  <c r="J143" i="21" s="1"/>
  <c r="E129" i="21"/>
  <c r="H128" i="21" s="1"/>
  <c r="I128" i="21" s="1"/>
  <c r="J128" i="21" s="1"/>
  <c r="Q105" i="7"/>
  <c r="S105" i="7" s="1"/>
  <c r="U105" i="7" s="1"/>
  <c r="AT105" i="7" s="1"/>
  <c r="AX105" i="7" s="1"/>
  <c r="O106" i="7"/>
  <c r="O76" i="20"/>
  <c r="D136" i="5"/>
  <c r="E137" i="5" s="1"/>
  <c r="H136" i="5" s="1"/>
  <c r="I136" i="5" s="1"/>
  <c r="J136" i="5" s="1"/>
  <c r="P136" i="5" s="1"/>
  <c r="E122" i="5"/>
  <c r="H121" i="5" s="1"/>
  <c r="I121" i="5" s="1"/>
  <c r="J121" i="5" s="1"/>
  <c r="P121" i="5" s="1"/>
  <c r="O91" i="10"/>
  <c r="O46" i="5"/>
  <c r="O61" i="27"/>
  <c r="Q105" i="26"/>
  <c r="S105" i="26" s="1"/>
  <c r="U105" i="26" s="1"/>
  <c r="AT105" i="26" s="1"/>
  <c r="AX105" i="26" s="1"/>
  <c r="O106" i="26"/>
  <c r="O44" i="30"/>
  <c r="E128" i="7"/>
  <c r="H127" i="7" s="1"/>
  <c r="I127" i="7" s="1"/>
  <c r="J127" i="7" s="1"/>
  <c r="D142" i="7"/>
  <c r="E143" i="7" s="1"/>
  <c r="H142" i="7" s="1"/>
  <c r="I142" i="7" s="1"/>
  <c r="J142" i="7" s="1"/>
  <c r="D138" i="5"/>
  <c r="E139" i="5" s="1"/>
  <c r="H138" i="5" s="1"/>
  <c r="I138" i="5" s="1"/>
  <c r="J138" i="5" s="1"/>
  <c r="E124" i="5"/>
  <c r="H123" i="5" s="1"/>
  <c r="I123" i="5" s="1"/>
  <c r="J123" i="5" s="1"/>
  <c r="P61" i="11"/>
  <c r="Q61" i="11" s="1"/>
  <c r="S61" i="11" s="1"/>
  <c r="U61" i="11" s="1"/>
  <c r="AQ61" i="11" s="1"/>
  <c r="AU61" i="11" s="1"/>
  <c r="E133" i="17"/>
  <c r="H132" i="17" s="1"/>
  <c r="I132" i="17" s="1"/>
  <c r="J132" i="17" s="1"/>
  <c r="D147" i="17"/>
  <c r="E148" i="17" s="1"/>
  <c r="H147" i="17" s="1"/>
  <c r="I147" i="17" s="1"/>
  <c r="J147" i="17" s="1"/>
  <c r="N30" i="2"/>
  <c r="O30" i="2" s="1"/>
  <c r="O91" i="18"/>
  <c r="N30" i="34" l="1"/>
  <c r="O30" i="34" s="1"/>
  <c r="P107" i="34"/>
  <c r="Q107" i="34" s="1"/>
  <c r="S107" i="34" s="1"/>
  <c r="U107" i="34" s="1"/>
  <c r="AT107" i="34" s="1"/>
  <c r="AX107" i="34" s="1"/>
  <c r="O108" i="34"/>
  <c r="O92" i="34"/>
  <c r="BA122" i="34"/>
  <c r="AX122" i="34"/>
  <c r="P123" i="34"/>
  <c r="Q123" i="34" s="1"/>
  <c r="S123" i="34" s="1"/>
  <c r="U123" i="34" s="1"/>
  <c r="AT123" i="34" s="1"/>
  <c r="O124" i="34"/>
  <c r="O138" i="34"/>
  <c r="O48" i="34"/>
  <c r="P64" i="34"/>
  <c r="Q64" i="34" s="1"/>
  <c r="S64" i="34" s="1"/>
  <c r="U64" i="34" s="1"/>
  <c r="AQ64" i="34" s="1"/>
  <c r="AU64" i="34" s="1"/>
  <c r="O65" i="34"/>
  <c r="O77" i="34"/>
  <c r="P30" i="9"/>
  <c r="Q30" i="9" s="1"/>
  <c r="S30" i="9" s="1"/>
  <c r="U30" i="9" s="1"/>
  <c r="AQ30" i="9" s="1"/>
  <c r="AU30" i="9" s="1"/>
  <c r="O31" i="9"/>
  <c r="P46" i="14"/>
  <c r="Q46" i="14" s="1"/>
  <c r="S46" i="14" s="1"/>
  <c r="U46" i="14" s="1"/>
  <c r="AQ46" i="14" s="1"/>
  <c r="AU46" i="14" s="1"/>
  <c r="O47" i="14"/>
  <c r="P46" i="6"/>
  <c r="Q46" i="6" s="1"/>
  <c r="S46" i="6" s="1"/>
  <c r="U46" i="6" s="1"/>
  <c r="AQ46" i="6" s="1"/>
  <c r="AU46" i="6" s="1"/>
  <c r="O47" i="6"/>
  <c r="P46" i="19"/>
  <c r="Q46" i="19" s="1"/>
  <c r="S46" i="19" s="1"/>
  <c r="U46" i="19" s="1"/>
  <c r="AQ46" i="19" s="1"/>
  <c r="AU46" i="19" s="1"/>
  <c r="O47" i="19"/>
  <c r="P62" i="24"/>
  <c r="Q62" i="24" s="1"/>
  <c r="S62" i="24" s="1"/>
  <c r="U62" i="24" s="1"/>
  <c r="AQ62" i="24" s="1"/>
  <c r="AU62" i="24" s="1"/>
  <c r="O63" i="24"/>
  <c r="P30" i="2"/>
  <c r="Q30" i="2" s="1"/>
  <c r="S30" i="2" s="1"/>
  <c r="U30" i="2" s="1"/>
  <c r="AQ30" i="2" s="1"/>
  <c r="AU30" i="2" s="1"/>
  <c r="O31" i="2"/>
  <c r="P30" i="13"/>
  <c r="Q30" i="13" s="1"/>
  <c r="S30" i="13" s="1"/>
  <c r="U30" i="13" s="1"/>
  <c r="AQ30" i="13" s="1"/>
  <c r="AU30" i="13" s="1"/>
  <c r="O31" i="13"/>
  <c r="P125" i="25"/>
  <c r="Q125" i="25" s="1"/>
  <c r="S125" i="25" s="1"/>
  <c r="U125" i="25" s="1"/>
  <c r="AT125" i="25" s="1"/>
  <c r="P77" i="12"/>
  <c r="Q77" i="12" s="1"/>
  <c r="S77" i="12" s="1"/>
  <c r="U77" i="12" s="1"/>
  <c r="AQ77" i="12" s="1"/>
  <c r="AU77" i="12" s="1"/>
  <c r="P46" i="18"/>
  <c r="Q46" i="18" s="1"/>
  <c r="S46" i="18" s="1"/>
  <c r="U46" i="18" s="1"/>
  <c r="AQ46" i="18" s="1"/>
  <c r="AU46" i="18" s="1"/>
  <c r="O47" i="18"/>
  <c r="P30" i="5"/>
  <c r="Q30" i="5" s="1"/>
  <c r="S30" i="5" s="1"/>
  <c r="U30" i="5" s="1"/>
  <c r="AQ30" i="5" s="1"/>
  <c r="AU30" i="5" s="1"/>
  <c r="O31" i="5"/>
  <c r="P30" i="11"/>
  <c r="Q30" i="11" s="1"/>
  <c r="S30" i="11" s="1"/>
  <c r="U30" i="11" s="1"/>
  <c r="AQ30" i="11" s="1"/>
  <c r="AU30" i="11" s="1"/>
  <c r="P30" i="7"/>
  <c r="Q30" i="7" s="1"/>
  <c r="S30" i="7" s="1"/>
  <c r="U30" i="7" s="1"/>
  <c r="AQ30" i="7" s="1"/>
  <c r="AU30" i="7" s="1"/>
  <c r="O31" i="7"/>
  <c r="P77" i="1"/>
  <c r="Q77" i="1" s="1"/>
  <c r="S77" i="1" s="1"/>
  <c r="U77" i="1" s="1"/>
  <c r="AQ77" i="1" s="1"/>
  <c r="AU77" i="1" s="1"/>
  <c r="O78" i="1"/>
  <c r="P62" i="2"/>
  <c r="Q62" i="2" s="1"/>
  <c r="S62" i="2" s="1"/>
  <c r="U62" i="2" s="1"/>
  <c r="AQ62" i="2" s="1"/>
  <c r="AU62" i="2" s="1"/>
  <c r="O63" i="2"/>
  <c r="P77" i="18"/>
  <c r="Q77" i="18" s="1"/>
  <c r="S77" i="18" s="1"/>
  <c r="U77" i="18" s="1"/>
  <c r="AQ77" i="18" s="1"/>
  <c r="AU77" i="18" s="1"/>
  <c r="P45" i="31"/>
  <c r="Q45" i="31" s="1"/>
  <c r="S45" i="31" s="1"/>
  <c r="U45" i="31" s="1"/>
  <c r="AQ45" i="31" s="1"/>
  <c r="AU45" i="31" s="1"/>
  <c r="AX122" i="2"/>
  <c r="BA122" i="2"/>
  <c r="P106" i="7"/>
  <c r="Q106" i="7" s="1"/>
  <c r="S106" i="7" s="1"/>
  <c r="U106" i="7" s="1"/>
  <c r="AT106" i="7" s="1"/>
  <c r="AX106" i="7" s="1"/>
  <c r="O107" i="7"/>
  <c r="P137" i="21"/>
  <c r="Q137" i="21" s="1"/>
  <c r="S137" i="21" s="1"/>
  <c r="U137" i="21" s="1"/>
  <c r="AT137" i="21" s="1"/>
  <c r="AX137" i="21" s="1"/>
  <c r="O138" i="21"/>
  <c r="O32" i="17"/>
  <c r="P45" i="1"/>
  <c r="Q45" i="1" s="1"/>
  <c r="S45" i="1" s="1"/>
  <c r="U45" i="1" s="1"/>
  <c r="AQ45" i="1" s="1"/>
  <c r="AU45" i="1" s="1"/>
  <c r="P140" i="1"/>
  <c r="Q140" i="1" s="1"/>
  <c r="S140" i="1" s="1"/>
  <c r="U140" i="1" s="1"/>
  <c r="AT140" i="1" s="1"/>
  <c r="AX140" i="1" s="1"/>
  <c r="P77" i="6"/>
  <c r="Q77" i="6" s="1"/>
  <c r="S77" i="6" s="1"/>
  <c r="U77" i="6" s="1"/>
  <c r="AQ77" i="6" s="1"/>
  <c r="AU77" i="6" s="1"/>
  <c r="O78" i="6"/>
  <c r="N77" i="30"/>
  <c r="O77" i="30" s="1"/>
  <c r="AX121" i="33"/>
  <c r="BA121" i="33"/>
  <c r="P137" i="11"/>
  <c r="Q137" i="11" s="1"/>
  <c r="S137" i="11" s="1"/>
  <c r="U137" i="11" s="1"/>
  <c r="AT137" i="11" s="1"/>
  <c r="AX137" i="11" s="1"/>
  <c r="O138" i="11"/>
  <c r="P92" i="23"/>
  <c r="Q92" i="23" s="1"/>
  <c r="S92" i="23" s="1"/>
  <c r="U92" i="23" s="1"/>
  <c r="AJ92" i="23" s="1"/>
  <c r="AN92" i="23" s="1"/>
  <c r="P62" i="13"/>
  <c r="Q62" i="13" s="1"/>
  <c r="S62" i="13" s="1"/>
  <c r="U62" i="13" s="1"/>
  <c r="AQ62" i="13" s="1"/>
  <c r="AU62" i="13" s="1"/>
  <c r="O63" i="13"/>
  <c r="P124" i="1"/>
  <c r="Q124" i="1" s="1"/>
  <c r="S124" i="1" s="1"/>
  <c r="U124" i="1" s="1"/>
  <c r="AT124" i="1" s="1"/>
  <c r="N77" i="33"/>
  <c r="P76" i="33"/>
  <c r="Q76" i="33" s="1"/>
  <c r="S76" i="33" s="1"/>
  <c r="U76" i="33" s="1"/>
  <c r="AQ76" i="33" s="1"/>
  <c r="AU76" i="33" s="1"/>
  <c r="O77" i="33"/>
  <c r="N46" i="25"/>
  <c r="P137" i="15"/>
  <c r="Q137" i="15" s="1"/>
  <c r="S137" i="15" s="1"/>
  <c r="U137" i="15" s="1"/>
  <c r="AT137" i="15" s="1"/>
  <c r="AX137" i="15" s="1"/>
  <c r="O138" i="15"/>
  <c r="P60" i="4"/>
  <c r="Q60" i="4" s="1"/>
  <c r="S60" i="4" s="1"/>
  <c r="U60" i="4" s="1"/>
  <c r="AQ60" i="4" s="1"/>
  <c r="AU60" i="4" s="1"/>
  <c r="O61" i="4"/>
  <c r="P61" i="17"/>
  <c r="Q61" i="17" s="1"/>
  <c r="S61" i="17" s="1"/>
  <c r="U61" i="17" s="1"/>
  <c r="AQ61" i="17" s="1"/>
  <c r="AU61" i="17" s="1"/>
  <c r="P61" i="22"/>
  <c r="Q61" i="22" s="1"/>
  <c r="S61" i="22" s="1"/>
  <c r="U61" i="22" s="1"/>
  <c r="AQ61" i="22" s="1"/>
  <c r="AU61" i="22" s="1"/>
  <c r="P138" i="16"/>
  <c r="Q138" i="16" s="1"/>
  <c r="S138" i="16" s="1"/>
  <c r="U138" i="16" s="1"/>
  <c r="AT138" i="16" s="1"/>
  <c r="AX138" i="16" s="1"/>
  <c r="P45" i="7"/>
  <c r="Q45" i="7" s="1"/>
  <c r="S45" i="7" s="1"/>
  <c r="U45" i="7" s="1"/>
  <c r="AQ45" i="7" s="1"/>
  <c r="AU45" i="7" s="1"/>
  <c r="N46" i="7"/>
  <c r="O46" i="7"/>
  <c r="P107" i="15"/>
  <c r="Q107" i="15" s="1"/>
  <c r="S107" i="15" s="1"/>
  <c r="U107" i="15" s="1"/>
  <c r="AT107" i="15" s="1"/>
  <c r="AX107" i="15" s="1"/>
  <c r="P75" i="29"/>
  <c r="Q75" i="29" s="1"/>
  <c r="S75" i="29" s="1"/>
  <c r="U75" i="29" s="1"/>
  <c r="AQ75" i="29" s="1"/>
  <c r="AU75" i="29" s="1"/>
  <c r="O76" i="29"/>
  <c r="O61" i="20"/>
  <c r="P91" i="15"/>
  <c r="Q91" i="15" s="1"/>
  <c r="S91" i="15" s="1"/>
  <c r="U91" i="15" s="1"/>
  <c r="AJ91" i="15" s="1"/>
  <c r="AN91" i="15" s="1"/>
  <c r="O32" i="21"/>
  <c r="O30" i="26"/>
  <c r="N77" i="10"/>
  <c r="O77" i="10" s="1"/>
  <c r="O92" i="9"/>
  <c r="O91" i="5"/>
  <c r="N30" i="24"/>
  <c r="O30" i="24" s="1"/>
  <c r="O61" i="33"/>
  <c r="O61" i="14"/>
  <c r="O61" i="25"/>
  <c r="P137" i="9"/>
  <c r="Q137" i="9" s="1"/>
  <c r="S137" i="9" s="1"/>
  <c r="U137" i="9" s="1"/>
  <c r="AT137" i="9" s="1"/>
  <c r="AX137" i="9" s="1"/>
  <c r="O138" i="9"/>
  <c r="P91" i="21"/>
  <c r="Q91" i="21" s="1"/>
  <c r="S91" i="21" s="1"/>
  <c r="U91" i="21" s="1"/>
  <c r="AJ91" i="21" s="1"/>
  <c r="AN91" i="21" s="1"/>
  <c r="P32" i="16"/>
  <c r="Q32" i="16" s="1"/>
  <c r="S32" i="16" s="1"/>
  <c r="U32" i="16" s="1"/>
  <c r="AQ32" i="16" s="1"/>
  <c r="AU32" i="16" s="1"/>
  <c r="Q136" i="26"/>
  <c r="S136" i="26" s="1"/>
  <c r="U136" i="26" s="1"/>
  <c r="AT136" i="26" s="1"/>
  <c r="AX136" i="26" s="1"/>
  <c r="O137" i="26"/>
  <c r="N93" i="4"/>
  <c r="P92" i="4"/>
  <c r="Q92" i="4" s="1"/>
  <c r="S92" i="4" s="1"/>
  <c r="U92" i="4" s="1"/>
  <c r="AJ92" i="4" s="1"/>
  <c r="AN92" i="4" s="1"/>
  <c r="O93" i="4"/>
  <c r="P137" i="13"/>
  <c r="Q137" i="13" s="1"/>
  <c r="S137" i="13" s="1"/>
  <c r="U137" i="13" s="1"/>
  <c r="AT137" i="13" s="1"/>
  <c r="AX137" i="13" s="1"/>
  <c r="O138" i="13"/>
  <c r="P92" i="12"/>
  <c r="Q92" i="12" s="1"/>
  <c r="S92" i="12" s="1"/>
  <c r="U92" i="12" s="1"/>
  <c r="AJ92" i="12" s="1"/>
  <c r="AN92" i="12" s="1"/>
  <c r="O61" i="23"/>
  <c r="P122" i="8"/>
  <c r="Q122" i="8" s="1"/>
  <c r="S122" i="8" s="1"/>
  <c r="U122" i="8" s="1"/>
  <c r="AT122" i="8" s="1"/>
  <c r="O123" i="8"/>
  <c r="O91" i="26"/>
  <c r="O61" i="28"/>
  <c r="P106" i="22"/>
  <c r="Q106" i="22" s="1"/>
  <c r="S106" i="22" s="1"/>
  <c r="U106" i="22" s="1"/>
  <c r="AT106" i="22" s="1"/>
  <c r="AX106" i="22" s="1"/>
  <c r="O92" i="24"/>
  <c r="P106" i="31"/>
  <c r="Q106" i="31" s="1"/>
  <c r="S106" i="31" s="1"/>
  <c r="U106" i="31" s="1"/>
  <c r="AT106" i="31" s="1"/>
  <c r="AX106" i="31" s="1"/>
  <c r="P45" i="33"/>
  <c r="Q45" i="33" s="1"/>
  <c r="S45" i="33" s="1"/>
  <c r="U45" i="33" s="1"/>
  <c r="AQ45" i="33" s="1"/>
  <c r="AU45" i="33" s="1"/>
  <c r="P122" i="9"/>
  <c r="Q122" i="9" s="1"/>
  <c r="S122" i="9" s="1"/>
  <c r="U122" i="9" s="1"/>
  <c r="AT122" i="9" s="1"/>
  <c r="O123" i="9"/>
  <c r="N62" i="26"/>
  <c r="O62" i="26" s="1"/>
  <c r="O107" i="8"/>
  <c r="Q121" i="26"/>
  <c r="S121" i="26" s="1"/>
  <c r="U121" i="26" s="1"/>
  <c r="AT121" i="26" s="1"/>
  <c r="O122" i="26"/>
  <c r="P107" i="23"/>
  <c r="Q107" i="23" s="1"/>
  <c r="S107" i="23" s="1"/>
  <c r="U107" i="23" s="1"/>
  <c r="AT107" i="23" s="1"/>
  <c r="AX107" i="23" s="1"/>
  <c r="O108" i="23"/>
  <c r="AX121" i="9"/>
  <c r="BA121" i="9"/>
  <c r="P61" i="9"/>
  <c r="Q61" i="9" s="1"/>
  <c r="S61" i="9" s="1"/>
  <c r="U61" i="9" s="1"/>
  <c r="AQ61" i="9" s="1"/>
  <c r="AU61" i="9" s="1"/>
  <c r="P91" i="30"/>
  <c r="Q91" i="30" s="1"/>
  <c r="S91" i="30" s="1"/>
  <c r="U91" i="30" s="1"/>
  <c r="AJ91" i="30" s="1"/>
  <c r="AN91" i="30" s="1"/>
  <c r="O92" i="30"/>
  <c r="BA121" i="21"/>
  <c r="AX121" i="21"/>
  <c r="P76" i="13"/>
  <c r="Q76" i="13" s="1"/>
  <c r="S76" i="13" s="1"/>
  <c r="U76" i="13" s="1"/>
  <c r="AQ76" i="13" s="1"/>
  <c r="AU76" i="13" s="1"/>
  <c r="P91" i="22"/>
  <c r="Q91" i="22" s="1"/>
  <c r="S91" i="22" s="1"/>
  <c r="U91" i="22" s="1"/>
  <c r="AJ91" i="22" s="1"/>
  <c r="AN91" i="22" s="1"/>
  <c r="O92" i="22"/>
  <c r="P123" i="24"/>
  <c r="Q123" i="24" s="1"/>
  <c r="S123" i="24" s="1"/>
  <c r="U123" i="24" s="1"/>
  <c r="AT123" i="24" s="1"/>
  <c r="O124" i="24"/>
  <c r="P46" i="8"/>
  <c r="Q46" i="8" s="1"/>
  <c r="S46" i="8" s="1"/>
  <c r="U46" i="8" s="1"/>
  <c r="AQ46" i="8" s="1"/>
  <c r="AU46" i="8" s="1"/>
  <c r="P107" i="11"/>
  <c r="Q107" i="11" s="1"/>
  <c r="S107" i="11" s="1"/>
  <c r="U107" i="11" s="1"/>
  <c r="AT107" i="11" s="1"/>
  <c r="AX107" i="11" s="1"/>
  <c r="O108" i="11"/>
  <c r="P138" i="20"/>
  <c r="Q138" i="20" s="1"/>
  <c r="S138" i="20" s="1"/>
  <c r="U138" i="20" s="1"/>
  <c r="AT138" i="20" s="1"/>
  <c r="AX138" i="20" s="1"/>
  <c r="O139" i="20"/>
  <c r="N77" i="23"/>
  <c r="O77" i="23" s="1"/>
  <c r="P107" i="33"/>
  <c r="Q107" i="33" s="1"/>
  <c r="S107" i="33" s="1"/>
  <c r="U107" i="33" s="1"/>
  <c r="AT107" i="33" s="1"/>
  <c r="AX107" i="33" s="1"/>
  <c r="O108" i="33"/>
  <c r="Q136" i="7"/>
  <c r="S136" i="7" s="1"/>
  <c r="U136" i="7" s="1"/>
  <c r="AT136" i="7" s="1"/>
  <c r="AX136" i="7" s="1"/>
  <c r="O137" i="7"/>
  <c r="P137" i="3"/>
  <c r="Q137" i="3" s="1"/>
  <c r="S137" i="3" s="1"/>
  <c r="U137" i="3" s="1"/>
  <c r="AT137" i="3" s="1"/>
  <c r="AX137" i="3" s="1"/>
  <c r="O138" i="3"/>
  <c r="P47" i="29"/>
  <c r="Q47" i="29" s="1"/>
  <c r="S47" i="29" s="1"/>
  <c r="U47" i="29" s="1"/>
  <c r="AQ47" i="29" s="1"/>
  <c r="AU47" i="29" s="1"/>
  <c r="O48" i="29"/>
  <c r="P75" i="11"/>
  <c r="Q75" i="11" s="1"/>
  <c r="S75" i="11" s="1"/>
  <c r="U75" i="11" s="1"/>
  <c r="AQ75" i="11" s="1"/>
  <c r="AU75" i="11" s="1"/>
  <c r="O76" i="11"/>
  <c r="AX121" i="12"/>
  <c r="BA121" i="12"/>
  <c r="AX121" i="13"/>
  <c r="BA121" i="13"/>
  <c r="N62" i="18"/>
  <c r="O62" i="18" s="1"/>
  <c r="AX121" i="18"/>
  <c r="BA121" i="18"/>
  <c r="P44" i="30"/>
  <c r="Q44" i="30" s="1"/>
  <c r="S44" i="30" s="1"/>
  <c r="U44" i="30" s="1"/>
  <c r="AQ44" i="30" s="1"/>
  <c r="AU44" i="30" s="1"/>
  <c r="O45" i="30"/>
  <c r="P30" i="29"/>
  <c r="Q30" i="29" s="1"/>
  <c r="S30" i="29" s="1"/>
  <c r="U30" i="29" s="1"/>
  <c r="AQ30" i="29" s="1"/>
  <c r="AU30" i="29" s="1"/>
  <c r="P30" i="20"/>
  <c r="Q30" i="20" s="1"/>
  <c r="S30" i="20" s="1"/>
  <c r="U30" i="20" s="1"/>
  <c r="AQ30" i="20" s="1"/>
  <c r="AU30" i="20" s="1"/>
  <c r="O31" i="20"/>
  <c r="BA122" i="24"/>
  <c r="AX122" i="24"/>
  <c r="P29" i="6"/>
  <c r="Q29" i="6" s="1"/>
  <c r="S29" i="6" s="1"/>
  <c r="U29" i="6" s="1"/>
  <c r="AQ29" i="6" s="1"/>
  <c r="AU29" i="6" s="1"/>
  <c r="P108" i="20"/>
  <c r="Q108" i="20" s="1"/>
  <c r="S108" i="20" s="1"/>
  <c r="U108" i="20" s="1"/>
  <c r="AT108" i="20" s="1"/>
  <c r="AX108" i="20" s="1"/>
  <c r="P91" i="29"/>
  <c r="Q91" i="29" s="1"/>
  <c r="S91" i="29" s="1"/>
  <c r="U91" i="29" s="1"/>
  <c r="AJ91" i="29" s="1"/>
  <c r="AN91" i="29" s="1"/>
  <c r="O92" i="29"/>
  <c r="P108" i="24"/>
  <c r="Q108" i="24" s="1"/>
  <c r="S108" i="24" s="1"/>
  <c r="U108" i="24" s="1"/>
  <c r="AT108" i="24" s="1"/>
  <c r="AX108" i="24" s="1"/>
  <c r="P107" i="3"/>
  <c r="Q107" i="3" s="1"/>
  <c r="S107" i="3" s="1"/>
  <c r="U107" i="3" s="1"/>
  <c r="AT107" i="3" s="1"/>
  <c r="AX107" i="3" s="1"/>
  <c r="N46" i="3"/>
  <c r="O46" i="3" s="1"/>
  <c r="O76" i="14"/>
  <c r="P137" i="12"/>
  <c r="Q137" i="12" s="1"/>
  <c r="S137" i="12" s="1"/>
  <c r="U137" i="12" s="1"/>
  <c r="AT137" i="12" s="1"/>
  <c r="AX137" i="12" s="1"/>
  <c r="P122" i="21"/>
  <c r="Q122" i="21" s="1"/>
  <c r="S122" i="21" s="1"/>
  <c r="U122" i="21" s="1"/>
  <c r="AT122" i="21" s="1"/>
  <c r="O123" i="21"/>
  <c r="P106" i="26"/>
  <c r="Q106" i="26" s="1"/>
  <c r="S106" i="26" s="1"/>
  <c r="U106" i="26" s="1"/>
  <c r="AT106" i="26" s="1"/>
  <c r="AX106" i="26" s="1"/>
  <c r="N109" i="25"/>
  <c r="O109" i="25" s="1"/>
  <c r="O107" i="19"/>
  <c r="P137" i="33"/>
  <c r="Q137" i="33" s="1"/>
  <c r="S137" i="33" s="1"/>
  <c r="U137" i="33" s="1"/>
  <c r="AT137" i="33" s="1"/>
  <c r="AX137" i="33" s="1"/>
  <c r="O138" i="33"/>
  <c r="N30" i="28"/>
  <c r="O30" i="28" s="1"/>
  <c r="O138" i="28"/>
  <c r="O108" i="2"/>
  <c r="O63" i="19"/>
  <c r="N62" i="21"/>
  <c r="P61" i="21"/>
  <c r="Q61" i="21" s="1"/>
  <c r="S61" i="21" s="1"/>
  <c r="U61" i="21" s="1"/>
  <c r="AQ61" i="21" s="1"/>
  <c r="AU61" i="21" s="1"/>
  <c r="O91" i="31"/>
  <c r="Q121" i="29"/>
  <c r="S121" i="29" s="1"/>
  <c r="U121" i="29" s="1"/>
  <c r="AT121" i="29" s="1"/>
  <c r="O122" i="29"/>
  <c r="O107" i="21"/>
  <c r="P91" i="7"/>
  <c r="Q91" i="7" s="1"/>
  <c r="S91" i="7" s="1"/>
  <c r="U91" i="7" s="1"/>
  <c r="AJ91" i="7" s="1"/>
  <c r="AN91" i="7" s="1"/>
  <c r="O92" i="7"/>
  <c r="O107" i="9"/>
  <c r="O45" i="17"/>
  <c r="O78" i="21"/>
  <c r="P92" i="28"/>
  <c r="Q92" i="28" s="1"/>
  <c r="S92" i="28" s="1"/>
  <c r="U92" i="28" s="1"/>
  <c r="AJ92" i="28" s="1"/>
  <c r="AN92" i="28" s="1"/>
  <c r="BA121" i="8"/>
  <c r="AX121" i="8"/>
  <c r="P46" i="10"/>
  <c r="Q46" i="10" s="1"/>
  <c r="S46" i="10" s="1"/>
  <c r="U46" i="10" s="1"/>
  <c r="AQ46" i="10" s="1"/>
  <c r="AU46" i="10" s="1"/>
  <c r="O47" i="10"/>
  <c r="Q121" i="7"/>
  <c r="S121" i="7" s="1"/>
  <c r="U121" i="7" s="1"/>
  <c r="AT121" i="7" s="1"/>
  <c r="O122" i="7"/>
  <c r="P76" i="25"/>
  <c r="Q76" i="25" s="1"/>
  <c r="S76" i="25" s="1"/>
  <c r="U76" i="25" s="1"/>
  <c r="AQ76" i="25" s="1"/>
  <c r="AU76" i="25" s="1"/>
  <c r="P78" i="2"/>
  <c r="Q78" i="2" s="1"/>
  <c r="S78" i="2" s="1"/>
  <c r="U78" i="2" s="1"/>
  <c r="AQ78" i="2" s="1"/>
  <c r="AU78" i="2" s="1"/>
  <c r="P45" i="2"/>
  <c r="Q45" i="2" s="1"/>
  <c r="S45" i="2" s="1"/>
  <c r="U45" i="2" s="1"/>
  <c r="AQ45" i="2" s="1"/>
  <c r="AU45" i="2" s="1"/>
  <c r="P122" i="12"/>
  <c r="Q122" i="12" s="1"/>
  <c r="S122" i="12" s="1"/>
  <c r="U122" i="12" s="1"/>
  <c r="AT122" i="12" s="1"/>
  <c r="P76" i="17"/>
  <c r="Q76" i="17" s="1"/>
  <c r="S76" i="17" s="1"/>
  <c r="U76" i="17" s="1"/>
  <c r="AQ76" i="17" s="1"/>
  <c r="AU76" i="17" s="1"/>
  <c r="P138" i="27"/>
  <c r="Q138" i="27" s="1"/>
  <c r="S138" i="27" s="1"/>
  <c r="U138" i="27" s="1"/>
  <c r="AT138" i="27" s="1"/>
  <c r="AX138" i="27" s="1"/>
  <c r="O139" i="27"/>
  <c r="P30" i="3"/>
  <c r="Q30" i="3" s="1"/>
  <c r="S30" i="3" s="1"/>
  <c r="U30" i="3" s="1"/>
  <c r="AQ30" i="3" s="1"/>
  <c r="AU30" i="3" s="1"/>
  <c r="O31" i="3"/>
  <c r="P137" i="10"/>
  <c r="Q137" i="10" s="1"/>
  <c r="S137" i="10" s="1"/>
  <c r="U137" i="10" s="1"/>
  <c r="AT137" i="10" s="1"/>
  <c r="AX137" i="10" s="1"/>
  <c r="P137" i="6"/>
  <c r="Q137" i="6" s="1"/>
  <c r="S137" i="6" s="1"/>
  <c r="U137" i="6" s="1"/>
  <c r="AT137" i="6" s="1"/>
  <c r="AX137" i="6" s="1"/>
  <c r="P93" i="1"/>
  <c r="Q93" i="1" s="1"/>
  <c r="S93" i="1" s="1"/>
  <c r="U93" i="1" s="1"/>
  <c r="AJ93" i="1" s="1"/>
  <c r="AN93" i="1" s="1"/>
  <c r="P107" i="6"/>
  <c r="Q107" i="6" s="1"/>
  <c r="S107" i="6" s="1"/>
  <c r="U107" i="6" s="1"/>
  <c r="AT107" i="6" s="1"/>
  <c r="AX107" i="6" s="1"/>
  <c r="P61" i="5"/>
  <c r="Q61" i="5" s="1"/>
  <c r="S61" i="5" s="1"/>
  <c r="U61" i="5" s="1"/>
  <c r="AQ61" i="5" s="1"/>
  <c r="AU61" i="5" s="1"/>
  <c r="N62" i="5"/>
  <c r="Q136" i="29"/>
  <c r="S136" i="29" s="1"/>
  <c r="U136" i="29" s="1"/>
  <c r="AT136" i="29" s="1"/>
  <c r="AX136" i="29" s="1"/>
  <c r="O137" i="29"/>
  <c r="P92" i="8"/>
  <c r="Q92" i="8" s="1"/>
  <c r="S92" i="8" s="1"/>
  <c r="U92" i="8" s="1"/>
  <c r="AJ92" i="8" s="1"/>
  <c r="AN92" i="8" s="1"/>
  <c r="P76" i="9"/>
  <c r="Q76" i="9" s="1"/>
  <c r="S76" i="9" s="1"/>
  <c r="U76" i="9" s="1"/>
  <c r="AQ76" i="9" s="1"/>
  <c r="AU76" i="9" s="1"/>
  <c r="N77" i="9"/>
  <c r="O77" i="9" s="1"/>
  <c r="P93" i="25"/>
  <c r="Q93" i="25" s="1"/>
  <c r="S93" i="25" s="1"/>
  <c r="U93" i="25" s="1"/>
  <c r="AJ93" i="25" s="1"/>
  <c r="AN93" i="25" s="1"/>
  <c r="O94" i="25"/>
  <c r="N93" i="3"/>
  <c r="P92" i="3"/>
  <c r="Q92" i="3" s="1"/>
  <c r="S92" i="3" s="1"/>
  <c r="U92" i="3" s="1"/>
  <c r="AJ92" i="3" s="1"/>
  <c r="AN92" i="3" s="1"/>
  <c r="O93" i="3"/>
  <c r="N62" i="11"/>
  <c r="N46" i="22"/>
  <c r="N46" i="16"/>
  <c r="P61" i="27"/>
  <c r="Q61" i="27" s="1"/>
  <c r="S61" i="27" s="1"/>
  <c r="U61" i="27" s="1"/>
  <c r="AQ61" i="27" s="1"/>
  <c r="AU61" i="27" s="1"/>
  <c r="P122" i="23"/>
  <c r="Q122" i="23" s="1"/>
  <c r="S122" i="23" s="1"/>
  <c r="U122" i="23" s="1"/>
  <c r="AT122" i="23" s="1"/>
  <c r="O123" i="23"/>
  <c r="P30" i="33"/>
  <c r="Q30" i="33" s="1"/>
  <c r="S30" i="33" s="1"/>
  <c r="U30" i="33" s="1"/>
  <c r="AQ30" i="33" s="1"/>
  <c r="AU30" i="33" s="1"/>
  <c r="P106" i="17"/>
  <c r="Q106" i="17" s="1"/>
  <c r="S106" i="17" s="1"/>
  <c r="U106" i="17" s="1"/>
  <c r="AT106" i="17" s="1"/>
  <c r="AX106" i="17" s="1"/>
  <c r="O107" i="17"/>
  <c r="O107" i="12"/>
  <c r="Q121" i="17"/>
  <c r="S121" i="17" s="1"/>
  <c r="U121" i="17" s="1"/>
  <c r="AT121" i="17" s="1"/>
  <c r="O122" i="17"/>
  <c r="O31" i="25"/>
  <c r="N62" i="7"/>
  <c r="O62" i="7" s="1"/>
  <c r="O107" i="13"/>
  <c r="N46" i="9"/>
  <c r="O46" i="9" s="1"/>
  <c r="N30" i="4"/>
  <c r="O30" i="4" s="1"/>
  <c r="O123" i="28"/>
  <c r="O92" i="33"/>
  <c r="O31" i="31"/>
  <c r="O31" i="22"/>
  <c r="Q136" i="31"/>
  <c r="S136" i="31" s="1"/>
  <c r="U136" i="31" s="1"/>
  <c r="AT136" i="31" s="1"/>
  <c r="AX136" i="31" s="1"/>
  <c r="O137" i="31"/>
  <c r="O107" i="4"/>
  <c r="P45" i="20"/>
  <c r="Q45" i="20" s="1"/>
  <c r="S45" i="20" s="1"/>
  <c r="U45" i="20" s="1"/>
  <c r="AQ45" i="20" s="1"/>
  <c r="AU45" i="20" s="1"/>
  <c r="P137" i="4"/>
  <c r="Q137" i="4" s="1"/>
  <c r="S137" i="4" s="1"/>
  <c r="U137" i="4" s="1"/>
  <c r="AT137" i="4" s="1"/>
  <c r="AX137" i="4" s="1"/>
  <c r="N46" i="26"/>
  <c r="O46" i="26" s="1"/>
  <c r="P122" i="30"/>
  <c r="Q122" i="30" s="1"/>
  <c r="S122" i="30" s="1"/>
  <c r="U122" i="30" s="1"/>
  <c r="AT122" i="30" s="1"/>
  <c r="O107" i="18"/>
  <c r="O63" i="1"/>
  <c r="P122" i="33"/>
  <c r="Q122" i="33" s="1"/>
  <c r="S122" i="33" s="1"/>
  <c r="U122" i="33" s="1"/>
  <c r="AT122" i="33" s="1"/>
  <c r="P30" i="30"/>
  <c r="Q30" i="30" s="1"/>
  <c r="S30" i="30" s="1"/>
  <c r="U30" i="30" s="1"/>
  <c r="AQ30" i="30" s="1"/>
  <c r="AU30" i="30" s="1"/>
  <c r="P92" i="27"/>
  <c r="Q92" i="27" s="1"/>
  <c r="S92" i="27" s="1"/>
  <c r="U92" i="27" s="1"/>
  <c r="AJ92" i="27" s="1"/>
  <c r="AN92" i="27" s="1"/>
  <c r="P122" i="13"/>
  <c r="Q122" i="13" s="1"/>
  <c r="S122" i="13" s="1"/>
  <c r="U122" i="13" s="1"/>
  <c r="AT122" i="13" s="1"/>
  <c r="O123" i="13"/>
  <c r="P91" i="18"/>
  <c r="Q91" i="18" s="1"/>
  <c r="S91" i="18" s="1"/>
  <c r="U91" i="18" s="1"/>
  <c r="AJ91" i="18" s="1"/>
  <c r="AN91" i="18" s="1"/>
  <c r="P46" i="5"/>
  <c r="Q46" i="5" s="1"/>
  <c r="S46" i="5" s="1"/>
  <c r="U46" i="5" s="1"/>
  <c r="AQ46" i="5" s="1"/>
  <c r="AU46" i="5" s="1"/>
  <c r="BA121" i="23"/>
  <c r="AX121" i="23"/>
  <c r="P137" i="8"/>
  <c r="Q137" i="8" s="1"/>
  <c r="S137" i="8" s="1"/>
  <c r="U137" i="8" s="1"/>
  <c r="AT137" i="8" s="1"/>
  <c r="AX137" i="8" s="1"/>
  <c r="O138" i="8"/>
  <c r="P122" i="14"/>
  <c r="Q122" i="14" s="1"/>
  <c r="S122" i="14" s="1"/>
  <c r="U122" i="14" s="1"/>
  <c r="AT122" i="14" s="1"/>
  <c r="Q136" i="17"/>
  <c r="S136" i="17" s="1"/>
  <c r="U136" i="17" s="1"/>
  <c r="AT136" i="17" s="1"/>
  <c r="AX136" i="17" s="1"/>
  <c r="O137" i="17"/>
  <c r="O63" i="15"/>
  <c r="P122" i="10"/>
  <c r="Q122" i="10" s="1"/>
  <c r="S122" i="10" s="1"/>
  <c r="U122" i="10" s="1"/>
  <c r="AT122" i="10" s="1"/>
  <c r="O123" i="16"/>
  <c r="O76" i="27"/>
  <c r="P91" i="20"/>
  <c r="Q91" i="20" s="1"/>
  <c r="S91" i="20" s="1"/>
  <c r="U91" i="20" s="1"/>
  <c r="AJ91" i="20" s="1"/>
  <c r="AN91" i="20" s="1"/>
  <c r="O92" i="20"/>
  <c r="P46" i="12"/>
  <c r="Q46" i="12" s="1"/>
  <c r="S46" i="12" s="1"/>
  <c r="U46" i="12" s="1"/>
  <c r="AQ46" i="12" s="1"/>
  <c r="AU46" i="12" s="1"/>
  <c r="O47" i="12"/>
  <c r="AX122" i="28"/>
  <c r="BA122" i="28"/>
  <c r="Q121" i="31"/>
  <c r="S121" i="31" s="1"/>
  <c r="U121" i="31" s="1"/>
  <c r="AT121" i="31" s="1"/>
  <c r="O122" i="31"/>
  <c r="P122" i="19"/>
  <c r="Q122" i="19" s="1"/>
  <c r="S122" i="19" s="1"/>
  <c r="U122" i="19" s="1"/>
  <c r="AT122" i="19" s="1"/>
  <c r="O123" i="19"/>
  <c r="P61" i="29"/>
  <c r="Q61" i="29" s="1"/>
  <c r="S61" i="29" s="1"/>
  <c r="U61" i="29" s="1"/>
  <c r="AQ61" i="29" s="1"/>
  <c r="AU61" i="29" s="1"/>
  <c r="N62" i="29"/>
  <c r="O62" i="29" s="1"/>
  <c r="AX121" i="30"/>
  <c r="BA121" i="30"/>
  <c r="P62" i="6"/>
  <c r="Q62" i="6" s="1"/>
  <c r="S62" i="6" s="1"/>
  <c r="U62" i="6" s="1"/>
  <c r="AQ62" i="6" s="1"/>
  <c r="AU62" i="6" s="1"/>
  <c r="O63" i="6"/>
  <c r="P140" i="25"/>
  <c r="Q140" i="25" s="1"/>
  <c r="S140" i="25" s="1"/>
  <c r="U140" i="25" s="1"/>
  <c r="AT140" i="25" s="1"/>
  <c r="AX140" i="25" s="1"/>
  <c r="O141" i="25"/>
  <c r="P91" i="10"/>
  <c r="Q91" i="10" s="1"/>
  <c r="S91" i="10" s="1"/>
  <c r="U91" i="10" s="1"/>
  <c r="AJ91" i="10" s="1"/>
  <c r="AN91" i="10" s="1"/>
  <c r="P29" i="10"/>
  <c r="Q29" i="10" s="1"/>
  <c r="S29" i="10" s="1"/>
  <c r="U29" i="10" s="1"/>
  <c r="AQ29" i="10" s="1"/>
  <c r="AU29" i="10" s="1"/>
  <c r="N30" i="10"/>
  <c r="O30" i="10"/>
  <c r="O76" i="31"/>
  <c r="O123" i="27"/>
  <c r="AX121" i="14"/>
  <c r="BA121" i="14"/>
  <c r="O107" i="30"/>
  <c r="O76" i="26"/>
  <c r="P122" i="15"/>
  <c r="Q122" i="15" s="1"/>
  <c r="S122" i="15" s="1"/>
  <c r="U122" i="15" s="1"/>
  <c r="AT122" i="15" s="1"/>
  <c r="O123" i="15"/>
  <c r="P92" i="19"/>
  <c r="Q92" i="19" s="1"/>
  <c r="S92" i="19" s="1"/>
  <c r="U92" i="19" s="1"/>
  <c r="AJ92" i="19" s="1"/>
  <c r="AN92" i="19" s="1"/>
  <c r="P31" i="12"/>
  <c r="Q31" i="12" s="1"/>
  <c r="S31" i="12" s="1"/>
  <c r="U31" i="12" s="1"/>
  <c r="AQ31" i="12" s="1"/>
  <c r="AU31" i="12" s="1"/>
  <c r="O32" i="12"/>
  <c r="P107" i="14"/>
  <c r="Q107" i="14" s="1"/>
  <c r="S107" i="14" s="1"/>
  <c r="U107" i="14" s="1"/>
  <c r="AT107" i="14" s="1"/>
  <c r="AX107" i="14" s="1"/>
  <c r="N109" i="28"/>
  <c r="P108" i="28"/>
  <c r="Q108" i="28" s="1"/>
  <c r="S108" i="28" s="1"/>
  <c r="U108" i="28" s="1"/>
  <c r="AT108" i="28" s="1"/>
  <c r="AX108" i="28" s="1"/>
  <c r="AX121" i="10"/>
  <c r="BA121" i="10"/>
  <c r="P92" i="6"/>
  <c r="Q92" i="6" s="1"/>
  <c r="S92" i="6" s="1"/>
  <c r="U92" i="6" s="1"/>
  <c r="AJ92" i="6" s="1"/>
  <c r="AN92" i="6" s="1"/>
  <c r="BA122" i="16"/>
  <c r="AX122" i="16"/>
  <c r="P92" i="13"/>
  <c r="Q92" i="13" s="1"/>
  <c r="S92" i="13" s="1"/>
  <c r="U92" i="13" s="1"/>
  <c r="AJ92" i="13" s="1"/>
  <c r="AN92" i="13" s="1"/>
  <c r="P122" i="11"/>
  <c r="Q122" i="11" s="1"/>
  <c r="S122" i="11" s="1"/>
  <c r="U122" i="11" s="1"/>
  <c r="AT122" i="11" s="1"/>
  <c r="P122" i="3"/>
  <c r="Q122" i="3" s="1"/>
  <c r="S122" i="3" s="1"/>
  <c r="U122" i="3" s="1"/>
  <c r="AT122" i="3" s="1"/>
  <c r="O123" i="3"/>
  <c r="P45" i="15"/>
  <c r="Q45" i="15" s="1"/>
  <c r="S45" i="15" s="1"/>
  <c r="U45" i="15" s="1"/>
  <c r="AQ45" i="15" s="1"/>
  <c r="AU45" i="15" s="1"/>
  <c r="N46" i="15"/>
  <c r="O46" i="15" s="1"/>
  <c r="BA121" i="19"/>
  <c r="AX121" i="19"/>
  <c r="P49" i="21"/>
  <c r="Q49" i="21" s="1"/>
  <c r="S49" i="21" s="1"/>
  <c r="U49" i="21" s="1"/>
  <c r="AQ49" i="21" s="1"/>
  <c r="AU49" i="21" s="1"/>
  <c r="P47" i="13"/>
  <c r="Q47" i="13" s="1"/>
  <c r="S47" i="13" s="1"/>
  <c r="U47" i="13" s="1"/>
  <c r="AQ47" i="13" s="1"/>
  <c r="AU47" i="13" s="1"/>
  <c r="O48" i="13"/>
  <c r="P138" i="2"/>
  <c r="Q138" i="2" s="1"/>
  <c r="S138" i="2" s="1"/>
  <c r="U138" i="2" s="1"/>
  <c r="AT138" i="2" s="1"/>
  <c r="AX138" i="2" s="1"/>
  <c r="P107" i="10"/>
  <c r="Q107" i="10" s="1"/>
  <c r="S107" i="10" s="1"/>
  <c r="U107" i="10" s="1"/>
  <c r="AT107" i="10" s="1"/>
  <c r="AX107" i="10" s="1"/>
  <c r="O108" i="10"/>
  <c r="P78" i="24"/>
  <c r="Q78" i="24" s="1"/>
  <c r="S78" i="24" s="1"/>
  <c r="U78" i="24" s="1"/>
  <c r="AQ78" i="24" s="1"/>
  <c r="AU78" i="24" s="1"/>
  <c r="O79" i="24"/>
  <c r="P91" i="17"/>
  <c r="Q91" i="17" s="1"/>
  <c r="S91" i="17" s="1"/>
  <c r="U91" i="17" s="1"/>
  <c r="AJ91" i="17" s="1"/>
  <c r="AN91" i="17" s="1"/>
  <c r="O92" i="17"/>
  <c r="Q121" i="5"/>
  <c r="S121" i="5" s="1"/>
  <c r="U121" i="5" s="1"/>
  <c r="AT121" i="5" s="1"/>
  <c r="O122" i="5"/>
  <c r="N62" i="10"/>
  <c r="P61" i="10"/>
  <c r="Q61" i="10" s="1"/>
  <c r="S61" i="10" s="1"/>
  <c r="U61" i="10" s="1"/>
  <c r="AQ61" i="10" s="1"/>
  <c r="AU61" i="10" s="1"/>
  <c r="O62" i="10"/>
  <c r="BA121" i="15"/>
  <c r="AX121" i="15"/>
  <c r="P30" i="27"/>
  <c r="Q30" i="27" s="1"/>
  <c r="S30" i="27" s="1"/>
  <c r="U30" i="27" s="1"/>
  <c r="AQ30" i="27" s="1"/>
  <c r="AU30" i="27" s="1"/>
  <c r="N62" i="16"/>
  <c r="P61" i="16"/>
  <c r="Q61" i="16" s="1"/>
  <c r="S61" i="16" s="1"/>
  <c r="U61" i="16" s="1"/>
  <c r="AQ61" i="16" s="1"/>
  <c r="AU61" i="16" s="1"/>
  <c r="N46" i="27"/>
  <c r="P45" i="27"/>
  <c r="Q45" i="27" s="1"/>
  <c r="S45" i="27" s="1"/>
  <c r="U45" i="27" s="1"/>
  <c r="AQ45" i="27" s="1"/>
  <c r="AU45" i="27" s="1"/>
  <c r="O46" i="27"/>
  <c r="BA121" i="11"/>
  <c r="AX121" i="11"/>
  <c r="P29" i="8"/>
  <c r="Q29" i="8" s="1"/>
  <c r="S29" i="8" s="1"/>
  <c r="U29" i="8" s="1"/>
  <c r="AQ29" i="8" s="1"/>
  <c r="AU29" i="8" s="1"/>
  <c r="N30" i="8"/>
  <c r="O30" i="8"/>
  <c r="AX121" i="3"/>
  <c r="BA121" i="3"/>
  <c r="P137" i="19"/>
  <c r="Q137" i="19" s="1"/>
  <c r="S137" i="19" s="1"/>
  <c r="U137" i="19" s="1"/>
  <c r="AT137" i="19" s="1"/>
  <c r="AX137" i="19" s="1"/>
  <c r="O138" i="19"/>
  <c r="P107" i="16"/>
  <c r="Q107" i="16" s="1"/>
  <c r="S107" i="16" s="1"/>
  <c r="U107" i="16" s="1"/>
  <c r="AT107" i="16" s="1"/>
  <c r="AX107" i="16" s="1"/>
  <c r="P46" i="4"/>
  <c r="Q46" i="4" s="1"/>
  <c r="S46" i="4" s="1"/>
  <c r="U46" i="4" s="1"/>
  <c r="AQ46" i="4" s="1"/>
  <c r="AU46" i="4" s="1"/>
  <c r="O47" i="4"/>
  <c r="P63" i="12"/>
  <c r="Q63" i="12" s="1"/>
  <c r="S63" i="12" s="1"/>
  <c r="U63" i="12" s="1"/>
  <c r="AQ63" i="12" s="1"/>
  <c r="AU63" i="12" s="1"/>
  <c r="O64" i="12"/>
  <c r="P107" i="27"/>
  <c r="Q107" i="27" s="1"/>
  <c r="S107" i="27" s="1"/>
  <c r="U107" i="27" s="1"/>
  <c r="AT107" i="27" s="1"/>
  <c r="AX107" i="27" s="1"/>
  <c r="O108" i="27"/>
  <c r="BA122" i="27"/>
  <c r="AX122" i="27"/>
  <c r="Q136" i="5"/>
  <c r="S136" i="5" s="1"/>
  <c r="U136" i="5" s="1"/>
  <c r="AT136" i="5" s="1"/>
  <c r="AX136" i="5" s="1"/>
  <c r="O137" i="5"/>
  <c r="P28" i="14"/>
  <c r="Q28" i="14" s="1"/>
  <c r="S28" i="14" s="1"/>
  <c r="U28" i="14" s="1"/>
  <c r="AQ28" i="14" s="1"/>
  <c r="AU28" i="14" s="1"/>
  <c r="O29" i="14"/>
  <c r="O92" i="11"/>
  <c r="O123" i="20"/>
  <c r="P137" i="23"/>
  <c r="Q137" i="23" s="1"/>
  <c r="S137" i="23" s="1"/>
  <c r="U137" i="23" s="1"/>
  <c r="AT137" i="23" s="1"/>
  <c r="AX137" i="23" s="1"/>
  <c r="P137" i="14"/>
  <c r="Q137" i="14" s="1"/>
  <c r="S137" i="14" s="1"/>
  <c r="U137" i="14" s="1"/>
  <c r="AT137" i="14" s="1"/>
  <c r="AX137" i="14" s="1"/>
  <c r="O138" i="14"/>
  <c r="O76" i="7"/>
  <c r="O48" i="11"/>
  <c r="P77" i="3"/>
  <c r="Q77" i="3" s="1"/>
  <c r="S77" i="3" s="1"/>
  <c r="U77" i="3" s="1"/>
  <c r="AQ77" i="3" s="1"/>
  <c r="AU77" i="3" s="1"/>
  <c r="O78" i="3"/>
  <c r="N62" i="30"/>
  <c r="O62" i="30" s="1"/>
  <c r="Q121" i="22"/>
  <c r="S121" i="22" s="1"/>
  <c r="U121" i="22" s="1"/>
  <c r="AT121" i="22" s="1"/>
  <c r="O122" i="22"/>
  <c r="O62" i="31"/>
  <c r="N77" i="4"/>
  <c r="O77" i="4" s="1"/>
  <c r="N46" i="23"/>
  <c r="P45" i="23"/>
  <c r="Q45" i="23" s="1"/>
  <c r="S45" i="23" s="1"/>
  <c r="U45" i="23" s="1"/>
  <c r="AQ45" i="23" s="1"/>
  <c r="AU45" i="23" s="1"/>
  <c r="O77" i="16"/>
  <c r="N62" i="3"/>
  <c r="O62" i="3" s="1"/>
  <c r="O61" i="8"/>
  <c r="P107" i="1"/>
  <c r="Q107" i="1" s="1"/>
  <c r="S107" i="1" s="1"/>
  <c r="U107" i="1" s="1"/>
  <c r="AT107" i="1" s="1"/>
  <c r="AX107" i="1" s="1"/>
  <c r="P122" i="4"/>
  <c r="Q122" i="4" s="1"/>
  <c r="S122" i="4" s="1"/>
  <c r="U122" i="4" s="1"/>
  <c r="AT122" i="4" s="1"/>
  <c r="N77" i="20"/>
  <c r="P76" i="20"/>
  <c r="Q76" i="20" s="1"/>
  <c r="S76" i="20" s="1"/>
  <c r="U76" i="20" s="1"/>
  <c r="AQ76" i="20" s="1"/>
  <c r="AU76" i="20" s="1"/>
  <c r="O77" i="20"/>
  <c r="P45" i="24"/>
  <c r="Q45" i="24" s="1"/>
  <c r="S45" i="24" s="1"/>
  <c r="U45" i="24" s="1"/>
  <c r="AQ45" i="24" s="1"/>
  <c r="AU45" i="24" s="1"/>
  <c r="P29" i="19"/>
  <c r="Q29" i="19" s="1"/>
  <c r="S29" i="19" s="1"/>
  <c r="U29" i="19" s="1"/>
  <c r="AQ29" i="19" s="1"/>
  <c r="AU29" i="19" s="1"/>
  <c r="O62" i="11"/>
  <c r="O46" i="22"/>
  <c r="BA122" i="20"/>
  <c r="AX122" i="20"/>
  <c r="O46" i="16"/>
  <c r="P91" i="14"/>
  <c r="Q91" i="14" s="1"/>
  <c r="S91" i="14" s="1"/>
  <c r="U91" i="14" s="1"/>
  <c r="AJ91" i="14" s="1"/>
  <c r="AN91" i="14" s="1"/>
  <c r="O92" i="14"/>
  <c r="O76" i="8"/>
  <c r="O29" i="15"/>
  <c r="P122" i="6"/>
  <c r="Q122" i="6" s="1"/>
  <c r="S122" i="6" s="1"/>
  <c r="U122" i="6" s="1"/>
  <c r="AT122" i="6" s="1"/>
  <c r="O123" i="6"/>
  <c r="O30" i="18"/>
  <c r="O29" i="1"/>
  <c r="Q136" i="22"/>
  <c r="S136" i="22" s="1"/>
  <c r="U136" i="22" s="1"/>
  <c r="AT136" i="22" s="1"/>
  <c r="AX136" i="22" s="1"/>
  <c r="O137" i="22"/>
  <c r="P76" i="19"/>
  <c r="Q76" i="19" s="1"/>
  <c r="S76" i="19" s="1"/>
  <c r="U76" i="19" s="1"/>
  <c r="AQ76" i="19" s="1"/>
  <c r="AU76" i="19" s="1"/>
  <c r="P106" i="29"/>
  <c r="Q106" i="29" s="1"/>
  <c r="S106" i="29" s="1"/>
  <c r="U106" i="29" s="1"/>
  <c r="AT106" i="29" s="1"/>
  <c r="AX106" i="29" s="1"/>
  <c r="O107" i="29"/>
  <c r="O93" i="16"/>
  <c r="O93" i="2"/>
  <c r="P75" i="5"/>
  <c r="Q75" i="5" s="1"/>
  <c r="S75" i="5" s="1"/>
  <c r="U75" i="5" s="1"/>
  <c r="AQ75" i="5" s="1"/>
  <c r="AU75" i="5" s="1"/>
  <c r="O76" i="5"/>
  <c r="O76" i="22"/>
  <c r="O78" i="15"/>
  <c r="AX121" i="4"/>
  <c r="BA121" i="4"/>
  <c r="P137" i="30"/>
  <c r="Q137" i="30" s="1"/>
  <c r="S137" i="30" s="1"/>
  <c r="U137" i="30" s="1"/>
  <c r="AT137" i="30" s="1"/>
  <c r="AX137" i="30" s="1"/>
  <c r="N77" i="28"/>
  <c r="P76" i="28"/>
  <c r="Q76" i="28" s="1"/>
  <c r="S76" i="28" s="1"/>
  <c r="U76" i="28" s="1"/>
  <c r="AQ76" i="28" s="1"/>
  <c r="AU76" i="28" s="1"/>
  <c r="P122" i="18"/>
  <c r="Q122" i="18" s="1"/>
  <c r="S122" i="18" s="1"/>
  <c r="U122" i="18" s="1"/>
  <c r="AT122" i="18" s="1"/>
  <c r="P137" i="18"/>
  <c r="Q137" i="18" s="1"/>
  <c r="S137" i="18" s="1"/>
  <c r="U137" i="18" s="1"/>
  <c r="AT137" i="18" s="1"/>
  <c r="AX137" i="18" s="1"/>
  <c r="O138" i="18"/>
  <c r="P32" i="23"/>
  <c r="Q32" i="23" s="1"/>
  <c r="S32" i="23" s="1"/>
  <c r="U32" i="23" s="1"/>
  <c r="AQ32" i="23" s="1"/>
  <c r="AU32" i="23" s="1"/>
  <c r="O138" i="24"/>
  <c r="AX121" i="6"/>
  <c r="BA121" i="6"/>
  <c r="N30" i="18"/>
  <c r="O45" i="28"/>
  <c r="P106" i="5"/>
  <c r="Q106" i="5" s="1"/>
  <c r="S106" i="5" s="1"/>
  <c r="U106" i="5" s="1"/>
  <c r="AT106" i="5" s="1"/>
  <c r="AX106" i="5" s="1"/>
  <c r="O46" i="25"/>
  <c r="P123" i="2"/>
  <c r="Q123" i="2" s="1"/>
  <c r="S123" i="2" s="1"/>
  <c r="U123" i="2" s="1"/>
  <c r="AT123" i="2" s="1"/>
  <c r="P48" i="34" l="1"/>
  <c r="Q48" i="34" s="1"/>
  <c r="S48" i="34" s="1"/>
  <c r="U48" i="34" s="1"/>
  <c r="AQ48" i="34" s="1"/>
  <c r="AU48" i="34" s="1"/>
  <c r="P124" i="34"/>
  <c r="Q124" i="34" s="1"/>
  <c r="S124" i="34" s="1"/>
  <c r="U124" i="34" s="1"/>
  <c r="AT124" i="34" s="1"/>
  <c r="P138" i="34"/>
  <c r="Q138" i="34" s="1"/>
  <c r="S138" i="34" s="1"/>
  <c r="U138" i="34" s="1"/>
  <c r="AT138" i="34" s="1"/>
  <c r="AX138" i="34" s="1"/>
  <c r="O139" i="34"/>
  <c r="AX123" i="34"/>
  <c r="BA123" i="34"/>
  <c r="P65" i="34"/>
  <c r="Q65" i="34" s="1"/>
  <c r="S65" i="34" s="1"/>
  <c r="U65" i="34" s="1"/>
  <c r="AQ65" i="34" s="1"/>
  <c r="AU65" i="34" s="1"/>
  <c r="P92" i="34"/>
  <c r="Q92" i="34" s="1"/>
  <c r="S92" i="34" s="1"/>
  <c r="U92" i="34" s="1"/>
  <c r="AJ92" i="34" s="1"/>
  <c r="AN92" i="34" s="1"/>
  <c r="P108" i="34"/>
  <c r="Q108" i="34" s="1"/>
  <c r="S108" i="34" s="1"/>
  <c r="U108" i="34" s="1"/>
  <c r="AT108" i="34" s="1"/>
  <c r="AX108" i="34" s="1"/>
  <c r="P30" i="34"/>
  <c r="Q30" i="34" s="1"/>
  <c r="S30" i="34" s="1"/>
  <c r="U30" i="34" s="1"/>
  <c r="AQ30" i="34" s="1"/>
  <c r="AU30" i="34" s="1"/>
  <c r="P77" i="34"/>
  <c r="Q77" i="34" s="1"/>
  <c r="S77" i="34" s="1"/>
  <c r="U77" i="34" s="1"/>
  <c r="AQ77" i="34" s="1"/>
  <c r="AU77" i="34" s="1"/>
  <c r="P62" i="29"/>
  <c r="Q62" i="29" s="1"/>
  <c r="S62" i="29" s="1"/>
  <c r="U62" i="29" s="1"/>
  <c r="AQ62" i="29" s="1"/>
  <c r="AU62" i="29" s="1"/>
  <c r="O63" i="29"/>
  <c r="P77" i="9"/>
  <c r="Q77" i="9" s="1"/>
  <c r="S77" i="9" s="1"/>
  <c r="U77" i="9" s="1"/>
  <c r="AQ77" i="9" s="1"/>
  <c r="AU77" i="9" s="1"/>
  <c r="O78" i="9"/>
  <c r="P62" i="18"/>
  <c r="Q62" i="18" s="1"/>
  <c r="S62" i="18" s="1"/>
  <c r="U62" i="18" s="1"/>
  <c r="AQ62" i="18" s="1"/>
  <c r="AU62" i="18" s="1"/>
  <c r="P30" i="4"/>
  <c r="Q30" i="4" s="1"/>
  <c r="S30" i="4" s="1"/>
  <c r="U30" i="4" s="1"/>
  <c r="AQ30" i="4" s="1"/>
  <c r="AU30" i="4" s="1"/>
  <c r="P46" i="15"/>
  <c r="Q46" i="15" s="1"/>
  <c r="S46" i="15" s="1"/>
  <c r="U46" i="15" s="1"/>
  <c r="AQ46" i="15" s="1"/>
  <c r="AU46" i="15" s="1"/>
  <c r="O47" i="15"/>
  <c r="P77" i="23"/>
  <c r="Q77" i="23" s="1"/>
  <c r="S77" i="23" s="1"/>
  <c r="U77" i="23" s="1"/>
  <c r="AQ77" i="23" s="1"/>
  <c r="AU77" i="23" s="1"/>
  <c r="P29" i="1"/>
  <c r="Q29" i="1" s="1"/>
  <c r="S29" i="1" s="1"/>
  <c r="U29" i="1" s="1"/>
  <c r="AQ29" i="1" s="1"/>
  <c r="AU29" i="1" s="1"/>
  <c r="P78" i="3"/>
  <c r="Q78" i="3" s="1"/>
  <c r="S78" i="3" s="1"/>
  <c r="U78" i="3" s="1"/>
  <c r="AQ78" i="3" s="1"/>
  <c r="AU78" i="3" s="1"/>
  <c r="O79" i="3"/>
  <c r="BA122" i="3"/>
  <c r="AX122" i="3"/>
  <c r="O109" i="28"/>
  <c r="P123" i="16"/>
  <c r="Q123" i="16" s="1"/>
  <c r="S123" i="16" s="1"/>
  <c r="U123" i="16" s="1"/>
  <c r="AT123" i="16" s="1"/>
  <c r="O124" i="16"/>
  <c r="O92" i="18"/>
  <c r="O123" i="30"/>
  <c r="P123" i="23"/>
  <c r="Q123" i="23" s="1"/>
  <c r="S123" i="23" s="1"/>
  <c r="U123" i="23" s="1"/>
  <c r="AT123" i="23" s="1"/>
  <c r="O124" i="23"/>
  <c r="P63" i="19"/>
  <c r="Q63" i="19" s="1"/>
  <c r="S63" i="19" s="1"/>
  <c r="U63" i="19" s="1"/>
  <c r="AQ63" i="19" s="1"/>
  <c r="AU63" i="19" s="1"/>
  <c r="P137" i="7"/>
  <c r="Q137" i="7" s="1"/>
  <c r="S137" i="7" s="1"/>
  <c r="U137" i="7" s="1"/>
  <c r="AT137" i="7" s="1"/>
  <c r="AX137" i="7" s="1"/>
  <c r="P124" i="24"/>
  <c r="Q124" i="24" s="1"/>
  <c r="S124" i="24" s="1"/>
  <c r="U124" i="24" s="1"/>
  <c r="AT124" i="24" s="1"/>
  <c r="N125" i="24"/>
  <c r="O125" i="24"/>
  <c r="P61" i="23"/>
  <c r="Q61" i="23" s="1"/>
  <c r="S61" i="23" s="1"/>
  <c r="U61" i="23" s="1"/>
  <c r="AQ61" i="23" s="1"/>
  <c r="AU61" i="23" s="1"/>
  <c r="N62" i="22"/>
  <c r="P77" i="30"/>
  <c r="Q77" i="30" s="1"/>
  <c r="S77" i="30" s="1"/>
  <c r="U77" i="30" s="1"/>
  <c r="AQ77" i="30" s="1"/>
  <c r="AU77" i="30" s="1"/>
  <c r="O78" i="30"/>
  <c r="N46" i="31"/>
  <c r="P31" i="2"/>
  <c r="Q31" i="2" s="1"/>
  <c r="S31" i="2" s="1"/>
  <c r="U31" i="2" s="1"/>
  <c r="AQ31" i="2" s="1"/>
  <c r="AU31" i="2" s="1"/>
  <c r="BA124" i="1"/>
  <c r="AX124" i="1"/>
  <c r="P31" i="5"/>
  <c r="Q31" i="5" s="1"/>
  <c r="S31" i="5" s="1"/>
  <c r="U31" i="5" s="1"/>
  <c r="AQ31" i="5" s="1"/>
  <c r="AU31" i="5" s="1"/>
  <c r="O32" i="5"/>
  <c r="N46" i="28"/>
  <c r="P45" i="28"/>
  <c r="Q45" i="28" s="1"/>
  <c r="S45" i="28" s="1"/>
  <c r="U45" i="28" s="1"/>
  <c r="AQ45" i="28" s="1"/>
  <c r="AU45" i="28" s="1"/>
  <c r="O46" i="28"/>
  <c r="O138" i="30"/>
  <c r="N77" i="19"/>
  <c r="O108" i="1"/>
  <c r="O31" i="27"/>
  <c r="P123" i="27"/>
  <c r="Q123" i="27" s="1"/>
  <c r="S123" i="27" s="1"/>
  <c r="U123" i="27" s="1"/>
  <c r="AT123" i="27" s="1"/>
  <c r="O123" i="10"/>
  <c r="BA122" i="30"/>
  <c r="AX122" i="30"/>
  <c r="BA122" i="23"/>
  <c r="AX122" i="23"/>
  <c r="O138" i="6"/>
  <c r="N46" i="2"/>
  <c r="O46" i="2" s="1"/>
  <c r="P78" i="21"/>
  <c r="Q78" i="21" s="1"/>
  <c r="S78" i="21" s="1"/>
  <c r="U78" i="21" s="1"/>
  <c r="AQ78" i="21" s="1"/>
  <c r="AU78" i="21" s="1"/>
  <c r="P108" i="2"/>
  <c r="Q108" i="2" s="1"/>
  <c r="S108" i="2" s="1"/>
  <c r="U108" i="2" s="1"/>
  <c r="AT108" i="2" s="1"/>
  <c r="AX108" i="2" s="1"/>
  <c r="O138" i="12"/>
  <c r="O109" i="20"/>
  <c r="BA123" i="24"/>
  <c r="AX123" i="24"/>
  <c r="N46" i="33"/>
  <c r="O46" i="33" s="1"/>
  <c r="O93" i="12"/>
  <c r="P138" i="9"/>
  <c r="Q138" i="9" s="1"/>
  <c r="S138" i="9" s="1"/>
  <c r="U138" i="9" s="1"/>
  <c r="AT138" i="9" s="1"/>
  <c r="AX138" i="9" s="1"/>
  <c r="P61" i="20"/>
  <c r="Q61" i="20" s="1"/>
  <c r="S61" i="20" s="1"/>
  <c r="U61" i="20" s="1"/>
  <c r="AQ61" i="20" s="1"/>
  <c r="AU61" i="20" s="1"/>
  <c r="P78" i="6"/>
  <c r="Q78" i="6" s="1"/>
  <c r="S78" i="6" s="1"/>
  <c r="U78" i="6" s="1"/>
  <c r="AQ78" i="6" s="1"/>
  <c r="AU78" i="6" s="1"/>
  <c r="O79" i="6"/>
  <c r="P31" i="7"/>
  <c r="Q31" i="7" s="1"/>
  <c r="S31" i="7" s="1"/>
  <c r="U31" i="7" s="1"/>
  <c r="AQ31" i="7" s="1"/>
  <c r="AU31" i="7" s="1"/>
  <c r="BA122" i="11"/>
  <c r="AX122" i="11"/>
  <c r="P63" i="24"/>
  <c r="Q63" i="24" s="1"/>
  <c r="S63" i="24" s="1"/>
  <c r="U63" i="24" s="1"/>
  <c r="AQ63" i="24" s="1"/>
  <c r="AU63" i="24" s="1"/>
  <c r="P77" i="16"/>
  <c r="Q77" i="16" s="1"/>
  <c r="S77" i="16" s="1"/>
  <c r="U77" i="16" s="1"/>
  <c r="AQ77" i="16" s="1"/>
  <c r="AU77" i="16" s="1"/>
  <c r="P32" i="12"/>
  <c r="Q32" i="12" s="1"/>
  <c r="S32" i="12" s="1"/>
  <c r="U32" i="12" s="1"/>
  <c r="AQ32" i="12" s="1"/>
  <c r="AU32" i="12" s="1"/>
  <c r="O33" i="12"/>
  <c r="P107" i="13"/>
  <c r="Q107" i="13" s="1"/>
  <c r="S107" i="13" s="1"/>
  <c r="U107" i="13" s="1"/>
  <c r="AT107" i="13" s="1"/>
  <c r="AX107" i="13" s="1"/>
  <c r="O108" i="13"/>
  <c r="P31" i="3"/>
  <c r="Q31" i="3" s="1"/>
  <c r="S31" i="3" s="1"/>
  <c r="U31" i="3" s="1"/>
  <c r="AQ31" i="3" s="1"/>
  <c r="AU31" i="3" s="1"/>
  <c r="P122" i="26"/>
  <c r="Q122" i="26" s="1"/>
  <c r="S122" i="26" s="1"/>
  <c r="U122" i="26" s="1"/>
  <c r="AT122" i="26" s="1"/>
  <c r="O123" i="26"/>
  <c r="BA122" i="10"/>
  <c r="AX122" i="10"/>
  <c r="P123" i="13"/>
  <c r="Q123" i="13" s="1"/>
  <c r="S123" i="13" s="1"/>
  <c r="U123" i="13" s="1"/>
  <c r="AT123" i="13" s="1"/>
  <c r="O124" i="13"/>
  <c r="P46" i="26"/>
  <c r="Q46" i="26" s="1"/>
  <c r="S46" i="26" s="1"/>
  <c r="U46" i="26" s="1"/>
  <c r="AQ46" i="26" s="1"/>
  <c r="AU46" i="26" s="1"/>
  <c r="O47" i="26"/>
  <c r="P45" i="17"/>
  <c r="Q45" i="17" s="1"/>
  <c r="S45" i="17" s="1"/>
  <c r="U45" i="17" s="1"/>
  <c r="AQ45" i="17" s="1"/>
  <c r="AU45" i="17" s="1"/>
  <c r="P138" i="28"/>
  <c r="Q138" i="28" s="1"/>
  <c r="S138" i="28" s="1"/>
  <c r="U138" i="28" s="1"/>
  <c r="AT138" i="28" s="1"/>
  <c r="AX138" i="28" s="1"/>
  <c r="P92" i="22"/>
  <c r="Q92" i="22" s="1"/>
  <c r="S92" i="22" s="1"/>
  <c r="U92" i="22" s="1"/>
  <c r="AJ92" i="22" s="1"/>
  <c r="AN92" i="22" s="1"/>
  <c r="N109" i="23"/>
  <c r="O109" i="23" s="1"/>
  <c r="P108" i="23"/>
  <c r="Q108" i="23" s="1"/>
  <c r="S108" i="23" s="1"/>
  <c r="U108" i="23" s="1"/>
  <c r="AT108" i="23" s="1"/>
  <c r="AX108" i="23" s="1"/>
  <c r="P76" i="29"/>
  <c r="Q76" i="29" s="1"/>
  <c r="S76" i="29" s="1"/>
  <c r="U76" i="29" s="1"/>
  <c r="AQ76" i="29" s="1"/>
  <c r="AU76" i="29" s="1"/>
  <c r="O62" i="17"/>
  <c r="N109" i="33"/>
  <c r="O109" i="33" s="1"/>
  <c r="P108" i="33"/>
  <c r="Q108" i="33" s="1"/>
  <c r="S108" i="33" s="1"/>
  <c r="U108" i="33" s="1"/>
  <c r="AT108" i="33" s="1"/>
  <c r="AX108" i="33" s="1"/>
  <c r="P76" i="7"/>
  <c r="Q76" i="7" s="1"/>
  <c r="S76" i="7" s="1"/>
  <c r="U76" i="7" s="1"/>
  <c r="AQ76" i="7" s="1"/>
  <c r="AU76" i="7" s="1"/>
  <c r="P137" i="22"/>
  <c r="Q137" i="22" s="1"/>
  <c r="S137" i="22" s="1"/>
  <c r="U137" i="22" s="1"/>
  <c r="AT137" i="22" s="1"/>
  <c r="AX137" i="22" s="1"/>
  <c r="P46" i="22"/>
  <c r="Q46" i="22" s="1"/>
  <c r="S46" i="22" s="1"/>
  <c r="U46" i="22" s="1"/>
  <c r="AQ46" i="22" s="1"/>
  <c r="AU46" i="22" s="1"/>
  <c r="O47" i="22"/>
  <c r="P61" i="8"/>
  <c r="Q61" i="8" s="1"/>
  <c r="S61" i="8" s="1"/>
  <c r="U61" i="8" s="1"/>
  <c r="AQ61" i="8" s="1"/>
  <c r="AU61" i="8" s="1"/>
  <c r="N62" i="8"/>
  <c r="O62" i="8"/>
  <c r="O139" i="2"/>
  <c r="O123" i="11"/>
  <c r="O108" i="14"/>
  <c r="P76" i="31"/>
  <c r="Q76" i="31" s="1"/>
  <c r="S76" i="31" s="1"/>
  <c r="U76" i="31" s="1"/>
  <c r="AQ76" i="31" s="1"/>
  <c r="AU76" i="31" s="1"/>
  <c r="P63" i="15"/>
  <c r="Q63" i="15" s="1"/>
  <c r="S63" i="15" s="1"/>
  <c r="U63" i="15" s="1"/>
  <c r="AQ63" i="15" s="1"/>
  <c r="AU63" i="15" s="1"/>
  <c r="BA122" i="13"/>
  <c r="AX122" i="13"/>
  <c r="O138" i="4"/>
  <c r="P46" i="9"/>
  <c r="Q46" i="9" s="1"/>
  <c r="S46" i="9" s="1"/>
  <c r="U46" i="9" s="1"/>
  <c r="AQ46" i="9" s="1"/>
  <c r="AU46" i="9" s="1"/>
  <c r="O47" i="9"/>
  <c r="O138" i="10"/>
  <c r="O79" i="2"/>
  <c r="P30" i="28"/>
  <c r="Q30" i="28" s="1"/>
  <c r="S30" i="28" s="1"/>
  <c r="U30" i="28" s="1"/>
  <c r="AQ30" i="28" s="1"/>
  <c r="AU30" i="28" s="1"/>
  <c r="P76" i="14"/>
  <c r="Q76" i="14" s="1"/>
  <c r="S76" i="14" s="1"/>
  <c r="U76" i="14" s="1"/>
  <c r="AQ76" i="14" s="1"/>
  <c r="AU76" i="14" s="1"/>
  <c r="N109" i="20"/>
  <c r="O107" i="31"/>
  <c r="N93" i="12"/>
  <c r="P61" i="25"/>
  <c r="Q61" i="25" s="1"/>
  <c r="S61" i="25" s="1"/>
  <c r="U61" i="25" s="1"/>
  <c r="AQ61" i="25" s="1"/>
  <c r="AU61" i="25" s="1"/>
  <c r="N62" i="17"/>
  <c r="N125" i="1"/>
  <c r="O125" i="1" s="1"/>
  <c r="O141" i="1"/>
  <c r="O78" i="18"/>
  <c r="O31" i="11"/>
  <c r="O126" i="25"/>
  <c r="P137" i="17"/>
  <c r="Q137" i="17" s="1"/>
  <c r="S137" i="17" s="1"/>
  <c r="U137" i="17" s="1"/>
  <c r="AT137" i="17" s="1"/>
  <c r="AX137" i="17" s="1"/>
  <c r="O138" i="17"/>
  <c r="N62" i="27"/>
  <c r="O62" i="27" s="1"/>
  <c r="P62" i="10"/>
  <c r="Q62" i="10" s="1"/>
  <c r="S62" i="10" s="1"/>
  <c r="U62" i="10" s="1"/>
  <c r="AQ62" i="10" s="1"/>
  <c r="AU62" i="10" s="1"/>
  <c r="O63" i="10"/>
  <c r="P122" i="31"/>
  <c r="Q122" i="31" s="1"/>
  <c r="S122" i="31" s="1"/>
  <c r="U122" i="31" s="1"/>
  <c r="AT122" i="31" s="1"/>
  <c r="P62" i="7"/>
  <c r="Q62" i="7" s="1"/>
  <c r="S62" i="7" s="1"/>
  <c r="U62" i="7" s="1"/>
  <c r="AQ62" i="7" s="1"/>
  <c r="AU62" i="7" s="1"/>
  <c r="O63" i="7"/>
  <c r="N93" i="8"/>
  <c r="O93" i="8" s="1"/>
  <c r="P92" i="7"/>
  <c r="Q92" i="7" s="1"/>
  <c r="S92" i="7" s="1"/>
  <c r="U92" i="7" s="1"/>
  <c r="AJ92" i="7" s="1"/>
  <c r="AN92" i="7" s="1"/>
  <c r="P46" i="3"/>
  <c r="Q46" i="3" s="1"/>
  <c r="S46" i="3" s="1"/>
  <c r="U46" i="3" s="1"/>
  <c r="AQ46" i="3" s="1"/>
  <c r="AU46" i="3" s="1"/>
  <c r="N30" i="6"/>
  <c r="O30" i="6" s="1"/>
  <c r="N77" i="13"/>
  <c r="O77" i="13" s="1"/>
  <c r="BA121" i="26"/>
  <c r="AX121" i="26"/>
  <c r="P30" i="24"/>
  <c r="Q30" i="24" s="1"/>
  <c r="S30" i="24" s="1"/>
  <c r="U30" i="24" s="1"/>
  <c r="AQ30" i="24" s="1"/>
  <c r="AU30" i="24" s="1"/>
  <c r="O31" i="24"/>
  <c r="P47" i="19"/>
  <c r="Q47" i="19" s="1"/>
  <c r="S47" i="19" s="1"/>
  <c r="U47" i="19" s="1"/>
  <c r="AQ47" i="19" s="1"/>
  <c r="AU47" i="19" s="1"/>
  <c r="N109" i="27"/>
  <c r="P108" i="27"/>
  <c r="Q108" i="27" s="1"/>
  <c r="S108" i="27" s="1"/>
  <c r="U108" i="27" s="1"/>
  <c r="AT108" i="27" s="1"/>
  <c r="AX108" i="27" s="1"/>
  <c r="P107" i="9"/>
  <c r="Q107" i="9" s="1"/>
  <c r="S107" i="9" s="1"/>
  <c r="U107" i="9" s="1"/>
  <c r="AT107" i="9" s="1"/>
  <c r="AX107" i="9" s="1"/>
  <c r="O108" i="9"/>
  <c r="AX125" i="25"/>
  <c r="BA125" i="25"/>
  <c r="P30" i="18"/>
  <c r="Q30" i="18" s="1"/>
  <c r="S30" i="18" s="1"/>
  <c r="U30" i="18" s="1"/>
  <c r="AQ30" i="18" s="1"/>
  <c r="AU30" i="18" s="1"/>
  <c r="O31" i="18"/>
  <c r="P48" i="13"/>
  <c r="Q48" i="13" s="1"/>
  <c r="S48" i="13" s="1"/>
  <c r="U48" i="13" s="1"/>
  <c r="AQ48" i="13" s="1"/>
  <c r="AU48" i="13" s="1"/>
  <c r="P138" i="33"/>
  <c r="Q138" i="33" s="1"/>
  <c r="S138" i="33" s="1"/>
  <c r="U138" i="33" s="1"/>
  <c r="AT138" i="33" s="1"/>
  <c r="AX138" i="33" s="1"/>
  <c r="O139" i="33"/>
  <c r="P63" i="13"/>
  <c r="Q63" i="13" s="1"/>
  <c r="S63" i="13" s="1"/>
  <c r="U63" i="13" s="1"/>
  <c r="AQ63" i="13" s="1"/>
  <c r="AU63" i="13" s="1"/>
  <c r="P123" i="6"/>
  <c r="Q123" i="6" s="1"/>
  <c r="S123" i="6" s="1"/>
  <c r="U123" i="6" s="1"/>
  <c r="AT123" i="6" s="1"/>
  <c r="O124" i="6"/>
  <c r="P64" i="12"/>
  <c r="Q64" i="12" s="1"/>
  <c r="S64" i="12" s="1"/>
  <c r="U64" i="12" s="1"/>
  <c r="AQ64" i="12" s="1"/>
  <c r="AU64" i="12" s="1"/>
  <c r="O124" i="2"/>
  <c r="P76" i="22"/>
  <c r="Q76" i="22" s="1"/>
  <c r="S76" i="22" s="1"/>
  <c r="U76" i="22" s="1"/>
  <c r="AQ76" i="22" s="1"/>
  <c r="AU76" i="22" s="1"/>
  <c r="AX122" i="6"/>
  <c r="BA122" i="6"/>
  <c r="N30" i="19"/>
  <c r="O30" i="19" s="1"/>
  <c r="O46" i="23"/>
  <c r="O50" i="21"/>
  <c r="N93" i="13"/>
  <c r="O93" i="13" s="1"/>
  <c r="O92" i="10"/>
  <c r="AX121" i="31"/>
  <c r="BA121" i="31"/>
  <c r="O123" i="14"/>
  <c r="N93" i="27"/>
  <c r="O93" i="27" s="1"/>
  <c r="N46" i="20"/>
  <c r="O46" i="20" s="1"/>
  <c r="P31" i="25"/>
  <c r="Q31" i="25" s="1"/>
  <c r="S31" i="25" s="1"/>
  <c r="U31" i="25" s="1"/>
  <c r="AQ31" i="25" s="1"/>
  <c r="AU31" i="25" s="1"/>
  <c r="P137" i="29"/>
  <c r="Q137" i="29" s="1"/>
  <c r="S137" i="29" s="1"/>
  <c r="U137" i="29" s="1"/>
  <c r="AT137" i="29" s="1"/>
  <c r="AX137" i="29" s="1"/>
  <c r="P139" i="27"/>
  <c r="Q139" i="27" s="1"/>
  <c r="S139" i="27" s="1"/>
  <c r="U139" i="27" s="1"/>
  <c r="AT139" i="27" s="1"/>
  <c r="AX139" i="27" s="1"/>
  <c r="N77" i="25"/>
  <c r="O77" i="25" s="1"/>
  <c r="O108" i="3"/>
  <c r="P139" i="20"/>
  <c r="Q139" i="20" s="1"/>
  <c r="S139" i="20" s="1"/>
  <c r="U139" i="20" s="1"/>
  <c r="AT139" i="20" s="1"/>
  <c r="AX139" i="20" s="1"/>
  <c r="P93" i="4"/>
  <c r="Q93" i="4" s="1"/>
  <c r="S93" i="4" s="1"/>
  <c r="U93" i="4" s="1"/>
  <c r="AJ93" i="4" s="1"/>
  <c r="AN93" i="4" s="1"/>
  <c r="O94" i="4"/>
  <c r="P91" i="5"/>
  <c r="Q91" i="5" s="1"/>
  <c r="S91" i="5" s="1"/>
  <c r="U91" i="5" s="1"/>
  <c r="AJ91" i="5" s="1"/>
  <c r="AN91" i="5" s="1"/>
  <c r="O92" i="5"/>
  <c r="N46" i="1"/>
  <c r="O46" i="1" s="1"/>
  <c r="P63" i="2"/>
  <c r="Q63" i="2" s="1"/>
  <c r="S63" i="2" s="1"/>
  <c r="U63" i="2" s="1"/>
  <c r="AQ63" i="2" s="1"/>
  <c r="AU63" i="2" s="1"/>
  <c r="O64" i="2"/>
  <c r="P138" i="13"/>
  <c r="Q138" i="13" s="1"/>
  <c r="S138" i="13" s="1"/>
  <c r="U138" i="13" s="1"/>
  <c r="AT138" i="13" s="1"/>
  <c r="AX138" i="13" s="1"/>
  <c r="O139" i="13"/>
  <c r="AX123" i="2"/>
  <c r="BA123" i="2"/>
  <c r="O33" i="23"/>
  <c r="P29" i="15"/>
  <c r="Q29" i="15" s="1"/>
  <c r="S29" i="15" s="1"/>
  <c r="U29" i="15" s="1"/>
  <c r="AQ29" i="15" s="1"/>
  <c r="AU29" i="15" s="1"/>
  <c r="O138" i="23"/>
  <c r="AX122" i="14"/>
  <c r="BA122" i="14"/>
  <c r="O31" i="30"/>
  <c r="P107" i="4"/>
  <c r="Q107" i="4" s="1"/>
  <c r="S107" i="4" s="1"/>
  <c r="U107" i="4" s="1"/>
  <c r="AT107" i="4" s="1"/>
  <c r="AX107" i="4" s="1"/>
  <c r="P122" i="17"/>
  <c r="Q122" i="17" s="1"/>
  <c r="S122" i="17" s="1"/>
  <c r="U122" i="17" s="1"/>
  <c r="AT122" i="17" s="1"/>
  <c r="P122" i="7"/>
  <c r="Q122" i="7" s="1"/>
  <c r="S122" i="7" s="1"/>
  <c r="U122" i="7" s="1"/>
  <c r="AT122" i="7" s="1"/>
  <c r="O123" i="7"/>
  <c r="P107" i="21"/>
  <c r="Q107" i="21" s="1"/>
  <c r="S107" i="21" s="1"/>
  <c r="U107" i="21" s="1"/>
  <c r="AT107" i="21" s="1"/>
  <c r="AX107" i="21" s="1"/>
  <c r="P107" i="19"/>
  <c r="Q107" i="19" s="1"/>
  <c r="S107" i="19" s="1"/>
  <c r="U107" i="19" s="1"/>
  <c r="AT107" i="19" s="1"/>
  <c r="AX107" i="19" s="1"/>
  <c r="O108" i="19"/>
  <c r="P107" i="8"/>
  <c r="Q107" i="8" s="1"/>
  <c r="S107" i="8" s="1"/>
  <c r="U107" i="8" s="1"/>
  <c r="AT107" i="8" s="1"/>
  <c r="AX107" i="8" s="1"/>
  <c r="O108" i="8"/>
  <c r="O107" i="22"/>
  <c r="O108" i="15"/>
  <c r="P138" i="15"/>
  <c r="Q138" i="15" s="1"/>
  <c r="S138" i="15" s="1"/>
  <c r="U138" i="15" s="1"/>
  <c r="AT138" i="15" s="1"/>
  <c r="AX138" i="15" s="1"/>
  <c r="O139" i="15"/>
  <c r="P32" i="17"/>
  <c r="Q32" i="17" s="1"/>
  <c r="S32" i="17" s="1"/>
  <c r="U32" i="17" s="1"/>
  <c r="AQ32" i="17" s="1"/>
  <c r="AU32" i="17" s="1"/>
  <c r="P47" i="6"/>
  <c r="Q47" i="6" s="1"/>
  <c r="S47" i="6" s="1"/>
  <c r="U47" i="6" s="1"/>
  <c r="AQ47" i="6" s="1"/>
  <c r="AU47" i="6" s="1"/>
  <c r="P30" i="8"/>
  <c r="Q30" i="8" s="1"/>
  <c r="S30" i="8" s="1"/>
  <c r="U30" i="8" s="1"/>
  <c r="AQ30" i="8" s="1"/>
  <c r="AU30" i="8" s="1"/>
  <c r="O31" i="8"/>
  <c r="N77" i="5"/>
  <c r="P76" i="5"/>
  <c r="Q76" i="5" s="1"/>
  <c r="S76" i="5" s="1"/>
  <c r="U76" i="5" s="1"/>
  <c r="AQ76" i="5" s="1"/>
  <c r="AU76" i="5" s="1"/>
  <c r="O77" i="5"/>
  <c r="P76" i="8"/>
  <c r="Q76" i="8" s="1"/>
  <c r="S76" i="8" s="1"/>
  <c r="U76" i="8" s="1"/>
  <c r="AQ76" i="8" s="1"/>
  <c r="AU76" i="8" s="1"/>
  <c r="P122" i="5"/>
  <c r="Q122" i="5" s="1"/>
  <c r="S122" i="5" s="1"/>
  <c r="U122" i="5" s="1"/>
  <c r="AT122" i="5" s="1"/>
  <c r="O123" i="5"/>
  <c r="P141" i="25"/>
  <c r="Q141" i="25" s="1"/>
  <c r="S141" i="25" s="1"/>
  <c r="U141" i="25" s="1"/>
  <c r="AT141" i="25" s="1"/>
  <c r="AX141" i="25" s="1"/>
  <c r="O142" i="25"/>
  <c r="P138" i="8"/>
  <c r="Q138" i="8" s="1"/>
  <c r="S138" i="8" s="1"/>
  <c r="U138" i="8" s="1"/>
  <c r="AT138" i="8" s="1"/>
  <c r="AX138" i="8" s="1"/>
  <c r="BA121" i="17"/>
  <c r="AX121" i="17"/>
  <c r="O62" i="5"/>
  <c r="BA121" i="7"/>
  <c r="AX121" i="7"/>
  <c r="P122" i="29"/>
  <c r="Q122" i="29" s="1"/>
  <c r="S122" i="29" s="1"/>
  <c r="U122" i="29" s="1"/>
  <c r="AT122" i="29" s="1"/>
  <c r="P76" i="11"/>
  <c r="Q76" i="11" s="1"/>
  <c r="S76" i="11" s="1"/>
  <c r="U76" i="11" s="1"/>
  <c r="AQ76" i="11" s="1"/>
  <c r="AU76" i="11" s="1"/>
  <c r="P108" i="11"/>
  <c r="Q108" i="11" s="1"/>
  <c r="S108" i="11" s="1"/>
  <c r="U108" i="11" s="1"/>
  <c r="AT108" i="11" s="1"/>
  <c r="AX108" i="11" s="1"/>
  <c r="N109" i="11"/>
  <c r="O109" i="11"/>
  <c r="N93" i="30"/>
  <c r="P92" i="30"/>
  <c r="Q92" i="30" s="1"/>
  <c r="S92" i="30" s="1"/>
  <c r="U92" i="30" s="1"/>
  <c r="AJ92" i="30" s="1"/>
  <c r="AN92" i="30" s="1"/>
  <c r="O93" i="30"/>
  <c r="P62" i="26"/>
  <c r="Q62" i="26" s="1"/>
  <c r="S62" i="26" s="1"/>
  <c r="U62" i="26" s="1"/>
  <c r="AQ62" i="26" s="1"/>
  <c r="AU62" i="26" s="1"/>
  <c r="N93" i="23"/>
  <c r="O93" i="23" s="1"/>
  <c r="P138" i="21"/>
  <c r="Q138" i="21" s="1"/>
  <c r="S138" i="21" s="1"/>
  <c r="U138" i="21" s="1"/>
  <c r="AT138" i="21" s="1"/>
  <c r="AX138" i="21" s="1"/>
  <c r="O139" i="21"/>
  <c r="P31" i="13"/>
  <c r="Q31" i="13" s="1"/>
  <c r="S31" i="13" s="1"/>
  <c r="U31" i="13" s="1"/>
  <c r="AQ31" i="13" s="1"/>
  <c r="AU31" i="13" s="1"/>
  <c r="O32" i="13"/>
  <c r="P48" i="11"/>
  <c r="Q48" i="11" s="1"/>
  <c r="S48" i="11" s="1"/>
  <c r="U48" i="11" s="1"/>
  <c r="AQ48" i="11" s="1"/>
  <c r="AU48" i="11" s="1"/>
  <c r="O49" i="11"/>
  <c r="P138" i="18"/>
  <c r="Q138" i="18" s="1"/>
  <c r="S138" i="18" s="1"/>
  <c r="U138" i="18" s="1"/>
  <c r="AT138" i="18" s="1"/>
  <c r="AX138" i="18" s="1"/>
  <c r="N93" i="14"/>
  <c r="P92" i="14"/>
  <c r="Q92" i="14" s="1"/>
  <c r="S92" i="14" s="1"/>
  <c r="U92" i="14" s="1"/>
  <c r="AJ92" i="14" s="1"/>
  <c r="AN92" i="14" s="1"/>
  <c r="N46" i="24"/>
  <c r="O46" i="24" s="1"/>
  <c r="P77" i="4"/>
  <c r="Q77" i="4" s="1"/>
  <c r="S77" i="4" s="1"/>
  <c r="U77" i="4" s="1"/>
  <c r="AQ77" i="4" s="1"/>
  <c r="AU77" i="4" s="1"/>
  <c r="P123" i="20"/>
  <c r="Q123" i="20" s="1"/>
  <c r="S123" i="20" s="1"/>
  <c r="U123" i="20" s="1"/>
  <c r="AT123" i="20" s="1"/>
  <c r="P47" i="4"/>
  <c r="Q47" i="4" s="1"/>
  <c r="S47" i="4" s="1"/>
  <c r="U47" i="4" s="1"/>
  <c r="AQ47" i="4" s="1"/>
  <c r="AU47" i="4" s="1"/>
  <c r="O48" i="4"/>
  <c r="AX121" i="5"/>
  <c r="BA121" i="5"/>
  <c r="N93" i="19"/>
  <c r="O93" i="19" s="1"/>
  <c r="O123" i="33"/>
  <c r="P137" i="31"/>
  <c r="Q137" i="31" s="1"/>
  <c r="S137" i="31" s="1"/>
  <c r="U137" i="31" s="1"/>
  <c r="AT137" i="31" s="1"/>
  <c r="AX137" i="31" s="1"/>
  <c r="P107" i="12"/>
  <c r="Q107" i="12" s="1"/>
  <c r="S107" i="12" s="1"/>
  <c r="U107" i="12" s="1"/>
  <c r="AT107" i="12" s="1"/>
  <c r="AX107" i="12" s="1"/>
  <c r="O108" i="12"/>
  <c r="P47" i="10"/>
  <c r="Q47" i="10" s="1"/>
  <c r="S47" i="10" s="1"/>
  <c r="U47" i="10" s="1"/>
  <c r="AQ47" i="10" s="1"/>
  <c r="AU47" i="10" s="1"/>
  <c r="AX121" i="29"/>
  <c r="BA121" i="29"/>
  <c r="P109" i="25"/>
  <c r="Q109" i="25" s="1"/>
  <c r="S109" i="25" s="1"/>
  <c r="U109" i="25" s="1"/>
  <c r="AT109" i="25" s="1"/>
  <c r="AX109" i="25" s="1"/>
  <c r="O110" i="25"/>
  <c r="P31" i="20"/>
  <c r="Q31" i="20" s="1"/>
  <c r="S31" i="20" s="1"/>
  <c r="U31" i="20" s="1"/>
  <c r="AQ31" i="20" s="1"/>
  <c r="AU31" i="20" s="1"/>
  <c r="O32" i="20"/>
  <c r="P137" i="26"/>
  <c r="Q137" i="26" s="1"/>
  <c r="S137" i="26" s="1"/>
  <c r="U137" i="26" s="1"/>
  <c r="AT137" i="26" s="1"/>
  <c r="AX137" i="26" s="1"/>
  <c r="O138" i="26"/>
  <c r="P92" i="9"/>
  <c r="Q92" i="9" s="1"/>
  <c r="S92" i="9" s="1"/>
  <c r="U92" i="9" s="1"/>
  <c r="AJ92" i="9" s="1"/>
  <c r="AN92" i="9" s="1"/>
  <c r="P46" i="7"/>
  <c r="Q46" i="7" s="1"/>
  <c r="S46" i="7" s="1"/>
  <c r="U46" i="7" s="1"/>
  <c r="AQ46" i="7" s="1"/>
  <c r="AU46" i="7" s="1"/>
  <c r="BA122" i="19"/>
  <c r="AX122" i="19"/>
  <c r="N62" i="4"/>
  <c r="O62" i="4" s="1"/>
  <c r="P61" i="4"/>
  <c r="Q61" i="4" s="1"/>
  <c r="S61" i="4" s="1"/>
  <c r="U61" i="4" s="1"/>
  <c r="AQ61" i="4" s="1"/>
  <c r="AU61" i="4" s="1"/>
  <c r="P78" i="15"/>
  <c r="Q78" i="15" s="1"/>
  <c r="S78" i="15" s="1"/>
  <c r="U78" i="15" s="1"/>
  <c r="AQ78" i="15" s="1"/>
  <c r="AU78" i="15" s="1"/>
  <c r="O79" i="15"/>
  <c r="P93" i="2"/>
  <c r="Q93" i="2" s="1"/>
  <c r="S93" i="2" s="1"/>
  <c r="U93" i="2" s="1"/>
  <c r="AJ93" i="2" s="1"/>
  <c r="AN93" i="2" s="1"/>
  <c r="P77" i="20"/>
  <c r="Q77" i="20" s="1"/>
  <c r="S77" i="20" s="1"/>
  <c r="U77" i="20" s="1"/>
  <c r="AQ77" i="20" s="1"/>
  <c r="AU77" i="20" s="1"/>
  <c r="P62" i="31"/>
  <c r="Q62" i="31" s="1"/>
  <c r="S62" i="31" s="1"/>
  <c r="U62" i="31" s="1"/>
  <c r="AQ62" i="31" s="1"/>
  <c r="AU62" i="31" s="1"/>
  <c r="O63" i="31"/>
  <c r="P46" i="27"/>
  <c r="Q46" i="27" s="1"/>
  <c r="S46" i="27" s="1"/>
  <c r="U46" i="27" s="1"/>
  <c r="AQ46" i="27" s="1"/>
  <c r="AU46" i="27" s="1"/>
  <c r="O47" i="27"/>
  <c r="P92" i="17"/>
  <c r="Q92" i="17" s="1"/>
  <c r="S92" i="17" s="1"/>
  <c r="U92" i="17" s="1"/>
  <c r="AJ92" i="17" s="1"/>
  <c r="AN92" i="17" s="1"/>
  <c r="N93" i="17"/>
  <c r="O93" i="17"/>
  <c r="P123" i="15"/>
  <c r="Q123" i="15" s="1"/>
  <c r="S123" i="15" s="1"/>
  <c r="U123" i="15" s="1"/>
  <c r="AT123" i="15" s="1"/>
  <c r="P63" i="6"/>
  <c r="Q63" i="6" s="1"/>
  <c r="S63" i="6" s="1"/>
  <c r="U63" i="6" s="1"/>
  <c r="AQ63" i="6" s="1"/>
  <c r="AU63" i="6" s="1"/>
  <c r="P47" i="12"/>
  <c r="Q47" i="12" s="1"/>
  <c r="S47" i="12" s="1"/>
  <c r="U47" i="12" s="1"/>
  <c r="AQ47" i="12" s="1"/>
  <c r="AU47" i="12" s="1"/>
  <c r="O48" i="12"/>
  <c r="BA122" i="33"/>
  <c r="AX122" i="33"/>
  <c r="P107" i="17"/>
  <c r="Q107" i="17" s="1"/>
  <c r="S107" i="17" s="1"/>
  <c r="U107" i="17" s="1"/>
  <c r="AT107" i="17" s="1"/>
  <c r="AX107" i="17" s="1"/>
  <c r="O108" i="17"/>
  <c r="P93" i="3"/>
  <c r="Q93" i="3" s="1"/>
  <c r="S93" i="3" s="1"/>
  <c r="U93" i="3" s="1"/>
  <c r="AJ93" i="3" s="1"/>
  <c r="AN93" i="3" s="1"/>
  <c r="O94" i="3"/>
  <c r="P91" i="31"/>
  <c r="Q91" i="31" s="1"/>
  <c r="S91" i="31" s="1"/>
  <c r="U91" i="31" s="1"/>
  <c r="AJ91" i="31" s="1"/>
  <c r="AN91" i="31" s="1"/>
  <c r="N62" i="28"/>
  <c r="P61" i="28"/>
  <c r="Q61" i="28" s="1"/>
  <c r="S61" i="28" s="1"/>
  <c r="U61" i="28" s="1"/>
  <c r="AQ61" i="28" s="1"/>
  <c r="AU61" i="28" s="1"/>
  <c r="P77" i="10"/>
  <c r="Q77" i="10" s="1"/>
  <c r="S77" i="10" s="1"/>
  <c r="U77" i="10" s="1"/>
  <c r="AQ77" i="10" s="1"/>
  <c r="AU77" i="10" s="1"/>
  <c r="P107" i="7"/>
  <c r="Q107" i="7" s="1"/>
  <c r="S107" i="7" s="1"/>
  <c r="U107" i="7" s="1"/>
  <c r="AT107" i="7" s="1"/>
  <c r="AX107" i="7" s="1"/>
  <c r="O108" i="7"/>
  <c r="P62" i="11"/>
  <c r="Q62" i="11" s="1"/>
  <c r="S62" i="11" s="1"/>
  <c r="U62" i="11" s="1"/>
  <c r="AQ62" i="11" s="1"/>
  <c r="AU62" i="11" s="1"/>
  <c r="O63" i="11"/>
  <c r="P61" i="14"/>
  <c r="Q61" i="14" s="1"/>
  <c r="S61" i="14" s="1"/>
  <c r="U61" i="14" s="1"/>
  <c r="AQ61" i="14" s="1"/>
  <c r="AU61" i="14" s="1"/>
  <c r="P138" i="24"/>
  <c r="Q138" i="24" s="1"/>
  <c r="S138" i="24" s="1"/>
  <c r="U138" i="24" s="1"/>
  <c r="AT138" i="24" s="1"/>
  <c r="AX138" i="24" s="1"/>
  <c r="O107" i="5"/>
  <c r="O123" i="18"/>
  <c r="P93" i="16"/>
  <c r="Q93" i="16" s="1"/>
  <c r="S93" i="16" s="1"/>
  <c r="U93" i="16" s="1"/>
  <c r="AJ93" i="16" s="1"/>
  <c r="AN93" i="16" s="1"/>
  <c r="O94" i="16"/>
  <c r="P92" i="11"/>
  <c r="Q92" i="11" s="1"/>
  <c r="S92" i="11" s="1"/>
  <c r="U92" i="11" s="1"/>
  <c r="AJ92" i="11" s="1"/>
  <c r="AN92" i="11" s="1"/>
  <c r="O108" i="16"/>
  <c r="N93" i="6"/>
  <c r="O93" i="6" s="1"/>
  <c r="BA122" i="15"/>
  <c r="AX122" i="15"/>
  <c r="P31" i="22"/>
  <c r="Q31" i="22" s="1"/>
  <c r="S31" i="22" s="1"/>
  <c r="U31" i="22" s="1"/>
  <c r="AQ31" i="22" s="1"/>
  <c r="AU31" i="22" s="1"/>
  <c r="O32" i="22"/>
  <c r="O108" i="6"/>
  <c r="N77" i="17"/>
  <c r="O77" i="17" s="1"/>
  <c r="O62" i="21"/>
  <c r="O107" i="26"/>
  <c r="N109" i="24"/>
  <c r="O109" i="24" s="1"/>
  <c r="O31" i="29"/>
  <c r="P48" i="29"/>
  <c r="Q48" i="29" s="1"/>
  <c r="S48" i="29" s="1"/>
  <c r="U48" i="29" s="1"/>
  <c r="AQ48" i="29" s="1"/>
  <c r="AU48" i="29" s="1"/>
  <c r="O49" i="29"/>
  <c r="P123" i="9"/>
  <c r="Q123" i="9" s="1"/>
  <c r="S123" i="9" s="1"/>
  <c r="U123" i="9" s="1"/>
  <c r="AT123" i="9" s="1"/>
  <c r="P91" i="26"/>
  <c r="Q91" i="26" s="1"/>
  <c r="S91" i="26" s="1"/>
  <c r="U91" i="26" s="1"/>
  <c r="AJ91" i="26" s="1"/>
  <c r="AN91" i="26" s="1"/>
  <c r="O92" i="26"/>
  <c r="P30" i="26"/>
  <c r="Q30" i="26" s="1"/>
  <c r="S30" i="26" s="1"/>
  <c r="U30" i="26" s="1"/>
  <c r="AQ30" i="26" s="1"/>
  <c r="AU30" i="26" s="1"/>
  <c r="O31" i="26"/>
  <c r="P138" i="11"/>
  <c r="Q138" i="11" s="1"/>
  <c r="S138" i="11" s="1"/>
  <c r="U138" i="11" s="1"/>
  <c r="AT138" i="11" s="1"/>
  <c r="AX138" i="11" s="1"/>
  <c r="O139" i="11"/>
  <c r="P47" i="14"/>
  <c r="Q47" i="14" s="1"/>
  <c r="S47" i="14" s="1"/>
  <c r="U47" i="14" s="1"/>
  <c r="AQ47" i="14" s="1"/>
  <c r="AU47" i="14" s="1"/>
  <c r="O48" i="14"/>
  <c r="P30" i="10"/>
  <c r="Q30" i="10" s="1"/>
  <c r="S30" i="10" s="1"/>
  <c r="U30" i="10" s="1"/>
  <c r="AQ30" i="10" s="1"/>
  <c r="AU30" i="10" s="1"/>
  <c r="N62" i="33"/>
  <c r="P61" i="33"/>
  <c r="Q61" i="33" s="1"/>
  <c r="S61" i="33" s="1"/>
  <c r="U61" i="33" s="1"/>
  <c r="AQ61" i="33" s="1"/>
  <c r="AU61" i="33" s="1"/>
  <c r="O62" i="33"/>
  <c r="AX122" i="18"/>
  <c r="BA122" i="18"/>
  <c r="P107" i="29"/>
  <c r="Q107" i="29" s="1"/>
  <c r="S107" i="29" s="1"/>
  <c r="U107" i="29" s="1"/>
  <c r="AT107" i="29" s="1"/>
  <c r="AX107" i="29" s="1"/>
  <c r="O108" i="29"/>
  <c r="P122" i="22"/>
  <c r="Q122" i="22" s="1"/>
  <c r="S122" i="22" s="1"/>
  <c r="U122" i="22" s="1"/>
  <c r="AT122" i="22" s="1"/>
  <c r="N30" i="14"/>
  <c r="P29" i="14"/>
  <c r="Q29" i="14" s="1"/>
  <c r="S29" i="14" s="1"/>
  <c r="U29" i="14" s="1"/>
  <c r="AQ29" i="14" s="1"/>
  <c r="AU29" i="14" s="1"/>
  <c r="P79" i="24"/>
  <c r="Q79" i="24" s="1"/>
  <c r="S79" i="24" s="1"/>
  <c r="U79" i="24" s="1"/>
  <c r="AQ79" i="24" s="1"/>
  <c r="AU79" i="24" s="1"/>
  <c r="P76" i="26"/>
  <c r="Q76" i="26" s="1"/>
  <c r="S76" i="26" s="1"/>
  <c r="U76" i="26" s="1"/>
  <c r="AQ76" i="26" s="1"/>
  <c r="AU76" i="26" s="1"/>
  <c r="N77" i="26"/>
  <c r="N93" i="20"/>
  <c r="O93" i="20" s="1"/>
  <c r="P92" i="20"/>
  <c r="Q92" i="20" s="1"/>
  <c r="S92" i="20" s="1"/>
  <c r="U92" i="20" s="1"/>
  <c r="AJ92" i="20" s="1"/>
  <c r="AN92" i="20" s="1"/>
  <c r="P63" i="1"/>
  <c r="Q63" i="1" s="1"/>
  <c r="S63" i="1" s="1"/>
  <c r="U63" i="1" s="1"/>
  <c r="AQ63" i="1" s="1"/>
  <c r="AU63" i="1" s="1"/>
  <c r="P31" i="31"/>
  <c r="Q31" i="31" s="1"/>
  <c r="S31" i="31" s="1"/>
  <c r="U31" i="31" s="1"/>
  <c r="AQ31" i="31" s="1"/>
  <c r="AU31" i="31" s="1"/>
  <c r="O47" i="8"/>
  <c r="N62" i="9"/>
  <c r="O62" i="9" s="1"/>
  <c r="BA122" i="9"/>
  <c r="AX122" i="9"/>
  <c r="O33" i="16"/>
  <c r="O139" i="16"/>
  <c r="P77" i="33"/>
  <c r="Q77" i="33" s="1"/>
  <c r="S77" i="33" s="1"/>
  <c r="U77" i="33" s="1"/>
  <c r="AQ77" i="33" s="1"/>
  <c r="AU77" i="33" s="1"/>
  <c r="P47" i="18"/>
  <c r="Q47" i="18" s="1"/>
  <c r="S47" i="18" s="1"/>
  <c r="U47" i="18" s="1"/>
  <c r="AQ47" i="18" s="1"/>
  <c r="AU47" i="18" s="1"/>
  <c r="P46" i="25"/>
  <c r="Q46" i="25" s="1"/>
  <c r="S46" i="25" s="1"/>
  <c r="U46" i="25" s="1"/>
  <c r="AQ46" i="25" s="1"/>
  <c r="AU46" i="25" s="1"/>
  <c r="O77" i="28"/>
  <c r="O123" i="4"/>
  <c r="BA121" i="22"/>
  <c r="AX121" i="22"/>
  <c r="O62" i="16"/>
  <c r="P107" i="30"/>
  <c r="Q107" i="30" s="1"/>
  <c r="S107" i="30" s="1"/>
  <c r="U107" i="30" s="1"/>
  <c r="AT107" i="30" s="1"/>
  <c r="AX107" i="30" s="1"/>
  <c r="O108" i="30"/>
  <c r="O47" i="5"/>
  <c r="P92" i="33"/>
  <c r="Q92" i="33" s="1"/>
  <c r="S92" i="33" s="1"/>
  <c r="U92" i="33" s="1"/>
  <c r="AJ92" i="33" s="1"/>
  <c r="AN92" i="33" s="1"/>
  <c r="O31" i="33"/>
  <c r="O94" i="1"/>
  <c r="O123" i="12"/>
  <c r="P123" i="21"/>
  <c r="Q123" i="21" s="1"/>
  <c r="S123" i="21" s="1"/>
  <c r="U123" i="21" s="1"/>
  <c r="AT123" i="21" s="1"/>
  <c r="P92" i="29"/>
  <c r="Q92" i="29" s="1"/>
  <c r="S92" i="29" s="1"/>
  <c r="U92" i="29" s="1"/>
  <c r="AJ92" i="29" s="1"/>
  <c r="AN92" i="29" s="1"/>
  <c r="N93" i="29"/>
  <c r="N46" i="30"/>
  <c r="O46" i="30" s="1"/>
  <c r="P45" i="30"/>
  <c r="Q45" i="30" s="1"/>
  <c r="S45" i="30" s="1"/>
  <c r="U45" i="30" s="1"/>
  <c r="AQ45" i="30" s="1"/>
  <c r="AU45" i="30" s="1"/>
  <c r="P138" i="3"/>
  <c r="Q138" i="3" s="1"/>
  <c r="S138" i="3" s="1"/>
  <c r="U138" i="3" s="1"/>
  <c r="AT138" i="3" s="1"/>
  <c r="AX138" i="3" s="1"/>
  <c r="P123" i="8"/>
  <c r="Q123" i="8" s="1"/>
  <c r="S123" i="8" s="1"/>
  <c r="U123" i="8" s="1"/>
  <c r="AT123" i="8" s="1"/>
  <c r="O124" i="8"/>
  <c r="P32" i="21"/>
  <c r="Q32" i="21" s="1"/>
  <c r="S32" i="21" s="1"/>
  <c r="U32" i="21" s="1"/>
  <c r="AQ32" i="21" s="1"/>
  <c r="AU32" i="21" s="1"/>
  <c r="P78" i="1"/>
  <c r="Q78" i="1" s="1"/>
  <c r="S78" i="1" s="1"/>
  <c r="U78" i="1" s="1"/>
  <c r="AQ78" i="1" s="1"/>
  <c r="AU78" i="1" s="1"/>
  <c r="P31" i="9"/>
  <c r="Q31" i="9" s="1"/>
  <c r="S31" i="9" s="1"/>
  <c r="U31" i="9" s="1"/>
  <c r="AQ31" i="9" s="1"/>
  <c r="AU31" i="9" s="1"/>
  <c r="P62" i="3"/>
  <c r="Q62" i="3" s="1"/>
  <c r="S62" i="3" s="1"/>
  <c r="U62" i="3" s="1"/>
  <c r="AQ62" i="3" s="1"/>
  <c r="AU62" i="3" s="1"/>
  <c r="O63" i="3"/>
  <c r="P123" i="19"/>
  <c r="Q123" i="19" s="1"/>
  <c r="S123" i="19" s="1"/>
  <c r="U123" i="19" s="1"/>
  <c r="AT123" i="19" s="1"/>
  <c r="O124" i="19"/>
  <c r="N93" i="24"/>
  <c r="P92" i="24"/>
  <c r="Q92" i="24" s="1"/>
  <c r="S92" i="24" s="1"/>
  <c r="U92" i="24" s="1"/>
  <c r="AJ92" i="24" s="1"/>
  <c r="AN92" i="24" s="1"/>
  <c r="P138" i="14"/>
  <c r="Q138" i="14" s="1"/>
  <c r="S138" i="14" s="1"/>
  <c r="U138" i="14" s="1"/>
  <c r="AT138" i="14" s="1"/>
  <c r="AX138" i="14" s="1"/>
  <c r="O77" i="19"/>
  <c r="P46" i="16"/>
  <c r="Q46" i="16" s="1"/>
  <c r="S46" i="16" s="1"/>
  <c r="U46" i="16" s="1"/>
  <c r="AQ46" i="16" s="1"/>
  <c r="AU46" i="16" s="1"/>
  <c r="O47" i="16"/>
  <c r="BA122" i="4"/>
  <c r="AX122" i="4"/>
  <c r="P62" i="30"/>
  <c r="Q62" i="30" s="1"/>
  <c r="S62" i="30" s="1"/>
  <c r="U62" i="30" s="1"/>
  <c r="AQ62" i="30" s="1"/>
  <c r="AU62" i="30" s="1"/>
  <c r="O63" i="30"/>
  <c r="P137" i="5"/>
  <c r="Q137" i="5" s="1"/>
  <c r="S137" i="5" s="1"/>
  <c r="U137" i="5" s="1"/>
  <c r="AT137" i="5" s="1"/>
  <c r="AX137" i="5" s="1"/>
  <c r="P138" i="19"/>
  <c r="Q138" i="19" s="1"/>
  <c r="S138" i="19" s="1"/>
  <c r="U138" i="19" s="1"/>
  <c r="AT138" i="19" s="1"/>
  <c r="AX138" i="19" s="1"/>
  <c r="N109" i="10"/>
  <c r="P108" i="10"/>
  <c r="Q108" i="10" s="1"/>
  <c r="S108" i="10" s="1"/>
  <c r="U108" i="10" s="1"/>
  <c r="AT108" i="10" s="1"/>
  <c r="AX108" i="10" s="1"/>
  <c r="P123" i="3"/>
  <c r="Q123" i="3" s="1"/>
  <c r="S123" i="3" s="1"/>
  <c r="U123" i="3" s="1"/>
  <c r="AT123" i="3" s="1"/>
  <c r="P76" i="27"/>
  <c r="Q76" i="27" s="1"/>
  <c r="S76" i="27" s="1"/>
  <c r="U76" i="27" s="1"/>
  <c r="AQ76" i="27" s="1"/>
  <c r="AU76" i="27" s="1"/>
  <c r="P107" i="18"/>
  <c r="Q107" i="18" s="1"/>
  <c r="S107" i="18" s="1"/>
  <c r="U107" i="18" s="1"/>
  <c r="AT107" i="18" s="1"/>
  <c r="AX107" i="18" s="1"/>
  <c r="O108" i="18"/>
  <c r="P123" i="28"/>
  <c r="Q123" i="28" s="1"/>
  <c r="S123" i="28" s="1"/>
  <c r="U123" i="28" s="1"/>
  <c r="AT123" i="28" s="1"/>
  <c r="O124" i="28"/>
  <c r="P94" i="25"/>
  <c r="Q94" i="25" s="1"/>
  <c r="S94" i="25" s="1"/>
  <c r="U94" i="25" s="1"/>
  <c r="AJ94" i="25" s="1"/>
  <c r="AN94" i="25" s="1"/>
  <c r="O95" i="25"/>
  <c r="AX122" i="12"/>
  <c r="BA122" i="12"/>
  <c r="N93" i="28"/>
  <c r="O93" i="28" s="1"/>
  <c r="BA122" i="21"/>
  <c r="AX122" i="21"/>
  <c r="BA122" i="8"/>
  <c r="AX122" i="8"/>
  <c r="O92" i="21"/>
  <c r="O92" i="15"/>
  <c r="O62" i="22"/>
  <c r="O46" i="31"/>
  <c r="O78" i="12"/>
  <c r="O93" i="34" l="1"/>
  <c r="N93" i="34"/>
  <c r="O66" i="34"/>
  <c r="P139" i="34"/>
  <c r="Q139" i="34" s="1"/>
  <c r="S139" i="34" s="1"/>
  <c r="U139" i="34" s="1"/>
  <c r="AT139" i="34" s="1"/>
  <c r="AX139" i="34" s="1"/>
  <c r="O78" i="34"/>
  <c r="O31" i="34"/>
  <c r="N125" i="34"/>
  <c r="O125" i="34" s="1"/>
  <c r="AX124" i="34"/>
  <c r="BA124" i="34"/>
  <c r="O49" i="34"/>
  <c r="N109" i="34"/>
  <c r="O109" i="34" s="1"/>
  <c r="P62" i="27"/>
  <c r="Q62" i="27" s="1"/>
  <c r="S62" i="27" s="1"/>
  <c r="U62" i="27" s="1"/>
  <c r="AQ62" i="27" s="1"/>
  <c r="AU62" i="27" s="1"/>
  <c r="P62" i="9"/>
  <c r="Q62" i="9" s="1"/>
  <c r="S62" i="9" s="1"/>
  <c r="U62" i="9" s="1"/>
  <c r="AQ62" i="9" s="1"/>
  <c r="AU62" i="9" s="1"/>
  <c r="P62" i="4"/>
  <c r="Q62" i="4" s="1"/>
  <c r="S62" i="4" s="1"/>
  <c r="U62" i="4" s="1"/>
  <c r="AQ62" i="4" s="1"/>
  <c r="AU62" i="4" s="1"/>
  <c r="O63" i="4"/>
  <c r="P46" i="33"/>
  <c r="Q46" i="33" s="1"/>
  <c r="S46" i="33" s="1"/>
  <c r="U46" i="33" s="1"/>
  <c r="AQ46" i="33" s="1"/>
  <c r="AU46" i="33" s="1"/>
  <c r="O47" i="33"/>
  <c r="P93" i="20"/>
  <c r="Q93" i="20" s="1"/>
  <c r="S93" i="20" s="1"/>
  <c r="U93" i="20" s="1"/>
  <c r="AJ93" i="20" s="1"/>
  <c r="AN93" i="20" s="1"/>
  <c r="P93" i="19"/>
  <c r="Q93" i="19" s="1"/>
  <c r="S93" i="19" s="1"/>
  <c r="U93" i="19" s="1"/>
  <c r="AJ93" i="19" s="1"/>
  <c r="AN93" i="19" s="1"/>
  <c r="O94" i="19"/>
  <c r="P109" i="33"/>
  <c r="Q109" i="33" s="1"/>
  <c r="S109" i="33" s="1"/>
  <c r="U109" i="33" s="1"/>
  <c r="AT109" i="33" s="1"/>
  <c r="AX109" i="33" s="1"/>
  <c r="O110" i="33"/>
  <c r="P125" i="1"/>
  <c r="Q125" i="1" s="1"/>
  <c r="S125" i="1" s="1"/>
  <c r="U125" i="1" s="1"/>
  <c r="AT125" i="1" s="1"/>
  <c r="P109" i="23"/>
  <c r="Q109" i="23" s="1"/>
  <c r="S109" i="23" s="1"/>
  <c r="U109" i="23" s="1"/>
  <c r="AT109" i="23" s="1"/>
  <c r="AX109" i="23" s="1"/>
  <c r="O110" i="23"/>
  <c r="P93" i="28"/>
  <c r="Q93" i="28" s="1"/>
  <c r="S93" i="28" s="1"/>
  <c r="U93" i="28" s="1"/>
  <c r="AJ93" i="28" s="1"/>
  <c r="AN93" i="28" s="1"/>
  <c r="O94" i="28"/>
  <c r="P46" i="2"/>
  <c r="Q46" i="2" s="1"/>
  <c r="S46" i="2" s="1"/>
  <c r="U46" i="2" s="1"/>
  <c r="AQ46" i="2" s="1"/>
  <c r="AU46" i="2" s="1"/>
  <c r="O47" i="2"/>
  <c r="P46" i="30"/>
  <c r="Q46" i="30" s="1"/>
  <c r="S46" i="30" s="1"/>
  <c r="U46" i="30" s="1"/>
  <c r="AQ46" i="30" s="1"/>
  <c r="AU46" i="30" s="1"/>
  <c r="O47" i="30"/>
  <c r="P107" i="26"/>
  <c r="Q107" i="26" s="1"/>
  <c r="S107" i="26" s="1"/>
  <c r="U107" i="26" s="1"/>
  <c r="AT107" i="26" s="1"/>
  <c r="AX107" i="26" s="1"/>
  <c r="O108" i="26"/>
  <c r="P93" i="6"/>
  <c r="Q93" i="6" s="1"/>
  <c r="S93" i="6" s="1"/>
  <c r="U93" i="6" s="1"/>
  <c r="AJ93" i="6" s="1"/>
  <c r="AN93" i="6" s="1"/>
  <c r="BA123" i="20"/>
  <c r="AX123" i="20"/>
  <c r="P30" i="6"/>
  <c r="Q30" i="6" s="1"/>
  <c r="S30" i="6" s="1"/>
  <c r="U30" i="6" s="1"/>
  <c r="AQ30" i="6" s="1"/>
  <c r="AU30" i="6" s="1"/>
  <c r="O31" i="6"/>
  <c r="P109" i="20"/>
  <c r="Q109" i="20" s="1"/>
  <c r="S109" i="20" s="1"/>
  <c r="U109" i="20" s="1"/>
  <c r="AT109" i="20" s="1"/>
  <c r="AX109" i="20" s="1"/>
  <c r="P47" i="16"/>
  <c r="Q47" i="16" s="1"/>
  <c r="S47" i="16" s="1"/>
  <c r="U47" i="16" s="1"/>
  <c r="AQ47" i="16" s="1"/>
  <c r="AU47" i="16" s="1"/>
  <c r="O48" i="16"/>
  <c r="P33" i="16"/>
  <c r="Q33" i="16" s="1"/>
  <c r="S33" i="16" s="1"/>
  <c r="U33" i="16" s="1"/>
  <c r="AQ33" i="16" s="1"/>
  <c r="AU33" i="16" s="1"/>
  <c r="P49" i="29"/>
  <c r="Q49" i="29" s="1"/>
  <c r="S49" i="29" s="1"/>
  <c r="U49" i="29" s="1"/>
  <c r="AQ49" i="29" s="1"/>
  <c r="AU49" i="29" s="1"/>
  <c r="P108" i="16"/>
  <c r="Q108" i="16" s="1"/>
  <c r="S108" i="16" s="1"/>
  <c r="U108" i="16" s="1"/>
  <c r="AT108" i="16" s="1"/>
  <c r="AX108" i="16" s="1"/>
  <c r="P108" i="7"/>
  <c r="Q108" i="7" s="1"/>
  <c r="S108" i="7" s="1"/>
  <c r="U108" i="7" s="1"/>
  <c r="AT108" i="7" s="1"/>
  <c r="AX108" i="7" s="1"/>
  <c r="P63" i="31"/>
  <c r="Q63" i="31" s="1"/>
  <c r="S63" i="31" s="1"/>
  <c r="U63" i="31" s="1"/>
  <c r="AQ63" i="31" s="1"/>
  <c r="AU63" i="31" s="1"/>
  <c r="O64" i="31"/>
  <c r="P93" i="23"/>
  <c r="Q93" i="23" s="1"/>
  <c r="S93" i="23" s="1"/>
  <c r="U93" i="23" s="1"/>
  <c r="AJ93" i="23" s="1"/>
  <c r="AN93" i="23" s="1"/>
  <c r="P108" i="19"/>
  <c r="Q108" i="19" s="1"/>
  <c r="S108" i="19" s="1"/>
  <c r="U108" i="19" s="1"/>
  <c r="AT108" i="19" s="1"/>
  <c r="AX108" i="19" s="1"/>
  <c r="P94" i="4"/>
  <c r="Q94" i="4" s="1"/>
  <c r="S94" i="4" s="1"/>
  <c r="U94" i="4" s="1"/>
  <c r="AJ94" i="4" s="1"/>
  <c r="AN94" i="4" s="1"/>
  <c r="P108" i="9"/>
  <c r="Q108" i="9" s="1"/>
  <c r="S108" i="9" s="1"/>
  <c r="U108" i="9" s="1"/>
  <c r="AT108" i="9" s="1"/>
  <c r="AX108" i="9" s="1"/>
  <c r="N109" i="9"/>
  <c r="O109" i="9" s="1"/>
  <c r="P138" i="17"/>
  <c r="Q138" i="17" s="1"/>
  <c r="S138" i="17" s="1"/>
  <c r="U138" i="17" s="1"/>
  <c r="AT138" i="17" s="1"/>
  <c r="AX138" i="17" s="1"/>
  <c r="O139" i="17"/>
  <c r="P123" i="26"/>
  <c r="Q123" i="26" s="1"/>
  <c r="S123" i="26" s="1"/>
  <c r="U123" i="26" s="1"/>
  <c r="AT123" i="26" s="1"/>
  <c r="O124" i="26"/>
  <c r="P124" i="23"/>
  <c r="Q124" i="23" s="1"/>
  <c r="S124" i="23" s="1"/>
  <c r="U124" i="23" s="1"/>
  <c r="AT124" i="23" s="1"/>
  <c r="N109" i="30"/>
  <c r="O109" i="30" s="1"/>
  <c r="P108" i="30"/>
  <c r="Q108" i="30" s="1"/>
  <c r="S108" i="30" s="1"/>
  <c r="U108" i="30" s="1"/>
  <c r="AT108" i="30" s="1"/>
  <c r="AX108" i="30" s="1"/>
  <c r="P63" i="11"/>
  <c r="Q63" i="11" s="1"/>
  <c r="S63" i="11" s="1"/>
  <c r="U63" i="11" s="1"/>
  <c r="AQ63" i="11" s="1"/>
  <c r="AU63" i="11" s="1"/>
  <c r="O64" i="11"/>
  <c r="P108" i="12"/>
  <c r="Q108" i="12" s="1"/>
  <c r="S108" i="12" s="1"/>
  <c r="U108" i="12" s="1"/>
  <c r="AT108" i="12" s="1"/>
  <c r="AX108" i="12" s="1"/>
  <c r="N109" i="12"/>
  <c r="O109" i="12"/>
  <c r="P46" i="24"/>
  <c r="Q46" i="24" s="1"/>
  <c r="S46" i="24" s="1"/>
  <c r="U46" i="24" s="1"/>
  <c r="AQ46" i="24" s="1"/>
  <c r="AU46" i="24" s="1"/>
  <c r="O47" i="24"/>
  <c r="P62" i="5"/>
  <c r="Q62" i="5" s="1"/>
  <c r="S62" i="5" s="1"/>
  <c r="U62" i="5" s="1"/>
  <c r="AQ62" i="5" s="1"/>
  <c r="AU62" i="5" s="1"/>
  <c r="O63" i="5"/>
  <c r="P31" i="8"/>
  <c r="Q31" i="8" s="1"/>
  <c r="S31" i="8" s="1"/>
  <c r="U31" i="8" s="1"/>
  <c r="AQ31" i="8" s="1"/>
  <c r="AU31" i="8" s="1"/>
  <c r="O32" i="8"/>
  <c r="P46" i="20"/>
  <c r="Q46" i="20" s="1"/>
  <c r="S46" i="20" s="1"/>
  <c r="U46" i="20" s="1"/>
  <c r="AQ46" i="20" s="1"/>
  <c r="AU46" i="20" s="1"/>
  <c r="P124" i="2"/>
  <c r="Q124" i="2" s="1"/>
  <c r="S124" i="2" s="1"/>
  <c r="U124" i="2" s="1"/>
  <c r="AT124" i="2" s="1"/>
  <c r="N77" i="7"/>
  <c r="N93" i="22"/>
  <c r="O93" i="22" s="1"/>
  <c r="AX122" i="26"/>
  <c r="BA122" i="26"/>
  <c r="P79" i="6"/>
  <c r="Q79" i="6" s="1"/>
  <c r="S79" i="6" s="1"/>
  <c r="U79" i="6" s="1"/>
  <c r="AQ79" i="6" s="1"/>
  <c r="AU79" i="6" s="1"/>
  <c r="O80" i="6"/>
  <c r="N109" i="1"/>
  <c r="P108" i="1"/>
  <c r="Q108" i="1" s="1"/>
  <c r="S108" i="1" s="1"/>
  <c r="U108" i="1" s="1"/>
  <c r="AT108" i="1" s="1"/>
  <c r="AX108" i="1" s="1"/>
  <c r="O109" i="1"/>
  <c r="BA123" i="23"/>
  <c r="AX123" i="23"/>
  <c r="AX123" i="3"/>
  <c r="BA123" i="3"/>
  <c r="P94" i="16"/>
  <c r="Q94" i="16" s="1"/>
  <c r="S94" i="16" s="1"/>
  <c r="U94" i="16" s="1"/>
  <c r="AJ94" i="16" s="1"/>
  <c r="AN94" i="16" s="1"/>
  <c r="P139" i="21"/>
  <c r="Q139" i="21" s="1"/>
  <c r="S139" i="21" s="1"/>
  <c r="U139" i="21" s="1"/>
  <c r="AT139" i="21" s="1"/>
  <c r="AX139" i="21" s="1"/>
  <c r="P77" i="19"/>
  <c r="Q77" i="19" s="1"/>
  <c r="S77" i="19" s="1"/>
  <c r="U77" i="19" s="1"/>
  <c r="AQ77" i="19" s="1"/>
  <c r="AU77" i="19" s="1"/>
  <c r="O78" i="19"/>
  <c r="O124" i="21"/>
  <c r="P62" i="16"/>
  <c r="Q62" i="16" s="1"/>
  <c r="S62" i="16" s="1"/>
  <c r="U62" i="16" s="1"/>
  <c r="AQ62" i="16" s="1"/>
  <c r="AU62" i="16" s="1"/>
  <c r="O63" i="16"/>
  <c r="O80" i="24"/>
  <c r="O31" i="10"/>
  <c r="P31" i="29"/>
  <c r="Q31" i="29" s="1"/>
  <c r="S31" i="29" s="1"/>
  <c r="U31" i="29" s="1"/>
  <c r="AQ31" i="29" s="1"/>
  <c r="AU31" i="29" s="1"/>
  <c r="N93" i="11"/>
  <c r="O93" i="11" s="1"/>
  <c r="O78" i="10"/>
  <c r="O78" i="20"/>
  <c r="N93" i="9"/>
  <c r="O93" i="9" s="1"/>
  <c r="O93" i="14"/>
  <c r="O63" i="26"/>
  <c r="O108" i="21"/>
  <c r="P138" i="23"/>
  <c r="Q138" i="23" s="1"/>
  <c r="S138" i="23" s="1"/>
  <c r="U138" i="23" s="1"/>
  <c r="AT138" i="23" s="1"/>
  <c r="AX138" i="23" s="1"/>
  <c r="P93" i="27"/>
  <c r="Q93" i="27" s="1"/>
  <c r="S93" i="27" s="1"/>
  <c r="U93" i="27" s="1"/>
  <c r="AJ93" i="27" s="1"/>
  <c r="AN93" i="27" s="1"/>
  <c r="O65" i="12"/>
  <c r="O109" i="27"/>
  <c r="N93" i="7"/>
  <c r="O93" i="7" s="1"/>
  <c r="N77" i="31"/>
  <c r="O77" i="31" s="1"/>
  <c r="N109" i="2"/>
  <c r="O109" i="2" s="1"/>
  <c r="P123" i="30"/>
  <c r="Q123" i="30" s="1"/>
  <c r="S123" i="30" s="1"/>
  <c r="U123" i="30" s="1"/>
  <c r="AT123" i="30" s="1"/>
  <c r="O124" i="30"/>
  <c r="P62" i="33"/>
  <c r="Q62" i="33" s="1"/>
  <c r="S62" i="33" s="1"/>
  <c r="U62" i="33" s="1"/>
  <c r="AQ62" i="33" s="1"/>
  <c r="AU62" i="33" s="1"/>
  <c r="P108" i="17"/>
  <c r="Q108" i="17" s="1"/>
  <c r="S108" i="17" s="1"/>
  <c r="U108" i="17" s="1"/>
  <c r="AT108" i="17" s="1"/>
  <c r="AX108" i="17" s="1"/>
  <c r="AX122" i="29"/>
  <c r="BA122" i="29"/>
  <c r="P92" i="5"/>
  <c r="Q92" i="5" s="1"/>
  <c r="S92" i="5" s="1"/>
  <c r="U92" i="5" s="1"/>
  <c r="AJ92" i="5" s="1"/>
  <c r="AN92" i="5" s="1"/>
  <c r="N93" i="5"/>
  <c r="O93" i="5"/>
  <c r="AX123" i="27"/>
  <c r="BA123" i="27"/>
  <c r="O124" i="3"/>
  <c r="O139" i="14"/>
  <c r="AX123" i="21"/>
  <c r="BA123" i="21"/>
  <c r="P109" i="24"/>
  <c r="Q109" i="24" s="1"/>
  <c r="S109" i="24" s="1"/>
  <c r="U109" i="24" s="1"/>
  <c r="AT109" i="24" s="1"/>
  <c r="AX109" i="24" s="1"/>
  <c r="O138" i="31"/>
  <c r="O48" i="6"/>
  <c r="O140" i="20"/>
  <c r="P123" i="14"/>
  <c r="Q123" i="14" s="1"/>
  <c r="S123" i="14" s="1"/>
  <c r="U123" i="14" s="1"/>
  <c r="AT123" i="14" s="1"/>
  <c r="P126" i="25"/>
  <c r="Q126" i="25" s="1"/>
  <c r="S126" i="25" s="1"/>
  <c r="U126" i="25" s="1"/>
  <c r="AT126" i="25" s="1"/>
  <c r="O127" i="25"/>
  <c r="N77" i="14"/>
  <c r="O77" i="14" s="1"/>
  <c r="O139" i="28"/>
  <c r="O32" i="3"/>
  <c r="O79" i="21"/>
  <c r="P138" i="30"/>
  <c r="Q138" i="30" s="1"/>
  <c r="S138" i="30" s="1"/>
  <c r="U138" i="30" s="1"/>
  <c r="AT138" i="30" s="1"/>
  <c r="AX138" i="30" s="1"/>
  <c r="P92" i="18"/>
  <c r="Q92" i="18" s="1"/>
  <c r="S92" i="18" s="1"/>
  <c r="U92" i="18" s="1"/>
  <c r="AJ92" i="18" s="1"/>
  <c r="AN92" i="18" s="1"/>
  <c r="O78" i="23"/>
  <c r="P124" i="6"/>
  <c r="Q124" i="6" s="1"/>
  <c r="S124" i="6" s="1"/>
  <c r="U124" i="6" s="1"/>
  <c r="AT124" i="6" s="1"/>
  <c r="P31" i="11"/>
  <c r="Q31" i="11" s="1"/>
  <c r="S31" i="11" s="1"/>
  <c r="U31" i="11" s="1"/>
  <c r="AQ31" i="11" s="1"/>
  <c r="AU31" i="11" s="1"/>
  <c r="O32" i="11"/>
  <c r="P108" i="14"/>
  <c r="Q108" i="14" s="1"/>
  <c r="S108" i="14" s="1"/>
  <c r="U108" i="14" s="1"/>
  <c r="AT108" i="14" s="1"/>
  <c r="AX108" i="14" s="1"/>
  <c r="P124" i="16"/>
  <c r="Q124" i="16" s="1"/>
  <c r="S124" i="16" s="1"/>
  <c r="U124" i="16" s="1"/>
  <c r="AT124" i="16" s="1"/>
  <c r="O109" i="10"/>
  <c r="O93" i="24"/>
  <c r="O33" i="21"/>
  <c r="P123" i="12"/>
  <c r="Q123" i="12" s="1"/>
  <c r="S123" i="12" s="1"/>
  <c r="U123" i="12" s="1"/>
  <c r="AT123" i="12" s="1"/>
  <c r="O30" i="14"/>
  <c r="P48" i="14"/>
  <c r="Q48" i="14" s="1"/>
  <c r="S48" i="14" s="1"/>
  <c r="U48" i="14" s="1"/>
  <c r="AQ48" i="14" s="1"/>
  <c r="AU48" i="14" s="1"/>
  <c r="O49" i="14"/>
  <c r="P62" i="21"/>
  <c r="Q62" i="21" s="1"/>
  <c r="S62" i="21" s="1"/>
  <c r="U62" i="21" s="1"/>
  <c r="AQ62" i="21" s="1"/>
  <c r="AU62" i="21" s="1"/>
  <c r="O62" i="28"/>
  <c r="O94" i="2"/>
  <c r="P123" i="33"/>
  <c r="Q123" i="33" s="1"/>
  <c r="S123" i="33" s="1"/>
  <c r="U123" i="33" s="1"/>
  <c r="AT123" i="33" s="1"/>
  <c r="O139" i="8"/>
  <c r="O33" i="17"/>
  <c r="AX122" i="7"/>
  <c r="BA122" i="7"/>
  <c r="N30" i="15"/>
  <c r="O30" i="15" s="1"/>
  <c r="N140" i="20"/>
  <c r="BA123" i="6"/>
  <c r="AX123" i="6"/>
  <c r="O48" i="19"/>
  <c r="P78" i="18"/>
  <c r="Q78" i="18" s="1"/>
  <c r="S78" i="18" s="1"/>
  <c r="U78" i="18" s="1"/>
  <c r="AQ78" i="18" s="1"/>
  <c r="AU78" i="18" s="1"/>
  <c r="O31" i="28"/>
  <c r="P123" i="11"/>
  <c r="Q123" i="11" s="1"/>
  <c r="S123" i="11" s="1"/>
  <c r="U123" i="11" s="1"/>
  <c r="AT123" i="11" s="1"/>
  <c r="O124" i="11"/>
  <c r="N109" i="13"/>
  <c r="P108" i="13"/>
  <c r="Q108" i="13" s="1"/>
  <c r="S108" i="13" s="1"/>
  <c r="U108" i="13" s="1"/>
  <c r="AT108" i="13" s="1"/>
  <c r="AX108" i="13" s="1"/>
  <c r="O109" i="13"/>
  <c r="N62" i="20"/>
  <c r="O62" i="20" s="1"/>
  <c r="N62" i="23"/>
  <c r="O62" i="23" s="1"/>
  <c r="BA123" i="16"/>
  <c r="AX123" i="16"/>
  <c r="P47" i="8"/>
  <c r="Q47" i="8" s="1"/>
  <c r="S47" i="8" s="1"/>
  <c r="U47" i="8" s="1"/>
  <c r="AQ47" i="8" s="1"/>
  <c r="AU47" i="8" s="1"/>
  <c r="P48" i="12"/>
  <c r="Q48" i="12" s="1"/>
  <c r="S48" i="12" s="1"/>
  <c r="U48" i="12" s="1"/>
  <c r="AQ48" i="12" s="1"/>
  <c r="AU48" i="12" s="1"/>
  <c r="O49" i="12"/>
  <c r="P93" i="30"/>
  <c r="Q93" i="30" s="1"/>
  <c r="S93" i="30" s="1"/>
  <c r="U93" i="30" s="1"/>
  <c r="AJ93" i="30" s="1"/>
  <c r="AN93" i="30" s="1"/>
  <c r="O94" i="30"/>
  <c r="P46" i="28"/>
  <c r="Q46" i="28" s="1"/>
  <c r="S46" i="28" s="1"/>
  <c r="U46" i="28" s="1"/>
  <c r="AQ46" i="28" s="1"/>
  <c r="AU46" i="28" s="1"/>
  <c r="P94" i="1"/>
  <c r="Q94" i="1" s="1"/>
  <c r="S94" i="1" s="1"/>
  <c r="U94" i="1" s="1"/>
  <c r="AJ94" i="1" s="1"/>
  <c r="AN94" i="1" s="1"/>
  <c r="P123" i="4"/>
  <c r="Q123" i="4" s="1"/>
  <c r="S123" i="4" s="1"/>
  <c r="U123" i="4" s="1"/>
  <c r="AT123" i="4" s="1"/>
  <c r="O124" i="4"/>
  <c r="P123" i="18"/>
  <c r="Q123" i="18" s="1"/>
  <c r="S123" i="18" s="1"/>
  <c r="U123" i="18" s="1"/>
  <c r="AT123" i="18" s="1"/>
  <c r="O64" i="6"/>
  <c r="O139" i="18"/>
  <c r="P33" i="23"/>
  <c r="Q33" i="23" s="1"/>
  <c r="S33" i="23" s="1"/>
  <c r="U33" i="23" s="1"/>
  <c r="AQ33" i="23" s="1"/>
  <c r="AU33" i="23" s="1"/>
  <c r="O34" i="23"/>
  <c r="N93" i="10"/>
  <c r="P92" i="10"/>
  <c r="Q92" i="10" s="1"/>
  <c r="S92" i="10" s="1"/>
  <c r="U92" i="10" s="1"/>
  <c r="AJ92" i="10" s="1"/>
  <c r="AN92" i="10" s="1"/>
  <c r="O93" i="10"/>
  <c r="O64" i="13"/>
  <c r="P93" i="8"/>
  <c r="Q93" i="8" s="1"/>
  <c r="S93" i="8" s="1"/>
  <c r="U93" i="8" s="1"/>
  <c r="AJ93" i="8" s="1"/>
  <c r="AN93" i="8" s="1"/>
  <c r="O94" i="8"/>
  <c r="P141" i="1"/>
  <c r="Q141" i="1" s="1"/>
  <c r="S141" i="1" s="1"/>
  <c r="U141" i="1" s="1"/>
  <c r="AT141" i="1" s="1"/>
  <c r="AX141" i="1" s="1"/>
  <c r="O142" i="1"/>
  <c r="N140" i="2"/>
  <c r="P139" i="2"/>
  <c r="Q139" i="2" s="1"/>
  <c r="S139" i="2" s="1"/>
  <c r="U139" i="2" s="1"/>
  <c r="AT139" i="2" s="1"/>
  <c r="AX139" i="2" s="1"/>
  <c r="N46" i="17"/>
  <c r="O46" i="17" s="1"/>
  <c r="O139" i="9"/>
  <c r="P138" i="6"/>
  <c r="Q138" i="6" s="1"/>
  <c r="S138" i="6" s="1"/>
  <c r="U138" i="6" s="1"/>
  <c r="AT138" i="6" s="1"/>
  <c r="AX138" i="6" s="1"/>
  <c r="O139" i="6"/>
  <c r="P107" i="5"/>
  <c r="Q107" i="5" s="1"/>
  <c r="S107" i="5" s="1"/>
  <c r="U107" i="5" s="1"/>
  <c r="AT107" i="5" s="1"/>
  <c r="AX107" i="5" s="1"/>
  <c r="O108" i="5"/>
  <c r="P79" i="15"/>
  <c r="Q79" i="15" s="1"/>
  <c r="S79" i="15" s="1"/>
  <c r="U79" i="15" s="1"/>
  <c r="AQ79" i="15" s="1"/>
  <c r="AU79" i="15" s="1"/>
  <c r="O80" i="15"/>
  <c r="P78" i="9"/>
  <c r="Q78" i="9" s="1"/>
  <c r="S78" i="9" s="1"/>
  <c r="U78" i="9" s="1"/>
  <c r="AQ78" i="9" s="1"/>
  <c r="AU78" i="9" s="1"/>
  <c r="P46" i="31"/>
  <c r="Q46" i="31" s="1"/>
  <c r="S46" i="31" s="1"/>
  <c r="U46" i="31" s="1"/>
  <c r="AQ46" i="31" s="1"/>
  <c r="AU46" i="31" s="1"/>
  <c r="O139" i="19"/>
  <c r="AX123" i="8"/>
  <c r="BA123" i="8"/>
  <c r="O47" i="25"/>
  <c r="O32" i="31"/>
  <c r="O123" i="22"/>
  <c r="P108" i="6"/>
  <c r="Q108" i="6" s="1"/>
  <c r="S108" i="6" s="1"/>
  <c r="U108" i="6" s="1"/>
  <c r="AT108" i="6" s="1"/>
  <c r="AX108" i="6" s="1"/>
  <c r="N109" i="6"/>
  <c r="O109" i="6"/>
  <c r="O139" i="24"/>
  <c r="O92" i="31"/>
  <c r="O124" i="15"/>
  <c r="O123" i="17"/>
  <c r="P50" i="21"/>
  <c r="Q50" i="21" s="1"/>
  <c r="S50" i="21" s="1"/>
  <c r="U50" i="21" s="1"/>
  <c r="AQ50" i="21" s="1"/>
  <c r="AU50" i="21" s="1"/>
  <c r="P139" i="33"/>
  <c r="Q139" i="33" s="1"/>
  <c r="S139" i="33" s="1"/>
  <c r="U139" i="33" s="1"/>
  <c r="AT139" i="33" s="1"/>
  <c r="AX139" i="33" s="1"/>
  <c r="P31" i="24"/>
  <c r="Q31" i="24" s="1"/>
  <c r="S31" i="24" s="1"/>
  <c r="U31" i="24" s="1"/>
  <c r="AQ31" i="24" s="1"/>
  <c r="AU31" i="24" s="1"/>
  <c r="O32" i="24"/>
  <c r="P138" i="10"/>
  <c r="Q138" i="10" s="1"/>
  <c r="S138" i="10" s="1"/>
  <c r="U138" i="10" s="1"/>
  <c r="AT138" i="10" s="1"/>
  <c r="AX138" i="10" s="1"/>
  <c r="P47" i="26"/>
  <c r="Q47" i="26" s="1"/>
  <c r="S47" i="26" s="1"/>
  <c r="U47" i="26" s="1"/>
  <c r="AQ47" i="26" s="1"/>
  <c r="AU47" i="26" s="1"/>
  <c r="O48" i="26"/>
  <c r="P93" i="12"/>
  <c r="Q93" i="12" s="1"/>
  <c r="S93" i="12" s="1"/>
  <c r="U93" i="12" s="1"/>
  <c r="AJ93" i="12" s="1"/>
  <c r="AN93" i="12" s="1"/>
  <c r="P125" i="24"/>
  <c r="Q125" i="24" s="1"/>
  <c r="S125" i="24" s="1"/>
  <c r="U125" i="24" s="1"/>
  <c r="AT125" i="24" s="1"/>
  <c r="P31" i="33"/>
  <c r="Q31" i="33" s="1"/>
  <c r="S31" i="33" s="1"/>
  <c r="U31" i="33" s="1"/>
  <c r="AQ31" i="33" s="1"/>
  <c r="AU31" i="33" s="1"/>
  <c r="P142" i="25"/>
  <c r="Q142" i="25" s="1"/>
  <c r="S142" i="25" s="1"/>
  <c r="U142" i="25" s="1"/>
  <c r="AT142" i="25" s="1"/>
  <c r="AX142" i="25" s="1"/>
  <c r="N109" i="3"/>
  <c r="P108" i="3"/>
  <c r="Q108" i="3" s="1"/>
  <c r="S108" i="3" s="1"/>
  <c r="U108" i="3" s="1"/>
  <c r="AT108" i="3" s="1"/>
  <c r="AX108" i="3" s="1"/>
  <c r="P124" i="28"/>
  <c r="Q124" i="28" s="1"/>
  <c r="S124" i="28" s="1"/>
  <c r="U124" i="28" s="1"/>
  <c r="AT124" i="28" s="1"/>
  <c r="N125" i="28"/>
  <c r="AX122" i="22"/>
  <c r="BA122" i="22"/>
  <c r="P31" i="26"/>
  <c r="Q31" i="26" s="1"/>
  <c r="S31" i="26" s="1"/>
  <c r="U31" i="26" s="1"/>
  <c r="AQ31" i="26" s="1"/>
  <c r="AU31" i="26" s="1"/>
  <c r="P32" i="22"/>
  <c r="Q32" i="22" s="1"/>
  <c r="S32" i="22" s="1"/>
  <c r="U32" i="22" s="1"/>
  <c r="AQ32" i="22" s="1"/>
  <c r="AU32" i="22" s="1"/>
  <c r="AX123" i="15"/>
  <c r="BA123" i="15"/>
  <c r="P32" i="20"/>
  <c r="Q32" i="20" s="1"/>
  <c r="S32" i="20" s="1"/>
  <c r="U32" i="20" s="1"/>
  <c r="AQ32" i="20" s="1"/>
  <c r="AU32" i="20" s="1"/>
  <c r="O33" i="20"/>
  <c r="P49" i="11"/>
  <c r="Q49" i="11" s="1"/>
  <c r="S49" i="11" s="1"/>
  <c r="U49" i="11" s="1"/>
  <c r="AQ49" i="11" s="1"/>
  <c r="AU49" i="11" s="1"/>
  <c r="O50" i="11"/>
  <c r="P123" i="5"/>
  <c r="Q123" i="5" s="1"/>
  <c r="S123" i="5" s="1"/>
  <c r="U123" i="5" s="1"/>
  <c r="AT123" i="5" s="1"/>
  <c r="O124" i="5"/>
  <c r="P108" i="15"/>
  <c r="Q108" i="15" s="1"/>
  <c r="S108" i="15" s="1"/>
  <c r="U108" i="15" s="1"/>
  <c r="AT108" i="15" s="1"/>
  <c r="AX108" i="15" s="1"/>
  <c r="N109" i="15"/>
  <c r="BA122" i="17"/>
  <c r="AX122" i="17"/>
  <c r="N140" i="13"/>
  <c r="P139" i="13"/>
  <c r="Q139" i="13" s="1"/>
  <c r="S139" i="13" s="1"/>
  <c r="U139" i="13" s="1"/>
  <c r="AT139" i="13" s="1"/>
  <c r="AX139" i="13" s="1"/>
  <c r="P77" i="25"/>
  <c r="Q77" i="25" s="1"/>
  <c r="S77" i="25" s="1"/>
  <c r="U77" i="25" s="1"/>
  <c r="AQ77" i="25" s="1"/>
  <c r="AU77" i="25" s="1"/>
  <c r="O78" i="25"/>
  <c r="N77" i="29"/>
  <c r="O77" i="29" s="1"/>
  <c r="O78" i="16"/>
  <c r="P78" i="12"/>
  <c r="Q78" i="12" s="1"/>
  <c r="S78" i="12" s="1"/>
  <c r="U78" i="12" s="1"/>
  <c r="AQ78" i="12" s="1"/>
  <c r="AU78" i="12" s="1"/>
  <c r="O79" i="12"/>
  <c r="P109" i="11"/>
  <c r="Q109" i="11" s="1"/>
  <c r="S109" i="11" s="1"/>
  <c r="U109" i="11" s="1"/>
  <c r="AT109" i="11" s="1"/>
  <c r="AX109" i="11" s="1"/>
  <c r="P62" i="22"/>
  <c r="Q62" i="22" s="1"/>
  <c r="S62" i="22" s="1"/>
  <c r="U62" i="22" s="1"/>
  <c r="AQ62" i="22" s="1"/>
  <c r="AU62" i="22" s="1"/>
  <c r="AX123" i="28"/>
  <c r="BA123" i="28"/>
  <c r="O138" i="5"/>
  <c r="AX123" i="19"/>
  <c r="BA123" i="19"/>
  <c r="O139" i="3"/>
  <c r="N93" i="33"/>
  <c r="O93" i="33" s="1"/>
  <c r="O48" i="18"/>
  <c r="O64" i="1"/>
  <c r="P108" i="29"/>
  <c r="Q108" i="29" s="1"/>
  <c r="S108" i="29" s="1"/>
  <c r="U108" i="29" s="1"/>
  <c r="AT108" i="29" s="1"/>
  <c r="AX108" i="29" s="1"/>
  <c r="N109" i="29"/>
  <c r="O109" i="29" s="1"/>
  <c r="BA122" i="5"/>
  <c r="AX122" i="5"/>
  <c r="P107" i="22"/>
  <c r="Q107" i="22" s="1"/>
  <c r="S107" i="22" s="1"/>
  <c r="U107" i="22" s="1"/>
  <c r="AT107" i="22" s="1"/>
  <c r="AX107" i="22" s="1"/>
  <c r="O108" i="4"/>
  <c r="P46" i="23"/>
  <c r="Q46" i="23" s="1"/>
  <c r="S46" i="23" s="1"/>
  <c r="U46" i="23" s="1"/>
  <c r="AQ46" i="23" s="1"/>
  <c r="AU46" i="23" s="1"/>
  <c r="O49" i="13"/>
  <c r="O123" i="31"/>
  <c r="P47" i="9"/>
  <c r="Q47" i="9" s="1"/>
  <c r="S47" i="9" s="1"/>
  <c r="U47" i="9" s="1"/>
  <c r="AQ47" i="9" s="1"/>
  <c r="AU47" i="9" s="1"/>
  <c r="O48" i="9"/>
  <c r="P47" i="22"/>
  <c r="Q47" i="22" s="1"/>
  <c r="S47" i="22" s="1"/>
  <c r="U47" i="22" s="1"/>
  <c r="AQ47" i="22" s="1"/>
  <c r="AU47" i="22" s="1"/>
  <c r="O48" i="22"/>
  <c r="P124" i="13"/>
  <c r="Q124" i="13" s="1"/>
  <c r="S124" i="13" s="1"/>
  <c r="U124" i="13" s="1"/>
  <c r="AT124" i="13" s="1"/>
  <c r="BA124" i="24"/>
  <c r="AX124" i="24"/>
  <c r="P124" i="8"/>
  <c r="Q124" i="8" s="1"/>
  <c r="S124" i="8" s="1"/>
  <c r="U124" i="8" s="1"/>
  <c r="AT124" i="8" s="1"/>
  <c r="P77" i="17"/>
  <c r="Q77" i="17" s="1"/>
  <c r="S77" i="17" s="1"/>
  <c r="U77" i="17" s="1"/>
  <c r="AQ77" i="17" s="1"/>
  <c r="AU77" i="17" s="1"/>
  <c r="P79" i="2"/>
  <c r="Q79" i="2" s="1"/>
  <c r="S79" i="2" s="1"/>
  <c r="U79" i="2" s="1"/>
  <c r="AQ79" i="2" s="1"/>
  <c r="AU79" i="2" s="1"/>
  <c r="O80" i="2"/>
  <c r="P62" i="17"/>
  <c r="Q62" i="17" s="1"/>
  <c r="S62" i="17" s="1"/>
  <c r="U62" i="17" s="1"/>
  <c r="AQ62" i="17" s="1"/>
  <c r="AU62" i="17" s="1"/>
  <c r="P32" i="5"/>
  <c r="Q32" i="5" s="1"/>
  <c r="S32" i="5" s="1"/>
  <c r="U32" i="5" s="1"/>
  <c r="AQ32" i="5" s="1"/>
  <c r="AU32" i="5" s="1"/>
  <c r="P92" i="15"/>
  <c r="Q92" i="15" s="1"/>
  <c r="S92" i="15" s="1"/>
  <c r="U92" i="15" s="1"/>
  <c r="AJ92" i="15" s="1"/>
  <c r="AN92" i="15" s="1"/>
  <c r="P47" i="5"/>
  <c r="Q47" i="5" s="1"/>
  <c r="S47" i="5" s="1"/>
  <c r="U47" i="5" s="1"/>
  <c r="AQ47" i="5" s="1"/>
  <c r="AU47" i="5" s="1"/>
  <c r="N93" i="26"/>
  <c r="O93" i="26" s="1"/>
  <c r="P92" i="26"/>
  <c r="Q92" i="26" s="1"/>
  <c r="S92" i="26" s="1"/>
  <c r="U92" i="26" s="1"/>
  <c r="AJ92" i="26" s="1"/>
  <c r="AN92" i="26" s="1"/>
  <c r="P93" i="17"/>
  <c r="Q93" i="17" s="1"/>
  <c r="S93" i="17" s="1"/>
  <c r="U93" i="17" s="1"/>
  <c r="AJ93" i="17" s="1"/>
  <c r="AN93" i="17" s="1"/>
  <c r="O94" i="17"/>
  <c r="P110" i="25"/>
  <c r="Q110" i="25" s="1"/>
  <c r="S110" i="25" s="1"/>
  <c r="U110" i="25" s="1"/>
  <c r="AT110" i="25" s="1"/>
  <c r="AX110" i="25" s="1"/>
  <c r="O111" i="25"/>
  <c r="P48" i="4"/>
  <c r="Q48" i="4" s="1"/>
  <c r="S48" i="4" s="1"/>
  <c r="U48" i="4" s="1"/>
  <c r="AQ48" i="4" s="1"/>
  <c r="AU48" i="4" s="1"/>
  <c r="O49" i="4"/>
  <c r="N109" i="8"/>
  <c r="P108" i="8"/>
  <c r="Q108" i="8" s="1"/>
  <c r="S108" i="8" s="1"/>
  <c r="U108" i="8" s="1"/>
  <c r="AT108" i="8" s="1"/>
  <c r="AX108" i="8" s="1"/>
  <c r="P64" i="2"/>
  <c r="Q64" i="2" s="1"/>
  <c r="S64" i="2" s="1"/>
  <c r="U64" i="2" s="1"/>
  <c r="AQ64" i="2" s="1"/>
  <c r="AU64" i="2" s="1"/>
  <c r="P30" i="19"/>
  <c r="Q30" i="19" s="1"/>
  <c r="S30" i="19" s="1"/>
  <c r="U30" i="19" s="1"/>
  <c r="AQ30" i="19" s="1"/>
  <c r="AU30" i="19" s="1"/>
  <c r="O31" i="19"/>
  <c r="AX122" i="31"/>
  <c r="BA122" i="31"/>
  <c r="AX123" i="13"/>
  <c r="BA123" i="13"/>
  <c r="O64" i="24"/>
  <c r="O32" i="2"/>
  <c r="O138" i="7"/>
  <c r="P79" i="3"/>
  <c r="Q79" i="3" s="1"/>
  <c r="S79" i="3" s="1"/>
  <c r="U79" i="3" s="1"/>
  <c r="AQ79" i="3" s="1"/>
  <c r="AU79" i="3" s="1"/>
  <c r="P138" i="26"/>
  <c r="Q138" i="26" s="1"/>
  <c r="S138" i="26" s="1"/>
  <c r="U138" i="26" s="1"/>
  <c r="AT138" i="26" s="1"/>
  <c r="AX138" i="26" s="1"/>
  <c r="O139" i="26"/>
  <c r="P109" i="28"/>
  <c r="Q109" i="28" s="1"/>
  <c r="S109" i="28" s="1"/>
  <c r="U109" i="28" s="1"/>
  <c r="AT109" i="28" s="1"/>
  <c r="AX109" i="28" s="1"/>
  <c r="O110" i="28"/>
  <c r="P63" i="3"/>
  <c r="Q63" i="3" s="1"/>
  <c r="S63" i="3" s="1"/>
  <c r="U63" i="3" s="1"/>
  <c r="AQ63" i="3" s="1"/>
  <c r="AU63" i="3" s="1"/>
  <c r="O64" i="3"/>
  <c r="P92" i="21"/>
  <c r="Q92" i="21" s="1"/>
  <c r="S92" i="21" s="1"/>
  <c r="U92" i="21" s="1"/>
  <c r="AJ92" i="21" s="1"/>
  <c r="AN92" i="21" s="1"/>
  <c r="P63" i="30"/>
  <c r="Q63" i="30" s="1"/>
  <c r="S63" i="30" s="1"/>
  <c r="U63" i="30" s="1"/>
  <c r="AQ63" i="30" s="1"/>
  <c r="AU63" i="30" s="1"/>
  <c r="P94" i="3"/>
  <c r="Q94" i="3" s="1"/>
  <c r="S94" i="3" s="1"/>
  <c r="U94" i="3" s="1"/>
  <c r="AJ94" i="3" s="1"/>
  <c r="AN94" i="3" s="1"/>
  <c r="P32" i="13"/>
  <c r="Q32" i="13" s="1"/>
  <c r="S32" i="13" s="1"/>
  <c r="U32" i="13" s="1"/>
  <c r="AQ32" i="13" s="1"/>
  <c r="AU32" i="13" s="1"/>
  <c r="O33" i="13"/>
  <c r="N77" i="11"/>
  <c r="O77" i="11" s="1"/>
  <c r="P31" i="30"/>
  <c r="Q31" i="30" s="1"/>
  <c r="S31" i="30" s="1"/>
  <c r="U31" i="30" s="1"/>
  <c r="AQ31" i="30" s="1"/>
  <c r="AU31" i="30" s="1"/>
  <c r="N140" i="27"/>
  <c r="O140" i="27" s="1"/>
  <c r="P31" i="18"/>
  <c r="Q31" i="18" s="1"/>
  <c r="S31" i="18" s="1"/>
  <c r="U31" i="18" s="1"/>
  <c r="AQ31" i="18" s="1"/>
  <c r="AU31" i="18" s="1"/>
  <c r="O32" i="18"/>
  <c r="P77" i="13"/>
  <c r="Q77" i="13" s="1"/>
  <c r="S77" i="13" s="1"/>
  <c r="U77" i="13" s="1"/>
  <c r="AQ77" i="13" s="1"/>
  <c r="AU77" i="13" s="1"/>
  <c r="O78" i="13"/>
  <c r="P63" i="10"/>
  <c r="Q63" i="10" s="1"/>
  <c r="S63" i="10" s="1"/>
  <c r="U63" i="10" s="1"/>
  <c r="AQ63" i="10" s="1"/>
  <c r="AU63" i="10" s="1"/>
  <c r="O64" i="10"/>
  <c r="N62" i="25"/>
  <c r="O62" i="25" s="1"/>
  <c r="P138" i="4"/>
  <c r="Q138" i="4" s="1"/>
  <c r="S138" i="4" s="1"/>
  <c r="U138" i="4" s="1"/>
  <c r="AT138" i="4" s="1"/>
  <c r="AX138" i="4" s="1"/>
  <c r="P123" i="10"/>
  <c r="Q123" i="10" s="1"/>
  <c r="S123" i="10" s="1"/>
  <c r="U123" i="10" s="1"/>
  <c r="AT123" i="10" s="1"/>
  <c r="O124" i="10"/>
  <c r="P63" i="29"/>
  <c r="Q63" i="29" s="1"/>
  <c r="S63" i="29" s="1"/>
  <c r="U63" i="29" s="1"/>
  <c r="AQ63" i="29" s="1"/>
  <c r="AU63" i="29" s="1"/>
  <c r="O64" i="29"/>
  <c r="P123" i="7"/>
  <c r="Q123" i="7" s="1"/>
  <c r="S123" i="7" s="1"/>
  <c r="U123" i="7" s="1"/>
  <c r="AT123" i="7" s="1"/>
  <c r="P95" i="25"/>
  <c r="Q95" i="25" s="1"/>
  <c r="S95" i="25" s="1"/>
  <c r="U95" i="25" s="1"/>
  <c r="AJ95" i="25" s="1"/>
  <c r="AN95" i="25" s="1"/>
  <c r="O96" i="25"/>
  <c r="P77" i="28"/>
  <c r="Q77" i="28" s="1"/>
  <c r="S77" i="28" s="1"/>
  <c r="U77" i="28" s="1"/>
  <c r="AQ77" i="28" s="1"/>
  <c r="AU77" i="28" s="1"/>
  <c r="P139" i="11"/>
  <c r="Q139" i="11" s="1"/>
  <c r="S139" i="11" s="1"/>
  <c r="U139" i="11" s="1"/>
  <c r="AT139" i="11" s="1"/>
  <c r="AX139" i="11" s="1"/>
  <c r="P139" i="15"/>
  <c r="Q139" i="15" s="1"/>
  <c r="S139" i="15" s="1"/>
  <c r="U139" i="15" s="1"/>
  <c r="AT139" i="15" s="1"/>
  <c r="AX139" i="15" s="1"/>
  <c r="P93" i="13"/>
  <c r="Q93" i="13" s="1"/>
  <c r="S93" i="13" s="1"/>
  <c r="U93" i="13" s="1"/>
  <c r="AJ93" i="13" s="1"/>
  <c r="AN93" i="13" s="1"/>
  <c r="O94" i="13"/>
  <c r="P63" i="7"/>
  <c r="Q63" i="7" s="1"/>
  <c r="S63" i="7" s="1"/>
  <c r="U63" i="7" s="1"/>
  <c r="AQ63" i="7" s="1"/>
  <c r="AU63" i="7" s="1"/>
  <c r="O64" i="7"/>
  <c r="P62" i="8"/>
  <c r="Q62" i="8" s="1"/>
  <c r="S62" i="8" s="1"/>
  <c r="U62" i="8" s="1"/>
  <c r="AQ62" i="8" s="1"/>
  <c r="AU62" i="8" s="1"/>
  <c r="P33" i="12"/>
  <c r="Q33" i="12" s="1"/>
  <c r="S33" i="12" s="1"/>
  <c r="U33" i="12" s="1"/>
  <c r="AQ33" i="12" s="1"/>
  <c r="AU33" i="12" s="1"/>
  <c r="O34" i="12"/>
  <c r="P47" i="15"/>
  <c r="Q47" i="15" s="1"/>
  <c r="S47" i="15" s="1"/>
  <c r="U47" i="15" s="1"/>
  <c r="AQ47" i="15" s="1"/>
  <c r="AU47" i="15" s="1"/>
  <c r="P124" i="19"/>
  <c r="Q124" i="19" s="1"/>
  <c r="S124" i="19" s="1"/>
  <c r="U124" i="19" s="1"/>
  <c r="AT124" i="19" s="1"/>
  <c r="N109" i="18"/>
  <c r="P108" i="18"/>
  <c r="Q108" i="18" s="1"/>
  <c r="S108" i="18" s="1"/>
  <c r="U108" i="18" s="1"/>
  <c r="AT108" i="18" s="1"/>
  <c r="AX108" i="18" s="1"/>
  <c r="O77" i="27"/>
  <c r="O32" i="9"/>
  <c r="O78" i="33"/>
  <c r="O124" i="9"/>
  <c r="N62" i="14"/>
  <c r="O62" i="14" s="1"/>
  <c r="O124" i="20"/>
  <c r="O123" i="29"/>
  <c r="N77" i="8"/>
  <c r="O77" i="8" s="1"/>
  <c r="P46" i="1"/>
  <c r="Q46" i="1" s="1"/>
  <c r="S46" i="1" s="1"/>
  <c r="U46" i="1" s="1"/>
  <c r="AQ46" i="1" s="1"/>
  <c r="AU46" i="1" s="1"/>
  <c r="O47" i="1"/>
  <c r="O138" i="29"/>
  <c r="O138" i="22"/>
  <c r="O124" i="27"/>
  <c r="O64" i="19"/>
  <c r="O31" i="4"/>
  <c r="BA123" i="9"/>
  <c r="AX123" i="9"/>
  <c r="P47" i="27"/>
  <c r="Q47" i="27" s="1"/>
  <c r="S47" i="27" s="1"/>
  <c r="U47" i="27" s="1"/>
  <c r="AQ47" i="27" s="1"/>
  <c r="AU47" i="27" s="1"/>
  <c r="O48" i="27"/>
  <c r="P77" i="5"/>
  <c r="Q77" i="5" s="1"/>
  <c r="S77" i="5" s="1"/>
  <c r="U77" i="5" s="1"/>
  <c r="AQ77" i="5" s="1"/>
  <c r="AU77" i="5" s="1"/>
  <c r="P107" i="31"/>
  <c r="Q107" i="31" s="1"/>
  <c r="S107" i="31" s="1"/>
  <c r="U107" i="31" s="1"/>
  <c r="AT107" i="31" s="1"/>
  <c r="AX107" i="31" s="1"/>
  <c r="P78" i="30"/>
  <c r="Q78" i="30" s="1"/>
  <c r="S78" i="30" s="1"/>
  <c r="U78" i="30" s="1"/>
  <c r="AQ78" i="30" s="1"/>
  <c r="AU78" i="30" s="1"/>
  <c r="O79" i="30"/>
  <c r="N77" i="27"/>
  <c r="O79" i="1"/>
  <c r="O93" i="29"/>
  <c r="P139" i="16"/>
  <c r="Q139" i="16" s="1"/>
  <c r="S139" i="16" s="1"/>
  <c r="U139" i="16" s="1"/>
  <c r="AT139" i="16" s="1"/>
  <c r="AX139" i="16" s="1"/>
  <c r="O77" i="26"/>
  <c r="O47" i="7"/>
  <c r="O48" i="10"/>
  <c r="O78" i="4"/>
  <c r="O32" i="25"/>
  <c r="N77" i="22"/>
  <c r="O77" i="22" s="1"/>
  <c r="O47" i="3"/>
  <c r="O64" i="15"/>
  <c r="O77" i="7"/>
  <c r="O32" i="7"/>
  <c r="P138" i="12"/>
  <c r="Q138" i="12" s="1"/>
  <c r="S138" i="12" s="1"/>
  <c r="U138" i="12" s="1"/>
  <c r="AT138" i="12" s="1"/>
  <c r="AX138" i="12" s="1"/>
  <c r="O139" i="12"/>
  <c r="P31" i="27"/>
  <c r="Q31" i="27" s="1"/>
  <c r="S31" i="27" s="1"/>
  <c r="U31" i="27" s="1"/>
  <c r="AQ31" i="27" s="1"/>
  <c r="AU31" i="27" s="1"/>
  <c r="O32" i="27"/>
  <c r="N30" i="1"/>
  <c r="O30" i="1" s="1"/>
  <c r="O63" i="18"/>
  <c r="P125" i="34" l="1"/>
  <c r="Q125" i="34" s="1"/>
  <c r="S125" i="34" s="1"/>
  <c r="U125" i="34" s="1"/>
  <c r="AT125" i="34" s="1"/>
  <c r="P31" i="34"/>
  <c r="Q31" i="34" s="1"/>
  <c r="S31" i="34" s="1"/>
  <c r="U31" i="34" s="1"/>
  <c r="AQ31" i="34" s="1"/>
  <c r="AU31" i="34" s="1"/>
  <c r="P78" i="34"/>
  <c r="Q78" i="34" s="1"/>
  <c r="S78" i="34" s="1"/>
  <c r="U78" i="34" s="1"/>
  <c r="AQ78" i="34" s="1"/>
  <c r="AU78" i="34" s="1"/>
  <c r="N140" i="34"/>
  <c r="O140" i="34" s="1"/>
  <c r="P66" i="34"/>
  <c r="Q66" i="34" s="1"/>
  <c r="S66" i="34" s="1"/>
  <c r="U66" i="34" s="1"/>
  <c r="AQ66" i="34" s="1"/>
  <c r="AU66" i="34" s="1"/>
  <c r="P109" i="34"/>
  <c r="Q109" i="34" s="1"/>
  <c r="S109" i="34" s="1"/>
  <c r="U109" i="34" s="1"/>
  <c r="AT109" i="34" s="1"/>
  <c r="AX109" i="34" s="1"/>
  <c r="O110" i="34"/>
  <c r="P93" i="34"/>
  <c r="Q93" i="34" s="1"/>
  <c r="S93" i="34" s="1"/>
  <c r="U93" i="34" s="1"/>
  <c r="AJ93" i="34" s="1"/>
  <c r="AN93" i="34" s="1"/>
  <c r="P49" i="34"/>
  <c r="Q49" i="34" s="1"/>
  <c r="S49" i="34" s="1"/>
  <c r="U49" i="34" s="1"/>
  <c r="AQ49" i="34" s="1"/>
  <c r="AU49" i="34" s="1"/>
  <c r="P140" i="27"/>
  <c r="Q140" i="27" s="1"/>
  <c r="S140" i="27" s="1"/>
  <c r="U140" i="27" s="1"/>
  <c r="AT140" i="27" s="1"/>
  <c r="AX140" i="27" s="1"/>
  <c r="O141" i="27"/>
  <c r="P93" i="22"/>
  <c r="Q93" i="22" s="1"/>
  <c r="S93" i="22" s="1"/>
  <c r="U93" i="22" s="1"/>
  <c r="AJ93" i="22" s="1"/>
  <c r="AN93" i="22" s="1"/>
  <c r="O94" i="22"/>
  <c r="P109" i="30"/>
  <c r="Q109" i="30" s="1"/>
  <c r="S109" i="30" s="1"/>
  <c r="U109" i="30" s="1"/>
  <c r="AT109" i="30" s="1"/>
  <c r="AX109" i="30" s="1"/>
  <c r="O110" i="30"/>
  <c r="P77" i="11"/>
  <c r="Q77" i="11" s="1"/>
  <c r="S77" i="11" s="1"/>
  <c r="U77" i="11" s="1"/>
  <c r="AQ77" i="11" s="1"/>
  <c r="AU77" i="11" s="1"/>
  <c r="O78" i="11"/>
  <c r="P93" i="26"/>
  <c r="Q93" i="26" s="1"/>
  <c r="S93" i="26" s="1"/>
  <c r="U93" i="26" s="1"/>
  <c r="AJ93" i="26" s="1"/>
  <c r="AN93" i="26" s="1"/>
  <c r="P46" i="17"/>
  <c r="Q46" i="17" s="1"/>
  <c r="S46" i="17" s="1"/>
  <c r="U46" i="17" s="1"/>
  <c r="AQ46" i="17" s="1"/>
  <c r="AU46" i="17" s="1"/>
  <c r="O47" i="17"/>
  <c r="P77" i="14"/>
  <c r="Q77" i="14" s="1"/>
  <c r="S77" i="14" s="1"/>
  <c r="U77" i="14" s="1"/>
  <c r="AQ77" i="14" s="1"/>
  <c r="AU77" i="14" s="1"/>
  <c r="P109" i="9"/>
  <c r="Q109" i="9" s="1"/>
  <c r="S109" i="9" s="1"/>
  <c r="U109" i="9" s="1"/>
  <c r="AT109" i="9" s="1"/>
  <c r="AX109" i="9" s="1"/>
  <c r="P93" i="9"/>
  <c r="Q93" i="9" s="1"/>
  <c r="S93" i="9" s="1"/>
  <c r="U93" i="9" s="1"/>
  <c r="AJ93" i="9" s="1"/>
  <c r="AN93" i="9" s="1"/>
  <c r="O94" i="9"/>
  <c r="P62" i="25"/>
  <c r="Q62" i="25" s="1"/>
  <c r="S62" i="25" s="1"/>
  <c r="U62" i="25" s="1"/>
  <c r="AQ62" i="25" s="1"/>
  <c r="AU62" i="25" s="1"/>
  <c r="P109" i="29"/>
  <c r="Q109" i="29" s="1"/>
  <c r="S109" i="29" s="1"/>
  <c r="U109" i="29" s="1"/>
  <c r="AT109" i="29" s="1"/>
  <c r="AX109" i="29" s="1"/>
  <c r="O110" i="29"/>
  <c r="P93" i="11"/>
  <c r="Q93" i="11" s="1"/>
  <c r="S93" i="11" s="1"/>
  <c r="U93" i="11" s="1"/>
  <c r="AJ93" i="11" s="1"/>
  <c r="AN93" i="11" s="1"/>
  <c r="P62" i="20"/>
  <c r="Q62" i="20" s="1"/>
  <c r="S62" i="20" s="1"/>
  <c r="U62" i="20" s="1"/>
  <c r="AQ62" i="20" s="1"/>
  <c r="AU62" i="20" s="1"/>
  <c r="O63" i="20"/>
  <c r="P30" i="15"/>
  <c r="Q30" i="15" s="1"/>
  <c r="S30" i="15" s="1"/>
  <c r="U30" i="15" s="1"/>
  <c r="AQ30" i="15" s="1"/>
  <c r="AU30" i="15" s="1"/>
  <c r="O31" i="15"/>
  <c r="P93" i="33"/>
  <c r="Q93" i="33" s="1"/>
  <c r="S93" i="33" s="1"/>
  <c r="U93" i="33" s="1"/>
  <c r="AJ93" i="33" s="1"/>
  <c r="AN93" i="33" s="1"/>
  <c r="O94" i="33"/>
  <c r="P62" i="23"/>
  <c r="Q62" i="23" s="1"/>
  <c r="S62" i="23" s="1"/>
  <c r="U62" i="23" s="1"/>
  <c r="AQ62" i="23" s="1"/>
  <c r="AU62" i="23" s="1"/>
  <c r="O63" i="23"/>
  <c r="P48" i="9"/>
  <c r="Q48" i="9" s="1"/>
  <c r="S48" i="9" s="1"/>
  <c r="U48" i="9" s="1"/>
  <c r="AQ48" i="9" s="1"/>
  <c r="AU48" i="9" s="1"/>
  <c r="P47" i="30"/>
  <c r="Q47" i="30" s="1"/>
  <c r="S47" i="30" s="1"/>
  <c r="U47" i="30" s="1"/>
  <c r="AQ47" i="30" s="1"/>
  <c r="AU47" i="30" s="1"/>
  <c r="P34" i="12"/>
  <c r="Q34" i="12" s="1"/>
  <c r="S34" i="12" s="1"/>
  <c r="U34" i="12" s="1"/>
  <c r="AQ34" i="12" s="1"/>
  <c r="AU34" i="12" s="1"/>
  <c r="P96" i="25"/>
  <c r="Q96" i="25" s="1"/>
  <c r="S96" i="25" s="1"/>
  <c r="U96" i="25" s="1"/>
  <c r="AJ96" i="25" s="1"/>
  <c r="AN96" i="25" s="1"/>
  <c r="O97" i="25"/>
  <c r="N93" i="21"/>
  <c r="O93" i="21" s="1"/>
  <c r="P80" i="2"/>
  <c r="Q80" i="2" s="1"/>
  <c r="S80" i="2" s="1"/>
  <c r="U80" i="2" s="1"/>
  <c r="AQ80" i="2" s="1"/>
  <c r="AU80" i="2" s="1"/>
  <c r="P79" i="12"/>
  <c r="Q79" i="12" s="1"/>
  <c r="S79" i="12" s="1"/>
  <c r="U79" i="12" s="1"/>
  <c r="AQ79" i="12" s="1"/>
  <c r="AU79" i="12" s="1"/>
  <c r="O80" i="12"/>
  <c r="P48" i="26"/>
  <c r="Q48" i="26" s="1"/>
  <c r="S48" i="26" s="1"/>
  <c r="U48" i="26" s="1"/>
  <c r="AQ48" i="26" s="1"/>
  <c r="AU48" i="26" s="1"/>
  <c r="P93" i="10"/>
  <c r="Q93" i="10" s="1"/>
  <c r="S93" i="10" s="1"/>
  <c r="U93" i="10" s="1"/>
  <c r="AJ93" i="10" s="1"/>
  <c r="AN93" i="10" s="1"/>
  <c r="O94" i="10"/>
  <c r="BA123" i="11"/>
  <c r="AX123" i="11"/>
  <c r="P94" i="2"/>
  <c r="Q94" i="2" s="1"/>
  <c r="S94" i="2" s="1"/>
  <c r="U94" i="2" s="1"/>
  <c r="AJ94" i="2" s="1"/>
  <c r="AN94" i="2" s="1"/>
  <c r="P79" i="21"/>
  <c r="Q79" i="21" s="1"/>
  <c r="S79" i="21" s="1"/>
  <c r="U79" i="21" s="1"/>
  <c r="AQ79" i="21" s="1"/>
  <c r="AU79" i="21" s="1"/>
  <c r="O80" i="21"/>
  <c r="P138" i="31"/>
  <c r="Q138" i="31" s="1"/>
  <c r="S138" i="31" s="1"/>
  <c r="U138" i="31" s="1"/>
  <c r="AT138" i="31" s="1"/>
  <c r="AX138" i="31" s="1"/>
  <c r="P108" i="21"/>
  <c r="Q108" i="21" s="1"/>
  <c r="S108" i="21" s="1"/>
  <c r="U108" i="21" s="1"/>
  <c r="AT108" i="21" s="1"/>
  <c r="AX108" i="21" s="1"/>
  <c r="P78" i="19"/>
  <c r="Q78" i="19" s="1"/>
  <c r="S78" i="19" s="1"/>
  <c r="U78" i="19" s="1"/>
  <c r="AQ78" i="19" s="1"/>
  <c r="AU78" i="19" s="1"/>
  <c r="O79" i="19"/>
  <c r="N109" i="19"/>
  <c r="P48" i="16"/>
  <c r="Q48" i="16" s="1"/>
  <c r="S48" i="16" s="1"/>
  <c r="U48" i="16" s="1"/>
  <c r="AQ48" i="16" s="1"/>
  <c r="AU48" i="16" s="1"/>
  <c r="O49" i="16"/>
  <c r="P47" i="7"/>
  <c r="Q47" i="7" s="1"/>
  <c r="S47" i="7" s="1"/>
  <c r="U47" i="7" s="1"/>
  <c r="AQ47" i="7" s="1"/>
  <c r="AU47" i="7" s="1"/>
  <c r="O48" i="7"/>
  <c r="P64" i="13"/>
  <c r="Q64" i="13" s="1"/>
  <c r="S64" i="13" s="1"/>
  <c r="U64" i="13" s="1"/>
  <c r="AQ64" i="13" s="1"/>
  <c r="AU64" i="13" s="1"/>
  <c r="P94" i="19"/>
  <c r="Q94" i="19" s="1"/>
  <c r="S94" i="19" s="1"/>
  <c r="U94" i="19" s="1"/>
  <c r="AJ94" i="19" s="1"/>
  <c r="AN94" i="19" s="1"/>
  <c r="O95" i="19"/>
  <c r="P139" i="12"/>
  <c r="Q139" i="12" s="1"/>
  <c r="S139" i="12" s="1"/>
  <c r="U139" i="12" s="1"/>
  <c r="AT139" i="12" s="1"/>
  <c r="AX139" i="12" s="1"/>
  <c r="P48" i="27"/>
  <c r="Q48" i="27" s="1"/>
  <c r="S48" i="27" s="1"/>
  <c r="U48" i="27" s="1"/>
  <c r="AQ48" i="27" s="1"/>
  <c r="AU48" i="27" s="1"/>
  <c r="P64" i="3"/>
  <c r="Q64" i="3" s="1"/>
  <c r="S64" i="3" s="1"/>
  <c r="U64" i="3" s="1"/>
  <c r="AQ64" i="3" s="1"/>
  <c r="AU64" i="3" s="1"/>
  <c r="O65" i="3"/>
  <c r="P124" i="5"/>
  <c r="Q124" i="5" s="1"/>
  <c r="S124" i="5" s="1"/>
  <c r="U124" i="5" s="1"/>
  <c r="AT124" i="5" s="1"/>
  <c r="N125" i="5"/>
  <c r="O125" i="5" s="1"/>
  <c r="P108" i="5"/>
  <c r="Q108" i="5" s="1"/>
  <c r="S108" i="5" s="1"/>
  <c r="U108" i="5" s="1"/>
  <c r="AT108" i="5" s="1"/>
  <c r="AX108" i="5" s="1"/>
  <c r="P94" i="30"/>
  <c r="Q94" i="30" s="1"/>
  <c r="S94" i="30" s="1"/>
  <c r="U94" i="30" s="1"/>
  <c r="AJ94" i="30" s="1"/>
  <c r="AN94" i="30" s="1"/>
  <c r="O95" i="30"/>
  <c r="P31" i="28"/>
  <c r="Q31" i="28" s="1"/>
  <c r="S31" i="28" s="1"/>
  <c r="U31" i="28" s="1"/>
  <c r="AQ31" i="28" s="1"/>
  <c r="AU31" i="28" s="1"/>
  <c r="P62" i="28"/>
  <c r="Q62" i="28" s="1"/>
  <c r="S62" i="28" s="1"/>
  <c r="U62" i="28" s="1"/>
  <c r="AQ62" i="28" s="1"/>
  <c r="AU62" i="28" s="1"/>
  <c r="O63" i="28"/>
  <c r="N109" i="17"/>
  <c r="O109" i="17" s="1"/>
  <c r="P47" i="24"/>
  <c r="Q47" i="24" s="1"/>
  <c r="S47" i="24" s="1"/>
  <c r="U47" i="24" s="1"/>
  <c r="AQ47" i="24" s="1"/>
  <c r="AU47" i="24" s="1"/>
  <c r="AX124" i="23"/>
  <c r="BA124" i="23"/>
  <c r="P47" i="2"/>
  <c r="Q47" i="2" s="1"/>
  <c r="S47" i="2" s="1"/>
  <c r="U47" i="2" s="1"/>
  <c r="AQ47" i="2" s="1"/>
  <c r="AU47" i="2" s="1"/>
  <c r="O48" i="2"/>
  <c r="P80" i="6"/>
  <c r="Q80" i="6" s="1"/>
  <c r="S80" i="6" s="1"/>
  <c r="U80" i="6" s="1"/>
  <c r="AQ80" i="6" s="1"/>
  <c r="AU80" i="6" s="1"/>
  <c r="P77" i="26"/>
  <c r="Q77" i="26" s="1"/>
  <c r="S77" i="26" s="1"/>
  <c r="U77" i="26" s="1"/>
  <c r="AQ77" i="26" s="1"/>
  <c r="AU77" i="26" s="1"/>
  <c r="O78" i="26"/>
  <c r="P62" i="14"/>
  <c r="Q62" i="14" s="1"/>
  <c r="S62" i="14" s="1"/>
  <c r="U62" i="14" s="1"/>
  <c r="AQ62" i="14" s="1"/>
  <c r="AU62" i="14" s="1"/>
  <c r="O63" i="8"/>
  <c r="O124" i="7"/>
  <c r="O32" i="30"/>
  <c r="O78" i="17"/>
  <c r="P123" i="31"/>
  <c r="Q123" i="31" s="1"/>
  <c r="S123" i="31" s="1"/>
  <c r="U123" i="31" s="1"/>
  <c r="AT123" i="31" s="1"/>
  <c r="O124" i="31"/>
  <c r="BA123" i="5"/>
  <c r="AX123" i="5"/>
  <c r="O125" i="28"/>
  <c r="O139" i="10"/>
  <c r="O79" i="18"/>
  <c r="O63" i="21"/>
  <c r="N109" i="14"/>
  <c r="O109" i="14" s="1"/>
  <c r="P32" i="3"/>
  <c r="Q32" i="3" s="1"/>
  <c r="S32" i="3" s="1"/>
  <c r="U32" i="3" s="1"/>
  <c r="AQ32" i="3" s="1"/>
  <c r="AU32" i="3" s="1"/>
  <c r="O33" i="3"/>
  <c r="O110" i="24"/>
  <c r="O63" i="33"/>
  <c r="P63" i="26"/>
  <c r="Q63" i="26" s="1"/>
  <c r="S63" i="26" s="1"/>
  <c r="U63" i="26" s="1"/>
  <c r="AQ63" i="26" s="1"/>
  <c r="AU63" i="26" s="1"/>
  <c r="N125" i="23"/>
  <c r="O125" i="23" s="1"/>
  <c r="O94" i="23"/>
  <c r="O110" i="20"/>
  <c r="O94" i="20"/>
  <c r="P124" i="11"/>
  <c r="Q124" i="11" s="1"/>
  <c r="S124" i="11" s="1"/>
  <c r="U124" i="11" s="1"/>
  <c r="AT124" i="11" s="1"/>
  <c r="P50" i="11"/>
  <c r="Q50" i="11" s="1"/>
  <c r="S50" i="11" s="1"/>
  <c r="U50" i="11" s="1"/>
  <c r="AQ50" i="11" s="1"/>
  <c r="AU50" i="11" s="1"/>
  <c r="N140" i="6"/>
  <c r="P139" i="6"/>
  <c r="Q139" i="6" s="1"/>
  <c r="S139" i="6" s="1"/>
  <c r="U139" i="6" s="1"/>
  <c r="AT139" i="6" s="1"/>
  <c r="AX139" i="6" s="1"/>
  <c r="P78" i="33"/>
  <c r="Q78" i="33" s="1"/>
  <c r="S78" i="33" s="1"/>
  <c r="U78" i="33" s="1"/>
  <c r="AQ78" i="33" s="1"/>
  <c r="AU78" i="33" s="1"/>
  <c r="O79" i="33"/>
  <c r="P64" i="7"/>
  <c r="Q64" i="7" s="1"/>
  <c r="S64" i="7" s="1"/>
  <c r="U64" i="7" s="1"/>
  <c r="AQ64" i="7" s="1"/>
  <c r="AU64" i="7" s="1"/>
  <c r="O65" i="7"/>
  <c r="P49" i="13"/>
  <c r="Q49" i="13" s="1"/>
  <c r="S49" i="13" s="1"/>
  <c r="U49" i="13" s="1"/>
  <c r="AQ49" i="13" s="1"/>
  <c r="AU49" i="13" s="1"/>
  <c r="O50" i="13"/>
  <c r="P48" i="18"/>
  <c r="Q48" i="18" s="1"/>
  <c r="S48" i="18" s="1"/>
  <c r="U48" i="18" s="1"/>
  <c r="AQ48" i="18" s="1"/>
  <c r="AU48" i="18" s="1"/>
  <c r="O49" i="18"/>
  <c r="BA124" i="28"/>
  <c r="AX124" i="28"/>
  <c r="P32" i="24"/>
  <c r="Q32" i="24" s="1"/>
  <c r="S32" i="24" s="1"/>
  <c r="U32" i="24" s="1"/>
  <c r="AQ32" i="24" s="1"/>
  <c r="AU32" i="24" s="1"/>
  <c r="P32" i="31"/>
  <c r="Q32" i="31" s="1"/>
  <c r="S32" i="31" s="1"/>
  <c r="U32" i="31" s="1"/>
  <c r="AQ32" i="31" s="1"/>
  <c r="AU32" i="31" s="1"/>
  <c r="P48" i="19"/>
  <c r="Q48" i="19" s="1"/>
  <c r="S48" i="19" s="1"/>
  <c r="U48" i="19" s="1"/>
  <c r="AQ48" i="19" s="1"/>
  <c r="AU48" i="19" s="1"/>
  <c r="P49" i="14"/>
  <c r="Q49" i="14" s="1"/>
  <c r="S49" i="14" s="1"/>
  <c r="U49" i="14" s="1"/>
  <c r="AQ49" i="14" s="1"/>
  <c r="AU49" i="14" s="1"/>
  <c r="O50" i="14"/>
  <c r="P32" i="11"/>
  <c r="Q32" i="11" s="1"/>
  <c r="S32" i="11" s="1"/>
  <c r="U32" i="11" s="1"/>
  <c r="AQ32" i="11" s="1"/>
  <c r="AU32" i="11" s="1"/>
  <c r="O33" i="11"/>
  <c r="N125" i="30"/>
  <c r="O125" i="30" s="1"/>
  <c r="P124" i="30"/>
  <c r="Q124" i="30" s="1"/>
  <c r="S124" i="30" s="1"/>
  <c r="U124" i="30" s="1"/>
  <c r="AT124" i="30" s="1"/>
  <c r="N140" i="21"/>
  <c r="O140" i="21" s="1"/>
  <c r="BA123" i="26"/>
  <c r="AX123" i="26"/>
  <c r="P64" i="31"/>
  <c r="Q64" i="31" s="1"/>
  <c r="S64" i="31" s="1"/>
  <c r="U64" i="31" s="1"/>
  <c r="AQ64" i="31" s="1"/>
  <c r="AU64" i="31" s="1"/>
  <c r="O65" i="31"/>
  <c r="P31" i="6"/>
  <c r="Q31" i="6" s="1"/>
  <c r="S31" i="6" s="1"/>
  <c r="U31" i="6" s="1"/>
  <c r="AQ31" i="6" s="1"/>
  <c r="AU31" i="6" s="1"/>
  <c r="P124" i="20"/>
  <c r="Q124" i="20" s="1"/>
  <c r="S124" i="20" s="1"/>
  <c r="U124" i="20" s="1"/>
  <c r="AT124" i="20" s="1"/>
  <c r="P63" i="5"/>
  <c r="Q63" i="5" s="1"/>
  <c r="S63" i="5" s="1"/>
  <c r="U63" i="5" s="1"/>
  <c r="AQ63" i="5" s="1"/>
  <c r="AU63" i="5" s="1"/>
  <c r="P109" i="12"/>
  <c r="Q109" i="12" s="1"/>
  <c r="S109" i="12" s="1"/>
  <c r="U109" i="12" s="1"/>
  <c r="AT109" i="12" s="1"/>
  <c r="AX109" i="12" s="1"/>
  <c r="O110" i="12"/>
  <c r="P64" i="29"/>
  <c r="Q64" i="29" s="1"/>
  <c r="S64" i="29" s="1"/>
  <c r="U64" i="29" s="1"/>
  <c r="AQ64" i="29" s="1"/>
  <c r="AU64" i="29" s="1"/>
  <c r="O65" i="29"/>
  <c r="P77" i="7"/>
  <c r="Q77" i="7" s="1"/>
  <c r="S77" i="7" s="1"/>
  <c r="U77" i="7" s="1"/>
  <c r="AQ77" i="7" s="1"/>
  <c r="AU77" i="7" s="1"/>
  <c r="N140" i="16"/>
  <c r="O140" i="16" s="1"/>
  <c r="P32" i="9"/>
  <c r="Q32" i="9" s="1"/>
  <c r="S32" i="9" s="1"/>
  <c r="U32" i="9" s="1"/>
  <c r="AQ32" i="9" s="1"/>
  <c r="AU32" i="9" s="1"/>
  <c r="O65" i="2"/>
  <c r="O48" i="5"/>
  <c r="N125" i="8"/>
  <c r="O125" i="8" s="1"/>
  <c r="O47" i="23"/>
  <c r="O78" i="29"/>
  <c r="P77" i="29"/>
  <c r="Q77" i="29" s="1"/>
  <c r="S77" i="29" s="1"/>
  <c r="U77" i="29" s="1"/>
  <c r="AQ77" i="29" s="1"/>
  <c r="AU77" i="29" s="1"/>
  <c r="O109" i="3"/>
  <c r="P47" i="25"/>
  <c r="Q47" i="25" s="1"/>
  <c r="S47" i="25" s="1"/>
  <c r="U47" i="25" s="1"/>
  <c r="AQ47" i="25" s="1"/>
  <c r="AU47" i="25" s="1"/>
  <c r="P139" i="9"/>
  <c r="Q139" i="9" s="1"/>
  <c r="S139" i="9" s="1"/>
  <c r="U139" i="9" s="1"/>
  <c r="AT139" i="9" s="1"/>
  <c r="AX139" i="9" s="1"/>
  <c r="N140" i="9"/>
  <c r="O140" i="9"/>
  <c r="O48" i="8"/>
  <c r="BA123" i="30"/>
  <c r="AX123" i="30"/>
  <c r="O95" i="16"/>
  <c r="O63" i="9"/>
  <c r="P94" i="17"/>
  <c r="Q94" i="17" s="1"/>
  <c r="S94" i="17" s="1"/>
  <c r="U94" i="17" s="1"/>
  <c r="AJ94" i="17" s="1"/>
  <c r="AN94" i="17" s="1"/>
  <c r="BA123" i="7"/>
  <c r="AX123" i="7"/>
  <c r="P78" i="16"/>
  <c r="Q78" i="16" s="1"/>
  <c r="S78" i="16" s="1"/>
  <c r="U78" i="16" s="1"/>
  <c r="AQ78" i="16" s="1"/>
  <c r="AU78" i="16" s="1"/>
  <c r="O79" i="16"/>
  <c r="P34" i="23"/>
  <c r="Q34" i="23" s="1"/>
  <c r="S34" i="23" s="1"/>
  <c r="U34" i="23" s="1"/>
  <c r="AQ34" i="23" s="1"/>
  <c r="AU34" i="23" s="1"/>
  <c r="P94" i="13"/>
  <c r="Q94" i="13" s="1"/>
  <c r="S94" i="13" s="1"/>
  <c r="U94" i="13" s="1"/>
  <c r="AJ94" i="13" s="1"/>
  <c r="AN94" i="13" s="1"/>
  <c r="O95" i="13"/>
  <c r="P124" i="10"/>
  <c r="Q124" i="10" s="1"/>
  <c r="S124" i="10" s="1"/>
  <c r="U124" i="10" s="1"/>
  <c r="AT124" i="10" s="1"/>
  <c r="P33" i="13"/>
  <c r="Q33" i="13" s="1"/>
  <c r="S33" i="13" s="1"/>
  <c r="U33" i="13" s="1"/>
  <c r="AQ33" i="13" s="1"/>
  <c r="AU33" i="13" s="1"/>
  <c r="P139" i="26"/>
  <c r="Q139" i="26" s="1"/>
  <c r="S139" i="26" s="1"/>
  <c r="U139" i="26" s="1"/>
  <c r="AT139" i="26" s="1"/>
  <c r="AX139" i="26" s="1"/>
  <c r="AX124" i="8"/>
  <c r="BA124" i="8"/>
  <c r="P139" i="3"/>
  <c r="Q139" i="3" s="1"/>
  <c r="S139" i="3" s="1"/>
  <c r="U139" i="3" s="1"/>
  <c r="AT139" i="3" s="1"/>
  <c r="AX139" i="3" s="1"/>
  <c r="P33" i="20"/>
  <c r="Q33" i="20" s="1"/>
  <c r="S33" i="20" s="1"/>
  <c r="U33" i="20" s="1"/>
  <c r="AQ33" i="20" s="1"/>
  <c r="AU33" i="20" s="1"/>
  <c r="O34" i="20"/>
  <c r="N140" i="18"/>
  <c r="P139" i="18"/>
  <c r="Q139" i="18" s="1"/>
  <c r="S139" i="18" s="1"/>
  <c r="U139" i="18" s="1"/>
  <c r="AT139" i="18" s="1"/>
  <c r="AX139" i="18" s="1"/>
  <c r="P30" i="14"/>
  <c r="Q30" i="14" s="1"/>
  <c r="S30" i="14" s="1"/>
  <c r="U30" i="14" s="1"/>
  <c r="AQ30" i="14" s="1"/>
  <c r="AU30" i="14" s="1"/>
  <c r="P127" i="25"/>
  <c r="Q127" i="25" s="1"/>
  <c r="S127" i="25" s="1"/>
  <c r="U127" i="25" s="1"/>
  <c r="AT127" i="25" s="1"/>
  <c r="P139" i="14"/>
  <c r="Q139" i="14" s="1"/>
  <c r="S139" i="14" s="1"/>
  <c r="U139" i="14" s="1"/>
  <c r="AT139" i="14" s="1"/>
  <c r="AX139" i="14" s="1"/>
  <c r="P109" i="2"/>
  <c r="Q109" i="2" s="1"/>
  <c r="S109" i="2" s="1"/>
  <c r="U109" i="2" s="1"/>
  <c r="AT109" i="2" s="1"/>
  <c r="AX109" i="2" s="1"/>
  <c r="O110" i="2"/>
  <c r="P78" i="20"/>
  <c r="Q78" i="20" s="1"/>
  <c r="S78" i="20" s="1"/>
  <c r="U78" i="20" s="1"/>
  <c r="AQ78" i="20" s="1"/>
  <c r="AU78" i="20" s="1"/>
  <c r="O79" i="20"/>
  <c r="P139" i="17"/>
  <c r="Q139" i="17" s="1"/>
  <c r="S139" i="17" s="1"/>
  <c r="U139" i="17" s="1"/>
  <c r="AT139" i="17" s="1"/>
  <c r="AX139" i="17" s="1"/>
  <c r="N140" i="17"/>
  <c r="P110" i="23"/>
  <c r="Q110" i="23" s="1"/>
  <c r="S110" i="23" s="1"/>
  <c r="U110" i="23" s="1"/>
  <c r="AT110" i="23" s="1"/>
  <c r="AX110" i="23" s="1"/>
  <c r="P109" i="6"/>
  <c r="Q109" i="6" s="1"/>
  <c r="S109" i="6" s="1"/>
  <c r="U109" i="6" s="1"/>
  <c r="AT109" i="6" s="1"/>
  <c r="AX109" i="6" s="1"/>
  <c r="O110" i="6"/>
  <c r="P47" i="3"/>
  <c r="Q47" i="3" s="1"/>
  <c r="S47" i="3" s="1"/>
  <c r="U47" i="3" s="1"/>
  <c r="AQ47" i="3" s="1"/>
  <c r="AU47" i="3" s="1"/>
  <c r="O48" i="3"/>
  <c r="P64" i="19"/>
  <c r="Q64" i="19" s="1"/>
  <c r="S64" i="19" s="1"/>
  <c r="U64" i="19" s="1"/>
  <c r="AQ64" i="19" s="1"/>
  <c r="AU64" i="19" s="1"/>
  <c r="O65" i="19"/>
  <c r="BA123" i="10"/>
  <c r="AX123" i="10"/>
  <c r="P78" i="25"/>
  <c r="Q78" i="25" s="1"/>
  <c r="S78" i="25" s="1"/>
  <c r="U78" i="25" s="1"/>
  <c r="AQ78" i="25" s="1"/>
  <c r="AU78" i="25" s="1"/>
  <c r="P64" i="6"/>
  <c r="Q64" i="6" s="1"/>
  <c r="S64" i="6" s="1"/>
  <c r="U64" i="6" s="1"/>
  <c r="AQ64" i="6" s="1"/>
  <c r="AU64" i="6" s="1"/>
  <c r="O65" i="6"/>
  <c r="BA124" i="6"/>
  <c r="AX124" i="6"/>
  <c r="BA126" i="25"/>
  <c r="AX126" i="25"/>
  <c r="P124" i="3"/>
  <c r="Q124" i="3" s="1"/>
  <c r="S124" i="3" s="1"/>
  <c r="U124" i="3" s="1"/>
  <c r="AT124" i="3" s="1"/>
  <c r="P77" i="31"/>
  <c r="Q77" i="31" s="1"/>
  <c r="S77" i="31" s="1"/>
  <c r="U77" i="31" s="1"/>
  <c r="AQ77" i="31" s="1"/>
  <c r="AU77" i="31" s="1"/>
  <c r="P78" i="10"/>
  <c r="Q78" i="10" s="1"/>
  <c r="S78" i="10" s="1"/>
  <c r="U78" i="10" s="1"/>
  <c r="AQ78" i="10" s="1"/>
  <c r="AU78" i="10" s="1"/>
  <c r="O79" i="10"/>
  <c r="BA124" i="2"/>
  <c r="AX124" i="2"/>
  <c r="P32" i="27"/>
  <c r="Q32" i="27" s="1"/>
  <c r="S32" i="27" s="1"/>
  <c r="U32" i="27" s="1"/>
  <c r="AQ32" i="27" s="1"/>
  <c r="AU32" i="27" s="1"/>
  <c r="P32" i="7"/>
  <c r="Q32" i="7" s="1"/>
  <c r="S32" i="7" s="1"/>
  <c r="U32" i="7" s="1"/>
  <c r="AQ32" i="7" s="1"/>
  <c r="AU32" i="7" s="1"/>
  <c r="O33" i="7"/>
  <c r="P64" i="1"/>
  <c r="Q64" i="1" s="1"/>
  <c r="S64" i="1" s="1"/>
  <c r="U64" i="1" s="1"/>
  <c r="AQ64" i="1" s="1"/>
  <c r="AU64" i="1" s="1"/>
  <c r="O65" i="1"/>
  <c r="P64" i="15"/>
  <c r="Q64" i="15" s="1"/>
  <c r="S64" i="15" s="1"/>
  <c r="U64" i="15" s="1"/>
  <c r="AQ64" i="15" s="1"/>
  <c r="AU64" i="15" s="1"/>
  <c r="O65" i="15"/>
  <c r="P77" i="27"/>
  <c r="Q77" i="27" s="1"/>
  <c r="S77" i="27" s="1"/>
  <c r="U77" i="27" s="1"/>
  <c r="AQ77" i="27" s="1"/>
  <c r="AU77" i="27" s="1"/>
  <c r="O78" i="27"/>
  <c r="P93" i="29"/>
  <c r="Q93" i="29" s="1"/>
  <c r="S93" i="29" s="1"/>
  <c r="U93" i="29" s="1"/>
  <c r="AJ93" i="29" s="1"/>
  <c r="AN93" i="29" s="1"/>
  <c r="P77" i="22"/>
  <c r="Q77" i="22" s="1"/>
  <c r="S77" i="22" s="1"/>
  <c r="U77" i="22" s="1"/>
  <c r="AQ77" i="22" s="1"/>
  <c r="AU77" i="22" s="1"/>
  <c r="P79" i="1"/>
  <c r="Q79" i="1" s="1"/>
  <c r="S79" i="1" s="1"/>
  <c r="U79" i="1" s="1"/>
  <c r="AQ79" i="1" s="1"/>
  <c r="AU79" i="1" s="1"/>
  <c r="O80" i="1"/>
  <c r="P124" i="27"/>
  <c r="Q124" i="27" s="1"/>
  <c r="S124" i="27" s="1"/>
  <c r="U124" i="27" s="1"/>
  <c r="AT124" i="27" s="1"/>
  <c r="O109" i="18"/>
  <c r="O139" i="4"/>
  <c r="O80" i="3"/>
  <c r="O109" i="8"/>
  <c r="O93" i="15"/>
  <c r="N109" i="4"/>
  <c r="P108" i="4"/>
  <c r="Q108" i="4" s="1"/>
  <c r="S108" i="4" s="1"/>
  <c r="U108" i="4" s="1"/>
  <c r="AT108" i="4" s="1"/>
  <c r="AX108" i="4" s="1"/>
  <c r="O143" i="25"/>
  <c r="N140" i="33"/>
  <c r="O140" i="33" s="1"/>
  <c r="O140" i="2"/>
  <c r="O124" i="18"/>
  <c r="O124" i="12"/>
  <c r="N125" i="6"/>
  <c r="O125" i="6" s="1"/>
  <c r="O124" i="14"/>
  <c r="N125" i="2"/>
  <c r="O125" i="2" s="1"/>
  <c r="N109" i="7"/>
  <c r="O109" i="7" s="1"/>
  <c r="O94" i="6"/>
  <c r="O126" i="1"/>
  <c r="O63" i="27"/>
  <c r="P80" i="15"/>
  <c r="Q80" i="15" s="1"/>
  <c r="S80" i="15" s="1"/>
  <c r="U80" i="15" s="1"/>
  <c r="AQ80" i="15" s="1"/>
  <c r="AU80" i="15" s="1"/>
  <c r="N125" i="26"/>
  <c r="O125" i="26" s="1"/>
  <c r="P124" i="26"/>
  <c r="Q124" i="26" s="1"/>
  <c r="S124" i="26" s="1"/>
  <c r="U124" i="26" s="1"/>
  <c r="AT124" i="26" s="1"/>
  <c r="P31" i="4"/>
  <c r="Q31" i="4" s="1"/>
  <c r="S31" i="4" s="1"/>
  <c r="U31" i="4" s="1"/>
  <c r="AQ31" i="4" s="1"/>
  <c r="AU31" i="4" s="1"/>
  <c r="O32" i="4"/>
  <c r="P32" i="25"/>
  <c r="Q32" i="25" s="1"/>
  <c r="S32" i="25" s="1"/>
  <c r="U32" i="25" s="1"/>
  <c r="AQ32" i="25" s="1"/>
  <c r="AU32" i="25" s="1"/>
  <c r="O33" i="25"/>
  <c r="P138" i="22"/>
  <c r="Q138" i="22" s="1"/>
  <c r="S138" i="22" s="1"/>
  <c r="U138" i="22" s="1"/>
  <c r="AT138" i="22" s="1"/>
  <c r="AX138" i="22" s="1"/>
  <c r="O139" i="22"/>
  <c r="N140" i="15"/>
  <c r="O140" i="15" s="1"/>
  <c r="O95" i="3"/>
  <c r="N93" i="15"/>
  <c r="O108" i="22"/>
  <c r="P138" i="5"/>
  <c r="Q138" i="5" s="1"/>
  <c r="S138" i="5" s="1"/>
  <c r="U138" i="5" s="1"/>
  <c r="AT138" i="5" s="1"/>
  <c r="AX138" i="5" s="1"/>
  <c r="O140" i="13"/>
  <c r="O51" i="21"/>
  <c r="N140" i="19"/>
  <c r="P139" i="19"/>
  <c r="Q139" i="19" s="1"/>
  <c r="S139" i="19" s="1"/>
  <c r="U139" i="19" s="1"/>
  <c r="AT139" i="19" s="1"/>
  <c r="AX139" i="19" s="1"/>
  <c r="O140" i="19"/>
  <c r="BA123" i="18"/>
  <c r="AX123" i="18"/>
  <c r="AX123" i="12"/>
  <c r="BA123" i="12"/>
  <c r="P78" i="23"/>
  <c r="Q78" i="23" s="1"/>
  <c r="S78" i="23" s="1"/>
  <c r="U78" i="23" s="1"/>
  <c r="AQ78" i="23" s="1"/>
  <c r="AU78" i="23" s="1"/>
  <c r="AX123" i="14"/>
  <c r="BA123" i="14"/>
  <c r="P93" i="7"/>
  <c r="Q93" i="7" s="1"/>
  <c r="S93" i="7" s="1"/>
  <c r="U93" i="7" s="1"/>
  <c r="AJ93" i="7" s="1"/>
  <c r="AN93" i="7" s="1"/>
  <c r="O94" i="7"/>
  <c r="O32" i="29"/>
  <c r="O47" i="20"/>
  <c r="BA125" i="1"/>
  <c r="AX125" i="1"/>
  <c r="P47" i="33"/>
  <c r="Q47" i="33" s="1"/>
  <c r="S47" i="33" s="1"/>
  <c r="U47" i="33" s="1"/>
  <c r="AQ47" i="33" s="1"/>
  <c r="AU47" i="33" s="1"/>
  <c r="P31" i="19"/>
  <c r="Q31" i="19" s="1"/>
  <c r="S31" i="19" s="1"/>
  <c r="U31" i="19" s="1"/>
  <c r="AQ31" i="19" s="1"/>
  <c r="AU31" i="19" s="1"/>
  <c r="O32" i="19"/>
  <c r="P123" i="22"/>
  <c r="Q123" i="22" s="1"/>
  <c r="S123" i="22" s="1"/>
  <c r="U123" i="22" s="1"/>
  <c r="AT123" i="22" s="1"/>
  <c r="P93" i="14"/>
  <c r="Q93" i="14" s="1"/>
  <c r="S93" i="14" s="1"/>
  <c r="U93" i="14" s="1"/>
  <c r="AJ93" i="14" s="1"/>
  <c r="AN93" i="14" s="1"/>
  <c r="P79" i="30"/>
  <c r="Q79" i="30" s="1"/>
  <c r="S79" i="30" s="1"/>
  <c r="U79" i="30" s="1"/>
  <c r="AQ79" i="30" s="1"/>
  <c r="AU79" i="30" s="1"/>
  <c r="O80" i="30"/>
  <c r="P138" i="7"/>
  <c r="Q138" i="7" s="1"/>
  <c r="S138" i="7" s="1"/>
  <c r="U138" i="7" s="1"/>
  <c r="AT138" i="7" s="1"/>
  <c r="AX138" i="7" s="1"/>
  <c r="O139" i="7"/>
  <c r="O32" i="33"/>
  <c r="O47" i="31"/>
  <c r="P124" i="4"/>
  <c r="Q124" i="4" s="1"/>
  <c r="S124" i="4" s="1"/>
  <c r="U124" i="4" s="1"/>
  <c r="AT124" i="4" s="1"/>
  <c r="N125" i="4"/>
  <c r="O125" i="4"/>
  <c r="P33" i="21"/>
  <c r="Q33" i="21" s="1"/>
  <c r="S33" i="21" s="1"/>
  <c r="U33" i="21" s="1"/>
  <c r="AQ33" i="21" s="1"/>
  <c r="AU33" i="21" s="1"/>
  <c r="P140" i="20"/>
  <c r="Q140" i="20" s="1"/>
  <c r="S140" i="20" s="1"/>
  <c r="U140" i="20" s="1"/>
  <c r="AT140" i="20" s="1"/>
  <c r="AX140" i="20" s="1"/>
  <c r="O141" i="20"/>
  <c r="P93" i="5"/>
  <c r="Q93" i="5" s="1"/>
  <c r="S93" i="5" s="1"/>
  <c r="U93" i="5" s="1"/>
  <c r="AJ93" i="5" s="1"/>
  <c r="AN93" i="5" s="1"/>
  <c r="P109" i="27"/>
  <c r="Q109" i="27" s="1"/>
  <c r="S109" i="27" s="1"/>
  <c r="U109" i="27" s="1"/>
  <c r="AT109" i="27" s="1"/>
  <c r="AX109" i="27" s="1"/>
  <c r="P108" i="26"/>
  <c r="Q108" i="26" s="1"/>
  <c r="S108" i="26" s="1"/>
  <c r="U108" i="26" s="1"/>
  <c r="AT108" i="26" s="1"/>
  <c r="AX108" i="26" s="1"/>
  <c r="P94" i="28"/>
  <c r="Q94" i="28" s="1"/>
  <c r="S94" i="28" s="1"/>
  <c r="U94" i="28" s="1"/>
  <c r="AJ94" i="28" s="1"/>
  <c r="AN94" i="28" s="1"/>
  <c r="O95" i="28"/>
  <c r="P47" i="1"/>
  <c r="Q47" i="1" s="1"/>
  <c r="S47" i="1" s="1"/>
  <c r="U47" i="1" s="1"/>
  <c r="AQ47" i="1" s="1"/>
  <c r="AU47" i="1" s="1"/>
  <c r="P64" i="10"/>
  <c r="Q64" i="10" s="1"/>
  <c r="S64" i="10" s="1"/>
  <c r="U64" i="10" s="1"/>
  <c r="AQ64" i="10" s="1"/>
  <c r="AU64" i="10" s="1"/>
  <c r="O65" i="10"/>
  <c r="P49" i="4"/>
  <c r="Q49" i="4" s="1"/>
  <c r="S49" i="4" s="1"/>
  <c r="U49" i="4" s="1"/>
  <c r="AQ49" i="4" s="1"/>
  <c r="AU49" i="4" s="1"/>
  <c r="BA124" i="13"/>
  <c r="AX124" i="13"/>
  <c r="P123" i="17"/>
  <c r="Q123" i="17" s="1"/>
  <c r="S123" i="17" s="1"/>
  <c r="U123" i="17" s="1"/>
  <c r="AT123" i="17" s="1"/>
  <c r="O124" i="17"/>
  <c r="P142" i="1"/>
  <c r="Q142" i="1" s="1"/>
  <c r="S142" i="1" s="1"/>
  <c r="U142" i="1" s="1"/>
  <c r="AT142" i="1" s="1"/>
  <c r="AX142" i="1" s="1"/>
  <c r="BA123" i="4"/>
  <c r="AX123" i="4"/>
  <c r="P109" i="13"/>
  <c r="Q109" i="13" s="1"/>
  <c r="S109" i="13" s="1"/>
  <c r="U109" i="13" s="1"/>
  <c r="AT109" i="13" s="1"/>
  <c r="AX109" i="13" s="1"/>
  <c r="O110" i="13"/>
  <c r="P93" i="24"/>
  <c r="Q93" i="24" s="1"/>
  <c r="S93" i="24" s="1"/>
  <c r="U93" i="24" s="1"/>
  <c r="AJ93" i="24" s="1"/>
  <c r="AN93" i="24" s="1"/>
  <c r="P65" i="12"/>
  <c r="Q65" i="12" s="1"/>
  <c r="S65" i="12" s="1"/>
  <c r="U65" i="12" s="1"/>
  <c r="AQ65" i="12" s="1"/>
  <c r="AU65" i="12" s="1"/>
  <c r="P31" i="10"/>
  <c r="Q31" i="10" s="1"/>
  <c r="S31" i="10" s="1"/>
  <c r="U31" i="10" s="1"/>
  <c r="AQ31" i="10" s="1"/>
  <c r="AU31" i="10" s="1"/>
  <c r="O32" i="10"/>
  <c r="P109" i="1"/>
  <c r="Q109" i="1" s="1"/>
  <c r="S109" i="1" s="1"/>
  <c r="U109" i="1" s="1"/>
  <c r="AT109" i="1" s="1"/>
  <c r="AX109" i="1" s="1"/>
  <c r="O110" i="1"/>
  <c r="P64" i="11"/>
  <c r="Q64" i="11" s="1"/>
  <c r="S64" i="11" s="1"/>
  <c r="U64" i="11" s="1"/>
  <c r="AQ64" i="11" s="1"/>
  <c r="AU64" i="11" s="1"/>
  <c r="N109" i="16"/>
  <c r="O109" i="16" s="1"/>
  <c r="P32" i="18"/>
  <c r="Q32" i="18" s="1"/>
  <c r="S32" i="18" s="1"/>
  <c r="U32" i="18" s="1"/>
  <c r="AQ32" i="18" s="1"/>
  <c r="AU32" i="18" s="1"/>
  <c r="O33" i="18"/>
  <c r="BA124" i="16"/>
  <c r="AX124" i="16"/>
  <c r="N125" i="9"/>
  <c r="P124" i="9"/>
  <c r="Q124" i="9" s="1"/>
  <c r="S124" i="9" s="1"/>
  <c r="U124" i="9" s="1"/>
  <c r="AT124" i="9" s="1"/>
  <c r="O125" i="9"/>
  <c r="P32" i="2"/>
  <c r="Q32" i="2" s="1"/>
  <c r="S32" i="2" s="1"/>
  <c r="U32" i="2" s="1"/>
  <c r="AQ32" i="2" s="1"/>
  <c r="AU32" i="2" s="1"/>
  <c r="O33" i="2"/>
  <c r="O108" i="31"/>
  <c r="N125" i="19"/>
  <c r="O125" i="19" s="1"/>
  <c r="N140" i="11"/>
  <c r="O140" i="11" s="1"/>
  <c r="O64" i="30"/>
  <c r="O33" i="5"/>
  <c r="N125" i="13"/>
  <c r="O125" i="13" s="1"/>
  <c r="O63" i="22"/>
  <c r="O33" i="22"/>
  <c r="O126" i="24"/>
  <c r="N125" i="15"/>
  <c r="P124" i="15"/>
  <c r="Q124" i="15" s="1"/>
  <c r="S124" i="15" s="1"/>
  <c r="U124" i="15" s="1"/>
  <c r="AT124" i="15" s="1"/>
  <c r="O79" i="9"/>
  <c r="O95" i="1"/>
  <c r="P33" i="17"/>
  <c r="Q33" i="17" s="1"/>
  <c r="S33" i="17" s="1"/>
  <c r="U33" i="17" s="1"/>
  <c r="AQ33" i="17" s="1"/>
  <c r="AU33" i="17" s="1"/>
  <c r="O34" i="17"/>
  <c r="P109" i="10"/>
  <c r="Q109" i="10" s="1"/>
  <c r="S109" i="10" s="1"/>
  <c r="U109" i="10" s="1"/>
  <c r="AT109" i="10" s="1"/>
  <c r="AX109" i="10" s="1"/>
  <c r="N93" i="18"/>
  <c r="O93" i="18" s="1"/>
  <c r="O94" i="27"/>
  <c r="P80" i="24"/>
  <c r="Q80" i="24" s="1"/>
  <c r="S80" i="24" s="1"/>
  <c r="U80" i="24" s="1"/>
  <c r="AQ80" i="24" s="1"/>
  <c r="AU80" i="24" s="1"/>
  <c r="O95" i="4"/>
  <c r="O50" i="29"/>
  <c r="P124" i="21"/>
  <c r="Q124" i="21" s="1"/>
  <c r="S124" i="21" s="1"/>
  <c r="U124" i="21" s="1"/>
  <c r="AT124" i="21" s="1"/>
  <c r="N125" i="21"/>
  <c r="P110" i="28"/>
  <c r="Q110" i="28" s="1"/>
  <c r="S110" i="28" s="1"/>
  <c r="U110" i="28" s="1"/>
  <c r="AT110" i="28" s="1"/>
  <c r="AX110" i="28" s="1"/>
  <c r="O111" i="28"/>
  <c r="P49" i="12"/>
  <c r="Q49" i="12" s="1"/>
  <c r="S49" i="12" s="1"/>
  <c r="U49" i="12" s="1"/>
  <c r="AQ49" i="12" s="1"/>
  <c r="AU49" i="12" s="1"/>
  <c r="P139" i="28"/>
  <c r="Q139" i="28" s="1"/>
  <c r="S139" i="28" s="1"/>
  <c r="U139" i="28" s="1"/>
  <c r="AT139" i="28" s="1"/>
  <c r="AX139" i="28" s="1"/>
  <c r="P77" i="8"/>
  <c r="Q77" i="8" s="1"/>
  <c r="S77" i="8" s="1"/>
  <c r="U77" i="8" s="1"/>
  <c r="AQ77" i="8" s="1"/>
  <c r="AU77" i="8" s="1"/>
  <c r="O78" i="8"/>
  <c r="P78" i="13"/>
  <c r="Q78" i="13" s="1"/>
  <c r="S78" i="13" s="1"/>
  <c r="U78" i="13" s="1"/>
  <c r="AQ78" i="13" s="1"/>
  <c r="AU78" i="13" s="1"/>
  <c r="P64" i="24"/>
  <c r="Q64" i="24" s="1"/>
  <c r="S64" i="24" s="1"/>
  <c r="U64" i="24" s="1"/>
  <c r="AQ64" i="24" s="1"/>
  <c r="AU64" i="24" s="1"/>
  <c r="O65" i="24"/>
  <c r="P111" i="25"/>
  <c r="Q111" i="25" s="1"/>
  <c r="S111" i="25" s="1"/>
  <c r="U111" i="25" s="1"/>
  <c r="AT111" i="25" s="1"/>
  <c r="AX111" i="25" s="1"/>
  <c r="P48" i="22"/>
  <c r="Q48" i="22" s="1"/>
  <c r="S48" i="22" s="1"/>
  <c r="U48" i="22" s="1"/>
  <c r="AQ48" i="22" s="1"/>
  <c r="AU48" i="22" s="1"/>
  <c r="O49" i="22"/>
  <c r="BA125" i="24"/>
  <c r="AX125" i="24"/>
  <c r="N93" i="31"/>
  <c r="P92" i="31"/>
  <c r="Q92" i="31" s="1"/>
  <c r="S92" i="31" s="1"/>
  <c r="U92" i="31" s="1"/>
  <c r="AJ92" i="31" s="1"/>
  <c r="AN92" i="31" s="1"/>
  <c r="P94" i="8"/>
  <c r="Q94" i="8" s="1"/>
  <c r="S94" i="8" s="1"/>
  <c r="U94" i="8" s="1"/>
  <c r="AJ94" i="8" s="1"/>
  <c r="AN94" i="8" s="1"/>
  <c r="N140" i="8"/>
  <c r="P139" i="8"/>
  <c r="Q139" i="8" s="1"/>
  <c r="S139" i="8" s="1"/>
  <c r="U139" i="8" s="1"/>
  <c r="AT139" i="8" s="1"/>
  <c r="AX139" i="8" s="1"/>
  <c r="P48" i="6"/>
  <c r="Q48" i="6" s="1"/>
  <c r="S48" i="6" s="1"/>
  <c r="U48" i="6" s="1"/>
  <c r="AQ48" i="6" s="1"/>
  <c r="AU48" i="6" s="1"/>
  <c r="O49" i="6"/>
  <c r="P63" i="16"/>
  <c r="Q63" i="16" s="1"/>
  <c r="S63" i="16" s="1"/>
  <c r="U63" i="16" s="1"/>
  <c r="AQ63" i="16" s="1"/>
  <c r="AU63" i="16" s="1"/>
  <c r="P32" i="8"/>
  <c r="Q32" i="8" s="1"/>
  <c r="S32" i="8" s="1"/>
  <c r="U32" i="8" s="1"/>
  <c r="AQ32" i="8" s="1"/>
  <c r="AU32" i="8" s="1"/>
  <c r="P110" i="33"/>
  <c r="Q110" i="33" s="1"/>
  <c r="S110" i="33" s="1"/>
  <c r="U110" i="33" s="1"/>
  <c r="AT110" i="33" s="1"/>
  <c r="AX110" i="33" s="1"/>
  <c r="O111" i="33"/>
  <c r="AX123" i="33"/>
  <c r="BA123" i="33"/>
  <c r="P63" i="4"/>
  <c r="Q63" i="4" s="1"/>
  <c r="S63" i="4" s="1"/>
  <c r="U63" i="4" s="1"/>
  <c r="AQ63" i="4" s="1"/>
  <c r="AU63" i="4" s="1"/>
  <c r="P138" i="29"/>
  <c r="Q138" i="29" s="1"/>
  <c r="S138" i="29" s="1"/>
  <c r="U138" i="29" s="1"/>
  <c r="AT138" i="29" s="1"/>
  <c r="AX138" i="29" s="1"/>
  <c r="O139" i="29"/>
  <c r="P63" i="18"/>
  <c r="Q63" i="18" s="1"/>
  <c r="S63" i="18" s="1"/>
  <c r="U63" i="18" s="1"/>
  <c r="AQ63" i="18" s="1"/>
  <c r="AU63" i="18" s="1"/>
  <c r="O64" i="18"/>
  <c r="P78" i="4"/>
  <c r="Q78" i="4" s="1"/>
  <c r="S78" i="4" s="1"/>
  <c r="U78" i="4" s="1"/>
  <c r="AQ78" i="4" s="1"/>
  <c r="AU78" i="4" s="1"/>
  <c r="O79" i="4"/>
  <c r="BA124" i="19"/>
  <c r="AX124" i="19"/>
  <c r="P30" i="1"/>
  <c r="Q30" i="1" s="1"/>
  <c r="S30" i="1" s="1"/>
  <c r="U30" i="1" s="1"/>
  <c r="AQ30" i="1" s="1"/>
  <c r="AU30" i="1" s="1"/>
  <c r="P48" i="10"/>
  <c r="Q48" i="10" s="1"/>
  <c r="S48" i="10" s="1"/>
  <c r="U48" i="10" s="1"/>
  <c r="AQ48" i="10" s="1"/>
  <c r="AU48" i="10" s="1"/>
  <c r="O49" i="10"/>
  <c r="O78" i="5"/>
  <c r="P123" i="29"/>
  <c r="Q123" i="29" s="1"/>
  <c r="S123" i="29" s="1"/>
  <c r="U123" i="29" s="1"/>
  <c r="AT123" i="29" s="1"/>
  <c r="O124" i="29"/>
  <c r="O48" i="15"/>
  <c r="O78" i="28"/>
  <c r="O63" i="17"/>
  <c r="O110" i="11"/>
  <c r="O109" i="15"/>
  <c r="O32" i="26"/>
  <c r="O94" i="12"/>
  <c r="P139" i="24"/>
  <c r="Q139" i="24" s="1"/>
  <c r="S139" i="24" s="1"/>
  <c r="U139" i="24" s="1"/>
  <c r="AT139" i="24" s="1"/>
  <c r="AX139" i="24" s="1"/>
  <c r="O47" i="28"/>
  <c r="O124" i="33"/>
  <c r="N125" i="16"/>
  <c r="O125" i="16" s="1"/>
  <c r="O139" i="30"/>
  <c r="O139" i="23"/>
  <c r="O109" i="19"/>
  <c r="O34" i="16"/>
  <c r="P140" i="34" l="1"/>
  <c r="Q140" i="34" s="1"/>
  <c r="S140" i="34" s="1"/>
  <c r="U140" i="34" s="1"/>
  <c r="AT140" i="34" s="1"/>
  <c r="AX140" i="34" s="1"/>
  <c r="O141" i="34"/>
  <c r="O94" i="34"/>
  <c r="P110" i="34"/>
  <c r="Q110" i="34" s="1"/>
  <c r="S110" i="34" s="1"/>
  <c r="U110" i="34" s="1"/>
  <c r="AT110" i="34" s="1"/>
  <c r="AX110" i="34" s="1"/>
  <c r="O111" i="34"/>
  <c r="O67" i="34"/>
  <c r="O79" i="34"/>
  <c r="O32" i="34"/>
  <c r="O126" i="34"/>
  <c r="AX125" i="34"/>
  <c r="BA125" i="34"/>
  <c r="O50" i="34"/>
  <c r="P125" i="16"/>
  <c r="Q125" i="16" s="1"/>
  <c r="S125" i="16" s="1"/>
  <c r="U125" i="16" s="1"/>
  <c r="AT125" i="16" s="1"/>
  <c r="P140" i="21"/>
  <c r="Q140" i="21" s="1"/>
  <c r="S140" i="21" s="1"/>
  <c r="U140" i="21" s="1"/>
  <c r="AT140" i="21" s="1"/>
  <c r="AX140" i="21" s="1"/>
  <c r="P125" i="26"/>
  <c r="Q125" i="26" s="1"/>
  <c r="S125" i="26" s="1"/>
  <c r="U125" i="26" s="1"/>
  <c r="AT125" i="26" s="1"/>
  <c r="O126" i="26"/>
  <c r="P125" i="5"/>
  <c r="Q125" i="5" s="1"/>
  <c r="S125" i="5" s="1"/>
  <c r="U125" i="5" s="1"/>
  <c r="AT125" i="5" s="1"/>
  <c r="O126" i="5"/>
  <c r="P125" i="30"/>
  <c r="Q125" i="30" s="1"/>
  <c r="S125" i="30" s="1"/>
  <c r="U125" i="30" s="1"/>
  <c r="AT125" i="30" s="1"/>
  <c r="O126" i="30"/>
  <c r="P125" i="6"/>
  <c r="Q125" i="6" s="1"/>
  <c r="S125" i="6" s="1"/>
  <c r="U125" i="6" s="1"/>
  <c r="AT125" i="6" s="1"/>
  <c r="O126" i="6"/>
  <c r="P140" i="15"/>
  <c r="Q140" i="15" s="1"/>
  <c r="S140" i="15" s="1"/>
  <c r="U140" i="15" s="1"/>
  <c r="AT140" i="15" s="1"/>
  <c r="AX140" i="15" s="1"/>
  <c r="P109" i="14"/>
  <c r="Q109" i="14" s="1"/>
  <c r="S109" i="14" s="1"/>
  <c r="U109" i="14" s="1"/>
  <c r="AT109" i="14" s="1"/>
  <c r="AX109" i="14" s="1"/>
  <c r="O110" i="14"/>
  <c r="P93" i="21"/>
  <c r="Q93" i="21" s="1"/>
  <c r="S93" i="21" s="1"/>
  <c r="U93" i="21" s="1"/>
  <c r="AJ93" i="21" s="1"/>
  <c r="AN93" i="21" s="1"/>
  <c r="O94" i="21"/>
  <c r="P110" i="11"/>
  <c r="Q110" i="11" s="1"/>
  <c r="S110" i="11" s="1"/>
  <c r="U110" i="11" s="1"/>
  <c r="AT110" i="11" s="1"/>
  <c r="AX110" i="11" s="1"/>
  <c r="P64" i="18"/>
  <c r="Q64" i="18" s="1"/>
  <c r="S64" i="18" s="1"/>
  <c r="U64" i="18" s="1"/>
  <c r="AQ64" i="18" s="1"/>
  <c r="AU64" i="18" s="1"/>
  <c r="O65" i="18"/>
  <c r="P50" i="29"/>
  <c r="Q50" i="29" s="1"/>
  <c r="S50" i="29" s="1"/>
  <c r="U50" i="29" s="1"/>
  <c r="AQ50" i="29" s="1"/>
  <c r="AU50" i="29" s="1"/>
  <c r="P33" i="22"/>
  <c r="Q33" i="22" s="1"/>
  <c r="S33" i="22" s="1"/>
  <c r="U33" i="22" s="1"/>
  <c r="AQ33" i="22" s="1"/>
  <c r="AU33" i="22" s="1"/>
  <c r="O34" i="22"/>
  <c r="P33" i="18"/>
  <c r="Q33" i="18" s="1"/>
  <c r="S33" i="18" s="1"/>
  <c r="U33" i="18" s="1"/>
  <c r="AQ33" i="18" s="1"/>
  <c r="AU33" i="18" s="1"/>
  <c r="P139" i="22"/>
  <c r="Q139" i="22" s="1"/>
  <c r="S139" i="22" s="1"/>
  <c r="U139" i="22" s="1"/>
  <c r="AT139" i="22" s="1"/>
  <c r="AX139" i="22" s="1"/>
  <c r="P109" i="7"/>
  <c r="Q109" i="7" s="1"/>
  <c r="S109" i="7" s="1"/>
  <c r="U109" i="7" s="1"/>
  <c r="AT109" i="7" s="1"/>
  <c r="AX109" i="7" s="1"/>
  <c r="P109" i="8"/>
  <c r="Q109" i="8" s="1"/>
  <c r="S109" i="8" s="1"/>
  <c r="U109" i="8" s="1"/>
  <c r="AT109" i="8" s="1"/>
  <c r="AX109" i="8" s="1"/>
  <c r="O110" i="8"/>
  <c r="P65" i="15"/>
  <c r="Q65" i="15" s="1"/>
  <c r="S65" i="15" s="1"/>
  <c r="U65" i="15" s="1"/>
  <c r="AQ65" i="15" s="1"/>
  <c r="AU65" i="15" s="1"/>
  <c r="O66" i="15"/>
  <c r="P79" i="20"/>
  <c r="Q79" i="20" s="1"/>
  <c r="S79" i="20" s="1"/>
  <c r="U79" i="20" s="1"/>
  <c r="AQ79" i="20" s="1"/>
  <c r="AU79" i="20" s="1"/>
  <c r="O80" i="20"/>
  <c r="P34" i="20"/>
  <c r="Q34" i="20" s="1"/>
  <c r="S34" i="20" s="1"/>
  <c r="U34" i="20" s="1"/>
  <c r="AQ34" i="20" s="1"/>
  <c r="AU34" i="20" s="1"/>
  <c r="O35" i="20"/>
  <c r="P49" i="18"/>
  <c r="Q49" i="18" s="1"/>
  <c r="S49" i="18" s="1"/>
  <c r="U49" i="18" s="1"/>
  <c r="AQ49" i="18" s="1"/>
  <c r="AU49" i="18" s="1"/>
  <c r="N125" i="11"/>
  <c r="O125" i="11" s="1"/>
  <c r="P97" i="25"/>
  <c r="Q97" i="25" s="1"/>
  <c r="S97" i="25" s="1"/>
  <c r="U97" i="25" s="1"/>
  <c r="AJ97" i="25" s="1"/>
  <c r="AN97" i="25" s="1"/>
  <c r="P79" i="4"/>
  <c r="Q79" i="4" s="1"/>
  <c r="S79" i="4" s="1"/>
  <c r="U79" i="4" s="1"/>
  <c r="AQ79" i="4" s="1"/>
  <c r="AU79" i="4" s="1"/>
  <c r="O80" i="4"/>
  <c r="P32" i="19"/>
  <c r="Q32" i="19" s="1"/>
  <c r="S32" i="19" s="1"/>
  <c r="U32" i="19" s="1"/>
  <c r="AQ32" i="19" s="1"/>
  <c r="AU32" i="19" s="1"/>
  <c r="P47" i="17"/>
  <c r="Q47" i="17" s="1"/>
  <c r="S47" i="17" s="1"/>
  <c r="U47" i="17" s="1"/>
  <c r="AQ47" i="17" s="1"/>
  <c r="AU47" i="17" s="1"/>
  <c r="O48" i="17"/>
  <c r="P63" i="17"/>
  <c r="Q63" i="17" s="1"/>
  <c r="S63" i="17" s="1"/>
  <c r="U63" i="17" s="1"/>
  <c r="AQ63" i="17" s="1"/>
  <c r="AU63" i="17" s="1"/>
  <c r="O140" i="8"/>
  <c r="O79" i="13"/>
  <c r="P95" i="4"/>
  <c r="Q95" i="4" s="1"/>
  <c r="S95" i="4" s="1"/>
  <c r="U95" i="4" s="1"/>
  <c r="AJ95" i="4" s="1"/>
  <c r="AN95" i="4" s="1"/>
  <c r="P63" i="22"/>
  <c r="Q63" i="22" s="1"/>
  <c r="S63" i="22" s="1"/>
  <c r="U63" i="22" s="1"/>
  <c r="AQ63" i="22" s="1"/>
  <c r="AU63" i="22" s="1"/>
  <c r="O64" i="22"/>
  <c r="AX124" i="4"/>
  <c r="BA124" i="4"/>
  <c r="O48" i="33"/>
  <c r="P125" i="2"/>
  <c r="Q125" i="2" s="1"/>
  <c r="S125" i="2" s="1"/>
  <c r="U125" i="2" s="1"/>
  <c r="AT125" i="2" s="1"/>
  <c r="P80" i="3"/>
  <c r="Q80" i="3" s="1"/>
  <c r="S80" i="3" s="1"/>
  <c r="U80" i="3" s="1"/>
  <c r="AQ80" i="3" s="1"/>
  <c r="AU80" i="3" s="1"/>
  <c r="O78" i="31"/>
  <c r="O35" i="23"/>
  <c r="O48" i="25"/>
  <c r="BA124" i="30"/>
  <c r="AX124" i="30"/>
  <c r="O81" i="6"/>
  <c r="O65" i="13"/>
  <c r="O95" i="2"/>
  <c r="O94" i="26"/>
  <c r="P126" i="1"/>
  <c r="Q126" i="1" s="1"/>
  <c r="S126" i="1" s="1"/>
  <c r="U126" i="1" s="1"/>
  <c r="AT126" i="1" s="1"/>
  <c r="O127" i="1"/>
  <c r="P78" i="26"/>
  <c r="Q78" i="26" s="1"/>
  <c r="S78" i="26" s="1"/>
  <c r="U78" i="26" s="1"/>
  <c r="AQ78" i="26" s="1"/>
  <c r="AU78" i="26" s="1"/>
  <c r="O79" i="26"/>
  <c r="P95" i="13"/>
  <c r="Q95" i="13" s="1"/>
  <c r="S95" i="13" s="1"/>
  <c r="U95" i="13" s="1"/>
  <c r="AJ95" i="13" s="1"/>
  <c r="AN95" i="13" s="1"/>
  <c r="O96" i="13"/>
  <c r="P65" i="29"/>
  <c r="Q65" i="29" s="1"/>
  <c r="S65" i="29" s="1"/>
  <c r="U65" i="29" s="1"/>
  <c r="AQ65" i="29" s="1"/>
  <c r="AU65" i="29" s="1"/>
  <c r="O66" i="29"/>
  <c r="P139" i="29"/>
  <c r="Q139" i="29" s="1"/>
  <c r="S139" i="29" s="1"/>
  <c r="U139" i="29" s="1"/>
  <c r="AT139" i="29" s="1"/>
  <c r="AX139" i="29" s="1"/>
  <c r="O81" i="24"/>
  <c r="P125" i="13"/>
  <c r="Q125" i="13" s="1"/>
  <c r="S125" i="13" s="1"/>
  <c r="U125" i="13" s="1"/>
  <c r="AT125" i="13" s="1"/>
  <c r="O143" i="1"/>
  <c r="P47" i="31"/>
  <c r="Q47" i="31" s="1"/>
  <c r="S47" i="31" s="1"/>
  <c r="U47" i="31" s="1"/>
  <c r="AQ47" i="31" s="1"/>
  <c r="AU47" i="31" s="1"/>
  <c r="O48" i="31"/>
  <c r="P33" i="25"/>
  <c r="Q33" i="25" s="1"/>
  <c r="S33" i="25" s="1"/>
  <c r="U33" i="25" s="1"/>
  <c r="AQ33" i="25" s="1"/>
  <c r="AU33" i="25" s="1"/>
  <c r="P139" i="4"/>
  <c r="Q139" i="4" s="1"/>
  <c r="S139" i="4" s="1"/>
  <c r="U139" i="4" s="1"/>
  <c r="AT139" i="4" s="1"/>
  <c r="AX139" i="4" s="1"/>
  <c r="P65" i="1"/>
  <c r="Q65" i="1" s="1"/>
  <c r="S65" i="1" s="1"/>
  <c r="U65" i="1" s="1"/>
  <c r="AQ65" i="1" s="1"/>
  <c r="AU65" i="1" s="1"/>
  <c r="P110" i="2"/>
  <c r="Q110" i="2" s="1"/>
  <c r="S110" i="2" s="1"/>
  <c r="U110" i="2" s="1"/>
  <c r="AT110" i="2" s="1"/>
  <c r="AX110" i="2" s="1"/>
  <c r="P110" i="12"/>
  <c r="Q110" i="12" s="1"/>
  <c r="S110" i="12" s="1"/>
  <c r="U110" i="12" s="1"/>
  <c r="AT110" i="12" s="1"/>
  <c r="AX110" i="12" s="1"/>
  <c r="P50" i="13"/>
  <c r="Q50" i="13" s="1"/>
  <c r="S50" i="13" s="1"/>
  <c r="U50" i="13" s="1"/>
  <c r="AQ50" i="13" s="1"/>
  <c r="AU50" i="13" s="1"/>
  <c r="P94" i="20"/>
  <c r="Q94" i="20" s="1"/>
  <c r="S94" i="20" s="1"/>
  <c r="U94" i="20" s="1"/>
  <c r="AJ94" i="20" s="1"/>
  <c r="AN94" i="20" s="1"/>
  <c r="N140" i="10"/>
  <c r="P139" i="10"/>
  <c r="Q139" i="10" s="1"/>
  <c r="S139" i="10" s="1"/>
  <c r="U139" i="10" s="1"/>
  <c r="AT139" i="10" s="1"/>
  <c r="AX139" i="10" s="1"/>
  <c r="O35" i="12"/>
  <c r="P31" i="15"/>
  <c r="Q31" i="15" s="1"/>
  <c r="S31" i="15" s="1"/>
  <c r="U31" i="15" s="1"/>
  <c r="AQ31" i="15" s="1"/>
  <c r="AU31" i="15" s="1"/>
  <c r="P94" i="9"/>
  <c r="Q94" i="9" s="1"/>
  <c r="S94" i="9" s="1"/>
  <c r="U94" i="9" s="1"/>
  <c r="AJ94" i="9" s="1"/>
  <c r="AN94" i="9" s="1"/>
  <c r="O95" i="9"/>
  <c r="P94" i="6"/>
  <c r="Q94" i="6" s="1"/>
  <c r="S94" i="6" s="1"/>
  <c r="U94" i="6" s="1"/>
  <c r="AJ94" i="6" s="1"/>
  <c r="AN94" i="6" s="1"/>
  <c r="P33" i="5"/>
  <c r="Q33" i="5" s="1"/>
  <c r="S33" i="5" s="1"/>
  <c r="U33" i="5" s="1"/>
  <c r="AQ33" i="5" s="1"/>
  <c r="AU33" i="5" s="1"/>
  <c r="P109" i="16"/>
  <c r="Q109" i="16" s="1"/>
  <c r="S109" i="16" s="1"/>
  <c r="U109" i="16" s="1"/>
  <c r="AT109" i="16" s="1"/>
  <c r="AX109" i="16" s="1"/>
  <c r="P32" i="33"/>
  <c r="Q32" i="33" s="1"/>
  <c r="S32" i="33" s="1"/>
  <c r="U32" i="33" s="1"/>
  <c r="AQ32" i="33" s="1"/>
  <c r="AU32" i="33" s="1"/>
  <c r="P140" i="19"/>
  <c r="Q140" i="19" s="1"/>
  <c r="S140" i="19" s="1"/>
  <c r="U140" i="19" s="1"/>
  <c r="AT140" i="19" s="1"/>
  <c r="AX140" i="19" s="1"/>
  <c r="P65" i="19"/>
  <c r="Q65" i="19" s="1"/>
  <c r="S65" i="19" s="1"/>
  <c r="U65" i="19" s="1"/>
  <c r="AQ65" i="19" s="1"/>
  <c r="AU65" i="19" s="1"/>
  <c r="O66" i="19"/>
  <c r="P79" i="16"/>
  <c r="Q79" i="16" s="1"/>
  <c r="S79" i="16" s="1"/>
  <c r="U79" i="16" s="1"/>
  <c r="AQ79" i="16" s="1"/>
  <c r="AU79" i="16" s="1"/>
  <c r="P109" i="3"/>
  <c r="Q109" i="3" s="1"/>
  <c r="S109" i="3" s="1"/>
  <c r="U109" i="3" s="1"/>
  <c r="AT109" i="3" s="1"/>
  <c r="AX109" i="3" s="1"/>
  <c r="O110" i="3"/>
  <c r="P33" i="11"/>
  <c r="Q33" i="11" s="1"/>
  <c r="S33" i="11" s="1"/>
  <c r="U33" i="11" s="1"/>
  <c r="AQ33" i="11" s="1"/>
  <c r="AU33" i="11" s="1"/>
  <c r="O34" i="11"/>
  <c r="P110" i="20"/>
  <c r="Q110" i="20" s="1"/>
  <c r="S110" i="20" s="1"/>
  <c r="U110" i="20" s="1"/>
  <c r="AT110" i="20" s="1"/>
  <c r="AX110" i="20" s="1"/>
  <c r="O111" i="20"/>
  <c r="P125" i="28"/>
  <c r="Q125" i="28" s="1"/>
  <c r="S125" i="28" s="1"/>
  <c r="U125" i="28" s="1"/>
  <c r="AT125" i="28" s="1"/>
  <c r="O126" i="28"/>
  <c r="P48" i="2"/>
  <c r="Q48" i="2" s="1"/>
  <c r="S48" i="2" s="1"/>
  <c r="U48" i="2" s="1"/>
  <c r="AQ48" i="2" s="1"/>
  <c r="AU48" i="2" s="1"/>
  <c r="O49" i="2"/>
  <c r="N109" i="5"/>
  <c r="O109" i="5" s="1"/>
  <c r="P48" i="7"/>
  <c r="Q48" i="7" s="1"/>
  <c r="S48" i="7" s="1"/>
  <c r="U48" i="7" s="1"/>
  <c r="AQ48" i="7" s="1"/>
  <c r="AU48" i="7" s="1"/>
  <c r="O49" i="7"/>
  <c r="P32" i="26"/>
  <c r="Q32" i="26" s="1"/>
  <c r="S32" i="26" s="1"/>
  <c r="U32" i="26" s="1"/>
  <c r="AQ32" i="26" s="1"/>
  <c r="AU32" i="26" s="1"/>
  <c r="P63" i="21"/>
  <c r="Q63" i="21" s="1"/>
  <c r="S63" i="21" s="1"/>
  <c r="U63" i="21" s="1"/>
  <c r="AQ63" i="21" s="1"/>
  <c r="AU63" i="21" s="1"/>
  <c r="O64" i="21"/>
  <c r="P95" i="28"/>
  <c r="Q95" i="28" s="1"/>
  <c r="S95" i="28" s="1"/>
  <c r="U95" i="28" s="1"/>
  <c r="AJ95" i="28" s="1"/>
  <c r="AN95" i="28" s="1"/>
  <c r="O96" i="28"/>
  <c r="P79" i="10"/>
  <c r="Q79" i="10" s="1"/>
  <c r="S79" i="10" s="1"/>
  <c r="U79" i="10" s="1"/>
  <c r="AQ79" i="10" s="1"/>
  <c r="AU79" i="10" s="1"/>
  <c r="P79" i="18"/>
  <c r="Q79" i="18" s="1"/>
  <c r="S79" i="18" s="1"/>
  <c r="U79" i="18" s="1"/>
  <c r="AQ79" i="18" s="1"/>
  <c r="AU79" i="18" s="1"/>
  <c r="O80" i="18"/>
  <c r="P78" i="28"/>
  <c r="Q78" i="28" s="1"/>
  <c r="S78" i="28" s="1"/>
  <c r="U78" i="28" s="1"/>
  <c r="AQ78" i="28" s="1"/>
  <c r="AU78" i="28" s="1"/>
  <c r="O79" i="28"/>
  <c r="P48" i="15"/>
  <c r="Q48" i="15" s="1"/>
  <c r="S48" i="15" s="1"/>
  <c r="U48" i="15" s="1"/>
  <c r="AQ48" i="15" s="1"/>
  <c r="AU48" i="15" s="1"/>
  <c r="O64" i="4"/>
  <c r="O95" i="8"/>
  <c r="P94" i="27"/>
  <c r="Q94" i="27" s="1"/>
  <c r="S94" i="27" s="1"/>
  <c r="U94" i="27" s="1"/>
  <c r="AJ94" i="27" s="1"/>
  <c r="AN94" i="27" s="1"/>
  <c r="P64" i="30"/>
  <c r="Q64" i="30" s="1"/>
  <c r="S64" i="30" s="1"/>
  <c r="U64" i="30" s="1"/>
  <c r="AQ64" i="30" s="1"/>
  <c r="AU64" i="30" s="1"/>
  <c r="O65" i="11"/>
  <c r="P124" i="17"/>
  <c r="Q124" i="17" s="1"/>
  <c r="S124" i="17" s="1"/>
  <c r="U124" i="17" s="1"/>
  <c r="AT124" i="17" s="1"/>
  <c r="N109" i="26"/>
  <c r="O109" i="26" s="1"/>
  <c r="P32" i="4"/>
  <c r="Q32" i="4" s="1"/>
  <c r="S32" i="4" s="1"/>
  <c r="U32" i="4" s="1"/>
  <c r="AQ32" i="4" s="1"/>
  <c r="AU32" i="4" s="1"/>
  <c r="O33" i="4"/>
  <c r="N125" i="14"/>
  <c r="P124" i="14"/>
  <c r="Q124" i="14" s="1"/>
  <c r="S124" i="14" s="1"/>
  <c r="U124" i="14" s="1"/>
  <c r="AT124" i="14" s="1"/>
  <c r="O125" i="14"/>
  <c r="P109" i="18"/>
  <c r="Q109" i="18" s="1"/>
  <c r="S109" i="18" s="1"/>
  <c r="U109" i="18" s="1"/>
  <c r="AT109" i="18" s="1"/>
  <c r="AX109" i="18" s="1"/>
  <c r="P33" i="7"/>
  <c r="Q33" i="7" s="1"/>
  <c r="S33" i="7" s="1"/>
  <c r="U33" i="7" s="1"/>
  <c r="AQ33" i="7" s="1"/>
  <c r="AU33" i="7" s="1"/>
  <c r="O34" i="7"/>
  <c r="BA124" i="3"/>
  <c r="AX124" i="3"/>
  <c r="N140" i="3"/>
  <c r="O140" i="3" s="1"/>
  <c r="O64" i="5"/>
  <c r="P65" i="7"/>
  <c r="Q65" i="7" s="1"/>
  <c r="S65" i="7" s="1"/>
  <c r="U65" i="7" s="1"/>
  <c r="AQ65" i="7" s="1"/>
  <c r="AU65" i="7" s="1"/>
  <c r="O66" i="7"/>
  <c r="P94" i="23"/>
  <c r="Q94" i="23" s="1"/>
  <c r="S94" i="23" s="1"/>
  <c r="U94" i="23" s="1"/>
  <c r="AJ94" i="23" s="1"/>
  <c r="AN94" i="23" s="1"/>
  <c r="O48" i="30"/>
  <c r="P78" i="11"/>
  <c r="Q78" i="11" s="1"/>
  <c r="S78" i="11" s="1"/>
  <c r="U78" i="11" s="1"/>
  <c r="AQ78" i="11" s="1"/>
  <c r="AU78" i="11" s="1"/>
  <c r="O79" i="11"/>
  <c r="P95" i="19"/>
  <c r="Q95" i="19" s="1"/>
  <c r="S95" i="19" s="1"/>
  <c r="U95" i="19" s="1"/>
  <c r="AJ95" i="19" s="1"/>
  <c r="AN95" i="19" s="1"/>
  <c r="P124" i="29"/>
  <c r="Q124" i="29" s="1"/>
  <c r="S124" i="29" s="1"/>
  <c r="U124" i="29" s="1"/>
  <c r="AT124" i="29" s="1"/>
  <c r="P93" i="18"/>
  <c r="Q93" i="18" s="1"/>
  <c r="S93" i="18" s="1"/>
  <c r="U93" i="18" s="1"/>
  <c r="AJ93" i="18" s="1"/>
  <c r="AN93" i="18" s="1"/>
  <c r="O94" i="18"/>
  <c r="P140" i="11"/>
  <c r="Q140" i="11" s="1"/>
  <c r="S140" i="11" s="1"/>
  <c r="U140" i="11" s="1"/>
  <c r="AT140" i="11" s="1"/>
  <c r="AX140" i="11" s="1"/>
  <c r="BA123" i="17"/>
  <c r="AX123" i="17"/>
  <c r="N125" i="3"/>
  <c r="O125" i="3" s="1"/>
  <c r="P48" i="3"/>
  <c r="Q48" i="3" s="1"/>
  <c r="S48" i="3" s="1"/>
  <c r="U48" i="3" s="1"/>
  <c r="AQ48" i="3" s="1"/>
  <c r="AU48" i="3" s="1"/>
  <c r="P78" i="29"/>
  <c r="Q78" i="29" s="1"/>
  <c r="S78" i="29" s="1"/>
  <c r="U78" i="29" s="1"/>
  <c r="AQ78" i="29" s="1"/>
  <c r="AU78" i="29" s="1"/>
  <c r="O79" i="29"/>
  <c r="P50" i="14"/>
  <c r="Q50" i="14" s="1"/>
  <c r="S50" i="14" s="1"/>
  <c r="U50" i="14" s="1"/>
  <c r="AQ50" i="14" s="1"/>
  <c r="AU50" i="14" s="1"/>
  <c r="P125" i="23"/>
  <c r="Q125" i="23" s="1"/>
  <c r="S125" i="23" s="1"/>
  <c r="U125" i="23" s="1"/>
  <c r="AT125" i="23" s="1"/>
  <c r="P49" i="16"/>
  <c r="Q49" i="16" s="1"/>
  <c r="S49" i="16" s="1"/>
  <c r="U49" i="16" s="1"/>
  <c r="AQ49" i="16" s="1"/>
  <c r="AU49" i="16" s="1"/>
  <c r="P94" i="10"/>
  <c r="Q94" i="10" s="1"/>
  <c r="S94" i="10" s="1"/>
  <c r="U94" i="10" s="1"/>
  <c r="AJ94" i="10" s="1"/>
  <c r="AN94" i="10" s="1"/>
  <c r="P63" i="20"/>
  <c r="Q63" i="20" s="1"/>
  <c r="S63" i="20" s="1"/>
  <c r="U63" i="20" s="1"/>
  <c r="AQ63" i="20" s="1"/>
  <c r="AU63" i="20" s="1"/>
  <c r="AX124" i="11"/>
  <c r="BA124" i="11"/>
  <c r="P139" i="30"/>
  <c r="Q139" i="30" s="1"/>
  <c r="S139" i="30" s="1"/>
  <c r="U139" i="30" s="1"/>
  <c r="AT139" i="30" s="1"/>
  <c r="AX139" i="30" s="1"/>
  <c r="BA123" i="29"/>
  <c r="AX123" i="29"/>
  <c r="O93" i="31"/>
  <c r="O110" i="10"/>
  <c r="P125" i="19"/>
  <c r="Q125" i="19" s="1"/>
  <c r="S125" i="19" s="1"/>
  <c r="U125" i="19" s="1"/>
  <c r="AT125" i="19" s="1"/>
  <c r="P110" i="1"/>
  <c r="Q110" i="1" s="1"/>
  <c r="S110" i="1" s="1"/>
  <c r="U110" i="1" s="1"/>
  <c r="AT110" i="1" s="1"/>
  <c r="AX110" i="1" s="1"/>
  <c r="O111" i="1"/>
  <c r="P139" i="7"/>
  <c r="Q139" i="7" s="1"/>
  <c r="S139" i="7" s="1"/>
  <c r="U139" i="7" s="1"/>
  <c r="AT139" i="7" s="1"/>
  <c r="AX139" i="7" s="1"/>
  <c r="N140" i="7"/>
  <c r="P47" i="20"/>
  <c r="Q47" i="20" s="1"/>
  <c r="S47" i="20" s="1"/>
  <c r="U47" i="20" s="1"/>
  <c r="AQ47" i="20" s="1"/>
  <c r="AU47" i="20" s="1"/>
  <c r="O48" i="20"/>
  <c r="N52" i="21"/>
  <c r="P51" i="21"/>
  <c r="Q51" i="21" s="1"/>
  <c r="S51" i="21" s="1"/>
  <c r="U51" i="21" s="1"/>
  <c r="AQ51" i="21" s="1"/>
  <c r="AU51" i="21" s="1"/>
  <c r="N125" i="12"/>
  <c r="P124" i="12"/>
  <c r="Q124" i="12" s="1"/>
  <c r="S124" i="12" s="1"/>
  <c r="U124" i="12" s="1"/>
  <c r="AT124" i="12" s="1"/>
  <c r="BA124" i="27"/>
  <c r="AX124" i="27"/>
  <c r="N140" i="14"/>
  <c r="O140" i="14" s="1"/>
  <c r="P47" i="23"/>
  <c r="Q47" i="23" s="1"/>
  <c r="S47" i="23" s="1"/>
  <c r="U47" i="23" s="1"/>
  <c r="AQ47" i="23" s="1"/>
  <c r="AU47" i="23" s="1"/>
  <c r="O48" i="23"/>
  <c r="P79" i="33"/>
  <c r="Q79" i="33" s="1"/>
  <c r="S79" i="33" s="1"/>
  <c r="U79" i="33" s="1"/>
  <c r="AQ79" i="33" s="1"/>
  <c r="AU79" i="33" s="1"/>
  <c r="P124" i="31"/>
  <c r="Q124" i="31" s="1"/>
  <c r="S124" i="31" s="1"/>
  <c r="U124" i="31" s="1"/>
  <c r="AT124" i="31" s="1"/>
  <c r="P126" i="24"/>
  <c r="Q126" i="24" s="1"/>
  <c r="S126" i="24" s="1"/>
  <c r="U126" i="24" s="1"/>
  <c r="AT126" i="24" s="1"/>
  <c r="P93" i="15"/>
  <c r="Q93" i="15" s="1"/>
  <c r="S93" i="15" s="1"/>
  <c r="U93" i="15" s="1"/>
  <c r="AJ93" i="15" s="1"/>
  <c r="AN93" i="15" s="1"/>
  <c r="P34" i="16"/>
  <c r="Q34" i="16" s="1"/>
  <c r="S34" i="16" s="1"/>
  <c r="U34" i="16" s="1"/>
  <c r="AQ34" i="16" s="1"/>
  <c r="AU34" i="16" s="1"/>
  <c r="O35" i="16"/>
  <c r="P78" i="5"/>
  <c r="Q78" i="5" s="1"/>
  <c r="S78" i="5" s="1"/>
  <c r="U78" i="5" s="1"/>
  <c r="AQ78" i="5" s="1"/>
  <c r="AU78" i="5" s="1"/>
  <c r="N140" i="28"/>
  <c r="O140" i="28" s="1"/>
  <c r="P108" i="31"/>
  <c r="Q108" i="31" s="1"/>
  <c r="S108" i="31" s="1"/>
  <c r="U108" i="31" s="1"/>
  <c r="AT108" i="31" s="1"/>
  <c r="AX108" i="31" s="1"/>
  <c r="O110" i="27"/>
  <c r="P32" i="29"/>
  <c r="Q32" i="29" s="1"/>
  <c r="S32" i="29" s="1"/>
  <c r="U32" i="29" s="1"/>
  <c r="AQ32" i="29" s="1"/>
  <c r="AU32" i="29" s="1"/>
  <c r="AX124" i="26"/>
  <c r="BA124" i="26"/>
  <c r="N125" i="27"/>
  <c r="O125" i="27" s="1"/>
  <c r="O33" i="27"/>
  <c r="O128" i="25"/>
  <c r="O95" i="17"/>
  <c r="P125" i="8"/>
  <c r="Q125" i="8" s="1"/>
  <c r="S125" i="8" s="1"/>
  <c r="U125" i="8" s="1"/>
  <c r="AT125" i="8" s="1"/>
  <c r="O126" i="8"/>
  <c r="N125" i="20"/>
  <c r="O125" i="20" s="1"/>
  <c r="O49" i="19"/>
  <c r="O64" i="26"/>
  <c r="BA123" i="31"/>
  <c r="AX123" i="31"/>
  <c r="O48" i="24"/>
  <c r="AX124" i="5"/>
  <c r="BA124" i="5"/>
  <c r="O49" i="26"/>
  <c r="O49" i="9"/>
  <c r="O94" i="11"/>
  <c r="O110" i="9"/>
  <c r="P110" i="30"/>
  <c r="Q110" i="30" s="1"/>
  <c r="S110" i="30" s="1"/>
  <c r="U110" i="30" s="1"/>
  <c r="AT110" i="30" s="1"/>
  <c r="AX110" i="30" s="1"/>
  <c r="P49" i="6"/>
  <c r="Q49" i="6" s="1"/>
  <c r="S49" i="6" s="1"/>
  <c r="U49" i="6" s="1"/>
  <c r="AQ49" i="6" s="1"/>
  <c r="AU49" i="6" s="1"/>
  <c r="O50" i="6"/>
  <c r="P78" i="27"/>
  <c r="Q78" i="27" s="1"/>
  <c r="S78" i="27" s="1"/>
  <c r="U78" i="27" s="1"/>
  <c r="AQ78" i="27" s="1"/>
  <c r="AU78" i="27" s="1"/>
  <c r="O79" i="27"/>
  <c r="P80" i="21"/>
  <c r="Q80" i="21" s="1"/>
  <c r="S80" i="21" s="1"/>
  <c r="U80" i="21" s="1"/>
  <c r="AQ80" i="21" s="1"/>
  <c r="AU80" i="21" s="1"/>
  <c r="O81" i="21"/>
  <c r="P49" i="10"/>
  <c r="Q49" i="10" s="1"/>
  <c r="S49" i="10" s="1"/>
  <c r="U49" i="10" s="1"/>
  <c r="AQ49" i="10" s="1"/>
  <c r="AU49" i="10" s="1"/>
  <c r="O50" i="10"/>
  <c r="P34" i="17"/>
  <c r="Q34" i="17" s="1"/>
  <c r="S34" i="17" s="1"/>
  <c r="U34" i="17" s="1"/>
  <c r="AQ34" i="17" s="1"/>
  <c r="AU34" i="17" s="1"/>
  <c r="P33" i="2"/>
  <c r="Q33" i="2" s="1"/>
  <c r="S33" i="2" s="1"/>
  <c r="U33" i="2" s="1"/>
  <c r="AQ33" i="2" s="1"/>
  <c r="AU33" i="2" s="1"/>
  <c r="P32" i="10"/>
  <c r="Q32" i="10" s="1"/>
  <c r="S32" i="10" s="1"/>
  <c r="U32" i="10" s="1"/>
  <c r="AQ32" i="10" s="1"/>
  <c r="AU32" i="10" s="1"/>
  <c r="O33" i="10"/>
  <c r="P80" i="30"/>
  <c r="Q80" i="30" s="1"/>
  <c r="S80" i="30" s="1"/>
  <c r="U80" i="30" s="1"/>
  <c r="AQ80" i="30" s="1"/>
  <c r="AU80" i="30" s="1"/>
  <c r="P94" i="7"/>
  <c r="Q94" i="7" s="1"/>
  <c r="S94" i="7" s="1"/>
  <c r="U94" i="7" s="1"/>
  <c r="AJ94" i="7" s="1"/>
  <c r="AN94" i="7" s="1"/>
  <c r="O95" i="7"/>
  <c r="P140" i="13"/>
  <c r="Q140" i="13" s="1"/>
  <c r="S140" i="13" s="1"/>
  <c r="U140" i="13" s="1"/>
  <c r="AT140" i="13" s="1"/>
  <c r="AX140" i="13" s="1"/>
  <c r="O141" i="13"/>
  <c r="P124" i="18"/>
  <c r="Q124" i="18" s="1"/>
  <c r="S124" i="18" s="1"/>
  <c r="U124" i="18" s="1"/>
  <c r="AT124" i="18" s="1"/>
  <c r="P80" i="1"/>
  <c r="Q80" i="1" s="1"/>
  <c r="S80" i="1" s="1"/>
  <c r="U80" i="1" s="1"/>
  <c r="AQ80" i="1" s="1"/>
  <c r="AU80" i="1" s="1"/>
  <c r="P110" i="6"/>
  <c r="Q110" i="6" s="1"/>
  <c r="S110" i="6" s="1"/>
  <c r="U110" i="6" s="1"/>
  <c r="AT110" i="6" s="1"/>
  <c r="AX110" i="6" s="1"/>
  <c r="O111" i="6"/>
  <c r="AX127" i="25"/>
  <c r="BA127" i="25"/>
  <c r="P48" i="5"/>
  <c r="Q48" i="5" s="1"/>
  <c r="S48" i="5" s="1"/>
  <c r="U48" i="5" s="1"/>
  <c r="AQ48" i="5" s="1"/>
  <c r="AU48" i="5" s="1"/>
  <c r="O49" i="5"/>
  <c r="AX124" i="20"/>
  <c r="BA124" i="20"/>
  <c r="P78" i="17"/>
  <c r="Q78" i="17" s="1"/>
  <c r="S78" i="17" s="1"/>
  <c r="U78" i="17" s="1"/>
  <c r="AQ78" i="17" s="1"/>
  <c r="AU78" i="17" s="1"/>
  <c r="P65" i="3"/>
  <c r="Q65" i="3" s="1"/>
  <c r="S65" i="3" s="1"/>
  <c r="U65" i="3" s="1"/>
  <c r="AQ65" i="3" s="1"/>
  <c r="AU65" i="3" s="1"/>
  <c r="P79" i="19"/>
  <c r="Q79" i="19" s="1"/>
  <c r="S79" i="19" s="1"/>
  <c r="U79" i="19" s="1"/>
  <c r="AQ79" i="19" s="1"/>
  <c r="AU79" i="19" s="1"/>
  <c r="O80" i="19"/>
  <c r="P65" i="24"/>
  <c r="Q65" i="24" s="1"/>
  <c r="S65" i="24" s="1"/>
  <c r="U65" i="24" s="1"/>
  <c r="AQ65" i="24" s="1"/>
  <c r="AU65" i="24" s="1"/>
  <c r="P95" i="30"/>
  <c r="Q95" i="30" s="1"/>
  <c r="S95" i="30" s="1"/>
  <c r="U95" i="30" s="1"/>
  <c r="AJ95" i="30" s="1"/>
  <c r="AN95" i="30" s="1"/>
  <c r="O96" i="30"/>
  <c r="N140" i="23"/>
  <c r="P139" i="23"/>
  <c r="Q139" i="23" s="1"/>
  <c r="S139" i="23" s="1"/>
  <c r="U139" i="23" s="1"/>
  <c r="AT139" i="23" s="1"/>
  <c r="AX139" i="23" s="1"/>
  <c r="O140" i="23"/>
  <c r="P47" i="28"/>
  <c r="Q47" i="28" s="1"/>
  <c r="S47" i="28" s="1"/>
  <c r="U47" i="28" s="1"/>
  <c r="AQ47" i="28" s="1"/>
  <c r="AU47" i="28" s="1"/>
  <c r="O48" i="28"/>
  <c r="O50" i="12"/>
  <c r="O50" i="4"/>
  <c r="O94" i="5"/>
  <c r="O139" i="5"/>
  <c r="P140" i="2"/>
  <c r="Q140" i="2" s="1"/>
  <c r="S140" i="2" s="1"/>
  <c r="U140" i="2" s="1"/>
  <c r="AT140" i="2" s="1"/>
  <c r="AX140" i="2" s="1"/>
  <c r="O141" i="2"/>
  <c r="N140" i="26"/>
  <c r="O140" i="26" s="1"/>
  <c r="P63" i="9"/>
  <c r="Q63" i="9" s="1"/>
  <c r="S63" i="9" s="1"/>
  <c r="U63" i="9" s="1"/>
  <c r="AQ63" i="9" s="1"/>
  <c r="AU63" i="9" s="1"/>
  <c r="O64" i="9"/>
  <c r="P65" i="2"/>
  <c r="Q65" i="2" s="1"/>
  <c r="S65" i="2" s="1"/>
  <c r="U65" i="2" s="1"/>
  <c r="AQ65" i="2" s="1"/>
  <c r="AU65" i="2" s="1"/>
  <c r="O66" i="2"/>
  <c r="O32" i="6"/>
  <c r="O140" i="6"/>
  <c r="P63" i="33"/>
  <c r="Q63" i="33" s="1"/>
  <c r="S63" i="33" s="1"/>
  <c r="U63" i="33" s="1"/>
  <c r="AQ63" i="33" s="1"/>
  <c r="AU63" i="33" s="1"/>
  <c r="O64" i="33"/>
  <c r="P32" i="30"/>
  <c r="Q32" i="30" s="1"/>
  <c r="S32" i="30" s="1"/>
  <c r="U32" i="30" s="1"/>
  <c r="AQ32" i="30" s="1"/>
  <c r="AU32" i="30" s="1"/>
  <c r="P109" i="17"/>
  <c r="Q109" i="17" s="1"/>
  <c r="S109" i="17" s="1"/>
  <c r="U109" i="17" s="1"/>
  <c r="AT109" i="17" s="1"/>
  <c r="AX109" i="17" s="1"/>
  <c r="O78" i="14"/>
  <c r="P94" i="22"/>
  <c r="Q94" i="22" s="1"/>
  <c r="S94" i="22" s="1"/>
  <c r="U94" i="22" s="1"/>
  <c r="AJ94" i="22" s="1"/>
  <c r="AN94" i="22" s="1"/>
  <c r="O95" i="22"/>
  <c r="AX124" i="10"/>
  <c r="BA124" i="10"/>
  <c r="P94" i="33"/>
  <c r="Q94" i="33" s="1"/>
  <c r="S94" i="33" s="1"/>
  <c r="U94" i="33" s="1"/>
  <c r="AJ94" i="33" s="1"/>
  <c r="AN94" i="33" s="1"/>
  <c r="P125" i="4"/>
  <c r="Q125" i="4" s="1"/>
  <c r="S125" i="4" s="1"/>
  <c r="U125" i="4" s="1"/>
  <c r="AT125" i="4" s="1"/>
  <c r="O126" i="4"/>
  <c r="P109" i="19"/>
  <c r="Q109" i="19" s="1"/>
  <c r="S109" i="19" s="1"/>
  <c r="U109" i="19" s="1"/>
  <c r="AT109" i="19" s="1"/>
  <c r="AX109" i="19" s="1"/>
  <c r="P111" i="33"/>
  <c r="Q111" i="33" s="1"/>
  <c r="S111" i="33" s="1"/>
  <c r="U111" i="33" s="1"/>
  <c r="AT111" i="33" s="1"/>
  <c r="AX111" i="33" s="1"/>
  <c r="O112" i="33"/>
  <c r="O31" i="1"/>
  <c r="O33" i="8"/>
  <c r="P95" i="1"/>
  <c r="Q95" i="1" s="1"/>
  <c r="S95" i="1" s="1"/>
  <c r="U95" i="1" s="1"/>
  <c r="AJ95" i="1" s="1"/>
  <c r="AN95" i="1" s="1"/>
  <c r="O96" i="1"/>
  <c r="O66" i="12"/>
  <c r="O94" i="14"/>
  <c r="O81" i="15"/>
  <c r="P140" i="33"/>
  <c r="Q140" i="33" s="1"/>
  <c r="S140" i="33" s="1"/>
  <c r="U140" i="33" s="1"/>
  <c r="AT140" i="33" s="1"/>
  <c r="AX140" i="33" s="1"/>
  <c r="O141" i="33"/>
  <c r="O78" i="22"/>
  <c r="O111" i="23"/>
  <c r="O31" i="14"/>
  <c r="O34" i="13"/>
  <c r="P95" i="16"/>
  <c r="Q95" i="16" s="1"/>
  <c r="S95" i="16" s="1"/>
  <c r="U95" i="16" s="1"/>
  <c r="AJ95" i="16" s="1"/>
  <c r="AN95" i="16" s="1"/>
  <c r="O96" i="16"/>
  <c r="O33" i="9"/>
  <c r="O33" i="31"/>
  <c r="P110" i="24"/>
  <c r="Q110" i="24" s="1"/>
  <c r="S110" i="24" s="1"/>
  <c r="U110" i="24" s="1"/>
  <c r="AT110" i="24" s="1"/>
  <c r="AX110" i="24" s="1"/>
  <c r="O111" i="24"/>
  <c r="N125" i="7"/>
  <c r="P124" i="7"/>
  <c r="Q124" i="7" s="1"/>
  <c r="S124" i="7" s="1"/>
  <c r="U124" i="7" s="1"/>
  <c r="AT124" i="7" s="1"/>
  <c r="O125" i="7"/>
  <c r="O49" i="27"/>
  <c r="P80" i="12"/>
  <c r="Q80" i="12" s="1"/>
  <c r="S80" i="12" s="1"/>
  <c r="U80" i="12" s="1"/>
  <c r="AQ80" i="12" s="1"/>
  <c r="AU80" i="12" s="1"/>
  <c r="O81" i="12"/>
  <c r="P63" i="23"/>
  <c r="Q63" i="23" s="1"/>
  <c r="S63" i="23" s="1"/>
  <c r="U63" i="23" s="1"/>
  <c r="AQ63" i="23" s="1"/>
  <c r="AU63" i="23" s="1"/>
  <c r="P110" i="29"/>
  <c r="Q110" i="29" s="1"/>
  <c r="S110" i="29" s="1"/>
  <c r="U110" i="29" s="1"/>
  <c r="AT110" i="29" s="1"/>
  <c r="AX110" i="29" s="1"/>
  <c r="O111" i="29"/>
  <c r="P140" i="9"/>
  <c r="Q140" i="9" s="1"/>
  <c r="S140" i="9" s="1"/>
  <c r="U140" i="9" s="1"/>
  <c r="AT140" i="9" s="1"/>
  <c r="AX140" i="9" s="1"/>
  <c r="P78" i="8"/>
  <c r="Q78" i="8" s="1"/>
  <c r="S78" i="8" s="1"/>
  <c r="U78" i="8" s="1"/>
  <c r="AQ78" i="8" s="1"/>
  <c r="AU78" i="8" s="1"/>
  <c r="O79" i="8"/>
  <c r="P49" i="22"/>
  <c r="Q49" i="22" s="1"/>
  <c r="S49" i="22" s="1"/>
  <c r="U49" i="22" s="1"/>
  <c r="AQ49" i="22" s="1"/>
  <c r="AU49" i="22" s="1"/>
  <c r="P111" i="28"/>
  <c r="Q111" i="28" s="1"/>
  <c r="S111" i="28" s="1"/>
  <c r="U111" i="28" s="1"/>
  <c r="AT111" i="28" s="1"/>
  <c r="AX111" i="28" s="1"/>
  <c r="O112" i="28"/>
  <c r="P79" i="9"/>
  <c r="Q79" i="9" s="1"/>
  <c r="S79" i="9" s="1"/>
  <c r="U79" i="9" s="1"/>
  <c r="AQ79" i="9" s="1"/>
  <c r="AU79" i="9" s="1"/>
  <c r="O80" i="9"/>
  <c r="P125" i="9"/>
  <c r="Q125" i="9" s="1"/>
  <c r="S125" i="9" s="1"/>
  <c r="U125" i="9" s="1"/>
  <c r="AT125" i="9" s="1"/>
  <c r="O126" i="9"/>
  <c r="P65" i="10"/>
  <c r="Q65" i="10" s="1"/>
  <c r="S65" i="10" s="1"/>
  <c r="U65" i="10" s="1"/>
  <c r="AQ65" i="10" s="1"/>
  <c r="AU65" i="10" s="1"/>
  <c r="O66" i="10"/>
  <c r="P141" i="20"/>
  <c r="Q141" i="20" s="1"/>
  <c r="S141" i="20" s="1"/>
  <c r="U141" i="20" s="1"/>
  <c r="AT141" i="20" s="1"/>
  <c r="AX141" i="20" s="1"/>
  <c r="P108" i="22"/>
  <c r="Q108" i="22" s="1"/>
  <c r="S108" i="22" s="1"/>
  <c r="U108" i="22" s="1"/>
  <c r="AT108" i="22" s="1"/>
  <c r="AX108" i="22" s="1"/>
  <c r="N109" i="22"/>
  <c r="O109" i="22"/>
  <c r="P143" i="25"/>
  <c r="Q143" i="25" s="1"/>
  <c r="S143" i="25" s="1"/>
  <c r="U143" i="25" s="1"/>
  <c r="AT143" i="25" s="1"/>
  <c r="AX143" i="25" s="1"/>
  <c r="P65" i="6"/>
  <c r="Q65" i="6" s="1"/>
  <c r="S65" i="6" s="1"/>
  <c r="U65" i="6" s="1"/>
  <c r="AQ65" i="6" s="1"/>
  <c r="AU65" i="6" s="1"/>
  <c r="O66" i="6"/>
  <c r="P65" i="31"/>
  <c r="Q65" i="31" s="1"/>
  <c r="S65" i="31" s="1"/>
  <c r="U65" i="31" s="1"/>
  <c r="AQ65" i="31" s="1"/>
  <c r="AU65" i="31" s="1"/>
  <c r="O66" i="31"/>
  <c r="P33" i="3"/>
  <c r="Q33" i="3" s="1"/>
  <c r="S33" i="3" s="1"/>
  <c r="U33" i="3" s="1"/>
  <c r="AQ33" i="3" s="1"/>
  <c r="AU33" i="3" s="1"/>
  <c r="P63" i="8"/>
  <c r="Q63" i="8" s="1"/>
  <c r="S63" i="8" s="1"/>
  <c r="U63" i="8" s="1"/>
  <c r="AQ63" i="8" s="1"/>
  <c r="AU63" i="8" s="1"/>
  <c r="O64" i="8"/>
  <c r="P63" i="28"/>
  <c r="Q63" i="28" s="1"/>
  <c r="S63" i="28" s="1"/>
  <c r="U63" i="28" s="1"/>
  <c r="AQ63" i="28" s="1"/>
  <c r="AU63" i="28" s="1"/>
  <c r="O64" i="28"/>
  <c r="P109" i="15"/>
  <c r="Q109" i="15" s="1"/>
  <c r="S109" i="15" s="1"/>
  <c r="U109" i="15" s="1"/>
  <c r="AT109" i="15" s="1"/>
  <c r="AX109" i="15" s="1"/>
  <c r="O110" i="15"/>
  <c r="P124" i="33"/>
  <c r="Q124" i="33" s="1"/>
  <c r="S124" i="33" s="1"/>
  <c r="U124" i="33" s="1"/>
  <c r="AT124" i="33" s="1"/>
  <c r="N140" i="24"/>
  <c r="O140" i="24" s="1"/>
  <c r="O64" i="16"/>
  <c r="O125" i="15"/>
  <c r="BA124" i="9"/>
  <c r="AX124" i="9"/>
  <c r="O94" i="24"/>
  <c r="O124" i="22"/>
  <c r="O109" i="4"/>
  <c r="O94" i="29"/>
  <c r="O140" i="18"/>
  <c r="P140" i="16"/>
  <c r="Q140" i="16" s="1"/>
  <c r="S140" i="16" s="1"/>
  <c r="U140" i="16" s="1"/>
  <c r="AT140" i="16" s="1"/>
  <c r="AX140" i="16" s="1"/>
  <c r="O141" i="16"/>
  <c r="O33" i="24"/>
  <c r="O51" i="11"/>
  <c r="O63" i="14"/>
  <c r="O140" i="12"/>
  <c r="N109" i="21"/>
  <c r="O109" i="21" s="1"/>
  <c r="O81" i="2"/>
  <c r="O63" i="25"/>
  <c r="P141" i="27"/>
  <c r="Q141" i="27" s="1"/>
  <c r="S141" i="27" s="1"/>
  <c r="U141" i="27" s="1"/>
  <c r="AT141" i="27" s="1"/>
  <c r="AX141" i="27" s="1"/>
  <c r="O142" i="27"/>
  <c r="P110" i="13"/>
  <c r="Q110" i="13" s="1"/>
  <c r="S110" i="13" s="1"/>
  <c r="U110" i="13" s="1"/>
  <c r="AT110" i="13" s="1"/>
  <c r="AX110" i="13" s="1"/>
  <c r="O111" i="13"/>
  <c r="AX124" i="21"/>
  <c r="BA124" i="21"/>
  <c r="P94" i="12"/>
  <c r="Q94" i="12" s="1"/>
  <c r="S94" i="12" s="1"/>
  <c r="U94" i="12" s="1"/>
  <c r="AJ94" i="12" s="1"/>
  <c r="AN94" i="12" s="1"/>
  <c r="O95" i="12"/>
  <c r="O112" i="25"/>
  <c r="O125" i="21"/>
  <c r="BA124" i="15"/>
  <c r="AX124" i="15"/>
  <c r="O48" i="1"/>
  <c r="O34" i="21"/>
  <c r="BA123" i="22"/>
  <c r="AX123" i="22"/>
  <c r="O79" i="23"/>
  <c r="P95" i="3"/>
  <c r="Q95" i="3" s="1"/>
  <c r="S95" i="3" s="1"/>
  <c r="U95" i="3" s="1"/>
  <c r="AJ95" i="3" s="1"/>
  <c r="AN95" i="3" s="1"/>
  <c r="O96" i="3"/>
  <c r="P63" i="27"/>
  <c r="Q63" i="27" s="1"/>
  <c r="S63" i="27" s="1"/>
  <c r="U63" i="27" s="1"/>
  <c r="AQ63" i="27" s="1"/>
  <c r="AU63" i="27" s="1"/>
  <c r="O79" i="25"/>
  <c r="O140" i="17"/>
  <c r="N125" i="10"/>
  <c r="O125" i="10" s="1"/>
  <c r="P48" i="8"/>
  <c r="Q48" i="8" s="1"/>
  <c r="S48" i="8" s="1"/>
  <c r="U48" i="8" s="1"/>
  <c r="AQ48" i="8" s="1"/>
  <c r="AU48" i="8" s="1"/>
  <c r="O49" i="8"/>
  <c r="O78" i="7"/>
  <c r="O32" i="28"/>
  <c r="N140" i="12"/>
  <c r="O139" i="31"/>
  <c r="P50" i="34" l="1"/>
  <c r="Q50" i="34" s="1"/>
  <c r="S50" i="34" s="1"/>
  <c r="U50" i="34" s="1"/>
  <c r="AQ50" i="34" s="1"/>
  <c r="AU50" i="34" s="1"/>
  <c r="O51" i="34"/>
  <c r="P126" i="34"/>
  <c r="Q126" i="34" s="1"/>
  <c r="S126" i="34" s="1"/>
  <c r="U126" i="34" s="1"/>
  <c r="AT126" i="34" s="1"/>
  <c r="O127" i="34"/>
  <c r="P32" i="34"/>
  <c r="Q32" i="34" s="1"/>
  <c r="S32" i="34" s="1"/>
  <c r="U32" i="34" s="1"/>
  <c r="AQ32" i="34" s="1"/>
  <c r="AU32" i="34" s="1"/>
  <c r="O33" i="34"/>
  <c r="P79" i="34"/>
  <c r="Q79" i="34" s="1"/>
  <c r="S79" i="34" s="1"/>
  <c r="U79" i="34" s="1"/>
  <c r="AQ79" i="34" s="1"/>
  <c r="AU79" i="34" s="1"/>
  <c r="O80" i="34"/>
  <c r="P67" i="34"/>
  <c r="Q67" i="34" s="1"/>
  <c r="S67" i="34" s="1"/>
  <c r="U67" i="34" s="1"/>
  <c r="AQ67" i="34" s="1"/>
  <c r="AU67" i="34" s="1"/>
  <c r="N68" i="34"/>
  <c r="O68" i="34"/>
  <c r="P111" i="34"/>
  <c r="Q111" i="34" s="1"/>
  <c r="S111" i="34" s="1"/>
  <c r="U111" i="34" s="1"/>
  <c r="AT111" i="34" s="1"/>
  <c r="AX111" i="34" s="1"/>
  <c r="O112" i="34"/>
  <c r="P94" i="34"/>
  <c r="Q94" i="34" s="1"/>
  <c r="S94" i="34" s="1"/>
  <c r="U94" i="34" s="1"/>
  <c r="AJ94" i="34" s="1"/>
  <c r="AN94" i="34" s="1"/>
  <c r="O95" i="34"/>
  <c r="P141" i="34"/>
  <c r="Q141" i="34" s="1"/>
  <c r="S141" i="34" s="1"/>
  <c r="U141" i="34" s="1"/>
  <c r="AT141" i="34" s="1"/>
  <c r="AX141" i="34" s="1"/>
  <c r="P140" i="28"/>
  <c r="Q140" i="28" s="1"/>
  <c r="S140" i="28" s="1"/>
  <c r="U140" i="28" s="1"/>
  <c r="AT140" i="28" s="1"/>
  <c r="AX140" i="28" s="1"/>
  <c r="O141" i="28"/>
  <c r="P125" i="10"/>
  <c r="Q125" i="10" s="1"/>
  <c r="S125" i="10" s="1"/>
  <c r="U125" i="10" s="1"/>
  <c r="AT125" i="10" s="1"/>
  <c r="O126" i="10"/>
  <c r="P125" i="20"/>
  <c r="Q125" i="20" s="1"/>
  <c r="S125" i="20" s="1"/>
  <c r="U125" i="20" s="1"/>
  <c r="AT125" i="20" s="1"/>
  <c r="P109" i="5"/>
  <c r="Q109" i="5" s="1"/>
  <c r="S109" i="5" s="1"/>
  <c r="U109" i="5" s="1"/>
  <c r="AT109" i="5" s="1"/>
  <c r="AX109" i="5" s="1"/>
  <c r="O110" i="5"/>
  <c r="P140" i="26"/>
  <c r="Q140" i="26" s="1"/>
  <c r="S140" i="26" s="1"/>
  <c r="U140" i="26" s="1"/>
  <c r="AT140" i="26" s="1"/>
  <c r="AX140" i="26" s="1"/>
  <c r="O141" i="26"/>
  <c r="P140" i="24"/>
  <c r="Q140" i="24" s="1"/>
  <c r="S140" i="24" s="1"/>
  <c r="U140" i="24" s="1"/>
  <c r="AT140" i="24" s="1"/>
  <c r="AX140" i="24" s="1"/>
  <c r="P95" i="8"/>
  <c r="Q95" i="8" s="1"/>
  <c r="S95" i="8" s="1"/>
  <c r="U95" i="8" s="1"/>
  <c r="AJ95" i="8" s="1"/>
  <c r="AN95" i="8" s="1"/>
  <c r="P66" i="29"/>
  <c r="Q66" i="29" s="1"/>
  <c r="S66" i="29" s="1"/>
  <c r="U66" i="29" s="1"/>
  <c r="AQ66" i="29" s="1"/>
  <c r="AU66" i="29" s="1"/>
  <c r="P35" i="20"/>
  <c r="Q35" i="20" s="1"/>
  <c r="S35" i="20" s="1"/>
  <c r="U35" i="20" s="1"/>
  <c r="AQ35" i="20" s="1"/>
  <c r="AU35" i="20" s="1"/>
  <c r="P139" i="31"/>
  <c r="Q139" i="31" s="1"/>
  <c r="S139" i="31" s="1"/>
  <c r="U139" i="31" s="1"/>
  <c r="AT139" i="31" s="1"/>
  <c r="AX139" i="31" s="1"/>
  <c r="P80" i="19"/>
  <c r="Q80" i="19" s="1"/>
  <c r="S80" i="19" s="1"/>
  <c r="U80" i="19" s="1"/>
  <c r="AQ80" i="19" s="1"/>
  <c r="AU80" i="19" s="1"/>
  <c r="O81" i="19"/>
  <c r="BA124" i="31"/>
  <c r="AX124" i="31"/>
  <c r="P48" i="20"/>
  <c r="Q48" i="20" s="1"/>
  <c r="S48" i="20" s="1"/>
  <c r="U48" i="20" s="1"/>
  <c r="AQ48" i="20" s="1"/>
  <c r="AU48" i="20" s="1"/>
  <c r="O49" i="20"/>
  <c r="P79" i="11"/>
  <c r="Q79" i="11" s="1"/>
  <c r="S79" i="11" s="1"/>
  <c r="U79" i="11" s="1"/>
  <c r="AQ79" i="11" s="1"/>
  <c r="AU79" i="11" s="1"/>
  <c r="O80" i="11"/>
  <c r="P125" i="14"/>
  <c r="Q125" i="14" s="1"/>
  <c r="S125" i="14" s="1"/>
  <c r="U125" i="14" s="1"/>
  <c r="AT125" i="14" s="1"/>
  <c r="O126" i="14"/>
  <c r="P64" i="4"/>
  <c r="Q64" i="4" s="1"/>
  <c r="S64" i="4" s="1"/>
  <c r="U64" i="4" s="1"/>
  <c r="AQ64" i="4" s="1"/>
  <c r="AU64" i="4" s="1"/>
  <c r="O65" i="4"/>
  <c r="P49" i="7"/>
  <c r="Q49" i="7" s="1"/>
  <c r="S49" i="7" s="1"/>
  <c r="U49" i="7" s="1"/>
  <c r="AQ49" i="7" s="1"/>
  <c r="AU49" i="7" s="1"/>
  <c r="O50" i="7"/>
  <c r="P66" i="19"/>
  <c r="Q66" i="19" s="1"/>
  <c r="S66" i="19" s="1"/>
  <c r="U66" i="19" s="1"/>
  <c r="AQ66" i="19" s="1"/>
  <c r="AU66" i="19" s="1"/>
  <c r="O67" i="19"/>
  <c r="P35" i="12"/>
  <c r="Q35" i="12" s="1"/>
  <c r="S35" i="12" s="1"/>
  <c r="U35" i="12" s="1"/>
  <c r="AQ35" i="12" s="1"/>
  <c r="AU35" i="12" s="1"/>
  <c r="N36" i="12"/>
  <c r="P79" i="13"/>
  <c r="Q79" i="13" s="1"/>
  <c r="S79" i="13" s="1"/>
  <c r="U79" i="13" s="1"/>
  <c r="AQ79" i="13" s="1"/>
  <c r="AU79" i="13" s="1"/>
  <c r="O80" i="13"/>
  <c r="P34" i="22"/>
  <c r="Q34" i="22" s="1"/>
  <c r="S34" i="22" s="1"/>
  <c r="U34" i="22" s="1"/>
  <c r="AQ34" i="22" s="1"/>
  <c r="AU34" i="22" s="1"/>
  <c r="P126" i="6"/>
  <c r="Q126" i="6" s="1"/>
  <c r="S126" i="6" s="1"/>
  <c r="U126" i="6" s="1"/>
  <c r="AT126" i="6" s="1"/>
  <c r="P35" i="23"/>
  <c r="Q35" i="23" s="1"/>
  <c r="S35" i="23" s="1"/>
  <c r="U35" i="23" s="1"/>
  <c r="AQ35" i="23" s="1"/>
  <c r="AU35" i="23" s="1"/>
  <c r="P79" i="8"/>
  <c r="Q79" i="8" s="1"/>
  <c r="S79" i="8" s="1"/>
  <c r="U79" i="8" s="1"/>
  <c r="AQ79" i="8" s="1"/>
  <c r="AU79" i="8" s="1"/>
  <c r="O80" i="8"/>
  <c r="P79" i="23"/>
  <c r="Q79" i="23" s="1"/>
  <c r="S79" i="23" s="1"/>
  <c r="U79" i="23" s="1"/>
  <c r="AQ79" i="23" s="1"/>
  <c r="AU79" i="23" s="1"/>
  <c r="O80" i="23"/>
  <c r="P142" i="27"/>
  <c r="Q142" i="27" s="1"/>
  <c r="S142" i="27" s="1"/>
  <c r="U142" i="27" s="1"/>
  <c r="AT142" i="27" s="1"/>
  <c r="AX142" i="27" s="1"/>
  <c r="O143" i="27"/>
  <c r="P109" i="4"/>
  <c r="Q109" i="4" s="1"/>
  <c r="S109" i="4" s="1"/>
  <c r="U109" i="4" s="1"/>
  <c r="AT109" i="4" s="1"/>
  <c r="AX109" i="4" s="1"/>
  <c r="O110" i="4"/>
  <c r="P33" i="31"/>
  <c r="Q33" i="31" s="1"/>
  <c r="S33" i="31" s="1"/>
  <c r="U33" i="31" s="1"/>
  <c r="AQ33" i="31" s="1"/>
  <c r="AU33" i="31" s="1"/>
  <c r="O34" i="31"/>
  <c r="P78" i="14"/>
  <c r="Q78" i="14" s="1"/>
  <c r="S78" i="14" s="1"/>
  <c r="U78" i="14" s="1"/>
  <c r="AQ78" i="14" s="1"/>
  <c r="AU78" i="14" s="1"/>
  <c r="O79" i="14"/>
  <c r="P139" i="5"/>
  <c r="Q139" i="5" s="1"/>
  <c r="S139" i="5" s="1"/>
  <c r="U139" i="5" s="1"/>
  <c r="AT139" i="5" s="1"/>
  <c r="AX139" i="5" s="1"/>
  <c r="BA124" i="18"/>
  <c r="AX124" i="18"/>
  <c r="P81" i="21"/>
  <c r="Q81" i="21" s="1"/>
  <c r="S81" i="21" s="1"/>
  <c r="U81" i="21" s="1"/>
  <c r="AQ81" i="21" s="1"/>
  <c r="AU81" i="21" s="1"/>
  <c r="O82" i="21"/>
  <c r="P110" i="27"/>
  <c r="Q110" i="27" s="1"/>
  <c r="S110" i="27" s="1"/>
  <c r="U110" i="27" s="1"/>
  <c r="AT110" i="27" s="1"/>
  <c r="AX110" i="27" s="1"/>
  <c r="O111" i="27"/>
  <c r="N125" i="31"/>
  <c r="O125" i="31" s="1"/>
  <c r="N140" i="30"/>
  <c r="O140" i="30" s="1"/>
  <c r="BA124" i="14"/>
  <c r="AX124" i="14"/>
  <c r="O49" i="15"/>
  <c r="O140" i="10"/>
  <c r="N140" i="4"/>
  <c r="O140" i="4" s="1"/>
  <c r="P96" i="13"/>
  <c r="Q96" i="13" s="1"/>
  <c r="S96" i="13" s="1"/>
  <c r="U96" i="13" s="1"/>
  <c r="AJ96" i="13" s="1"/>
  <c r="AN96" i="13" s="1"/>
  <c r="O97" i="13"/>
  <c r="P78" i="31"/>
  <c r="Q78" i="31" s="1"/>
  <c r="S78" i="31" s="1"/>
  <c r="U78" i="31" s="1"/>
  <c r="AQ78" i="31" s="1"/>
  <c r="AU78" i="31" s="1"/>
  <c r="P140" i="8"/>
  <c r="Q140" i="8" s="1"/>
  <c r="S140" i="8" s="1"/>
  <c r="U140" i="8" s="1"/>
  <c r="AT140" i="8" s="1"/>
  <c r="AX140" i="8" s="1"/>
  <c r="O141" i="8"/>
  <c r="P80" i="20"/>
  <c r="Q80" i="20" s="1"/>
  <c r="S80" i="20" s="1"/>
  <c r="U80" i="20" s="1"/>
  <c r="AQ80" i="20" s="1"/>
  <c r="AU80" i="20" s="1"/>
  <c r="O81" i="20"/>
  <c r="BA125" i="6"/>
  <c r="AX125" i="6"/>
  <c r="P111" i="13"/>
  <c r="Q111" i="13" s="1"/>
  <c r="S111" i="13" s="1"/>
  <c r="U111" i="13" s="1"/>
  <c r="AT111" i="13" s="1"/>
  <c r="AX111" i="13" s="1"/>
  <c r="O112" i="13"/>
  <c r="P94" i="29"/>
  <c r="Q94" i="29" s="1"/>
  <c r="S94" i="29" s="1"/>
  <c r="U94" i="29" s="1"/>
  <c r="AJ94" i="29" s="1"/>
  <c r="AN94" i="29" s="1"/>
  <c r="O95" i="29"/>
  <c r="P109" i="22"/>
  <c r="Q109" i="22" s="1"/>
  <c r="S109" i="22" s="1"/>
  <c r="U109" i="22" s="1"/>
  <c r="AT109" i="22" s="1"/>
  <c r="AX109" i="22" s="1"/>
  <c r="O110" i="22"/>
  <c r="P32" i="28"/>
  <c r="Q32" i="28" s="1"/>
  <c r="S32" i="28" s="1"/>
  <c r="U32" i="28" s="1"/>
  <c r="AQ32" i="28" s="1"/>
  <c r="AU32" i="28" s="1"/>
  <c r="O33" i="28"/>
  <c r="O141" i="9"/>
  <c r="P33" i="9"/>
  <c r="Q33" i="9" s="1"/>
  <c r="S33" i="9" s="1"/>
  <c r="U33" i="9" s="1"/>
  <c r="AQ33" i="9" s="1"/>
  <c r="AU33" i="9" s="1"/>
  <c r="O34" i="9"/>
  <c r="P33" i="8"/>
  <c r="Q33" i="8" s="1"/>
  <c r="S33" i="8" s="1"/>
  <c r="U33" i="8" s="1"/>
  <c r="AQ33" i="8" s="1"/>
  <c r="AU33" i="8" s="1"/>
  <c r="O110" i="17"/>
  <c r="O66" i="3"/>
  <c r="N125" i="18"/>
  <c r="O125" i="18" s="1"/>
  <c r="P64" i="26"/>
  <c r="Q64" i="26" s="1"/>
  <c r="S64" i="26" s="1"/>
  <c r="U64" i="26" s="1"/>
  <c r="AQ64" i="26" s="1"/>
  <c r="AU64" i="26" s="1"/>
  <c r="O80" i="33"/>
  <c r="O140" i="7"/>
  <c r="O49" i="3"/>
  <c r="P48" i="30"/>
  <c r="Q48" i="30" s="1"/>
  <c r="S48" i="30" s="1"/>
  <c r="U48" i="30" s="1"/>
  <c r="AQ48" i="30" s="1"/>
  <c r="AU48" i="30" s="1"/>
  <c r="O49" i="30"/>
  <c r="O141" i="19"/>
  <c r="O34" i="25"/>
  <c r="O81" i="3"/>
  <c r="O64" i="17"/>
  <c r="O51" i="29"/>
  <c r="P141" i="2"/>
  <c r="Q141" i="2" s="1"/>
  <c r="S141" i="2" s="1"/>
  <c r="U141" i="2" s="1"/>
  <c r="AT141" i="2" s="1"/>
  <c r="AX141" i="2" s="1"/>
  <c r="O142" i="2"/>
  <c r="P33" i="4"/>
  <c r="Q33" i="4" s="1"/>
  <c r="S33" i="4" s="1"/>
  <c r="U33" i="4" s="1"/>
  <c r="AQ33" i="4" s="1"/>
  <c r="AU33" i="4" s="1"/>
  <c r="P78" i="7"/>
  <c r="Q78" i="7" s="1"/>
  <c r="S78" i="7" s="1"/>
  <c r="U78" i="7" s="1"/>
  <c r="AQ78" i="7" s="1"/>
  <c r="AU78" i="7" s="1"/>
  <c r="O79" i="7"/>
  <c r="P34" i="21"/>
  <c r="Q34" i="21" s="1"/>
  <c r="S34" i="21" s="1"/>
  <c r="U34" i="21" s="1"/>
  <c r="AQ34" i="21" s="1"/>
  <c r="AU34" i="21" s="1"/>
  <c r="O35" i="21"/>
  <c r="P81" i="2"/>
  <c r="Q81" i="2" s="1"/>
  <c r="S81" i="2" s="1"/>
  <c r="U81" i="2" s="1"/>
  <c r="AQ81" i="2" s="1"/>
  <c r="AU81" i="2" s="1"/>
  <c r="O82" i="2"/>
  <c r="P94" i="24"/>
  <c r="Q94" i="24" s="1"/>
  <c r="S94" i="24" s="1"/>
  <c r="U94" i="24" s="1"/>
  <c r="AJ94" i="24" s="1"/>
  <c r="AN94" i="24" s="1"/>
  <c r="O95" i="24"/>
  <c r="O142" i="20"/>
  <c r="O33" i="30"/>
  <c r="P50" i="4"/>
  <c r="Q50" i="4" s="1"/>
  <c r="S50" i="4" s="1"/>
  <c r="U50" i="4" s="1"/>
  <c r="AQ50" i="4" s="1"/>
  <c r="AU50" i="4" s="1"/>
  <c r="O51" i="4"/>
  <c r="O79" i="17"/>
  <c r="N109" i="31"/>
  <c r="O109" i="31" s="1"/>
  <c r="O64" i="20"/>
  <c r="P125" i="3"/>
  <c r="Q125" i="3" s="1"/>
  <c r="S125" i="3" s="1"/>
  <c r="U125" i="3" s="1"/>
  <c r="AT125" i="3" s="1"/>
  <c r="O126" i="3"/>
  <c r="O95" i="23"/>
  <c r="O33" i="33"/>
  <c r="O95" i="20"/>
  <c r="O126" i="2"/>
  <c r="P48" i="17"/>
  <c r="Q48" i="17" s="1"/>
  <c r="S48" i="17" s="1"/>
  <c r="U48" i="17" s="1"/>
  <c r="AQ48" i="17" s="1"/>
  <c r="AU48" i="17" s="1"/>
  <c r="P65" i="18"/>
  <c r="Q65" i="18" s="1"/>
  <c r="S65" i="18" s="1"/>
  <c r="U65" i="18" s="1"/>
  <c r="AQ65" i="18" s="1"/>
  <c r="AU65" i="18" s="1"/>
  <c r="O66" i="18"/>
  <c r="P126" i="30"/>
  <c r="Q126" i="30" s="1"/>
  <c r="S126" i="30" s="1"/>
  <c r="U126" i="30" s="1"/>
  <c r="AT126" i="30" s="1"/>
  <c r="P96" i="3"/>
  <c r="Q96" i="3" s="1"/>
  <c r="S96" i="3" s="1"/>
  <c r="U96" i="3" s="1"/>
  <c r="AJ96" i="3" s="1"/>
  <c r="AN96" i="3" s="1"/>
  <c r="P111" i="24"/>
  <c r="Q111" i="24" s="1"/>
  <c r="S111" i="24" s="1"/>
  <c r="U111" i="24" s="1"/>
  <c r="AT111" i="24" s="1"/>
  <c r="AX111" i="24" s="1"/>
  <c r="P50" i="10"/>
  <c r="Q50" i="10" s="1"/>
  <c r="S50" i="10" s="1"/>
  <c r="U50" i="10" s="1"/>
  <c r="AQ50" i="10" s="1"/>
  <c r="AU50" i="10" s="1"/>
  <c r="O51" i="10"/>
  <c r="P109" i="21"/>
  <c r="Q109" i="21" s="1"/>
  <c r="S109" i="21" s="1"/>
  <c r="U109" i="21" s="1"/>
  <c r="AT109" i="21" s="1"/>
  <c r="AX109" i="21" s="1"/>
  <c r="O110" i="21"/>
  <c r="P64" i="8"/>
  <c r="Q64" i="8" s="1"/>
  <c r="S64" i="8" s="1"/>
  <c r="U64" i="8" s="1"/>
  <c r="AQ64" i="8" s="1"/>
  <c r="AU64" i="8" s="1"/>
  <c r="O65" i="8"/>
  <c r="P111" i="29"/>
  <c r="Q111" i="29" s="1"/>
  <c r="S111" i="29" s="1"/>
  <c r="U111" i="29" s="1"/>
  <c r="AT111" i="29" s="1"/>
  <c r="AX111" i="29" s="1"/>
  <c r="O112" i="29"/>
  <c r="P34" i="13"/>
  <c r="Q34" i="13" s="1"/>
  <c r="S34" i="13" s="1"/>
  <c r="U34" i="13" s="1"/>
  <c r="AQ34" i="13" s="1"/>
  <c r="AU34" i="13" s="1"/>
  <c r="O35" i="13"/>
  <c r="P112" i="33"/>
  <c r="Q112" i="33" s="1"/>
  <c r="S112" i="33" s="1"/>
  <c r="U112" i="33" s="1"/>
  <c r="AT112" i="33" s="1"/>
  <c r="AX112" i="33" s="1"/>
  <c r="O113" i="33"/>
  <c r="P50" i="12"/>
  <c r="Q50" i="12" s="1"/>
  <c r="S50" i="12" s="1"/>
  <c r="U50" i="12" s="1"/>
  <c r="AQ50" i="12" s="1"/>
  <c r="AU50" i="12" s="1"/>
  <c r="O51" i="12"/>
  <c r="P95" i="7"/>
  <c r="Q95" i="7" s="1"/>
  <c r="S95" i="7" s="1"/>
  <c r="U95" i="7" s="1"/>
  <c r="AJ95" i="7" s="1"/>
  <c r="AN95" i="7" s="1"/>
  <c r="P50" i="6"/>
  <c r="Q50" i="6" s="1"/>
  <c r="S50" i="6" s="1"/>
  <c r="U50" i="6" s="1"/>
  <c r="AQ50" i="6" s="1"/>
  <c r="AU50" i="6" s="1"/>
  <c r="O51" i="6"/>
  <c r="P126" i="8"/>
  <c r="Q126" i="8" s="1"/>
  <c r="S126" i="8" s="1"/>
  <c r="U126" i="8" s="1"/>
  <c r="AT126" i="8" s="1"/>
  <c r="O127" i="8"/>
  <c r="P48" i="23"/>
  <c r="Q48" i="23" s="1"/>
  <c r="S48" i="23" s="1"/>
  <c r="U48" i="23" s="1"/>
  <c r="AQ48" i="23" s="1"/>
  <c r="AU48" i="23" s="1"/>
  <c r="O49" i="23"/>
  <c r="P111" i="1"/>
  <c r="Q111" i="1" s="1"/>
  <c r="S111" i="1" s="1"/>
  <c r="U111" i="1" s="1"/>
  <c r="AT111" i="1" s="1"/>
  <c r="AX111" i="1" s="1"/>
  <c r="O112" i="1"/>
  <c r="P80" i="18"/>
  <c r="Q80" i="18" s="1"/>
  <c r="S80" i="18" s="1"/>
  <c r="U80" i="18" s="1"/>
  <c r="AQ80" i="18" s="1"/>
  <c r="AU80" i="18" s="1"/>
  <c r="P126" i="28"/>
  <c r="Q126" i="28" s="1"/>
  <c r="S126" i="28" s="1"/>
  <c r="U126" i="28" s="1"/>
  <c r="AT126" i="28" s="1"/>
  <c r="P48" i="31"/>
  <c r="Q48" i="31" s="1"/>
  <c r="S48" i="31" s="1"/>
  <c r="U48" i="31" s="1"/>
  <c r="AQ48" i="31" s="1"/>
  <c r="AU48" i="31" s="1"/>
  <c r="P127" i="1"/>
  <c r="Q127" i="1" s="1"/>
  <c r="S127" i="1" s="1"/>
  <c r="U127" i="1" s="1"/>
  <c r="AT127" i="1" s="1"/>
  <c r="BA125" i="2"/>
  <c r="AX125" i="2"/>
  <c r="P110" i="8"/>
  <c r="Q110" i="8" s="1"/>
  <c r="S110" i="8" s="1"/>
  <c r="U110" i="8" s="1"/>
  <c r="AT110" i="8" s="1"/>
  <c r="AX110" i="8" s="1"/>
  <c r="O111" i="8"/>
  <c r="AX125" i="30"/>
  <c r="BA125" i="30"/>
  <c r="P48" i="24"/>
  <c r="Q48" i="24" s="1"/>
  <c r="S48" i="24" s="1"/>
  <c r="U48" i="24" s="1"/>
  <c r="AQ48" i="24" s="1"/>
  <c r="AU48" i="24" s="1"/>
  <c r="O49" i="24"/>
  <c r="P79" i="26"/>
  <c r="Q79" i="26" s="1"/>
  <c r="S79" i="26" s="1"/>
  <c r="U79" i="26" s="1"/>
  <c r="AQ79" i="26" s="1"/>
  <c r="AU79" i="26" s="1"/>
  <c r="P66" i="10"/>
  <c r="Q66" i="10" s="1"/>
  <c r="S66" i="10" s="1"/>
  <c r="U66" i="10" s="1"/>
  <c r="AQ66" i="10" s="1"/>
  <c r="AU66" i="10" s="1"/>
  <c r="P31" i="14"/>
  <c r="Q31" i="14" s="1"/>
  <c r="S31" i="14" s="1"/>
  <c r="U31" i="14" s="1"/>
  <c r="AQ31" i="14" s="1"/>
  <c r="AU31" i="14" s="1"/>
  <c r="P64" i="33"/>
  <c r="Q64" i="33" s="1"/>
  <c r="S64" i="33" s="1"/>
  <c r="U64" i="33" s="1"/>
  <c r="AQ64" i="33" s="1"/>
  <c r="AU64" i="33" s="1"/>
  <c r="O65" i="33"/>
  <c r="P48" i="28"/>
  <c r="Q48" i="28" s="1"/>
  <c r="S48" i="28" s="1"/>
  <c r="U48" i="28" s="1"/>
  <c r="AQ48" i="28" s="1"/>
  <c r="AU48" i="28" s="1"/>
  <c r="O49" i="28"/>
  <c r="AX125" i="8"/>
  <c r="BA125" i="8"/>
  <c r="O95" i="10"/>
  <c r="P66" i="7"/>
  <c r="Q66" i="7" s="1"/>
  <c r="S66" i="7" s="1"/>
  <c r="U66" i="7" s="1"/>
  <c r="AQ66" i="7" s="1"/>
  <c r="AU66" i="7" s="1"/>
  <c r="P109" i="26"/>
  <c r="Q109" i="26" s="1"/>
  <c r="S109" i="26" s="1"/>
  <c r="U109" i="26" s="1"/>
  <c r="AT109" i="26" s="1"/>
  <c r="AX109" i="26" s="1"/>
  <c r="BA125" i="28"/>
  <c r="AX125" i="28"/>
  <c r="O110" i="16"/>
  <c r="O51" i="13"/>
  <c r="AX126" i="1"/>
  <c r="BA126" i="1"/>
  <c r="O33" i="19"/>
  <c r="O111" i="11"/>
  <c r="P110" i="15"/>
  <c r="Q110" i="15" s="1"/>
  <c r="S110" i="15" s="1"/>
  <c r="U110" i="15" s="1"/>
  <c r="AT110" i="15" s="1"/>
  <c r="AX110" i="15" s="1"/>
  <c r="O111" i="15"/>
  <c r="P79" i="29"/>
  <c r="Q79" i="29" s="1"/>
  <c r="S79" i="29" s="1"/>
  <c r="U79" i="29" s="1"/>
  <c r="AQ79" i="29" s="1"/>
  <c r="AU79" i="29" s="1"/>
  <c r="O80" i="29"/>
  <c r="P96" i="16"/>
  <c r="Q96" i="16" s="1"/>
  <c r="S96" i="16" s="1"/>
  <c r="U96" i="16" s="1"/>
  <c r="AJ96" i="16" s="1"/>
  <c r="AN96" i="16" s="1"/>
  <c r="P140" i="12"/>
  <c r="Q140" i="12" s="1"/>
  <c r="S140" i="12" s="1"/>
  <c r="U140" i="12" s="1"/>
  <c r="AT140" i="12" s="1"/>
  <c r="AX140" i="12" s="1"/>
  <c r="P63" i="14"/>
  <c r="Q63" i="14" s="1"/>
  <c r="S63" i="14" s="1"/>
  <c r="U63" i="14" s="1"/>
  <c r="AQ63" i="14" s="1"/>
  <c r="AU63" i="14" s="1"/>
  <c r="P125" i="15"/>
  <c r="Q125" i="15" s="1"/>
  <c r="S125" i="15" s="1"/>
  <c r="U125" i="15" s="1"/>
  <c r="AT125" i="15" s="1"/>
  <c r="O34" i="3"/>
  <c r="O64" i="23"/>
  <c r="P111" i="23"/>
  <c r="Q111" i="23" s="1"/>
  <c r="S111" i="23" s="1"/>
  <c r="U111" i="23" s="1"/>
  <c r="AT111" i="23" s="1"/>
  <c r="AX111" i="23" s="1"/>
  <c r="O110" i="19"/>
  <c r="O81" i="30"/>
  <c r="O111" i="30"/>
  <c r="P95" i="17"/>
  <c r="Q95" i="17" s="1"/>
  <c r="S95" i="17" s="1"/>
  <c r="U95" i="17" s="1"/>
  <c r="AJ95" i="17" s="1"/>
  <c r="AN95" i="17" s="1"/>
  <c r="O96" i="17"/>
  <c r="O79" i="5"/>
  <c r="P140" i="14"/>
  <c r="Q140" i="14" s="1"/>
  <c r="S140" i="14" s="1"/>
  <c r="U140" i="14" s="1"/>
  <c r="AT140" i="14" s="1"/>
  <c r="AX140" i="14" s="1"/>
  <c r="O126" i="19"/>
  <c r="O141" i="11"/>
  <c r="O80" i="10"/>
  <c r="P111" i="20"/>
  <c r="Q111" i="20" s="1"/>
  <c r="S111" i="20" s="1"/>
  <c r="U111" i="20" s="1"/>
  <c r="AT111" i="20" s="1"/>
  <c r="AX111" i="20" s="1"/>
  <c r="O112" i="20"/>
  <c r="P143" i="1"/>
  <c r="Q143" i="1" s="1"/>
  <c r="S143" i="1" s="1"/>
  <c r="U143" i="1" s="1"/>
  <c r="AT143" i="1" s="1"/>
  <c r="AX143" i="1" s="1"/>
  <c r="P94" i="26"/>
  <c r="Q94" i="26" s="1"/>
  <c r="S94" i="26" s="1"/>
  <c r="U94" i="26" s="1"/>
  <c r="AJ94" i="26" s="1"/>
  <c r="AN94" i="26" s="1"/>
  <c r="O110" i="7"/>
  <c r="P126" i="5"/>
  <c r="Q126" i="5" s="1"/>
  <c r="S126" i="5" s="1"/>
  <c r="U126" i="5" s="1"/>
  <c r="AT126" i="5" s="1"/>
  <c r="O127" i="5"/>
  <c r="P95" i="22"/>
  <c r="Q95" i="22" s="1"/>
  <c r="S95" i="22" s="1"/>
  <c r="U95" i="22" s="1"/>
  <c r="AJ95" i="22" s="1"/>
  <c r="AN95" i="22" s="1"/>
  <c r="O96" i="22"/>
  <c r="P79" i="28"/>
  <c r="Q79" i="28" s="1"/>
  <c r="S79" i="28" s="1"/>
  <c r="U79" i="28" s="1"/>
  <c r="AQ79" i="28" s="1"/>
  <c r="AU79" i="28" s="1"/>
  <c r="P125" i="21"/>
  <c r="Q125" i="21" s="1"/>
  <c r="S125" i="21" s="1"/>
  <c r="U125" i="21" s="1"/>
  <c r="AT125" i="21" s="1"/>
  <c r="P51" i="11"/>
  <c r="Q51" i="11" s="1"/>
  <c r="S51" i="11" s="1"/>
  <c r="U51" i="11" s="1"/>
  <c r="AQ51" i="11" s="1"/>
  <c r="AU51" i="11" s="1"/>
  <c r="P64" i="16"/>
  <c r="Q64" i="16" s="1"/>
  <c r="S64" i="16" s="1"/>
  <c r="U64" i="16" s="1"/>
  <c r="AQ64" i="16" s="1"/>
  <c r="AU64" i="16" s="1"/>
  <c r="O65" i="16"/>
  <c r="P126" i="9"/>
  <c r="Q126" i="9" s="1"/>
  <c r="S126" i="9" s="1"/>
  <c r="U126" i="9" s="1"/>
  <c r="AT126" i="9" s="1"/>
  <c r="O127" i="9"/>
  <c r="P78" i="22"/>
  <c r="Q78" i="22" s="1"/>
  <c r="S78" i="22" s="1"/>
  <c r="U78" i="22" s="1"/>
  <c r="AQ78" i="22" s="1"/>
  <c r="AU78" i="22" s="1"/>
  <c r="O79" i="22"/>
  <c r="P140" i="6"/>
  <c r="Q140" i="6" s="1"/>
  <c r="S140" i="6" s="1"/>
  <c r="U140" i="6" s="1"/>
  <c r="AT140" i="6" s="1"/>
  <c r="AX140" i="6" s="1"/>
  <c r="O141" i="6"/>
  <c r="P49" i="5"/>
  <c r="Q49" i="5" s="1"/>
  <c r="S49" i="5" s="1"/>
  <c r="U49" i="5" s="1"/>
  <c r="AQ49" i="5" s="1"/>
  <c r="AU49" i="5" s="1"/>
  <c r="O50" i="5"/>
  <c r="BA125" i="19"/>
  <c r="AX125" i="19"/>
  <c r="O50" i="16"/>
  <c r="P64" i="5"/>
  <c r="Q64" i="5" s="1"/>
  <c r="S64" i="5" s="1"/>
  <c r="U64" i="5" s="1"/>
  <c r="AQ64" i="5" s="1"/>
  <c r="AU64" i="5" s="1"/>
  <c r="N125" i="17"/>
  <c r="O125" i="17" s="1"/>
  <c r="O34" i="5"/>
  <c r="O111" i="12"/>
  <c r="O126" i="13"/>
  <c r="P95" i="2"/>
  <c r="Q95" i="2" s="1"/>
  <c r="S95" i="2" s="1"/>
  <c r="U95" i="2" s="1"/>
  <c r="AJ95" i="2" s="1"/>
  <c r="AN95" i="2" s="1"/>
  <c r="O96" i="2"/>
  <c r="P48" i="33"/>
  <c r="Q48" i="33" s="1"/>
  <c r="S48" i="33" s="1"/>
  <c r="U48" i="33" s="1"/>
  <c r="AQ48" i="33" s="1"/>
  <c r="AU48" i="33" s="1"/>
  <c r="P80" i="4"/>
  <c r="Q80" i="4" s="1"/>
  <c r="S80" i="4" s="1"/>
  <c r="U80" i="4" s="1"/>
  <c r="AQ80" i="4" s="1"/>
  <c r="AU80" i="4" s="1"/>
  <c r="P94" i="21"/>
  <c r="Q94" i="21" s="1"/>
  <c r="S94" i="21" s="1"/>
  <c r="U94" i="21" s="1"/>
  <c r="AJ94" i="21" s="1"/>
  <c r="AN94" i="21" s="1"/>
  <c r="O95" i="21"/>
  <c r="AX125" i="5"/>
  <c r="BA125" i="5"/>
  <c r="P124" i="22"/>
  <c r="Q124" i="22" s="1"/>
  <c r="S124" i="22" s="1"/>
  <c r="U124" i="22" s="1"/>
  <c r="AT124" i="22" s="1"/>
  <c r="P141" i="13"/>
  <c r="Q141" i="13" s="1"/>
  <c r="S141" i="13" s="1"/>
  <c r="U141" i="13" s="1"/>
  <c r="AT141" i="13" s="1"/>
  <c r="AX141" i="13" s="1"/>
  <c r="P49" i="8"/>
  <c r="Q49" i="8" s="1"/>
  <c r="S49" i="8" s="1"/>
  <c r="U49" i="8" s="1"/>
  <c r="AQ49" i="8" s="1"/>
  <c r="AU49" i="8" s="1"/>
  <c r="O50" i="8"/>
  <c r="P140" i="17"/>
  <c r="Q140" i="17" s="1"/>
  <c r="S140" i="17" s="1"/>
  <c r="U140" i="17" s="1"/>
  <c r="AT140" i="17" s="1"/>
  <c r="AX140" i="17" s="1"/>
  <c r="P112" i="25"/>
  <c r="Q112" i="25" s="1"/>
  <c r="S112" i="25" s="1"/>
  <c r="U112" i="25" s="1"/>
  <c r="AT112" i="25" s="1"/>
  <c r="AX112" i="25" s="1"/>
  <c r="P33" i="24"/>
  <c r="Q33" i="24" s="1"/>
  <c r="S33" i="24" s="1"/>
  <c r="U33" i="24" s="1"/>
  <c r="AQ33" i="24" s="1"/>
  <c r="AU33" i="24" s="1"/>
  <c r="P66" i="31"/>
  <c r="Q66" i="31" s="1"/>
  <c r="S66" i="31" s="1"/>
  <c r="U66" i="31" s="1"/>
  <c r="AQ66" i="31" s="1"/>
  <c r="AU66" i="31" s="1"/>
  <c r="AX125" i="9"/>
  <c r="BA125" i="9"/>
  <c r="P81" i="12"/>
  <c r="Q81" i="12" s="1"/>
  <c r="S81" i="12" s="1"/>
  <c r="U81" i="12" s="1"/>
  <c r="AQ81" i="12" s="1"/>
  <c r="AU81" i="12" s="1"/>
  <c r="P141" i="33"/>
  <c r="Q141" i="33" s="1"/>
  <c r="S141" i="33" s="1"/>
  <c r="U141" i="33" s="1"/>
  <c r="AT141" i="33" s="1"/>
  <c r="AX141" i="33" s="1"/>
  <c r="P126" i="4"/>
  <c r="Q126" i="4" s="1"/>
  <c r="S126" i="4" s="1"/>
  <c r="U126" i="4" s="1"/>
  <c r="AT126" i="4" s="1"/>
  <c r="O127" i="4"/>
  <c r="P32" i="6"/>
  <c r="Q32" i="6" s="1"/>
  <c r="S32" i="6" s="1"/>
  <c r="U32" i="6" s="1"/>
  <c r="AQ32" i="6" s="1"/>
  <c r="AU32" i="6" s="1"/>
  <c r="P140" i="23"/>
  <c r="Q140" i="23" s="1"/>
  <c r="S140" i="23" s="1"/>
  <c r="U140" i="23" s="1"/>
  <c r="AT140" i="23" s="1"/>
  <c r="AX140" i="23" s="1"/>
  <c r="P33" i="10"/>
  <c r="Q33" i="10" s="1"/>
  <c r="S33" i="10" s="1"/>
  <c r="U33" i="10" s="1"/>
  <c r="AQ33" i="10" s="1"/>
  <c r="AU33" i="10" s="1"/>
  <c r="P110" i="9"/>
  <c r="Q110" i="9" s="1"/>
  <c r="S110" i="9" s="1"/>
  <c r="U110" i="9" s="1"/>
  <c r="AT110" i="9" s="1"/>
  <c r="AX110" i="9" s="1"/>
  <c r="P128" i="25"/>
  <c r="Q128" i="25" s="1"/>
  <c r="S128" i="25" s="1"/>
  <c r="U128" i="25" s="1"/>
  <c r="AT128" i="25" s="1"/>
  <c r="P35" i="16"/>
  <c r="Q35" i="16" s="1"/>
  <c r="S35" i="16" s="1"/>
  <c r="U35" i="16" s="1"/>
  <c r="AQ35" i="16" s="1"/>
  <c r="AU35" i="16" s="1"/>
  <c r="P110" i="10"/>
  <c r="Q110" i="10" s="1"/>
  <c r="S110" i="10" s="1"/>
  <c r="U110" i="10" s="1"/>
  <c r="AT110" i="10" s="1"/>
  <c r="AX110" i="10" s="1"/>
  <c r="O111" i="10"/>
  <c r="P94" i="18"/>
  <c r="Q94" i="18" s="1"/>
  <c r="S94" i="18" s="1"/>
  <c r="U94" i="18" s="1"/>
  <c r="AJ94" i="18" s="1"/>
  <c r="AN94" i="18" s="1"/>
  <c r="O95" i="18"/>
  <c r="P140" i="3"/>
  <c r="Q140" i="3" s="1"/>
  <c r="S140" i="3" s="1"/>
  <c r="U140" i="3" s="1"/>
  <c r="AT140" i="3" s="1"/>
  <c r="AX140" i="3" s="1"/>
  <c r="O141" i="3"/>
  <c r="AX124" i="17"/>
  <c r="BA124" i="17"/>
  <c r="P96" i="28"/>
  <c r="Q96" i="28" s="1"/>
  <c r="S96" i="28" s="1"/>
  <c r="U96" i="28" s="1"/>
  <c r="AJ96" i="28" s="1"/>
  <c r="AN96" i="28" s="1"/>
  <c r="O97" i="28"/>
  <c r="P34" i="11"/>
  <c r="Q34" i="11" s="1"/>
  <c r="S34" i="11" s="1"/>
  <c r="U34" i="11" s="1"/>
  <c r="AQ34" i="11" s="1"/>
  <c r="AU34" i="11" s="1"/>
  <c r="O35" i="11"/>
  <c r="BA125" i="13"/>
  <c r="AX125" i="13"/>
  <c r="P65" i="13"/>
  <c r="Q65" i="13" s="1"/>
  <c r="S65" i="13" s="1"/>
  <c r="U65" i="13" s="1"/>
  <c r="AQ65" i="13" s="1"/>
  <c r="AU65" i="13" s="1"/>
  <c r="O66" i="13"/>
  <c r="P126" i="26"/>
  <c r="Q126" i="26" s="1"/>
  <c r="S126" i="26" s="1"/>
  <c r="U126" i="26" s="1"/>
  <c r="AT126" i="26" s="1"/>
  <c r="O127" i="26"/>
  <c r="P94" i="5"/>
  <c r="Q94" i="5" s="1"/>
  <c r="S94" i="5" s="1"/>
  <c r="U94" i="5" s="1"/>
  <c r="AJ94" i="5" s="1"/>
  <c r="AN94" i="5" s="1"/>
  <c r="O95" i="5"/>
  <c r="P48" i="1"/>
  <c r="Q48" i="1" s="1"/>
  <c r="S48" i="1" s="1"/>
  <c r="U48" i="1" s="1"/>
  <c r="AQ48" i="1" s="1"/>
  <c r="AU48" i="1" s="1"/>
  <c r="O49" i="1"/>
  <c r="P79" i="25"/>
  <c r="Q79" i="25" s="1"/>
  <c r="S79" i="25" s="1"/>
  <c r="U79" i="25" s="1"/>
  <c r="AQ79" i="25" s="1"/>
  <c r="AU79" i="25" s="1"/>
  <c r="O80" i="25"/>
  <c r="P95" i="12"/>
  <c r="Q95" i="12" s="1"/>
  <c r="S95" i="12" s="1"/>
  <c r="U95" i="12" s="1"/>
  <c r="AJ95" i="12" s="1"/>
  <c r="AN95" i="12" s="1"/>
  <c r="O96" i="12"/>
  <c r="P141" i="16"/>
  <c r="Q141" i="16" s="1"/>
  <c r="S141" i="16" s="1"/>
  <c r="U141" i="16" s="1"/>
  <c r="AT141" i="16" s="1"/>
  <c r="AX141" i="16" s="1"/>
  <c r="O142" i="16"/>
  <c r="N125" i="33"/>
  <c r="P80" i="9"/>
  <c r="Q80" i="9" s="1"/>
  <c r="S80" i="9" s="1"/>
  <c r="U80" i="9" s="1"/>
  <c r="AQ80" i="9" s="1"/>
  <c r="AU80" i="9" s="1"/>
  <c r="AX125" i="4"/>
  <c r="BA125" i="4"/>
  <c r="P66" i="2"/>
  <c r="Q66" i="2" s="1"/>
  <c r="S66" i="2" s="1"/>
  <c r="U66" i="2" s="1"/>
  <c r="AQ66" i="2" s="1"/>
  <c r="AU66" i="2" s="1"/>
  <c r="O67" i="2"/>
  <c r="P94" i="11"/>
  <c r="Q94" i="11" s="1"/>
  <c r="S94" i="11" s="1"/>
  <c r="U94" i="11" s="1"/>
  <c r="AJ94" i="11" s="1"/>
  <c r="AN94" i="11" s="1"/>
  <c r="P33" i="27"/>
  <c r="Q33" i="27" s="1"/>
  <c r="S33" i="27" s="1"/>
  <c r="U33" i="27" s="1"/>
  <c r="AQ33" i="27" s="1"/>
  <c r="AU33" i="27" s="1"/>
  <c r="O125" i="12"/>
  <c r="P65" i="11"/>
  <c r="Q65" i="11" s="1"/>
  <c r="S65" i="11" s="1"/>
  <c r="U65" i="11" s="1"/>
  <c r="AQ65" i="11" s="1"/>
  <c r="AU65" i="11" s="1"/>
  <c r="O95" i="6"/>
  <c r="O111" i="2"/>
  <c r="P81" i="24"/>
  <c r="Q81" i="24" s="1"/>
  <c r="S81" i="24" s="1"/>
  <c r="U81" i="24" s="1"/>
  <c r="AQ81" i="24" s="1"/>
  <c r="AU81" i="24" s="1"/>
  <c r="O98" i="25"/>
  <c r="N140" i="22"/>
  <c r="O140" i="22" s="1"/>
  <c r="P110" i="14"/>
  <c r="Q110" i="14" s="1"/>
  <c r="S110" i="14" s="1"/>
  <c r="U110" i="14" s="1"/>
  <c r="AT110" i="14" s="1"/>
  <c r="AX110" i="14" s="1"/>
  <c r="O111" i="14"/>
  <c r="BA125" i="26"/>
  <c r="AX125" i="26"/>
  <c r="O125" i="33"/>
  <c r="P49" i="27"/>
  <c r="Q49" i="27" s="1"/>
  <c r="S49" i="27" s="1"/>
  <c r="U49" i="27" s="1"/>
  <c r="AQ49" i="27" s="1"/>
  <c r="AU49" i="27" s="1"/>
  <c r="O50" i="27"/>
  <c r="P81" i="15"/>
  <c r="Q81" i="15" s="1"/>
  <c r="S81" i="15" s="1"/>
  <c r="U81" i="15" s="1"/>
  <c r="AQ81" i="15" s="1"/>
  <c r="AU81" i="15" s="1"/>
  <c r="O82" i="15"/>
  <c r="O95" i="33"/>
  <c r="O34" i="2"/>
  <c r="P49" i="9"/>
  <c r="Q49" i="9" s="1"/>
  <c r="S49" i="9" s="1"/>
  <c r="U49" i="9" s="1"/>
  <c r="AQ49" i="9" s="1"/>
  <c r="AU49" i="9" s="1"/>
  <c r="O50" i="9"/>
  <c r="P125" i="27"/>
  <c r="Q125" i="27" s="1"/>
  <c r="S125" i="27" s="1"/>
  <c r="U125" i="27" s="1"/>
  <c r="AT125" i="27" s="1"/>
  <c r="O126" i="27"/>
  <c r="O94" i="15"/>
  <c r="BA124" i="12"/>
  <c r="AX124" i="12"/>
  <c r="P93" i="31"/>
  <c r="Q93" i="31" s="1"/>
  <c r="S93" i="31" s="1"/>
  <c r="U93" i="31" s="1"/>
  <c r="AJ93" i="31" s="1"/>
  <c r="AN93" i="31" s="1"/>
  <c r="O126" i="23"/>
  <c r="O65" i="30"/>
  <c r="P64" i="21"/>
  <c r="Q64" i="21" s="1"/>
  <c r="S64" i="21" s="1"/>
  <c r="U64" i="21" s="1"/>
  <c r="AQ64" i="21" s="1"/>
  <c r="AU64" i="21" s="1"/>
  <c r="P110" i="3"/>
  <c r="Q110" i="3" s="1"/>
  <c r="S110" i="3" s="1"/>
  <c r="U110" i="3" s="1"/>
  <c r="AT110" i="3" s="1"/>
  <c r="AX110" i="3" s="1"/>
  <c r="P81" i="6"/>
  <c r="Q81" i="6" s="1"/>
  <c r="S81" i="6" s="1"/>
  <c r="U81" i="6" s="1"/>
  <c r="AQ81" i="6" s="1"/>
  <c r="AU81" i="6" s="1"/>
  <c r="O141" i="21"/>
  <c r="P63" i="25"/>
  <c r="Q63" i="25" s="1"/>
  <c r="S63" i="25" s="1"/>
  <c r="U63" i="25" s="1"/>
  <c r="AQ63" i="25" s="1"/>
  <c r="AU63" i="25" s="1"/>
  <c r="O64" i="25"/>
  <c r="P31" i="1"/>
  <c r="Q31" i="1" s="1"/>
  <c r="S31" i="1" s="1"/>
  <c r="U31" i="1" s="1"/>
  <c r="AQ31" i="1" s="1"/>
  <c r="AU31" i="1" s="1"/>
  <c r="O32" i="1"/>
  <c r="P79" i="27"/>
  <c r="Q79" i="27" s="1"/>
  <c r="S79" i="27" s="1"/>
  <c r="U79" i="27" s="1"/>
  <c r="AQ79" i="27" s="1"/>
  <c r="AU79" i="27" s="1"/>
  <c r="O80" i="27"/>
  <c r="P49" i="2"/>
  <c r="Q49" i="2" s="1"/>
  <c r="S49" i="2" s="1"/>
  <c r="U49" i="2" s="1"/>
  <c r="AQ49" i="2" s="1"/>
  <c r="AU49" i="2" s="1"/>
  <c r="O50" i="2"/>
  <c r="BA124" i="33"/>
  <c r="AX124" i="33"/>
  <c r="P66" i="6"/>
  <c r="Q66" i="6" s="1"/>
  <c r="S66" i="6" s="1"/>
  <c r="U66" i="6" s="1"/>
  <c r="AQ66" i="6" s="1"/>
  <c r="AU66" i="6" s="1"/>
  <c r="O67" i="6"/>
  <c r="P112" i="28"/>
  <c r="Q112" i="28" s="1"/>
  <c r="S112" i="28" s="1"/>
  <c r="U112" i="28" s="1"/>
  <c r="AT112" i="28" s="1"/>
  <c r="AX112" i="28" s="1"/>
  <c r="O113" i="28"/>
  <c r="P125" i="7"/>
  <c r="Q125" i="7" s="1"/>
  <c r="S125" i="7" s="1"/>
  <c r="U125" i="7" s="1"/>
  <c r="AT125" i="7" s="1"/>
  <c r="O126" i="7"/>
  <c r="P64" i="9"/>
  <c r="Q64" i="9" s="1"/>
  <c r="S64" i="9" s="1"/>
  <c r="U64" i="9" s="1"/>
  <c r="AQ64" i="9" s="1"/>
  <c r="AU64" i="9" s="1"/>
  <c r="O65" i="9"/>
  <c r="P96" i="30"/>
  <c r="Q96" i="30" s="1"/>
  <c r="S96" i="30" s="1"/>
  <c r="U96" i="30" s="1"/>
  <c r="AJ96" i="30" s="1"/>
  <c r="AN96" i="30" s="1"/>
  <c r="O97" i="30"/>
  <c r="P111" i="6"/>
  <c r="Q111" i="6" s="1"/>
  <c r="S111" i="6" s="1"/>
  <c r="U111" i="6" s="1"/>
  <c r="AT111" i="6" s="1"/>
  <c r="AX111" i="6" s="1"/>
  <c r="O112" i="6"/>
  <c r="P49" i="26"/>
  <c r="Q49" i="26" s="1"/>
  <c r="S49" i="26" s="1"/>
  <c r="U49" i="26" s="1"/>
  <c r="AQ49" i="26" s="1"/>
  <c r="AU49" i="26" s="1"/>
  <c r="O50" i="26"/>
  <c r="AX125" i="23"/>
  <c r="BA125" i="23"/>
  <c r="AX124" i="29"/>
  <c r="BA124" i="29"/>
  <c r="P34" i="7"/>
  <c r="Q34" i="7" s="1"/>
  <c r="S34" i="7" s="1"/>
  <c r="U34" i="7" s="1"/>
  <c r="AQ34" i="7" s="1"/>
  <c r="AU34" i="7" s="1"/>
  <c r="O35" i="7"/>
  <c r="P95" i="9"/>
  <c r="Q95" i="9" s="1"/>
  <c r="S95" i="9" s="1"/>
  <c r="U95" i="9" s="1"/>
  <c r="AJ95" i="9" s="1"/>
  <c r="AN95" i="9" s="1"/>
  <c r="O96" i="9"/>
  <c r="P64" i="22"/>
  <c r="Q64" i="22" s="1"/>
  <c r="S64" i="22" s="1"/>
  <c r="U64" i="22" s="1"/>
  <c r="AQ64" i="22" s="1"/>
  <c r="AU64" i="22" s="1"/>
  <c r="O65" i="22"/>
  <c r="P125" i="11"/>
  <c r="Q125" i="11" s="1"/>
  <c r="S125" i="11" s="1"/>
  <c r="U125" i="11" s="1"/>
  <c r="AT125" i="11" s="1"/>
  <c r="O126" i="11"/>
  <c r="O64" i="27"/>
  <c r="BA124" i="7"/>
  <c r="AX124" i="7"/>
  <c r="P94" i="14"/>
  <c r="Q94" i="14" s="1"/>
  <c r="S94" i="14" s="1"/>
  <c r="U94" i="14" s="1"/>
  <c r="AJ94" i="14" s="1"/>
  <c r="AN94" i="14" s="1"/>
  <c r="O35" i="17"/>
  <c r="O127" i="24"/>
  <c r="O52" i="21"/>
  <c r="O51" i="14"/>
  <c r="N125" i="29"/>
  <c r="O125" i="29" s="1"/>
  <c r="O95" i="27"/>
  <c r="O33" i="26"/>
  <c r="O80" i="16"/>
  <c r="O66" i="1"/>
  <c r="N140" i="29"/>
  <c r="O140" i="29" s="1"/>
  <c r="O50" i="18"/>
  <c r="O141" i="15"/>
  <c r="O126" i="16"/>
  <c r="P96" i="1"/>
  <c r="Q96" i="1" s="1"/>
  <c r="S96" i="1" s="1"/>
  <c r="U96" i="1" s="1"/>
  <c r="AJ96" i="1" s="1"/>
  <c r="AN96" i="1" s="1"/>
  <c r="P64" i="28"/>
  <c r="Q64" i="28" s="1"/>
  <c r="S64" i="28" s="1"/>
  <c r="U64" i="28" s="1"/>
  <c r="AQ64" i="28" s="1"/>
  <c r="AU64" i="28" s="1"/>
  <c r="P49" i="19"/>
  <c r="Q49" i="19" s="1"/>
  <c r="S49" i="19" s="1"/>
  <c r="U49" i="19" s="1"/>
  <c r="AQ49" i="19" s="1"/>
  <c r="AU49" i="19" s="1"/>
  <c r="P66" i="15"/>
  <c r="Q66" i="15" s="1"/>
  <c r="S66" i="15" s="1"/>
  <c r="U66" i="15" s="1"/>
  <c r="AQ66" i="15" s="1"/>
  <c r="AU66" i="15" s="1"/>
  <c r="P140" i="18"/>
  <c r="Q140" i="18" s="1"/>
  <c r="S140" i="18" s="1"/>
  <c r="U140" i="18" s="1"/>
  <c r="AT140" i="18" s="1"/>
  <c r="AX140" i="18" s="1"/>
  <c r="O141" i="18"/>
  <c r="O144" i="25"/>
  <c r="O50" i="22"/>
  <c r="P66" i="12"/>
  <c r="Q66" i="12" s="1"/>
  <c r="S66" i="12" s="1"/>
  <c r="U66" i="12" s="1"/>
  <c r="AQ66" i="12" s="1"/>
  <c r="AU66" i="12" s="1"/>
  <c r="O66" i="24"/>
  <c r="O81" i="1"/>
  <c r="O33" i="29"/>
  <c r="AX126" i="24"/>
  <c r="BA126" i="24"/>
  <c r="O96" i="19"/>
  <c r="O110" i="18"/>
  <c r="O32" i="15"/>
  <c r="P48" i="25"/>
  <c r="Q48" i="25" s="1"/>
  <c r="S48" i="25" s="1"/>
  <c r="U48" i="25" s="1"/>
  <c r="AQ48" i="25" s="1"/>
  <c r="AU48" i="25" s="1"/>
  <c r="O49" i="25"/>
  <c r="O96" i="4"/>
  <c r="O34" i="18"/>
  <c r="BA125" i="16"/>
  <c r="AX125" i="16"/>
  <c r="P95" i="34" l="1"/>
  <c r="Q95" i="34" s="1"/>
  <c r="S95" i="34" s="1"/>
  <c r="U95" i="34" s="1"/>
  <c r="AJ95" i="34" s="1"/>
  <c r="AN95" i="34" s="1"/>
  <c r="O96" i="34"/>
  <c r="P112" i="34"/>
  <c r="Q112" i="34" s="1"/>
  <c r="S112" i="34" s="1"/>
  <c r="U112" i="34" s="1"/>
  <c r="AT112" i="34" s="1"/>
  <c r="AX112" i="34" s="1"/>
  <c r="O113" i="34"/>
  <c r="P68" i="34"/>
  <c r="Q68" i="34" s="1"/>
  <c r="S68" i="34" s="1"/>
  <c r="U68" i="34" s="1"/>
  <c r="AQ68" i="34" s="1"/>
  <c r="AU68" i="34" s="1"/>
  <c r="O69" i="34"/>
  <c r="P69" i="34" s="1"/>
  <c r="Q69" i="34" s="1"/>
  <c r="S69" i="34" s="1"/>
  <c r="U69" i="34" s="1"/>
  <c r="AQ69" i="34" s="1"/>
  <c r="AU69" i="34" s="1"/>
  <c r="AV69" i="34" s="1"/>
  <c r="P80" i="34"/>
  <c r="Q80" i="34" s="1"/>
  <c r="S80" i="34" s="1"/>
  <c r="U80" i="34" s="1"/>
  <c r="AQ80" i="34" s="1"/>
  <c r="AU80" i="34" s="1"/>
  <c r="O81" i="34"/>
  <c r="P33" i="34"/>
  <c r="Q33" i="34" s="1"/>
  <c r="S33" i="34" s="1"/>
  <c r="U33" i="34" s="1"/>
  <c r="AQ33" i="34" s="1"/>
  <c r="AU33" i="34" s="1"/>
  <c r="O34" i="34"/>
  <c r="P127" i="34"/>
  <c r="Q127" i="34" s="1"/>
  <c r="S127" i="34" s="1"/>
  <c r="U127" i="34" s="1"/>
  <c r="AT127" i="34" s="1"/>
  <c r="O128" i="34"/>
  <c r="AX126" i="34"/>
  <c r="BA126" i="34"/>
  <c r="P51" i="34"/>
  <c r="Q51" i="34" s="1"/>
  <c r="S51" i="34" s="1"/>
  <c r="U51" i="34" s="1"/>
  <c r="AQ51" i="34" s="1"/>
  <c r="AU51" i="34" s="1"/>
  <c r="N52" i="34"/>
  <c r="O142" i="34"/>
  <c r="P125" i="29"/>
  <c r="Q125" i="29" s="1"/>
  <c r="S125" i="29" s="1"/>
  <c r="U125" i="29" s="1"/>
  <c r="AT125" i="29" s="1"/>
  <c r="O126" i="29"/>
  <c r="P125" i="17"/>
  <c r="Q125" i="17" s="1"/>
  <c r="S125" i="17" s="1"/>
  <c r="U125" i="17" s="1"/>
  <c r="AT125" i="17" s="1"/>
  <c r="O126" i="17"/>
  <c r="P109" i="31"/>
  <c r="Q109" i="31" s="1"/>
  <c r="S109" i="31" s="1"/>
  <c r="U109" i="31" s="1"/>
  <c r="AT109" i="31" s="1"/>
  <c r="AX109" i="31" s="1"/>
  <c r="O110" i="31"/>
  <c r="P125" i="18"/>
  <c r="Q125" i="18" s="1"/>
  <c r="S125" i="18" s="1"/>
  <c r="U125" i="18" s="1"/>
  <c r="AT125" i="18" s="1"/>
  <c r="O126" i="18"/>
  <c r="P34" i="31"/>
  <c r="Q34" i="31" s="1"/>
  <c r="S34" i="31" s="1"/>
  <c r="U34" i="31" s="1"/>
  <c r="AQ34" i="31" s="1"/>
  <c r="AU34" i="31" s="1"/>
  <c r="O35" i="31"/>
  <c r="P81" i="1"/>
  <c r="Q81" i="1" s="1"/>
  <c r="S81" i="1" s="1"/>
  <c r="U81" i="1" s="1"/>
  <c r="AQ81" i="1" s="1"/>
  <c r="AU81" i="1" s="1"/>
  <c r="P126" i="16"/>
  <c r="Q126" i="16" s="1"/>
  <c r="S126" i="16" s="1"/>
  <c r="U126" i="16" s="1"/>
  <c r="AT126" i="16" s="1"/>
  <c r="O34" i="27"/>
  <c r="O141" i="23"/>
  <c r="O113" i="25"/>
  <c r="O81" i="4"/>
  <c r="O141" i="14"/>
  <c r="O141" i="12"/>
  <c r="O110" i="26"/>
  <c r="O127" i="28"/>
  <c r="O97" i="3"/>
  <c r="P79" i="17"/>
  <c r="Q79" i="17" s="1"/>
  <c r="S79" i="17" s="1"/>
  <c r="U79" i="17" s="1"/>
  <c r="AQ79" i="17" s="1"/>
  <c r="AU79" i="17" s="1"/>
  <c r="P142" i="2"/>
  <c r="Q142" i="2" s="1"/>
  <c r="S142" i="2" s="1"/>
  <c r="U142" i="2" s="1"/>
  <c r="AT142" i="2" s="1"/>
  <c r="AX142" i="2" s="1"/>
  <c r="P66" i="3"/>
  <c r="Q66" i="3" s="1"/>
  <c r="S66" i="3" s="1"/>
  <c r="U66" i="3" s="1"/>
  <c r="AQ66" i="3" s="1"/>
  <c r="AU66" i="3" s="1"/>
  <c r="P112" i="13"/>
  <c r="Q112" i="13" s="1"/>
  <c r="S112" i="13" s="1"/>
  <c r="U112" i="13" s="1"/>
  <c r="AT112" i="13" s="1"/>
  <c r="AX112" i="13" s="1"/>
  <c r="P80" i="13"/>
  <c r="Q80" i="13" s="1"/>
  <c r="S80" i="13" s="1"/>
  <c r="U80" i="13" s="1"/>
  <c r="AQ80" i="13" s="1"/>
  <c r="AU80" i="13" s="1"/>
  <c r="P50" i="26"/>
  <c r="Q50" i="26" s="1"/>
  <c r="S50" i="26" s="1"/>
  <c r="U50" i="26" s="1"/>
  <c r="AQ50" i="26" s="1"/>
  <c r="AU50" i="26" s="1"/>
  <c r="P125" i="12"/>
  <c r="Q125" i="12" s="1"/>
  <c r="S125" i="12" s="1"/>
  <c r="U125" i="12" s="1"/>
  <c r="AT125" i="12" s="1"/>
  <c r="P50" i="5"/>
  <c r="Q50" i="5" s="1"/>
  <c r="S50" i="5" s="1"/>
  <c r="U50" i="5" s="1"/>
  <c r="AQ50" i="5" s="1"/>
  <c r="AU50" i="5" s="1"/>
  <c r="O51" i="5"/>
  <c r="P126" i="19"/>
  <c r="Q126" i="19" s="1"/>
  <c r="S126" i="19" s="1"/>
  <c r="U126" i="19" s="1"/>
  <c r="AT126" i="19" s="1"/>
  <c r="O127" i="19"/>
  <c r="P66" i="24"/>
  <c r="Q66" i="24" s="1"/>
  <c r="S66" i="24" s="1"/>
  <c r="U66" i="24" s="1"/>
  <c r="AQ66" i="24" s="1"/>
  <c r="AU66" i="24" s="1"/>
  <c r="O67" i="24"/>
  <c r="P112" i="6"/>
  <c r="Q112" i="6" s="1"/>
  <c r="S112" i="6" s="1"/>
  <c r="U112" i="6" s="1"/>
  <c r="AT112" i="6" s="1"/>
  <c r="AX112" i="6" s="1"/>
  <c r="O113" i="6"/>
  <c r="P80" i="27"/>
  <c r="Q80" i="27" s="1"/>
  <c r="S80" i="27" s="1"/>
  <c r="U80" i="27" s="1"/>
  <c r="AQ80" i="27" s="1"/>
  <c r="AU80" i="27" s="1"/>
  <c r="O81" i="27"/>
  <c r="P126" i="23"/>
  <c r="Q126" i="23" s="1"/>
  <c r="S126" i="23" s="1"/>
  <c r="U126" i="23" s="1"/>
  <c r="AT126" i="23" s="1"/>
  <c r="P125" i="33"/>
  <c r="Q125" i="33" s="1"/>
  <c r="S125" i="33" s="1"/>
  <c r="U125" i="33" s="1"/>
  <c r="AT125" i="33" s="1"/>
  <c r="P49" i="1"/>
  <c r="Q49" i="1" s="1"/>
  <c r="S49" i="1" s="1"/>
  <c r="U49" i="1" s="1"/>
  <c r="AQ49" i="1" s="1"/>
  <c r="AU49" i="1" s="1"/>
  <c r="P141" i="3"/>
  <c r="Q141" i="3" s="1"/>
  <c r="S141" i="3" s="1"/>
  <c r="U141" i="3" s="1"/>
  <c r="AT141" i="3" s="1"/>
  <c r="AX141" i="3" s="1"/>
  <c r="O142" i="3"/>
  <c r="P141" i="6"/>
  <c r="Q141" i="6" s="1"/>
  <c r="S141" i="6" s="1"/>
  <c r="U141" i="6" s="1"/>
  <c r="AT141" i="6" s="1"/>
  <c r="AX141" i="6" s="1"/>
  <c r="O142" i="6"/>
  <c r="P96" i="22"/>
  <c r="Q96" i="22" s="1"/>
  <c r="S96" i="22" s="1"/>
  <c r="U96" i="22" s="1"/>
  <c r="AJ96" i="22" s="1"/>
  <c r="AN96" i="22" s="1"/>
  <c r="O97" i="22"/>
  <c r="AX126" i="28"/>
  <c r="BA126" i="28"/>
  <c r="P113" i="33"/>
  <c r="Q113" i="33" s="1"/>
  <c r="S113" i="33" s="1"/>
  <c r="U113" i="33" s="1"/>
  <c r="AT113" i="33" s="1"/>
  <c r="AX113" i="33" s="1"/>
  <c r="O114" i="33"/>
  <c r="P51" i="4"/>
  <c r="Q51" i="4" s="1"/>
  <c r="S51" i="4" s="1"/>
  <c r="U51" i="4" s="1"/>
  <c r="AQ51" i="4" s="1"/>
  <c r="AU51" i="4" s="1"/>
  <c r="N52" i="4"/>
  <c r="O52" i="4" s="1"/>
  <c r="P110" i="17"/>
  <c r="Q110" i="17" s="1"/>
  <c r="S110" i="17" s="1"/>
  <c r="U110" i="17" s="1"/>
  <c r="AT110" i="17" s="1"/>
  <c r="AX110" i="17" s="1"/>
  <c r="P140" i="30"/>
  <c r="Q140" i="30" s="1"/>
  <c r="S140" i="30" s="1"/>
  <c r="U140" i="30" s="1"/>
  <c r="AT140" i="30" s="1"/>
  <c r="AX140" i="30" s="1"/>
  <c r="P110" i="4"/>
  <c r="Q110" i="4" s="1"/>
  <c r="S110" i="4" s="1"/>
  <c r="U110" i="4" s="1"/>
  <c r="AT110" i="4" s="1"/>
  <c r="AX110" i="4" s="1"/>
  <c r="O111" i="4"/>
  <c r="P51" i="12"/>
  <c r="Q51" i="12" s="1"/>
  <c r="S51" i="12" s="1"/>
  <c r="U51" i="12" s="1"/>
  <c r="AQ51" i="12" s="1"/>
  <c r="AU51" i="12" s="1"/>
  <c r="P49" i="20"/>
  <c r="Q49" i="20" s="1"/>
  <c r="S49" i="20" s="1"/>
  <c r="U49" i="20" s="1"/>
  <c r="AQ49" i="20" s="1"/>
  <c r="AU49" i="20" s="1"/>
  <c r="P141" i="15"/>
  <c r="Q141" i="15" s="1"/>
  <c r="S141" i="15" s="1"/>
  <c r="U141" i="15" s="1"/>
  <c r="AT141" i="15" s="1"/>
  <c r="AX141" i="15" s="1"/>
  <c r="O67" i="12"/>
  <c r="P50" i="18"/>
  <c r="Q50" i="18" s="1"/>
  <c r="S50" i="18" s="1"/>
  <c r="U50" i="18" s="1"/>
  <c r="AQ50" i="18" s="1"/>
  <c r="AU50" i="18" s="1"/>
  <c r="P64" i="27"/>
  <c r="Q64" i="27" s="1"/>
  <c r="S64" i="27" s="1"/>
  <c r="U64" i="27" s="1"/>
  <c r="AQ64" i="27" s="1"/>
  <c r="AU64" i="27" s="1"/>
  <c r="O94" i="31"/>
  <c r="O95" i="11"/>
  <c r="O33" i="6"/>
  <c r="O141" i="17"/>
  <c r="O49" i="33"/>
  <c r="P79" i="5"/>
  <c r="Q79" i="5" s="1"/>
  <c r="S79" i="5" s="1"/>
  <c r="U79" i="5" s="1"/>
  <c r="AQ79" i="5" s="1"/>
  <c r="AU79" i="5" s="1"/>
  <c r="O80" i="5"/>
  <c r="O97" i="16"/>
  <c r="O67" i="7"/>
  <c r="O80" i="26"/>
  <c r="O81" i="18"/>
  <c r="O127" i="30"/>
  <c r="P51" i="29"/>
  <c r="Q51" i="29" s="1"/>
  <c r="S51" i="29" s="1"/>
  <c r="U51" i="29" s="1"/>
  <c r="AQ51" i="29" s="1"/>
  <c r="AU51" i="29" s="1"/>
  <c r="O34" i="8"/>
  <c r="P125" i="31"/>
  <c r="Q125" i="31" s="1"/>
  <c r="S125" i="31" s="1"/>
  <c r="U125" i="31" s="1"/>
  <c r="AT125" i="31" s="1"/>
  <c r="O126" i="31"/>
  <c r="O36" i="12"/>
  <c r="O141" i="24"/>
  <c r="P97" i="30"/>
  <c r="Q97" i="30" s="1"/>
  <c r="S97" i="30" s="1"/>
  <c r="U97" i="30" s="1"/>
  <c r="AJ97" i="30" s="1"/>
  <c r="AN97" i="30" s="1"/>
  <c r="P95" i="5"/>
  <c r="Q95" i="5" s="1"/>
  <c r="S95" i="5" s="1"/>
  <c r="U95" i="5" s="1"/>
  <c r="AJ95" i="5" s="1"/>
  <c r="AN95" i="5" s="1"/>
  <c r="P64" i="17"/>
  <c r="Q64" i="17" s="1"/>
  <c r="S64" i="17" s="1"/>
  <c r="U64" i="17" s="1"/>
  <c r="AQ64" i="17" s="1"/>
  <c r="AU64" i="17" s="1"/>
  <c r="AX125" i="11"/>
  <c r="BA125" i="11"/>
  <c r="P111" i="14"/>
  <c r="Q111" i="14" s="1"/>
  <c r="S111" i="14" s="1"/>
  <c r="U111" i="14" s="1"/>
  <c r="AT111" i="14" s="1"/>
  <c r="AX111" i="14" s="1"/>
  <c r="N68" i="2"/>
  <c r="O68" i="2" s="1"/>
  <c r="P67" i="2"/>
  <c r="Q67" i="2" s="1"/>
  <c r="S67" i="2" s="1"/>
  <c r="U67" i="2" s="1"/>
  <c r="AQ67" i="2" s="1"/>
  <c r="AU67" i="2" s="1"/>
  <c r="P127" i="4"/>
  <c r="Q127" i="4" s="1"/>
  <c r="S127" i="4" s="1"/>
  <c r="U127" i="4" s="1"/>
  <c r="AT127" i="4" s="1"/>
  <c r="P50" i="8"/>
  <c r="Q50" i="8" s="1"/>
  <c r="S50" i="8" s="1"/>
  <c r="U50" i="8" s="1"/>
  <c r="AQ50" i="8" s="1"/>
  <c r="AU50" i="8" s="1"/>
  <c r="P96" i="2"/>
  <c r="Q96" i="2" s="1"/>
  <c r="S96" i="2" s="1"/>
  <c r="U96" i="2" s="1"/>
  <c r="AJ96" i="2" s="1"/>
  <c r="AN96" i="2" s="1"/>
  <c r="BA126" i="5"/>
  <c r="AX126" i="5"/>
  <c r="P80" i="29"/>
  <c r="Q80" i="29" s="1"/>
  <c r="S80" i="29" s="1"/>
  <c r="U80" i="29" s="1"/>
  <c r="AQ80" i="29" s="1"/>
  <c r="AU80" i="29" s="1"/>
  <c r="O81" i="29"/>
  <c r="P49" i="24"/>
  <c r="Q49" i="24" s="1"/>
  <c r="S49" i="24" s="1"/>
  <c r="U49" i="24" s="1"/>
  <c r="AQ49" i="24" s="1"/>
  <c r="AU49" i="24" s="1"/>
  <c r="O50" i="24"/>
  <c r="P66" i="18"/>
  <c r="Q66" i="18" s="1"/>
  <c r="S66" i="18" s="1"/>
  <c r="U66" i="18" s="1"/>
  <c r="AQ66" i="18" s="1"/>
  <c r="AU66" i="18" s="1"/>
  <c r="O67" i="18"/>
  <c r="P142" i="20"/>
  <c r="Q142" i="20" s="1"/>
  <c r="S142" i="20" s="1"/>
  <c r="U142" i="20" s="1"/>
  <c r="AT142" i="20" s="1"/>
  <c r="AX142" i="20" s="1"/>
  <c r="P81" i="3"/>
  <c r="Q81" i="3" s="1"/>
  <c r="S81" i="3" s="1"/>
  <c r="U81" i="3" s="1"/>
  <c r="AQ81" i="3" s="1"/>
  <c r="AU81" i="3" s="1"/>
  <c r="P34" i="9"/>
  <c r="Q34" i="9" s="1"/>
  <c r="S34" i="9" s="1"/>
  <c r="U34" i="9" s="1"/>
  <c r="AQ34" i="9" s="1"/>
  <c r="AU34" i="9" s="1"/>
  <c r="P81" i="20"/>
  <c r="Q81" i="20" s="1"/>
  <c r="S81" i="20" s="1"/>
  <c r="U81" i="20" s="1"/>
  <c r="AQ81" i="20" s="1"/>
  <c r="AU81" i="20" s="1"/>
  <c r="P81" i="19"/>
  <c r="Q81" i="19" s="1"/>
  <c r="S81" i="19" s="1"/>
  <c r="U81" i="19" s="1"/>
  <c r="AQ81" i="19" s="1"/>
  <c r="AU81" i="19" s="1"/>
  <c r="P141" i="26"/>
  <c r="Q141" i="26" s="1"/>
  <c r="S141" i="26" s="1"/>
  <c r="U141" i="26" s="1"/>
  <c r="AT141" i="26" s="1"/>
  <c r="AX141" i="26" s="1"/>
  <c r="O142" i="26"/>
  <c r="P34" i="18"/>
  <c r="Q34" i="18" s="1"/>
  <c r="S34" i="18" s="1"/>
  <c r="U34" i="18" s="1"/>
  <c r="AQ34" i="18" s="1"/>
  <c r="AU34" i="18" s="1"/>
  <c r="O35" i="18"/>
  <c r="P144" i="25"/>
  <c r="Q144" i="25" s="1"/>
  <c r="S144" i="25" s="1"/>
  <c r="U144" i="25" s="1"/>
  <c r="AT144" i="25" s="1"/>
  <c r="AX144" i="25" s="1"/>
  <c r="O145" i="25"/>
  <c r="P80" i="16"/>
  <c r="Q80" i="16" s="1"/>
  <c r="S80" i="16" s="1"/>
  <c r="U80" i="16" s="1"/>
  <c r="AQ80" i="16" s="1"/>
  <c r="AU80" i="16" s="1"/>
  <c r="P65" i="22"/>
  <c r="Q65" i="22" s="1"/>
  <c r="S65" i="22" s="1"/>
  <c r="U65" i="22" s="1"/>
  <c r="AQ65" i="22" s="1"/>
  <c r="AU65" i="22" s="1"/>
  <c r="P65" i="9"/>
  <c r="Q65" i="9" s="1"/>
  <c r="S65" i="9" s="1"/>
  <c r="U65" i="9" s="1"/>
  <c r="AQ65" i="9" s="1"/>
  <c r="AU65" i="9" s="1"/>
  <c r="P64" i="25"/>
  <c r="Q64" i="25" s="1"/>
  <c r="S64" i="25" s="1"/>
  <c r="U64" i="25" s="1"/>
  <c r="AQ64" i="25" s="1"/>
  <c r="AU64" i="25" s="1"/>
  <c r="P127" i="26"/>
  <c r="Q127" i="26" s="1"/>
  <c r="S127" i="26" s="1"/>
  <c r="U127" i="26" s="1"/>
  <c r="AT127" i="26" s="1"/>
  <c r="P111" i="10"/>
  <c r="Q111" i="10" s="1"/>
  <c r="S111" i="10" s="1"/>
  <c r="U111" i="10" s="1"/>
  <c r="AT111" i="10" s="1"/>
  <c r="AX111" i="10" s="1"/>
  <c r="O112" i="10"/>
  <c r="AX126" i="4"/>
  <c r="BA126" i="4"/>
  <c r="P127" i="9"/>
  <c r="Q127" i="9" s="1"/>
  <c r="S127" i="9" s="1"/>
  <c r="U127" i="9" s="1"/>
  <c r="AT127" i="9" s="1"/>
  <c r="O128" i="9"/>
  <c r="P110" i="7"/>
  <c r="Q110" i="7" s="1"/>
  <c r="S110" i="7" s="1"/>
  <c r="U110" i="7" s="1"/>
  <c r="AT110" i="7" s="1"/>
  <c r="AX110" i="7" s="1"/>
  <c r="P111" i="30"/>
  <c r="Q111" i="30" s="1"/>
  <c r="S111" i="30" s="1"/>
  <c r="U111" i="30" s="1"/>
  <c r="AT111" i="30" s="1"/>
  <c r="AX111" i="30" s="1"/>
  <c r="P95" i="10"/>
  <c r="Q95" i="10" s="1"/>
  <c r="S95" i="10" s="1"/>
  <c r="U95" i="10" s="1"/>
  <c r="AJ95" i="10" s="1"/>
  <c r="AN95" i="10" s="1"/>
  <c r="P112" i="1"/>
  <c r="Q112" i="1" s="1"/>
  <c r="S112" i="1" s="1"/>
  <c r="U112" i="1" s="1"/>
  <c r="AT112" i="1" s="1"/>
  <c r="AX112" i="1" s="1"/>
  <c r="P112" i="29"/>
  <c r="Q112" i="29" s="1"/>
  <c r="S112" i="29" s="1"/>
  <c r="U112" i="29" s="1"/>
  <c r="AT112" i="29" s="1"/>
  <c r="AX112" i="29" s="1"/>
  <c r="P95" i="24"/>
  <c r="Q95" i="24" s="1"/>
  <c r="S95" i="24" s="1"/>
  <c r="U95" i="24" s="1"/>
  <c r="AJ95" i="24" s="1"/>
  <c r="AN95" i="24" s="1"/>
  <c r="O96" i="24"/>
  <c r="P34" i="25"/>
  <c r="Q34" i="25" s="1"/>
  <c r="S34" i="25" s="1"/>
  <c r="U34" i="25" s="1"/>
  <c r="AQ34" i="25" s="1"/>
  <c r="AU34" i="25" s="1"/>
  <c r="O35" i="25"/>
  <c r="P80" i="23"/>
  <c r="Q80" i="23" s="1"/>
  <c r="S80" i="23" s="1"/>
  <c r="U80" i="23" s="1"/>
  <c r="AQ80" i="23" s="1"/>
  <c r="AU80" i="23" s="1"/>
  <c r="O81" i="23"/>
  <c r="N68" i="19"/>
  <c r="P67" i="19"/>
  <c r="Q67" i="19" s="1"/>
  <c r="S67" i="19" s="1"/>
  <c r="U67" i="19" s="1"/>
  <c r="AQ67" i="19" s="1"/>
  <c r="AU67" i="19" s="1"/>
  <c r="O68" i="19"/>
  <c r="P50" i="2"/>
  <c r="Q50" i="2" s="1"/>
  <c r="S50" i="2" s="1"/>
  <c r="U50" i="2" s="1"/>
  <c r="AQ50" i="2" s="1"/>
  <c r="AU50" i="2" s="1"/>
  <c r="N36" i="13"/>
  <c r="O36" i="13" s="1"/>
  <c r="P35" i="13"/>
  <c r="Q35" i="13" s="1"/>
  <c r="S35" i="13" s="1"/>
  <c r="U35" i="13" s="1"/>
  <c r="AQ35" i="13" s="1"/>
  <c r="AU35" i="13" s="1"/>
  <c r="P111" i="27"/>
  <c r="Q111" i="27" s="1"/>
  <c r="S111" i="27" s="1"/>
  <c r="U111" i="27" s="1"/>
  <c r="AT111" i="27" s="1"/>
  <c r="AX111" i="27" s="1"/>
  <c r="O112" i="27"/>
  <c r="P141" i="18"/>
  <c r="Q141" i="18" s="1"/>
  <c r="S141" i="18" s="1"/>
  <c r="U141" i="18" s="1"/>
  <c r="AT141" i="18" s="1"/>
  <c r="AX141" i="18" s="1"/>
  <c r="P33" i="26"/>
  <c r="Q33" i="26" s="1"/>
  <c r="S33" i="26" s="1"/>
  <c r="U33" i="26" s="1"/>
  <c r="AQ33" i="26" s="1"/>
  <c r="AU33" i="26" s="1"/>
  <c r="P94" i="15"/>
  <c r="Q94" i="15" s="1"/>
  <c r="S94" i="15" s="1"/>
  <c r="U94" i="15" s="1"/>
  <c r="AJ94" i="15" s="1"/>
  <c r="AN94" i="15" s="1"/>
  <c r="O95" i="15"/>
  <c r="P140" i="22"/>
  <c r="Q140" i="22" s="1"/>
  <c r="S140" i="22" s="1"/>
  <c r="U140" i="22" s="1"/>
  <c r="AT140" i="22" s="1"/>
  <c r="AX140" i="22" s="1"/>
  <c r="O141" i="22"/>
  <c r="AX126" i="26"/>
  <c r="BA126" i="26"/>
  <c r="O142" i="33"/>
  <c r="O142" i="13"/>
  <c r="P126" i="13"/>
  <c r="Q126" i="13" s="1"/>
  <c r="S126" i="13" s="1"/>
  <c r="U126" i="13" s="1"/>
  <c r="AT126" i="13" s="1"/>
  <c r="O127" i="13"/>
  <c r="AX126" i="9"/>
  <c r="BA126" i="9"/>
  <c r="O95" i="26"/>
  <c r="P81" i="30"/>
  <c r="Q81" i="30" s="1"/>
  <c r="S81" i="30" s="1"/>
  <c r="U81" i="30" s="1"/>
  <c r="AQ81" i="30" s="1"/>
  <c r="AU81" i="30" s="1"/>
  <c r="O82" i="30"/>
  <c r="P111" i="15"/>
  <c r="Q111" i="15" s="1"/>
  <c r="S111" i="15" s="1"/>
  <c r="U111" i="15" s="1"/>
  <c r="AT111" i="15" s="1"/>
  <c r="AX111" i="15" s="1"/>
  <c r="O112" i="15"/>
  <c r="O49" i="17"/>
  <c r="P141" i="19"/>
  <c r="Q141" i="19" s="1"/>
  <c r="S141" i="19" s="1"/>
  <c r="U141" i="19" s="1"/>
  <c r="AT141" i="19" s="1"/>
  <c r="AX141" i="19" s="1"/>
  <c r="P141" i="9"/>
  <c r="Q141" i="9" s="1"/>
  <c r="S141" i="9" s="1"/>
  <c r="U141" i="9" s="1"/>
  <c r="AT141" i="9" s="1"/>
  <c r="AX141" i="9" s="1"/>
  <c r="P141" i="8"/>
  <c r="Q141" i="8" s="1"/>
  <c r="S141" i="8" s="1"/>
  <c r="U141" i="8" s="1"/>
  <c r="AT141" i="8" s="1"/>
  <c r="AX141" i="8" s="1"/>
  <c r="P82" i="21"/>
  <c r="Q82" i="21" s="1"/>
  <c r="S82" i="21" s="1"/>
  <c r="U82" i="21" s="1"/>
  <c r="AQ82" i="21" s="1"/>
  <c r="AU82" i="21" s="1"/>
  <c r="P110" i="5"/>
  <c r="Q110" i="5" s="1"/>
  <c r="S110" i="5" s="1"/>
  <c r="U110" i="5" s="1"/>
  <c r="AT110" i="5" s="1"/>
  <c r="AX110" i="5" s="1"/>
  <c r="O111" i="5"/>
  <c r="P79" i="22"/>
  <c r="Q79" i="22" s="1"/>
  <c r="S79" i="22" s="1"/>
  <c r="U79" i="22" s="1"/>
  <c r="AQ79" i="22" s="1"/>
  <c r="AU79" i="22" s="1"/>
  <c r="O80" i="22"/>
  <c r="P96" i="9"/>
  <c r="Q96" i="9" s="1"/>
  <c r="S96" i="9" s="1"/>
  <c r="U96" i="9" s="1"/>
  <c r="AJ96" i="9" s="1"/>
  <c r="AN96" i="9" s="1"/>
  <c r="P141" i="21"/>
  <c r="Q141" i="21" s="1"/>
  <c r="S141" i="21" s="1"/>
  <c r="U141" i="21" s="1"/>
  <c r="AT141" i="21" s="1"/>
  <c r="AX141" i="21" s="1"/>
  <c r="P126" i="27"/>
  <c r="Q126" i="27" s="1"/>
  <c r="S126" i="27" s="1"/>
  <c r="U126" i="27" s="1"/>
  <c r="AT126" i="27" s="1"/>
  <c r="N99" i="25"/>
  <c r="O99" i="25" s="1"/>
  <c r="P98" i="25"/>
  <c r="Q98" i="25" s="1"/>
  <c r="S98" i="25" s="1"/>
  <c r="U98" i="25" s="1"/>
  <c r="AJ98" i="25" s="1"/>
  <c r="AN98" i="25" s="1"/>
  <c r="P66" i="13"/>
  <c r="Q66" i="13" s="1"/>
  <c r="S66" i="13" s="1"/>
  <c r="U66" i="13" s="1"/>
  <c r="AQ66" i="13" s="1"/>
  <c r="AU66" i="13" s="1"/>
  <c r="O67" i="13"/>
  <c r="P111" i="12"/>
  <c r="Q111" i="12" s="1"/>
  <c r="S111" i="12" s="1"/>
  <c r="U111" i="12" s="1"/>
  <c r="AT111" i="12" s="1"/>
  <c r="AX111" i="12" s="1"/>
  <c r="P65" i="16"/>
  <c r="Q65" i="16" s="1"/>
  <c r="S65" i="16" s="1"/>
  <c r="U65" i="16" s="1"/>
  <c r="AQ65" i="16" s="1"/>
  <c r="AU65" i="16" s="1"/>
  <c r="P110" i="19"/>
  <c r="Q110" i="19" s="1"/>
  <c r="S110" i="19" s="1"/>
  <c r="U110" i="19" s="1"/>
  <c r="AT110" i="19" s="1"/>
  <c r="AX110" i="19" s="1"/>
  <c r="O111" i="19"/>
  <c r="P49" i="23"/>
  <c r="Q49" i="23" s="1"/>
  <c r="S49" i="23" s="1"/>
  <c r="U49" i="23" s="1"/>
  <c r="AQ49" i="23" s="1"/>
  <c r="AU49" i="23" s="1"/>
  <c r="P65" i="8"/>
  <c r="Q65" i="8" s="1"/>
  <c r="S65" i="8" s="1"/>
  <c r="U65" i="8" s="1"/>
  <c r="AQ65" i="8" s="1"/>
  <c r="AU65" i="8" s="1"/>
  <c r="N83" i="2"/>
  <c r="P82" i="2"/>
  <c r="Q82" i="2" s="1"/>
  <c r="S82" i="2" s="1"/>
  <c r="U82" i="2" s="1"/>
  <c r="AQ82" i="2" s="1"/>
  <c r="AU82" i="2" s="1"/>
  <c r="P49" i="30"/>
  <c r="Q49" i="30" s="1"/>
  <c r="S49" i="30" s="1"/>
  <c r="U49" i="30" s="1"/>
  <c r="AQ49" i="30" s="1"/>
  <c r="AU49" i="30" s="1"/>
  <c r="O50" i="30"/>
  <c r="P80" i="8"/>
  <c r="Q80" i="8" s="1"/>
  <c r="S80" i="8" s="1"/>
  <c r="U80" i="8" s="1"/>
  <c r="AQ80" i="8" s="1"/>
  <c r="AU80" i="8" s="1"/>
  <c r="P50" i="7"/>
  <c r="Q50" i="7" s="1"/>
  <c r="S50" i="7" s="1"/>
  <c r="U50" i="7" s="1"/>
  <c r="AQ50" i="7" s="1"/>
  <c r="AU50" i="7" s="1"/>
  <c r="P96" i="17"/>
  <c r="Q96" i="17" s="1"/>
  <c r="S96" i="17" s="1"/>
  <c r="U96" i="17" s="1"/>
  <c r="AJ96" i="17" s="1"/>
  <c r="AN96" i="17" s="1"/>
  <c r="O97" i="17"/>
  <c r="AX126" i="30"/>
  <c r="BA126" i="30"/>
  <c r="P126" i="7"/>
  <c r="Q126" i="7" s="1"/>
  <c r="S126" i="7" s="1"/>
  <c r="U126" i="7" s="1"/>
  <c r="AT126" i="7" s="1"/>
  <c r="O127" i="7"/>
  <c r="O67" i="15"/>
  <c r="AX125" i="7"/>
  <c r="BA125" i="7"/>
  <c r="O82" i="6"/>
  <c r="AX125" i="27"/>
  <c r="BA125" i="27"/>
  <c r="O82" i="24"/>
  <c r="O81" i="9"/>
  <c r="N36" i="16"/>
  <c r="O36" i="16" s="1"/>
  <c r="O82" i="12"/>
  <c r="P34" i="5"/>
  <c r="Q34" i="5" s="1"/>
  <c r="S34" i="5" s="1"/>
  <c r="U34" i="5" s="1"/>
  <c r="AQ34" i="5" s="1"/>
  <c r="AU34" i="5" s="1"/>
  <c r="O144" i="1"/>
  <c r="O112" i="23"/>
  <c r="P111" i="11"/>
  <c r="Q111" i="11" s="1"/>
  <c r="S111" i="11" s="1"/>
  <c r="U111" i="11" s="1"/>
  <c r="AT111" i="11" s="1"/>
  <c r="AX111" i="11" s="1"/>
  <c r="P49" i="28"/>
  <c r="Q49" i="28" s="1"/>
  <c r="S49" i="28" s="1"/>
  <c r="U49" i="28" s="1"/>
  <c r="AQ49" i="28" s="1"/>
  <c r="AU49" i="28" s="1"/>
  <c r="P111" i="8"/>
  <c r="Q111" i="8" s="1"/>
  <c r="S111" i="8" s="1"/>
  <c r="U111" i="8" s="1"/>
  <c r="AT111" i="8" s="1"/>
  <c r="AX111" i="8" s="1"/>
  <c r="P126" i="2"/>
  <c r="Q126" i="2" s="1"/>
  <c r="S126" i="2" s="1"/>
  <c r="U126" i="2" s="1"/>
  <c r="AT126" i="2" s="1"/>
  <c r="O127" i="2"/>
  <c r="O79" i="31"/>
  <c r="N140" i="31"/>
  <c r="O140" i="31" s="1"/>
  <c r="O126" i="20"/>
  <c r="AX124" i="22"/>
  <c r="BA124" i="22"/>
  <c r="P33" i="19"/>
  <c r="Q33" i="19" s="1"/>
  <c r="S33" i="19" s="1"/>
  <c r="U33" i="19" s="1"/>
  <c r="AQ33" i="19" s="1"/>
  <c r="AU33" i="19" s="1"/>
  <c r="O34" i="19"/>
  <c r="P127" i="8"/>
  <c r="Q127" i="8" s="1"/>
  <c r="S127" i="8" s="1"/>
  <c r="U127" i="8" s="1"/>
  <c r="AT127" i="8" s="1"/>
  <c r="O128" i="8"/>
  <c r="P95" i="20"/>
  <c r="Q95" i="20" s="1"/>
  <c r="S95" i="20" s="1"/>
  <c r="U95" i="20" s="1"/>
  <c r="AJ95" i="20" s="1"/>
  <c r="AN95" i="20" s="1"/>
  <c r="O96" i="20"/>
  <c r="P35" i="21"/>
  <c r="Q35" i="21" s="1"/>
  <c r="S35" i="21" s="1"/>
  <c r="U35" i="21" s="1"/>
  <c r="AQ35" i="21" s="1"/>
  <c r="AU35" i="21" s="1"/>
  <c r="P49" i="3"/>
  <c r="Q49" i="3" s="1"/>
  <c r="S49" i="3" s="1"/>
  <c r="U49" i="3" s="1"/>
  <c r="AQ49" i="3" s="1"/>
  <c r="AU49" i="3" s="1"/>
  <c r="O50" i="3"/>
  <c r="P33" i="28"/>
  <c r="Q33" i="28" s="1"/>
  <c r="S33" i="28" s="1"/>
  <c r="U33" i="28" s="1"/>
  <c r="AQ33" i="28" s="1"/>
  <c r="AU33" i="28" s="1"/>
  <c r="O34" i="28"/>
  <c r="P65" i="4"/>
  <c r="Q65" i="4" s="1"/>
  <c r="S65" i="4" s="1"/>
  <c r="U65" i="4" s="1"/>
  <c r="AQ65" i="4" s="1"/>
  <c r="AU65" i="4" s="1"/>
  <c r="O66" i="4"/>
  <c r="AX125" i="20"/>
  <c r="BA125" i="20"/>
  <c r="P80" i="25"/>
  <c r="Q80" i="25" s="1"/>
  <c r="S80" i="25" s="1"/>
  <c r="U80" i="25" s="1"/>
  <c r="AQ80" i="25" s="1"/>
  <c r="AU80" i="25" s="1"/>
  <c r="P32" i="1"/>
  <c r="Q32" i="1" s="1"/>
  <c r="S32" i="1" s="1"/>
  <c r="U32" i="1" s="1"/>
  <c r="AQ32" i="1" s="1"/>
  <c r="AU32" i="1" s="1"/>
  <c r="P66" i="1"/>
  <c r="Q66" i="1" s="1"/>
  <c r="S66" i="1" s="1"/>
  <c r="U66" i="1" s="1"/>
  <c r="AQ66" i="1" s="1"/>
  <c r="AU66" i="1" s="1"/>
  <c r="P96" i="4"/>
  <c r="Q96" i="4" s="1"/>
  <c r="S96" i="4" s="1"/>
  <c r="U96" i="4" s="1"/>
  <c r="AJ96" i="4" s="1"/>
  <c r="AN96" i="4" s="1"/>
  <c r="P35" i="7"/>
  <c r="Q35" i="7" s="1"/>
  <c r="S35" i="7" s="1"/>
  <c r="U35" i="7" s="1"/>
  <c r="AQ35" i="7" s="1"/>
  <c r="AU35" i="7" s="1"/>
  <c r="N36" i="7"/>
  <c r="P50" i="9"/>
  <c r="Q50" i="9" s="1"/>
  <c r="S50" i="9" s="1"/>
  <c r="U50" i="9" s="1"/>
  <c r="AQ50" i="9" s="1"/>
  <c r="AU50" i="9" s="1"/>
  <c r="P110" i="18"/>
  <c r="Q110" i="18" s="1"/>
  <c r="S110" i="18" s="1"/>
  <c r="U110" i="18" s="1"/>
  <c r="AT110" i="18" s="1"/>
  <c r="AX110" i="18" s="1"/>
  <c r="O111" i="18"/>
  <c r="O50" i="19"/>
  <c r="O111" i="3"/>
  <c r="P111" i="2"/>
  <c r="Q111" i="2" s="1"/>
  <c r="S111" i="2" s="1"/>
  <c r="U111" i="2" s="1"/>
  <c r="AT111" i="2" s="1"/>
  <c r="AX111" i="2" s="1"/>
  <c r="O112" i="2"/>
  <c r="O129" i="25"/>
  <c r="N125" i="22"/>
  <c r="O125" i="22" s="1"/>
  <c r="O65" i="5"/>
  <c r="N52" i="11"/>
  <c r="O52" i="11" s="1"/>
  <c r="P112" i="20"/>
  <c r="Q112" i="20" s="1"/>
  <c r="S112" i="20" s="1"/>
  <c r="U112" i="20" s="1"/>
  <c r="AT112" i="20" s="1"/>
  <c r="AX112" i="20" s="1"/>
  <c r="O113" i="20"/>
  <c r="P64" i="23"/>
  <c r="Q64" i="23" s="1"/>
  <c r="S64" i="23" s="1"/>
  <c r="U64" i="23" s="1"/>
  <c r="AQ64" i="23" s="1"/>
  <c r="AU64" i="23" s="1"/>
  <c r="P65" i="33"/>
  <c r="Q65" i="33" s="1"/>
  <c r="S65" i="33" s="1"/>
  <c r="U65" i="33" s="1"/>
  <c r="AQ65" i="33" s="1"/>
  <c r="AU65" i="33" s="1"/>
  <c r="AX126" i="8"/>
  <c r="BA126" i="8"/>
  <c r="P110" i="21"/>
  <c r="Q110" i="21" s="1"/>
  <c r="S110" i="21" s="1"/>
  <c r="U110" i="21" s="1"/>
  <c r="AT110" i="21" s="1"/>
  <c r="AX110" i="21" s="1"/>
  <c r="O111" i="21"/>
  <c r="P33" i="33"/>
  <c r="Q33" i="33" s="1"/>
  <c r="S33" i="33" s="1"/>
  <c r="U33" i="33" s="1"/>
  <c r="AQ33" i="33" s="1"/>
  <c r="AU33" i="33" s="1"/>
  <c r="O34" i="33"/>
  <c r="P140" i="7"/>
  <c r="Q140" i="7" s="1"/>
  <c r="S140" i="7" s="1"/>
  <c r="U140" i="7" s="1"/>
  <c r="AT140" i="7" s="1"/>
  <c r="AX140" i="7" s="1"/>
  <c r="O141" i="7"/>
  <c r="P97" i="13"/>
  <c r="Q97" i="13" s="1"/>
  <c r="S97" i="13" s="1"/>
  <c r="U97" i="13" s="1"/>
  <c r="AJ97" i="13" s="1"/>
  <c r="AN97" i="13" s="1"/>
  <c r="O98" i="13"/>
  <c r="P126" i="10"/>
  <c r="Q126" i="10" s="1"/>
  <c r="S126" i="10" s="1"/>
  <c r="U126" i="10" s="1"/>
  <c r="AT126" i="10" s="1"/>
  <c r="O127" i="10"/>
  <c r="P33" i="29"/>
  <c r="Q33" i="29" s="1"/>
  <c r="S33" i="29" s="1"/>
  <c r="U33" i="29" s="1"/>
  <c r="AQ33" i="29" s="1"/>
  <c r="AU33" i="29" s="1"/>
  <c r="P50" i="27"/>
  <c r="Q50" i="27" s="1"/>
  <c r="S50" i="27" s="1"/>
  <c r="U50" i="27" s="1"/>
  <c r="AQ50" i="27" s="1"/>
  <c r="AU50" i="27" s="1"/>
  <c r="P33" i="30"/>
  <c r="Q33" i="30" s="1"/>
  <c r="S33" i="30" s="1"/>
  <c r="U33" i="30" s="1"/>
  <c r="AQ33" i="30" s="1"/>
  <c r="AU33" i="30" s="1"/>
  <c r="O34" i="30"/>
  <c r="P49" i="25"/>
  <c r="Q49" i="25" s="1"/>
  <c r="S49" i="25" s="1"/>
  <c r="U49" i="25" s="1"/>
  <c r="AQ49" i="25" s="1"/>
  <c r="AU49" i="25" s="1"/>
  <c r="O50" i="25"/>
  <c r="P32" i="15"/>
  <c r="Q32" i="15" s="1"/>
  <c r="S32" i="15" s="1"/>
  <c r="U32" i="15" s="1"/>
  <c r="AQ32" i="15" s="1"/>
  <c r="AU32" i="15" s="1"/>
  <c r="O33" i="15"/>
  <c r="P96" i="19"/>
  <c r="Q96" i="19" s="1"/>
  <c r="S96" i="19" s="1"/>
  <c r="U96" i="19" s="1"/>
  <c r="AJ96" i="19" s="1"/>
  <c r="AN96" i="19" s="1"/>
  <c r="O97" i="19"/>
  <c r="P52" i="21"/>
  <c r="Q52" i="21" s="1"/>
  <c r="S52" i="21" s="1"/>
  <c r="U52" i="21" s="1"/>
  <c r="AQ52" i="21" s="1"/>
  <c r="AU52" i="21" s="1"/>
  <c r="O53" i="21"/>
  <c r="P53" i="21" s="1"/>
  <c r="Q53" i="21" s="1"/>
  <c r="S53" i="21" s="1"/>
  <c r="U53" i="21" s="1"/>
  <c r="AQ53" i="21" s="1"/>
  <c r="AU53" i="21" s="1"/>
  <c r="AV53" i="21" s="1"/>
  <c r="P67" i="6"/>
  <c r="Q67" i="6" s="1"/>
  <c r="S67" i="6" s="1"/>
  <c r="U67" i="6" s="1"/>
  <c r="AQ67" i="6" s="1"/>
  <c r="AU67" i="6" s="1"/>
  <c r="N68" i="6"/>
  <c r="O68" i="6"/>
  <c r="P34" i="2"/>
  <c r="Q34" i="2" s="1"/>
  <c r="S34" i="2" s="1"/>
  <c r="U34" i="2" s="1"/>
  <c r="AQ34" i="2" s="1"/>
  <c r="AU34" i="2" s="1"/>
  <c r="O35" i="2"/>
  <c r="P95" i="6"/>
  <c r="Q95" i="6" s="1"/>
  <c r="S95" i="6" s="1"/>
  <c r="U95" i="6" s="1"/>
  <c r="AJ95" i="6" s="1"/>
  <c r="AN95" i="6" s="1"/>
  <c r="O96" i="6"/>
  <c r="P142" i="16"/>
  <c r="Q142" i="16" s="1"/>
  <c r="S142" i="16" s="1"/>
  <c r="U142" i="16" s="1"/>
  <c r="AT142" i="16" s="1"/>
  <c r="AX142" i="16" s="1"/>
  <c r="N36" i="11"/>
  <c r="P35" i="11"/>
  <c r="Q35" i="11" s="1"/>
  <c r="S35" i="11" s="1"/>
  <c r="U35" i="11" s="1"/>
  <c r="AQ35" i="11" s="1"/>
  <c r="AU35" i="11" s="1"/>
  <c r="O36" i="11"/>
  <c r="AX128" i="25"/>
  <c r="BA128" i="25"/>
  <c r="P34" i="3"/>
  <c r="Q34" i="3" s="1"/>
  <c r="S34" i="3" s="1"/>
  <c r="U34" i="3" s="1"/>
  <c r="AQ34" i="3" s="1"/>
  <c r="AU34" i="3" s="1"/>
  <c r="P51" i="6"/>
  <c r="Q51" i="6" s="1"/>
  <c r="S51" i="6" s="1"/>
  <c r="U51" i="6" s="1"/>
  <c r="AQ51" i="6" s="1"/>
  <c r="AU51" i="6" s="1"/>
  <c r="P95" i="23"/>
  <c r="Q95" i="23" s="1"/>
  <c r="S95" i="23" s="1"/>
  <c r="U95" i="23" s="1"/>
  <c r="AJ95" i="23" s="1"/>
  <c r="AN95" i="23" s="1"/>
  <c r="P79" i="7"/>
  <c r="Q79" i="7" s="1"/>
  <c r="S79" i="7" s="1"/>
  <c r="U79" i="7" s="1"/>
  <c r="AQ79" i="7" s="1"/>
  <c r="AU79" i="7" s="1"/>
  <c r="O80" i="7"/>
  <c r="P80" i="33"/>
  <c r="Q80" i="33" s="1"/>
  <c r="S80" i="33" s="1"/>
  <c r="U80" i="33" s="1"/>
  <c r="AQ80" i="33" s="1"/>
  <c r="AU80" i="33" s="1"/>
  <c r="O81" i="33"/>
  <c r="P110" i="22"/>
  <c r="Q110" i="22" s="1"/>
  <c r="S110" i="22" s="1"/>
  <c r="U110" i="22" s="1"/>
  <c r="AT110" i="22" s="1"/>
  <c r="AX110" i="22" s="1"/>
  <c r="O111" i="22"/>
  <c r="N36" i="23"/>
  <c r="O36" i="23" s="1"/>
  <c r="P126" i="14"/>
  <c r="Q126" i="14" s="1"/>
  <c r="S126" i="14" s="1"/>
  <c r="U126" i="14" s="1"/>
  <c r="AT126" i="14" s="1"/>
  <c r="N36" i="20"/>
  <c r="O36" i="20" s="1"/>
  <c r="BA125" i="10"/>
  <c r="AX125" i="10"/>
  <c r="P140" i="29"/>
  <c r="Q140" i="29" s="1"/>
  <c r="S140" i="29" s="1"/>
  <c r="U140" i="29" s="1"/>
  <c r="AT140" i="29" s="1"/>
  <c r="AX140" i="29" s="1"/>
  <c r="P95" i="18"/>
  <c r="Q95" i="18" s="1"/>
  <c r="S95" i="18" s="1"/>
  <c r="U95" i="18" s="1"/>
  <c r="AJ95" i="18" s="1"/>
  <c r="AN95" i="18" s="1"/>
  <c r="P143" i="27"/>
  <c r="Q143" i="27" s="1"/>
  <c r="S143" i="27" s="1"/>
  <c r="U143" i="27" s="1"/>
  <c r="AT143" i="27" s="1"/>
  <c r="AX143" i="27" s="1"/>
  <c r="P50" i="22"/>
  <c r="Q50" i="22" s="1"/>
  <c r="S50" i="22" s="1"/>
  <c r="U50" i="22" s="1"/>
  <c r="AQ50" i="22" s="1"/>
  <c r="AU50" i="22" s="1"/>
  <c r="O51" i="22"/>
  <c r="P113" i="28"/>
  <c r="Q113" i="28" s="1"/>
  <c r="S113" i="28" s="1"/>
  <c r="U113" i="28" s="1"/>
  <c r="AT113" i="28" s="1"/>
  <c r="AX113" i="28" s="1"/>
  <c r="O114" i="28"/>
  <c r="O65" i="28"/>
  <c r="P127" i="24"/>
  <c r="Q127" i="24" s="1"/>
  <c r="S127" i="24" s="1"/>
  <c r="U127" i="24" s="1"/>
  <c r="AT127" i="24" s="1"/>
  <c r="O65" i="21"/>
  <c r="P95" i="33"/>
  <c r="Q95" i="33" s="1"/>
  <c r="S95" i="33" s="1"/>
  <c r="U95" i="33" s="1"/>
  <c r="AJ95" i="33" s="1"/>
  <c r="AN95" i="33" s="1"/>
  <c r="O96" i="33"/>
  <c r="O66" i="11"/>
  <c r="O111" i="9"/>
  <c r="O67" i="31"/>
  <c r="P50" i="16"/>
  <c r="Q50" i="16" s="1"/>
  <c r="S50" i="16" s="1"/>
  <c r="U50" i="16" s="1"/>
  <c r="AQ50" i="16" s="1"/>
  <c r="AU50" i="16" s="1"/>
  <c r="O51" i="16"/>
  <c r="O126" i="21"/>
  <c r="P80" i="10"/>
  <c r="Q80" i="10" s="1"/>
  <c r="S80" i="10" s="1"/>
  <c r="U80" i="10" s="1"/>
  <c r="AQ80" i="10" s="1"/>
  <c r="AU80" i="10" s="1"/>
  <c r="O81" i="10"/>
  <c r="O126" i="15"/>
  <c r="P51" i="13"/>
  <c r="Q51" i="13" s="1"/>
  <c r="S51" i="13" s="1"/>
  <c r="U51" i="13" s="1"/>
  <c r="AQ51" i="13" s="1"/>
  <c r="AU51" i="13" s="1"/>
  <c r="O32" i="14"/>
  <c r="O128" i="1"/>
  <c r="P51" i="10"/>
  <c r="Q51" i="10" s="1"/>
  <c r="S51" i="10" s="1"/>
  <c r="U51" i="10" s="1"/>
  <c r="AQ51" i="10" s="1"/>
  <c r="AU51" i="10" s="1"/>
  <c r="P126" i="3"/>
  <c r="Q126" i="3" s="1"/>
  <c r="S126" i="3" s="1"/>
  <c r="U126" i="3" s="1"/>
  <c r="AT126" i="3" s="1"/>
  <c r="O127" i="3"/>
  <c r="P140" i="4"/>
  <c r="Q140" i="4" s="1"/>
  <c r="S140" i="4" s="1"/>
  <c r="U140" i="4" s="1"/>
  <c r="AT140" i="4" s="1"/>
  <c r="AX140" i="4" s="1"/>
  <c r="O141" i="4"/>
  <c r="N140" i="5"/>
  <c r="O140" i="5" s="1"/>
  <c r="O127" i="6"/>
  <c r="AX125" i="14"/>
  <c r="BA125" i="14"/>
  <c r="O67" i="29"/>
  <c r="P141" i="28"/>
  <c r="Q141" i="28" s="1"/>
  <c r="S141" i="28" s="1"/>
  <c r="U141" i="28" s="1"/>
  <c r="AT141" i="28" s="1"/>
  <c r="AX141" i="28" s="1"/>
  <c r="O142" i="28"/>
  <c r="P126" i="11"/>
  <c r="Q126" i="11" s="1"/>
  <c r="S126" i="11" s="1"/>
  <c r="U126" i="11" s="1"/>
  <c r="AT126" i="11" s="1"/>
  <c r="O127" i="11"/>
  <c r="P127" i="5"/>
  <c r="Q127" i="5" s="1"/>
  <c r="S127" i="5" s="1"/>
  <c r="U127" i="5" s="1"/>
  <c r="AT127" i="5" s="1"/>
  <c r="O128" i="5"/>
  <c r="P95" i="27"/>
  <c r="Q95" i="27" s="1"/>
  <c r="S95" i="27" s="1"/>
  <c r="U95" i="27" s="1"/>
  <c r="AJ95" i="27" s="1"/>
  <c r="AN95" i="27" s="1"/>
  <c r="O96" i="27"/>
  <c r="P51" i="14"/>
  <c r="Q51" i="14" s="1"/>
  <c r="S51" i="14" s="1"/>
  <c r="U51" i="14" s="1"/>
  <c r="AQ51" i="14" s="1"/>
  <c r="AU51" i="14" s="1"/>
  <c r="P35" i="17"/>
  <c r="Q35" i="17" s="1"/>
  <c r="S35" i="17" s="1"/>
  <c r="U35" i="17" s="1"/>
  <c r="AQ35" i="17" s="1"/>
  <c r="AU35" i="17" s="1"/>
  <c r="N36" i="17"/>
  <c r="O36" i="17" s="1"/>
  <c r="N83" i="15"/>
  <c r="O83" i="15" s="1"/>
  <c r="P82" i="15"/>
  <c r="Q82" i="15" s="1"/>
  <c r="S82" i="15" s="1"/>
  <c r="U82" i="15" s="1"/>
  <c r="AQ82" i="15" s="1"/>
  <c r="AU82" i="15" s="1"/>
  <c r="P96" i="12"/>
  <c r="Q96" i="12" s="1"/>
  <c r="S96" i="12" s="1"/>
  <c r="U96" i="12" s="1"/>
  <c r="AJ96" i="12" s="1"/>
  <c r="AN96" i="12" s="1"/>
  <c r="O97" i="12"/>
  <c r="P97" i="28"/>
  <c r="Q97" i="28" s="1"/>
  <c r="S97" i="28" s="1"/>
  <c r="U97" i="28" s="1"/>
  <c r="AJ97" i="28" s="1"/>
  <c r="AN97" i="28" s="1"/>
  <c r="P95" i="21"/>
  <c r="Q95" i="21" s="1"/>
  <c r="S95" i="21" s="1"/>
  <c r="U95" i="21" s="1"/>
  <c r="AJ95" i="21" s="1"/>
  <c r="AN95" i="21" s="1"/>
  <c r="AX125" i="21"/>
  <c r="BA125" i="21"/>
  <c r="BA125" i="15"/>
  <c r="AX125" i="15"/>
  <c r="P110" i="16"/>
  <c r="Q110" i="16" s="1"/>
  <c r="S110" i="16" s="1"/>
  <c r="U110" i="16" s="1"/>
  <c r="AT110" i="16" s="1"/>
  <c r="AX110" i="16" s="1"/>
  <c r="O111" i="16"/>
  <c r="BA127" i="1"/>
  <c r="AX127" i="1"/>
  <c r="O96" i="7"/>
  <c r="BA125" i="3"/>
  <c r="AX125" i="3"/>
  <c r="O34" i="4"/>
  <c r="O65" i="26"/>
  <c r="P95" i="29"/>
  <c r="Q95" i="29" s="1"/>
  <c r="S95" i="29" s="1"/>
  <c r="U95" i="29" s="1"/>
  <c r="AJ95" i="29" s="1"/>
  <c r="AN95" i="29" s="1"/>
  <c r="O96" i="29"/>
  <c r="P140" i="10"/>
  <c r="Q140" i="10" s="1"/>
  <c r="S140" i="10" s="1"/>
  <c r="U140" i="10" s="1"/>
  <c r="AT140" i="10" s="1"/>
  <c r="AX140" i="10" s="1"/>
  <c r="O141" i="10"/>
  <c r="P79" i="14"/>
  <c r="Q79" i="14" s="1"/>
  <c r="S79" i="14" s="1"/>
  <c r="U79" i="14" s="1"/>
  <c r="AQ79" i="14" s="1"/>
  <c r="AU79" i="14" s="1"/>
  <c r="O80" i="14"/>
  <c r="AX126" i="6"/>
  <c r="BA126" i="6"/>
  <c r="P80" i="11"/>
  <c r="Q80" i="11" s="1"/>
  <c r="S80" i="11" s="1"/>
  <c r="U80" i="11" s="1"/>
  <c r="AQ80" i="11" s="1"/>
  <c r="AU80" i="11" s="1"/>
  <c r="O97" i="1"/>
  <c r="O95" i="14"/>
  <c r="P65" i="30"/>
  <c r="Q65" i="30" s="1"/>
  <c r="S65" i="30" s="1"/>
  <c r="U65" i="30" s="1"/>
  <c r="AQ65" i="30" s="1"/>
  <c r="AU65" i="30" s="1"/>
  <c r="O66" i="30"/>
  <c r="O34" i="10"/>
  <c r="O34" i="24"/>
  <c r="O80" i="28"/>
  <c r="P141" i="11"/>
  <c r="Q141" i="11" s="1"/>
  <c r="S141" i="11" s="1"/>
  <c r="U141" i="11" s="1"/>
  <c r="AT141" i="11" s="1"/>
  <c r="AX141" i="11" s="1"/>
  <c r="O64" i="14"/>
  <c r="O67" i="10"/>
  <c r="O49" i="31"/>
  <c r="O112" i="24"/>
  <c r="P64" i="20"/>
  <c r="Q64" i="20" s="1"/>
  <c r="S64" i="20" s="1"/>
  <c r="U64" i="20" s="1"/>
  <c r="AQ64" i="20" s="1"/>
  <c r="AU64" i="20" s="1"/>
  <c r="O65" i="20"/>
  <c r="P49" i="15"/>
  <c r="Q49" i="15" s="1"/>
  <c r="S49" i="15" s="1"/>
  <c r="U49" i="15" s="1"/>
  <c r="AQ49" i="15" s="1"/>
  <c r="AU49" i="15" s="1"/>
  <c r="O50" i="15"/>
  <c r="O35" i="22"/>
  <c r="O96" i="8"/>
  <c r="P128" i="34" l="1"/>
  <c r="Q128" i="34" s="1"/>
  <c r="S128" i="34" s="1"/>
  <c r="U128" i="34" s="1"/>
  <c r="AT128" i="34" s="1"/>
  <c r="O129" i="34"/>
  <c r="AX127" i="34"/>
  <c r="BA127" i="34"/>
  <c r="P34" i="34"/>
  <c r="Q34" i="34" s="1"/>
  <c r="S34" i="34" s="1"/>
  <c r="U34" i="34" s="1"/>
  <c r="AQ34" i="34" s="1"/>
  <c r="AU34" i="34" s="1"/>
  <c r="O35" i="34"/>
  <c r="P81" i="34"/>
  <c r="Q81" i="34" s="1"/>
  <c r="S81" i="34" s="1"/>
  <c r="U81" i="34" s="1"/>
  <c r="AQ81" i="34" s="1"/>
  <c r="AU81" i="34" s="1"/>
  <c r="O82" i="34"/>
  <c r="P113" i="34"/>
  <c r="Q113" i="34" s="1"/>
  <c r="S113" i="34" s="1"/>
  <c r="U113" i="34" s="1"/>
  <c r="AT113" i="34" s="1"/>
  <c r="AX113" i="34" s="1"/>
  <c r="O114" i="34"/>
  <c r="P142" i="34"/>
  <c r="Q142" i="34" s="1"/>
  <c r="S142" i="34" s="1"/>
  <c r="U142" i="34" s="1"/>
  <c r="AT142" i="34" s="1"/>
  <c r="AX142" i="34" s="1"/>
  <c r="O143" i="34"/>
  <c r="P96" i="34"/>
  <c r="Q96" i="34" s="1"/>
  <c r="S96" i="34" s="1"/>
  <c r="U96" i="34" s="1"/>
  <c r="AJ96" i="34" s="1"/>
  <c r="AN96" i="34" s="1"/>
  <c r="O97" i="34"/>
  <c r="O52" i="34"/>
  <c r="P83" i="15"/>
  <c r="Q83" i="15" s="1"/>
  <c r="S83" i="15" s="1"/>
  <c r="U83" i="15" s="1"/>
  <c r="AQ83" i="15" s="1"/>
  <c r="AU83" i="15" s="1"/>
  <c r="O84" i="15"/>
  <c r="P84" i="15" s="1"/>
  <c r="Q84" i="15" s="1"/>
  <c r="S84" i="15" s="1"/>
  <c r="U84" i="15" s="1"/>
  <c r="AQ84" i="15" s="1"/>
  <c r="AU84" i="15" s="1"/>
  <c r="AV84" i="15" s="1"/>
  <c r="P36" i="17"/>
  <c r="Q36" i="17" s="1"/>
  <c r="S36" i="17" s="1"/>
  <c r="U36" i="17" s="1"/>
  <c r="AQ36" i="17" s="1"/>
  <c r="AU36" i="17" s="1"/>
  <c r="O37" i="17"/>
  <c r="P37" i="17" s="1"/>
  <c r="Q37" i="17" s="1"/>
  <c r="S37" i="17" s="1"/>
  <c r="U37" i="17" s="1"/>
  <c r="AQ37" i="17" s="1"/>
  <c r="AU37" i="17" s="1"/>
  <c r="AV37" i="17" s="1"/>
  <c r="P99" i="25"/>
  <c r="Q99" i="25" s="1"/>
  <c r="S99" i="25" s="1"/>
  <c r="U99" i="25" s="1"/>
  <c r="AJ99" i="25" s="1"/>
  <c r="AN99" i="25" s="1"/>
  <c r="O100" i="25"/>
  <c r="P100" i="25" s="1"/>
  <c r="Q100" i="25" s="1"/>
  <c r="S100" i="25" s="1"/>
  <c r="U100" i="25" s="1"/>
  <c r="AJ100" i="25" s="1"/>
  <c r="AN100" i="25" s="1"/>
  <c r="AO100" i="25" s="1"/>
  <c r="P36" i="13"/>
  <c r="Q36" i="13" s="1"/>
  <c r="S36" i="13" s="1"/>
  <c r="U36" i="13" s="1"/>
  <c r="AQ36" i="13" s="1"/>
  <c r="AU36" i="13" s="1"/>
  <c r="O37" i="13"/>
  <c r="P37" i="13" s="1"/>
  <c r="Q37" i="13" s="1"/>
  <c r="S37" i="13" s="1"/>
  <c r="U37" i="13" s="1"/>
  <c r="AQ37" i="13" s="1"/>
  <c r="AU37" i="13" s="1"/>
  <c r="AV37" i="13" s="1"/>
  <c r="P68" i="2"/>
  <c r="Q68" i="2" s="1"/>
  <c r="S68" i="2" s="1"/>
  <c r="U68" i="2" s="1"/>
  <c r="AQ68" i="2" s="1"/>
  <c r="AU68" i="2" s="1"/>
  <c r="P125" i="22"/>
  <c r="Q125" i="22" s="1"/>
  <c r="S125" i="22" s="1"/>
  <c r="U125" i="22" s="1"/>
  <c r="AT125" i="22" s="1"/>
  <c r="O126" i="22"/>
  <c r="P140" i="31"/>
  <c r="Q140" i="31" s="1"/>
  <c r="S140" i="31" s="1"/>
  <c r="U140" i="31" s="1"/>
  <c r="AT140" i="31" s="1"/>
  <c r="AX140" i="31" s="1"/>
  <c r="O141" i="31"/>
  <c r="P52" i="4"/>
  <c r="Q52" i="4" s="1"/>
  <c r="S52" i="4" s="1"/>
  <c r="U52" i="4" s="1"/>
  <c r="AQ52" i="4" s="1"/>
  <c r="AU52" i="4" s="1"/>
  <c r="O53" i="4"/>
  <c r="P53" i="4" s="1"/>
  <c r="Q53" i="4" s="1"/>
  <c r="S53" i="4" s="1"/>
  <c r="U53" i="4" s="1"/>
  <c r="AQ53" i="4" s="1"/>
  <c r="AU53" i="4" s="1"/>
  <c r="AV53" i="4" s="1"/>
  <c r="P80" i="5"/>
  <c r="Q80" i="5" s="1"/>
  <c r="S80" i="5" s="1"/>
  <c r="U80" i="5" s="1"/>
  <c r="AQ80" i="5" s="1"/>
  <c r="AU80" i="5" s="1"/>
  <c r="O81" i="5"/>
  <c r="P113" i="6"/>
  <c r="Q113" i="6" s="1"/>
  <c r="S113" i="6" s="1"/>
  <c r="U113" i="6" s="1"/>
  <c r="AT113" i="6" s="1"/>
  <c r="AX113" i="6" s="1"/>
  <c r="O114" i="6"/>
  <c r="O81" i="11"/>
  <c r="N52" i="13"/>
  <c r="O52" i="13" s="1"/>
  <c r="P65" i="28"/>
  <c r="Q65" i="28" s="1"/>
  <c r="S65" i="28" s="1"/>
  <c r="U65" i="28" s="1"/>
  <c r="AQ65" i="28" s="1"/>
  <c r="AU65" i="28" s="1"/>
  <c r="O66" i="28"/>
  <c r="P36" i="23"/>
  <c r="Q36" i="23" s="1"/>
  <c r="S36" i="23" s="1"/>
  <c r="U36" i="23" s="1"/>
  <c r="AQ36" i="23" s="1"/>
  <c r="AU36" i="23" s="1"/>
  <c r="P129" i="25"/>
  <c r="Q129" i="25" s="1"/>
  <c r="S129" i="25" s="1"/>
  <c r="U129" i="25" s="1"/>
  <c r="AT129" i="25" s="1"/>
  <c r="O33" i="1"/>
  <c r="O112" i="11"/>
  <c r="N68" i="15"/>
  <c r="O68" i="15" s="1"/>
  <c r="P67" i="15"/>
  <c r="Q67" i="15" s="1"/>
  <c r="S67" i="15" s="1"/>
  <c r="U67" i="15" s="1"/>
  <c r="AQ67" i="15" s="1"/>
  <c r="AU67" i="15" s="1"/>
  <c r="O66" i="8"/>
  <c r="O127" i="27"/>
  <c r="O142" i="9"/>
  <c r="P142" i="33"/>
  <c r="Q142" i="33" s="1"/>
  <c r="S142" i="33" s="1"/>
  <c r="U142" i="33" s="1"/>
  <c r="AT142" i="33" s="1"/>
  <c r="AX142" i="33" s="1"/>
  <c r="O143" i="33"/>
  <c r="O51" i="2"/>
  <c r="O96" i="10"/>
  <c r="O66" i="9"/>
  <c r="O35" i="9"/>
  <c r="O51" i="8"/>
  <c r="O98" i="30"/>
  <c r="O52" i="12"/>
  <c r="O67" i="3"/>
  <c r="O127" i="16"/>
  <c r="P142" i="28"/>
  <c r="Q142" i="28" s="1"/>
  <c r="S142" i="28" s="1"/>
  <c r="U142" i="28" s="1"/>
  <c r="AT142" i="28" s="1"/>
  <c r="AX142" i="28" s="1"/>
  <c r="P49" i="33"/>
  <c r="Q49" i="33" s="1"/>
  <c r="S49" i="33" s="1"/>
  <c r="U49" i="33" s="1"/>
  <c r="AQ49" i="33" s="1"/>
  <c r="AU49" i="33" s="1"/>
  <c r="O50" i="33"/>
  <c r="P97" i="22"/>
  <c r="Q97" i="22" s="1"/>
  <c r="S97" i="22" s="1"/>
  <c r="U97" i="22" s="1"/>
  <c r="AJ97" i="22" s="1"/>
  <c r="AN97" i="22" s="1"/>
  <c r="O98" i="22"/>
  <c r="P67" i="24"/>
  <c r="Q67" i="24" s="1"/>
  <c r="S67" i="24" s="1"/>
  <c r="U67" i="24" s="1"/>
  <c r="AQ67" i="24" s="1"/>
  <c r="AU67" i="24" s="1"/>
  <c r="N68" i="24"/>
  <c r="O68" i="24" s="1"/>
  <c r="AX126" i="16"/>
  <c r="BA126" i="16"/>
  <c r="P112" i="2"/>
  <c r="Q112" i="2" s="1"/>
  <c r="S112" i="2" s="1"/>
  <c r="U112" i="2" s="1"/>
  <c r="AT112" i="2" s="1"/>
  <c r="AX112" i="2" s="1"/>
  <c r="P49" i="31"/>
  <c r="Q49" i="31" s="1"/>
  <c r="S49" i="31" s="1"/>
  <c r="U49" i="31" s="1"/>
  <c r="AQ49" i="31" s="1"/>
  <c r="AU49" i="31" s="1"/>
  <c r="O50" i="31"/>
  <c r="P126" i="15"/>
  <c r="Q126" i="15" s="1"/>
  <c r="S126" i="15" s="1"/>
  <c r="U126" i="15" s="1"/>
  <c r="AT126" i="15" s="1"/>
  <c r="O81" i="25"/>
  <c r="BA127" i="8"/>
  <c r="AX127" i="8"/>
  <c r="P112" i="23"/>
  <c r="Q112" i="23" s="1"/>
  <c r="S112" i="23" s="1"/>
  <c r="U112" i="23" s="1"/>
  <c r="AT112" i="23" s="1"/>
  <c r="AX112" i="23" s="1"/>
  <c r="O113" i="23"/>
  <c r="BA126" i="7"/>
  <c r="AX126" i="7"/>
  <c r="O50" i="23"/>
  <c r="O142" i="21"/>
  <c r="O142" i="19"/>
  <c r="O112" i="30"/>
  <c r="O66" i="22"/>
  <c r="O82" i="3"/>
  <c r="O128" i="4"/>
  <c r="P141" i="24"/>
  <c r="Q141" i="24" s="1"/>
  <c r="S141" i="24" s="1"/>
  <c r="U141" i="24" s="1"/>
  <c r="AT141" i="24" s="1"/>
  <c r="AX141" i="24" s="1"/>
  <c r="P141" i="17"/>
  <c r="Q141" i="17" s="1"/>
  <c r="S141" i="17" s="1"/>
  <c r="U141" i="17" s="1"/>
  <c r="AT141" i="17" s="1"/>
  <c r="AX141" i="17" s="1"/>
  <c r="O142" i="17"/>
  <c r="N52" i="12"/>
  <c r="O143" i="2"/>
  <c r="O82" i="1"/>
  <c r="P65" i="20"/>
  <c r="Q65" i="20" s="1"/>
  <c r="S65" i="20" s="1"/>
  <c r="U65" i="20" s="1"/>
  <c r="AQ65" i="20" s="1"/>
  <c r="AU65" i="20" s="1"/>
  <c r="O66" i="20"/>
  <c r="P114" i="28"/>
  <c r="Q114" i="28" s="1"/>
  <c r="S114" i="28" s="1"/>
  <c r="U114" i="28" s="1"/>
  <c r="AT114" i="28" s="1"/>
  <c r="AX114" i="28" s="1"/>
  <c r="P36" i="11"/>
  <c r="Q36" i="11" s="1"/>
  <c r="S36" i="11" s="1"/>
  <c r="U36" i="11" s="1"/>
  <c r="AQ36" i="11" s="1"/>
  <c r="AU36" i="11" s="1"/>
  <c r="P128" i="8"/>
  <c r="Q128" i="8" s="1"/>
  <c r="S128" i="8" s="1"/>
  <c r="U128" i="8" s="1"/>
  <c r="AT128" i="8" s="1"/>
  <c r="P64" i="14"/>
  <c r="Q64" i="14" s="1"/>
  <c r="S64" i="14" s="1"/>
  <c r="U64" i="14" s="1"/>
  <c r="AQ64" i="14" s="1"/>
  <c r="AU64" i="14" s="1"/>
  <c r="P80" i="14"/>
  <c r="Q80" i="14" s="1"/>
  <c r="S80" i="14" s="1"/>
  <c r="U80" i="14" s="1"/>
  <c r="AQ80" i="14" s="1"/>
  <c r="AU80" i="14" s="1"/>
  <c r="O81" i="14"/>
  <c r="P127" i="6"/>
  <c r="Q127" i="6" s="1"/>
  <c r="S127" i="6" s="1"/>
  <c r="U127" i="6" s="1"/>
  <c r="AT127" i="6" s="1"/>
  <c r="O128" i="6"/>
  <c r="O143" i="16"/>
  <c r="P50" i="19"/>
  <c r="Q50" i="19" s="1"/>
  <c r="S50" i="19" s="1"/>
  <c r="U50" i="19" s="1"/>
  <c r="AQ50" i="19" s="1"/>
  <c r="AU50" i="19" s="1"/>
  <c r="O35" i="5"/>
  <c r="O97" i="9"/>
  <c r="P49" i="17"/>
  <c r="Q49" i="17" s="1"/>
  <c r="S49" i="17" s="1"/>
  <c r="U49" i="17" s="1"/>
  <c r="AQ49" i="17" s="1"/>
  <c r="AU49" i="17" s="1"/>
  <c r="O50" i="17"/>
  <c r="O111" i="7"/>
  <c r="O81" i="16"/>
  <c r="O143" i="20"/>
  <c r="P126" i="31"/>
  <c r="Q126" i="31" s="1"/>
  <c r="S126" i="31" s="1"/>
  <c r="U126" i="31" s="1"/>
  <c r="AT126" i="31" s="1"/>
  <c r="P95" i="11"/>
  <c r="Q95" i="11" s="1"/>
  <c r="S95" i="11" s="1"/>
  <c r="U95" i="11" s="1"/>
  <c r="AJ95" i="11" s="1"/>
  <c r="AN95" i="11" s="1"/>
  <c r="BA126" i="19"/>
  <c r="AX126" i="19"/>
  <c r="O80" i="17"/>
  <c r="N36" i="31"/>
  <c r="O36" i="31" s="1"/>
  <c r="P35" i="31"/>
  <c r="Q35" i="31" s="1"/>
  <c r="S35" i="31" s="1"/>
  <c r="U35" i="31" s="1"/>
  <c r="AQ35" i="31" s="1"/>
  <c r="AU35" i="31" s="1"/>
  <c r="BA127" i="24"/>
  <c r="AX127" i="24"/>
  <c r="P112" i="24"/>
  <c r="Q112" i="24" s="1"/>
  <c r="S112" i="24" s="1"/>
  <c r="U112" i="24" s="1"/>
  <c r="AT112" i="24" s="1"/>
  <c r="AX112" i="24" s="1"/>
  <c r="N68" i="10"/>
  <c r="P67" i="10"/>
  <c r="Q67" i="10" s="1"/>
  <c r="S67" i="10" s="1"/>
  <c r="U67" i="10" s="1"/>
  <c r="AQ67" i="10" s="1"/>
  <c r="AU67" i="10" s="1"/>
  <c r="O68" i="10"/>
  <c r="P81" i="33"/>
  <c r="Q81" i="33" s="1"/>
  <c r="S81" i="33" s="1"/>
  <c r="U81" i="33" s="1"/>
  <c r="AQ81" i="33" s="1"/>
  <c r="AU81" i="33" s="1"/>
  <c r="O82" i="33"/>
  <c r="P34" i="19"/>
  <c r="Q34" i="19" s="1"/>
  <c r="S34" i="19" s="1"/>
  <c r="U34" i="19" s="1"/>
  <c r="AQ34" i="19" s="1"/>
  <c r="AU34" i="19" s="1"/>
  <c r="O35" i="19"/>
  <c r="P68" i="19"/>
  <c r="Q68" i="19" s="1"/>
  <c r="S68" i="19" s="1"/>
  <c r="U68" i="19" s="1"/>
  <c r="AQ68" i="19" s="1"/>
  <c r="AU68" i="19" s="1"/>
  <c r="O69" i="19"/>
  <c r="P69" i="19" s="1"/>
  <c r="Q69" i="19" s="1"/>
  <c r="S69" i="19" s="1"/>
  <c r="U69" i="19" s="1"/>
  <c r="AQ69" i="19" s="1"/>
  <c r="AU69" i="19" s="1"/>
  <c r="AV69" i="19" s="1"/>
  <c r="O142" i="11"/>
  <c r="O52" i="14"/>
  <c r="P140" i="5"/>
  <c r="Q140" i="5" s="1"/>
  <c r="S140" i="5" s="1"/>
  <c r="U140" i="5" s="1"/>
  <c r="AT140" i="5" s="1"/>
  <c r="AX140" i="5" s="1"/>
  <c r="P126" i="21"/>
  <c r="Q126" i="21" s="1"/>
  <c r="S126" i="21" s="1"/>
  <c r="U126" i="21" s="1"/>
  <c r="AT126" i="21" s="1"/>
  <c r="O127" i="21"/>
  <c r="O144" i="27"/>
  <c r="P80" i="7"/>
  <c r="Q80" i="7" s="1"/>
  <c r="S80" i="7" s="1"/>
  <c r="U80" i="7" s="1"/>
  <c r="AQ80" i="7" s="1"/>
  <c r="AU80" i="7" s="1"/>
  <c r="O81" i="7"/>
  <c r="P34" i="30"/>
  <c r="Q34" i="30" s="1"/>
  <c r="S34" i="30" s="1"/>
  <c r="U34" i="30" s="1"/>
  <c r="AQ34" i="30" s="1"/>
  <c r="AU34" i="30" s="1"/>
  <c r="P111" i="18"/>
  <c r="Q111" i="18" s="1"/>
  <c r="S111" i="18" s="1"/>
  <c r="U111" i="18" s="1"/>
  <c r="AT111" i="18" s="1"/>
  <c r="AX111" i="18" s="1"/>
  <c r="P97" i="17"/>
  <c r="Q97" i="17" s="1"/>
  <c r="S97" i="17" s="1"/>
  <c r="U97" i="17" s="1"/>
  <c r="AJ97" i="17" s="1"/>
  <c r="AN97" i="17" s="1"/>
  <c r="O98" i="17"/>
  <c r="P111" i="19"/>
  <c r="Q111" i="19" s="1"/>
  <c r="S111" i="19" s="1"/>
  <c r="U111" i="19" s="1"/>
  <c r="AT111" i="19" s="1"/>
  <c r="AX111" i="19" s="1"/>
  <c r="O112" i="19"/>
  <c r="P95" i="15"/>
  <c r="Q95" i="15" s="1"/>
  <c r="S95" i="15" s="1"/>
  <c r="U95" i="15" s="1"/>
  <c r="AJ95" i="15" s="1"/>
  <c r="AN95" i="15" s="1"/>
  <c r="AX125" i="31"/>
  <c r="BA125" i="31"/>
  <c r="O141" i="30"/>
  <c r="P142" i="3"/>
  <c r="Q142" i="3" s="1"/>
  <c r="S142" i="3" s="1"/>
  <c r="U142" i="3" s="1"/>
  <c r="AT142" i="3" s="1"/>
  <c r="AX142" i="3" s="1"/>
  <c r="O143" i="3"/>
  <c r="P51" i="5"/>
  <c r="Q51" i="5" s="1"/>
  <c r="S51" i="5" s="1"/>
  <c r="U51" i="5" s="1"/>
  <c r="AQ51" i="5" s="1"/>
  <c r="AU51" i="5" s="1"/>
  <c r="BA126" i="14"/>
  <c r="AX126" i="14"/>
  <c r="P111" i="21"/>
  <c r="Q111" i="21" s="1"/>
  <c r="S111" i="21" s="1"/>
  <c r="U111" i="21" s="1"/>
  <c r="AT111" i="21" s="1"/>
  <c r="AX111" i="21" s="1"/>
  <c r="P142" i="6"/>
  <c r="Q142" i="6" s="1"/>
  <c r="S142" i="6" s="1"/>
  <c r="U142" i="6" s="1"/>
  <c r="AT142" i="6" s="1"/>
  <c r="AX142" i="6" s="1"/>
  <c r="O143" i="6"/>
  <c r="P141" i="10"/>
  <c r="Q141" i="10" s="1"/>
  <c r="S141" i="10" s="1"/>
  <c r="U141" i="10" s="1"/>
  <c r="AT141" i="10" s="1"/>
  <c r="AX141" i="10" s="1"/>
  <c r="P141" i="4"/>
  <c r="Q141" i="4" s="1"/>
  <c r="S141" i="4" s="1"/>
  <c r="U141" i="4" s="1"/>
  <c r="AT141" i="4" s="1"/>
  <c r="AX141" i="4" s="1"/>
  <c r="O142" i="4"/>
  <c r="P51" i="16"/>
  <c r="Q51" i="16" s="1"/>
  <c r="S51" i="16" s="1"/>
  <c r="U51" i="16" s="1"/>
  <c r="AQ51" i="16" s="1"/>
  <c r="AU51" i="16" s="1"/>
  <c r="P96" i="6"/>
  <c r="Q96" i="6" s="1"/>
  <c r="S96" i="6" s="1"/>
  <c r="U96" i="6" s="1"/>
  <c r="AJ96" i="6" s="1"/>
  <c r="AN96" i="6" s="1"/>
  <c r="O97" i="6"/>
  <c r="P66" i="4"/>
  <c r="Q66" i="4" s="1"/>
  <c r="S66" i="4" s="1"/>
  <c r="U66" i="4" s="1"/>
  <c r="AQ66" i="4" s="1"/>
  <c r="AU66" i="4" s="1"/>
  <c r="O67" i="4"/>
  <c r="P80" i="22"/>
  <c r="Q80" i="22" s="1"/>
  <c r="S80" i="22" s="1"/>
  <c r="U80" i="22" s="1"/>
  <c r="AQ80" i="22" s="1"/>
  <c r="AU80" i="22" s="1"/>
  <c r="O81" i="22"/>
  <c r="P112" i="15"/>
  <c r="Q112" i="15" s="1"/>
  <c r="S112" i="15" s="1"/>
  <c r="U112" i="15" s="1"/>
  <c r="AT112" i="15" s="1"/>
  <c r="AX112" i="15" s="1"/>
  <c r="O113" i="15"/>
  <c r="P81" i="23"/>
  <c r="Q81" i="23" s="1"/>
  <c r="S81" i="23" s="1"/>
  <c r="U81" i="23" s="1"/>
  <c r="AQ81" i="23" s="1"/>
  <c r="AU81" i="23" s="1"/>
  <c r="O82" i="23"/>
  <c r="P128" i="9"/>
  <c r="Q128" i="9" s="1"/>
  <c r="S128" i="9" s="1"/>
  <c r="U128" i="9" s="1"/>
  <c r="AT128" i="9" s="1"/>
  <c r="P145" i="25"/>
  <c r="Q145" i="25" s="1"/>
  <c r="S145" i="25" s="1"/>
  <c r="U145" i="25" s="1"/>
  <c r="AT145" i="25" s="1"/>
  <c r="AX145" i="25" s="1"/>
  <c r="N146" i="25"/>
  <c r="P67" i="18"/>
  <c r="Q67" i="18" s="1"/>
  <c r="S67" i="18" s="1"/>
  <c r="U67" i="18" s="1"/>
  <c r="AQ67" i="18" s="1"/>
  <c r="AU67" i="18" s="1"/>
  <c r="P34" i="8"/>
  <c r="Q34" i="8" s="1"/>
  <c r="S34" i="8" s="1"/>
  <c r="U34" i="8" s="1"/>
  <c r="AQ34" i="8" s="1"/>
  <c r="AU34" i="8" s="1"/>
  <c r="O35" i="8"/>
  <c r="P94" i="31"/>
  <c r="Q94" i="31" s="1"/>
  <c r="S94" i="31" s="1"/>
  <c r="U94" i="31" s="1"/>
  <c r="AJ94" i="31" s="1"/>
  <c r="AN94" i="31" s="1"/>
  <c r="O95" i="31"/>
  <c r="P97" i="3"/>
  <c r="Q97" i="3" s="1"/>
  <c r="S97" i="3" s="1"/>
  <c r="U97" i="3" s="1"/>
  <c r="AJ97" i="3" s="1"/>
  <c r="AN97" i="3" s="1"/>
  <c r="O98" i="3"/>
  <c r="P126" i="18"/>
  <c r="Q126" i="18" s="1"/>
  <c r="S126" i="18" s="1"/>
  <c r="U126" i="18" s="1"/>
  <c r="AT126" i="18" s="1"/>
  <c r="O127" i="18"/>
  <c r="P144" i="1"/>
  <c r="Q144" i="1" s="1"/>
  <c r="S144" i="1" s="1"/>
  <c r="U144" i="1" s="1"/>
  <c r="AT144" i="1" s="1"/>
  <c r="AX144" i="1" s="1"/>
  <c r="P141" i="22"/>
  <c r="Q141" i="22" s="1"/>
  <c r="S141" i="22" s="1"/>
  <c r="U141" i="22" s="1"/>
  <c r="AT141" i="22" s="1"/>
  <c r="AX141" i="22" s="1"/>
  <c r="O142" i="22"/>
  <c r="P127" i="19"/>
  <c r="Q127" i="19" s="1"/>
  <c r="S127" i="19" s="1"/>
  <c r="U127" i="19" s="1"/>
  <c r="AT127" i="19" s="1"/>
  <c r="O128" i="19"/>
  <c r="P80" i="28"/>
  <c r="Q80" i="28" s="1"/>
  <c r="S80" i="28" s="1"/>
  <c r="U80" i="28" s="1"/>
  <c r="AQ80" i="28" s="1"/>
  <c r="AU80" i="28" s="1"/>
  <c r="O81" i="28"/>
  <c r="O96" i="21"/>
  <c r="N52" i="14"/>
  <c r="O96" i="18"/>
  <c r="O96" i="23"/>
  <c r="O51" i="27"/>
  <c r="O66" i="33"/>
  <c r="O51" i="9"/>
  <c r="P126" i="20"/>
  <c r="Q126" i="20" s="1"/>
  <c r="S126" i="20" s="1"/>
  <c r="U126" i="20" s="1"/>
  <c r="AT126" i="20" s="1"/>
  <c r="P82" i="12"/>
  <c r="Q82" i="12" s="1"/>
  <c r="S82" i="12" s="1"/>
  <c r="U82" i="12" s="1"/>
  <c r="AQ82" i="12" s="1"/>
  <c r="AU82" i="12" s="1"/>
  <c r="N83" i="12"/>
  <c r="O83" i="12"/>
  <c r="O51" i="7"/>
  <c r="O66" i="16"/>
  <c r="O34" i="26"/>
  <c r="BA127" i="9"/>
  <c r="AX127" i="9"/>
  <c r="O112" i="14"/>
  <c r="O65" i="27"/>
  <c r="O111" i="17"/>
  <c r="O50" i="1"/>
  <c r="O126" i="12"/>
  <c r="P127" i="28"/>
  <c r="Q127" i="28" s="1"/>
  <c r="S127" i="28" s="1"/>
  <c r="U127" i="28" s="1"/>
  <c r="AT127" i="28" s="1"/>
  <c r="BA125" i="18"/>
  <c r="AX125" i="18"/>
  <c r="P141" i="7"/>
  <c r="Q141" i="7" s="1"/>
  <c r="S141" i="7" s="1"/>
  <c r="U141" i="7" s="1"/>
  <c r="AT141" i="7" s="1"/>
  <c r="AX141" i="7" s="1"/>
  <c r="P35" i="2"/>
  <c r="Q35" i="2" s="1"/>
  <c r="S35" i="2" s="1"/>
  <c r="U35" i="2" s="1"/>
  <c r="AQ35" i="2" s="1"/>
  <c r="AU35" i="2" s="1"/>
  <c r="P34" i="28"/>
  <c r="Q34" i="28" s="1"/>
  <c r="S34" i="28" s="1"/>
  <c r="U34" i="28" s="1"/>
  <c r="AQ34" i="28" s="1"/>
  <c r="AU34" i="28" s="1"/>
  <c r="P36" i="16"/>
  <c r="Q36" i="16" s="1"/>
  <c r="S36" i="16" s="1"/>
  <c r="U36" i="16" s="1"/>
  <c r="AQ36" i="16" s="1"/>
  <c r="AU36" i="16" s="1"/>
  <c r="O37" i="16"/>
  <c r="P37" i="16" s="1"/>
  <c r="Q37" i="16" s="1"/>
  <c r="S37" i="16" s="1"/>
  <c r="U37" i="16" s="1"/>
  <c r="AQ37" i="16" s="1"/>
  <c r="AU37" i="16" s="1"/>
  <c r="AV37" i="16" s="1"/>
  <c r="P111" i="5"/>
  <c r="Q111" i="5" s="1"/>
  <c r="S111" i="5" s="1"/>
  <c r="U111" i="5" s="1"/>
  <c r="AT111" i="5" s="1"/>
  <c r="AX111" i="5" s="1"/>
  <c r="O112" i="5"/>
  <c r="P82" i="30"/>
  <c r="Q82" i="30" s="1"/>
  <c r="S82" i="30" s="1"/>
  <c r="U82" i="30" s="1"/>
  <c r="AQ82" i="30" s="1"/>
  <c r="AU82" i="30" s="1"/>
  <c r="P35" i="25"/>
  <c r="Q35" i="25" s="1"/>
  <c r="S35" i="25" s="1"/>
  <c r="U35" i="25" s="1"/>
  <c r="AQ35" i="25" s="1"/>
  <c r="AU35" i="25" s="1"/>
  <c r="N36" i="25"/>
  <c r="O36" i="25"/>
  <c r="P35" i="18"/>
  <c r="Q35" i="18" s="1"/>
  <c r="S35" i="18" s="1"/>
  <c r="U35" i="18" s="1"/>
  <c r="AQ35" i="18" s="1"/>
  <c r="AU35" i="18" s="1"/>
  <c r="P50" i="24"/>
  <c r="Q50" i="24" s="1"/>
  <c r="S50" i="24" s="1"/>
  <c r="U50" i="24" s="1"/>
  <c r="AQ50" i="24" s="1"/>
  <c r="AU50" i="24" s="1"/>
  <c r="AX125" i="12"/>
  <c r="BA125" i="12"/>
  <c r="P110" i="26"/>
  <c r="Q110" i="26" s="1"/>
  <c r="S110" i="26" s="1"/>
  <c r="U110" i="26" s="1"/>
  <c r="AT110" i="26" s="1"/>
  <c r="AX110" i="26" s="1"/>
  <c r="P110" i="31"/>
  <c r="Q110" i="31" s="1"/>
  <c r="S110" i="31" s="1"/>
  <c r="U110" i="31" s="1"/>
  <c r="AT110" i="31" s="1"/>
  <c r="AX110" i="31" s="1"/>
  <c r="O111" i="31"/>
  <c r="P50" i="25"/>
  <c r="Q50" i="25" s="1"/>
  <c r="S50" i="25" s="1"/>
  <c r="U50" i="25" s="1"/>
  <c r="AQ50" i="25" s="1"/>
  <c r="AU50" i="25" s="1"/>
  <c r="BA127" i="4"/>
  <c r="AX127" i="4"/>
  <c r="P34" i="24"/>
  <c r="Q34" i="24" s="1"/>
  <c r="S34" i="24" s="1"/>
  <c r="U34" i="24" s="1"/>
  <c r="AQ34" i="24" s="1"/>
  <c r="AU34" i="24" s="1"/>
  <c r="O98" i="28"/>
  <c r="AX126" i="3"/>
  <c r="BA126" i="3"/>
  <c r="P111" i="9"/>
  <c r="Q111" i="9" s="1"/>
  <c r="S111" i="9" s="1"/>
  <c r="U111" i="9" s="1"/>
  <c r="AT111" i="9" s="1"/>
  <c r="AX111" i="9" s="1"/>
  <c r="O141" i="29"/>
  <c r="O34" i="29"/>
  <c r="O65" i="23"/>
  <c r="O36" i="7"/>
  <c r="P79" i="31"/>
  <c r="Q79" i="31" s="1"/>
  <c r="S79" i="31" s="1"/>
  <c r="U79" i="31" s="1"/>
  <c r="AQ79" i="31" s="1"/>
  <c r="AU79" i="31" s="1"/>
  <c r="P81" i="9"/>
  <c r="Q81" i="9" s="1"/>
  <c r="S81" i="9" s="1"/>
  <c r="U81" i="9" s="1"/>
  <c r="AQ81" i="9" s="1"/>
  <c r="AU81" i="9" s="1"/>
  <c r="O82" i="9"/>
  <c r="O81" i="8"/>
  <c r="O112" i="12"/>
  <c r="O142" i="18"/>
  <c r="N52" i="29"/>
  <c r="O52" i="29" s="1"/>
  <c r="O51" i="18"/>
  <c r="O126" i="33"/>
  <c r="O51" i="26"/>
  <c r="P141" i="12"/>
  <c r="Q141" i="12" s="1"/>
  <c r="S141" i="12" s="1"/>
  <c r="U141" i="12" s="1"/>
  <c r="AT141" i="12" s="1"/>
  <c r="AX141" i="12" s="1"/>
  <c r="O142" i="12"/>
  <c r="P97" i="19"/>
  <c r="Q97" i="19" s="1"/>
  <c r="S97" i="19" s="1"/>
  <c r="U97" i="19" s="1"/>
  <c r="AJ97" i="19" s="1"/>
  <c r="AN97" i="19" s="1"/>
  <c r="O98" i="19"/>
  <c r="P142" i="13"/>
  <c r="Q142" i="13" s="1"/>
  <c r="S142" i="13" s="1"/>
  <c r="U142" i="13" s="1"/>
  <c r="AT142" i="13" s="1"/>
  <c r="AX142" i="13" s="1"/>
  <c r="O143" i="13"/>
  <c r="P111" i="16"/>
  <c r="Q111" i="16" s="1"/>
  <c r="S111" i="16" s="1"/>
  <c r="U111" i="16" s="1"/>
  <c r="AT111" i="16" s="1"/>
  <c r="AX111" i="16" s="1"/>
  <c r="P34" i="33"/>
  <c r="Q34" i="33" s="1"/>
  <c r="S34" i="33" s="1"/>
  <c r="U34" i="33" s="1"/>
  <c r="AQ34" i="33" s="1"/>
  <c r="AU34" i="33" s="1"/>
  <c r="O35" i="33"/>
  <c r="P81" i="10"/>
  <c r="Q81" i="10" s="1"/>
  <c r="S81" i="10" s="1"/>
  <c r="U81" i="10" s="1"/>
  <c r="AQ81" i="10" s="1"/>
  <c r="AU81" i="10" s="1"/>
  <c r="O82" i="10"/>
  <c r="P36" i="12"/>
  <c r="Q36" i="12" s="1"/>
  <c r="S36" i="12" s="1"/>
  <c r="U36" i="12" s="1"/>
  <c r="AQ36" i="12" s="1"/>
  <c r="AU36" i="12" s="1"/>
  <c r="O37" i="12"/>
  <c r="P37" i="12" s="1"/>
  <c r="Q37" i="12" s="1"/>
  <c r="S37" i="12" s="1"/>
  <c r="U37" i="12" s="1"/>
  <c r="AQ37" i="12" s="1"/>
  <c r="AU37" i="12" s="1"/>
  <c r="AV37" i="12" s="1"/>
  <c r="P96" i="27"/>
  <c r="Q96" i="27" s="1"/>
  <c r="S96" i="27" s="1"/>
  <c r="U96" i="27" s="1"/>
  <c r="AJ96" i="27" s="1"/>
  <c r="AN96" i="27" s="1"/>
  <c r="P34" i="10"/>
  <c r="Q34" i="10" s="1"/>
  <c r="S34" i="10" s="1"/>
  <c r="U34" i="10" s="1"/>
  <c r="AQ34" i="10" s="1"/>
  <c r="AU34" i="10" s="1"/>
  <c r="O35" i="10"/>
  <c r="P65" i="26"/>
  <c r="Q65" i="26" s="1"/>
  <c r="S65" i="26" s="1"/>
  <c r="U65" i="26" s="1"/>
  <c r="AQ65" i="26" s="1"/>
  <c r="AU65" i="26" s="1"/>
  <c r="O66" i="26"/>
  <c r="P128" i="5"/>
  <c r="Q128" i="5" s="1"/>
  <c r="S128" i="5" s="1"/>
  <c r="U128" i="5" s="1"/>
  <c r="AT128" i="5" s="1"/>
  <c r="O129" i="5"/>
  <c r="P66" i="11"/>
  <c r="Q66" i="11" s="1"/>
  <c r="S66" i="11" s="1"/>
  <c r="U66" i="11" s="1"/>
  <c r="AQ66" i="11" s="1"/>
  <c r="AU66" i="11" s="1"/>
  <c r="P68" i="6"/>
  <c r="Q68" i="6" s="1"/>
  <c r="S68" i="6" s="1"/>
  <c r="U68" i="6" s="1"/>
  <c r="AQ68" i="6" s="1"/>
  <c r="AU68" i="6" s="1"/>
  <c r="O69" i="6"/>
  <c r="P69" i="6" s="1"/>
  <c r="Q69" i="6" s="1"/>
  <c r="S69" i="6" s="1"/>
  <c r="U69" i="6" s="1"/>
  <c r="AQ69" i="6" s="1"/>
  <c r="AU69" i="6" s="1"/>
  <c r="AV69" i="6" s="1"/>
  <c r="P50" i="3"/>
  <c r="Q50" i="3" s="1"/>
  <c r="S50" i="3" s="1"/>
  <c r="U50" i="3" s="1"/>
  <c r="AQ50" i="3" s="1"/>
  <c r="AU50" i="3" s="1"/>
  <c r="O51" i="3"/>
  <c r="P127" i="2"/>
  <c r="Q127" i="2" s="1"/>
  <c r="S127" i="2" s="1"/>
  <c r="U127" i="2" s="1"/>
  <c r="AT127" i="2" s="1"/>
  <c r="O128" i="2"/>
  <c r="N83" i="24"/>
  <c r="P82" i="24"/>
  <c r="Q82" i="24" s="1"/>
  <c r="S82" i="24" s="1"/>
  <c r="U82" i="24" s="1"/>
  <c r="AQ82" i="24" s="1"/>
  <c r="AU82" i="24" s="1"/>
  <c r="O83" i="24"/>
  <c r="P95" i="26"/>
  <c r="Q95" i="26" s="1"/>
  <c r="S95" i="26" s="1"/>
  <c r="U95" i="26" s="1"/>
  <c r="AJ95" i="26" s="1"/>
  <c r="AN95" i="26" s="1"/>
  <c r="O96" i="26"/>
  <c r="P96" i="24"/>
  <c r="Q96" i="24" s="1"/>
  <c r="S96" i="24" s="1"/>
  <c r="U96" i="24" s="1"/>
  <c r="AJ96" i="24" s="1"/>
  <c r="AN96" i="24" s="1"/>
  <c r="O97" i="24"/>
  <c r="P112" i="10"/>
  <c r="Q112" i="10" s="1"/>
  <c r="S112" i="10" s="1"/>
  <c r="U112" i="10" s="1"/>
  <c r="AT112" i="10" s="1"/>
  <c r="AX112" i="10" s="1"/>
  <c r="P142" i="26"/>
  <c r="Q142" i="26" s="1"/>
  <c r="S142" i="26" s="1"/>
  <c r="U142" i="26" s="1"/>
  <c r="AT142" i="26" s="1"/>
  <c r="AX142" i="26" s="1"/>
  <c r="O143" i="26"/>
  <c r="P81" i="29"/>
  <c r="Q81" i="29" s="1"/>
  <c r="S81" i="29" s="1"/>
  <c r="U81" i="29" s="1"/>
  <c r="AQ81" i="29" s="1"/>
  <c r="AU81" i="29" s="1"/>
  <c r="P127" i="30"/>
  <c r="Q127" i="30" s="1"/>
  <c r="S127" i="30" s="1"/>
  <c r="U127" i="30" s="1"/>
  <c r="AT127" i="30" s="1"/>
  <c r="O128" i="30"/>
  <c r="AX125" i="33"/>
  <c r="BA125" i="33"/>
  <c r="P141" i="14"/>
  <c r="Q141" i="14" s="1"/>
  <c r="S141" i="14" s="1"/>
  <c r="U141" i="14" s="1"/>
  <c r="AT141" i="14" s="1"/>
  <c r="AX141" i="14" s="1"/>
  <c r="O142" i="14"/>
  <c r="P97" i="1"/>
  <c r="Q97" i="1" s="1"/>
  <c r="S97" i="1" s="1"/>
  <c r="U97" i="1" s="1"/>
  <c r="AJ97" i="1" s="1"/>
  <c r="AN97" i="1" s="1"/>
  <c r="P67" i="29"/>
  <c r="Q67" i="29" s="1"/>
  <c r="S67" i="29" s="1"/>
  <c r="U67" i="29" s="1"/>
  <c r="AQ67" i="29" s="1"/>
  <c r="AU67" i="29" s="1"/>
  <c r="N68" i="29"/>
  <c r="O68" i="29"/>
  <c r="P127" i="3"/>
  <c r="Q127" i="3" s="1"/>
  <c r="S127" i="3" s="1"/>
  <c r="U127" i="3" s="1"/>
  <c r="AT127" i="3" s="1"/>
  <c r="P96" i="8"/>
  <c r="Q96" i="8" s="1"/>
  <c r="S96" i="8" s="1"/>
  <c r="U96" i="8" s="1"/>
  <c r="AJ96" i="8" s="1"/>
  <c r="AN96" i="8" s="1"/>
  <c r="O97" i="8"/>
  <c r="P66" i="30"/>
  <c r="Q66" i="30" s="1"/>
  <c r="S66" i="30" s="1"/>
  <c r="U66" i="30" s="1"/>
  <c r="AQ66" i="30" s="1"/>
  <c r="AU66" i="30" s="1"/>
  <c r="O67" i="30"/>
  <c r="P34" i="4"/>
  <c r="Q34" i="4" s="1"/>
  <c r="S34" i="4" s="1"/>
  <c r="U34" i="4" s="1"/>
  <c r="AQ34" i="4" s="1"/>
  <c r="AU34" i="4" s="1"/>
  <c r="O35" i="4"/>
  <c r="P97" i="12"/>
  <c r="Q97" i="12" s="1"/>
  <c r="S97" i="12" s="1"/>
  <c r="U97" i="12" s="1"/>
  <c r="AJ97" i="12" s="1"/>
  <c r="AN97" i="12" s="1"/>
  <c r="BA127" i="5"/>
  <c r="AX127" i="5"/>
  <c r="P96" i="33"/>
  <c r="Q96" i="33" s="1"/>
  <c r="S96" i="33" s="1"/>
  <c r="U96" i="33" s="1"/>
  <c r="AJ96" i="33" s="1"/>
  <c r="AN96" i="33" s="1"/>
  <c r="O97" i="33"/>
  <c r="N52" i="6"/>
  <c r="O52" i="6" s="1"/>
  <c r="P127" i="10"/>
  <c r="Q127" i="10" s="1"/>
  <c r="S127" i="10" s="1"/>
  <c r="U127" i="10" s="1"/>
  <c r="AT127" i="10" s="1"/>
  <c r="P113" i="20"/>
  <c r="Q113" i="20" s="1"/>
  <c r="S113" i="20" s="1"/>
  <c r="U113" i="20" s="1"/>
  <c r="AT113" i="20" s="1"/>
  <c r="AX113" i="20" s="1"/>
  <c r="O114" i="20"/>
  <c r="BA126" i="2"/>
  <c r="AX126" i="2"/>
  <c r="P50" i="30"/>
  <c r="Q50" i="30" s="1"/>
  <c r="S50" i="30" s="1"/>
  <c r="U50" i="30" s="1"/>
  <c r="AQ50" i="30" s="1"/>
  <c r="AU50" i="30" s="1"/>
  <c r="O51" i="30"/>
  <c r="N68" i="13"/>
  <c r="P67" i="13"/>
  <c r="Q67" i="13" s="1"/>
  <c r="S67" i="13" s="1"/>
  <c r="U67" i="13" s="1"/>
  <c r="AQ67" i="13" s="1"/>
  <c r="AU67" i="13" s="1"/>
  <c r="P112" i="27"/>
  <c r="Q112" i="27" s="1"/>
  <c r="S112" i="27" s="1"/>
  <c r="U112" i="27" s="1"/>
  <c r="AT112" i="27" s="1"/>
  <c r="AX112" i="27" s="1"/>
  <c r="P81" i="18"/>
  <c r="Q81" i="18" s="1"/>
  <c r="S81" i="18" s="1"/>
  <c r="U81" i="18" s="1"/>
  <c r="AQ81" i="18" s="1"/>
  <c r="AU81" i="18" s="1"/>
  <c r="O82" i="18"/>
  <c r="P67" i="12"/>
  <c r="Q67" i="12" s="1"/>
  <c r="S67" i="12" s="1"/>
  <c r="U67" i="12" s="1"/>
  <c r="AQ67" i="12" s="1"/>
  <c r="AU67" i="12" s="1"/>
  <c r="O127" i="23"/>
  <c r="O81" i="13"/>
  <c r="P81" i="4"/>
  <c r="Q81" i="4" s="1"/>
  <c r="S81" i="4" s="1"/>
  <c r="U81" i="4" s="1"/>
  <c r="AQ81" i="4" s="1"/>
  <c r="AU81" i="4" s="1"/>
  <c r="O82" i="4"/>
  <c r="P126" i="17"/>
  <c r="Q126" i="17" s="1"/>
  <c r="S126" i="17" s="1"/>
  <c r="U126" i="17" s="1"/>
  <c r="AT126" i="17" s="1"/>
  <c r="BA126" i="27"/>
  <c r="AX126" i="27"/>
  <c r="N52" i="22"/>
  <c r="O52" i="22" s="1"/>
  <c r="P51" i="22"/>
  <c r="Q51" i="22" s="1"/>
  <c r="S51" i="22" s="1"/>
  <c r="U51" i="22" s="1"/>
  <c r="AQ51" i="22" s="1"/>
  <c r="AU51" i="22" s="1"/>
  <c r="P33" i="6"/>
  <c r="Q33" i="6" s="1"/>
  <c r="S33" i="6" s="1"/>
  <c r="U33" i="6" s="1"/>
  <c r="AQ33" i="6" s="1"/>
  <c r="AU33" i="6" s="1"/>
  <c r="O34" i="6"/>
  <c r="P96" i="29"/>
  <c r="Q96" i="29" s="1"/>
  <c r="S96" i="29" s="1"/>
  <c r="U96" i="29" s="1"/>
  <c r="AJ96" i="29" s="1"/>
  <c r="AN96" i="29" s="1"/>
  <c r="P67" i="31"/>
  <c r="Q67" i="31" s="1"/>
  <c r="S67" i="31" s="1"/>
  <c r="U67" i="31" s="1"/>
  <c r="AQ67" i="31" s="1"/>
  <c r="AU67" i="31" s="1"/>
  <c r="P35" i="22"/>
  <c r="Q35" i="22" s="1"/>
  <c r="S35" i="22" s="1"/>
  <c r="U35" i="22" s="1"/>
  <c r="AQ35" i="22" s="1"/>
  <c r="AU35" i="22" s="1"/>
  <c r="N52" i="10"/>
  <c r="O52" i="10" s="1"/>
  <c r="O35" i="3"/>
  <c r="AX126" i="10"/>
  <c r="BA126" i="10"/>
  <c r="O97" i="4"/>
  <c r="O112" i="8"/>
  <c r="N83" i="21"/>
  <c r="O83" i="21" s="1"/>
  <c r="O113" i="29"/>
  <c r="O128" i="26"/>
  <c r="O82" i="19"/>
  <c r="O65" i="17"/>
  <c r="P80" i="26"/>
  <c r="Q80" i="26" s="1"/>
  <c r="S80" i="26" s="1"/>
  <c r="U80" i="26" s="1"/>
  <c r="AQ80" i="26" s="1"/>
  <c r="AU80" i="26" s="1"/>
  <c r="O81" i="26"/>
  <c r="O142" i="15"/>
  <c r="N115" i="33"/>
  <c r="P114" i="33"/>
  <c r="Q114" i="33" s="1"/>
  <c r="S114" i="33" s="1"/>
  <c r="U114" i="33" s="1"/>
  <c r="AT114" i="33" s="1"/>
  <c r="AX114" i="33" s="1"/>
  <c r="AX126" i="23"/>
  <c r="BA126" i="23"/>
  <c r="P113" i="25"/>
  <c r="Q113" i="25" s="1"/>
  <c r="S113" i="25" s="1"/>
  <c r="U113" i="25" s="1"/>
  <c r="AT113" i="25" s="1"/>
  <c r="AX113" i="25" s="1"/>
  <c r="AX125" i="17"/>
  <c r="BA125" i="17"/>
  <c r="P127" i="11"/>
  <c r="Q127" i="11" s="1"/>
  <c r="S127" i="11" s="1"/>
  <c r="U127" i="11" s="1"/>
  <c r="AT127" i="11" s="1"/>
  <c r="P128" i="1"/>
  <c r="Q128" i="1" s="1"/>
  <c r="S128" i="1" s="1"/>
  <c r="U128" i="1" s="1"/>
  <c r="AT128" i="1" s="1"/>
  <c r="O129" i="1"/>
  <c r="P65" i="21"/>
  <c r="Q65" i="21" s="1"/>
  <c r="S65" i="21" s="1"/>
  <c r="U65" i="21" s="1"/>
  <c r="AQ65" i="21" s="1"/>
  <c r="AU65" i="21" s="1"/>
  <c r="O66" i="21"/>
  <c r="P36" i="20"/>
  <c r="Q36" i="20" s="1"/>
  <c r="S36" i="20" s="1"/>
  <c r="U36" i="20" s="1"/>
  <c r="AQ36" i="20" s="1"/>
  <c r="AU36" i="20" s="1"/>
  <c r="O37" i="20"/>
  <c r="P37" i="20" s="1"/>
  <c r="Q37" i="20" s="1"/>
  <c r="S37" i="20" s="1"/>
  <c r="U37" i="20" s="1"/>
  <c r="AQ37" i="20" s="1"/>
  <c r="AU37" i="20" s="1"/>
  <c r="AV37" i="20" s="1"/>
  <c r="N99" i="13"/>
  <c r="O99" i="13" s="1"/>
  <c r="P98" i="13"/>
  <c r="Q98" i="13" s="1"/>
  <c r="S98" i="13" s="1"/>
  <c r="U98" i="13" s="1"/>
  <c r="AJ98" i="13" s="1"/>
  <c r="AN98" i="13" s="1"/>
  <c r="P52" i="11"/>
  <c r="Q52" i="11" s="1"/>
  <c r="S52" i="11" s="1"/>
  <c r="U52" i="11" s="1"/>
  <c r="AQ52" i="11" s="1"/>
  <c r="AU52" i="11" s="1"/>
  <c r="O53" i="11"/>
  <c r="P53" i="11" s="1"/>
  <c r="Q53" i="11" s="1"/>
  <c r="S53" i="11" s="1"/>
  <c r="U53" i="11" s="1"/>
  <c r="AQ53" i="11" s="1"/>
  <c r="AU53" i="11" s="1"/>
  <c r="AV53" i="11" s="1"/>
  <c r="P82" i="6"/>
  <c r="Q82" i="6" s="1"/>
  <c r="S82" i="6" s="1"/>
  <c r="U82" i="6" s="1"/>
  <c r="AQ82" i="6" s="1"/>
  <c r="AU82" i="6" s="1"/>
  <c r="O83" i="2"/>
  <c r="P127" i="13"/>
  <c r="Q127" i="13" s="1"/>
  <c r="S127" i="13" s="1"/>
  <c r="U127" i="13" s="1"/>
  <c r="AT127" i="13" s="1"/>
  <c r="O128" i="13"/>
  <c r="AX127" i="26"/>
  <c r="BA127" i="26"/>
  <c r="P67" i="7"/>
  <c r="Q67" i="7" s="1"/>
  <c r="S67" i="7" s="1"/>
  <c r="U67" i="7" s="1"/>
  <c r="AQ67" i="7" s="1"/>
  <c r="AU67" i="7" s="1"/>
  <c r="N68" i="7"/>
  <c r="O68" i="7"/>
  <c r="P81" i="27"/>
  <c r="Q81" i="27" s="1"/>
  <c r="S81" i="27" s="1"/>
  <c r="U81" i="27" s="1"/>
  <c r="AQ81" i="27" s="1"/>
  <c r="AU81" i="27" s="1"/>
  <c r="P141" i="23"/>
  <c r="Q141" i="23" s="1"/>
  <c r="S141" i="23" s="1"/>
  <c r="U141" i="23" s="1"/>
  <c r="AT141" i="23" s="1"/>
  <c r="AX141" i="23" s="1"/>
  <c r="O142" i="23"/>
  <c r="P126" i="29"/>
  <c r="Q126" i="29" s="1"/>
  <c r="S126" i="29" s="1"/>
  <c r="U126" i="29" s="1"/>
  <c r="AT126" i="29" s="1"/>
  <c r="P96" i="20"/>
  <c r="Q96" i="20" s="1"/>
  <c r="S96" i="20" s="1"/>
  <c r="U96" i="20" s="1"/>
  <c r="AJ96" i="20" s="1"/>
  <c r="AN96" i="20" s="1"/>
  <c r="O97" i="20"/>
  <c r="P111" i="22"/>
  <c r="Q111" i="22" s="1"/>
  <c r="S111" i="22" s="1"/>
  <c r="U111" i="22" s="1"/>
  <c r="AT111" i="22" s="1"/>
  <c r="AX111" i="22" s="1"/>
  <c r="P33" i="15"/>
  <c r="Q33" i="15" s="1"/>
  <c r="S33" i="15" s="1"/>
  <c r="U33" i="15" s="1"/>
  <c r="AQ33" i="15" s="1"/>
  <c r="AU33" i="15" s="1"/>
  <c r="O34" i="15"/>
  <c r="P127" i="7"/>
  <c r="Q127" i="7" s="1"/>
  <c r="S127" i="7" s="1"/>
  <c r="U127" i="7" s="1"/>
  <c r="AT127" i="7" s="1"/>
  <c r="O128" i="7"/>
  <c r="P111" i="3"/>
  <c r="Q111" i="3" s="1"/>
  <c r="S111" i="3" s="1"/>
  <c r="U111" i="3" s="1"/>
  <c r="AT111" i="3" s="1"/>
  <c r="AX111" i="3" s="1"/>
  <c r="O112" i="3"/>
  <c r="P111" i="4"/>
  <c r="Q111" i="4" s="1"/>
  <c r="S111" i="4" s="1"/>
  <c r="U111" i="4" s="1"/>
  <c r="AT111" i="4" s="1"/>
  <c r="AX111" i="4" s="1"/>
  <c r="P50" i="15"/>
  <c r="Q50" i="15" s="1"/>
  <c r="S50" i="15" s="1"/>
  <c r="U50" i="15" s="1"/>
  <c r="AQ50" i="15" s="1"/>
  <c r="AU50" i="15" s="1"/>
  <c r="O51" i="15"/>
  <c r="P95" i="14"/>
  <c r="Q95" i="14" s="1"/>
  <c r="S95" i="14" s="1"/>
  <c r="U95" i="14" s="1"/>
  <c r="AJ95" i="14" s="1"/>
  <c r="AN95" i="14" s="1"/>
  <c r="P96" i="7"/>
  <c r="Q96" i="7" s="1"/>
  <c r="S96" i="7" s="1"/>
  <c r="U96" i="7" s="1"/>
  <c r="AJ96" i="7" s="1"/>
  <c r="AN96" i="7" s="1"/>
  <c r="O97" i="7"/>
  <c r="AX126" i="11"/>
  <c r="BA126" i="11"/>
  <c r="P32" i="14"/>
  <c r="Q32" i="14" s="1"/>
  <c r="S32" i="14" s="1"/>
  <c r="U32" i="14" s="1"/>
  <c r="AQ32" i="14" s="1"/>
  <c r="AU32" i="14" s="1"/>
  <c r="O33" i="14"/>
  <c r="O128" i="24"/>
  <c r="O127" i="14"/>
  <c r="P65" i="5"/>
  <c r="Q65" i="5" s="1"/>
  <c r="S65" i="5" s="1"/>
  <c r="U65" i="5" s="1"/>
  <c r="AQ65" i="5" s="1"/>
  <c r="AU65" i="5" s="1"/>
  <c r="O66" i="5"/>
  <c r="O67" i="1"/>
  <c r="N36" i="21"/>
  <c r="O36" i="21" s="1"/>
  <c r="O50" i="28"/>
  <c r="O142" i="8"/>
  <c r="AX126" i="13"/>
  <c r="BA126" i="13"/>
  <c r="O113" i="1"/>
  <c r="O65" i="25"/>
  <c r="O82" i="20"/>
  <c r="O97" i="2"/>
  <c r="O96" i="5"/>
  <c r="P97" i="16"/>
  <c r="Q97" i="16" s="1"/>
  <c r="S97" i="16" s="1"/>
  <c r="U97" i="16" s="1"/>
  <c r="AJ97" i="16" s="1"/>
  <c r="AN97" i="16" s="1"/>
  <c r="O50" i="20"/>
  <c r="O113" i="13"/>
  <c r="P34" i="27"/>
  <c r="Q34" i="27" s="1"/>
  <c r="S34" i="27" s="1"/>
  <c r="U34" i="27" s="1"/>
  <c r="AQ34" i="27" s="1"/>
  <c r="AU34" i="27" s="1"/>
  <c r="AX125" i="29"/>
  <c r="BA125" i="29"/>
  <c r="P52" i="34" l="1"/>
  <c r="Q52" i="34" s="1"/>
  <c r="S52" i="34" s="1"/>
  <c r="U52" i="34" s="1"/>
  <c r="AQ52" i="34" s="1"/>
  <c r="AU52" i="34" s="1"/>
  <c r="O53" i="34"/>
  <c r="P53" i="34" s="1"/>
  <c r="Q53" i="34" s="1"/>
  <c r="S53" i="34" s="1"/>
  <c r="U53" i="34" s="1"/>
  <c r="AQ53" i="34" s="1"/>
  <c r="AU53" i="34" s="1"/>
  <c r="AV53" i="34" s="1"/>
  <c r="P97" i="34"/>
  <c r="Q97" i="34" s="1"/>
  <c r="S97" i="34" s="1"/>
  <c r="U97" i="34" s="1"/>
  <c r="AJ97" i="34" s="1"/>
  <c r="AN97" i="34" s="1"/>
  <c r="O98" i="34"/>
  <c r="P143" i="34"/>
  <c r="Q143" i="34" s="1"/>
  <c r="S143" i="34" s="1"/>
  <c r="U143" i="34" s="1"/>
  <c r="AT143" i="34" s="1"/>
  <c r="AX143" i="34" s="1"/>
  <c r="O144" i="34"/>
  <c r="P114" i="34"/>
  <c r="Q114" i="34" s="1"/>
  <c r="S114" i="34" s="1"/>
  <c r="U114" i="34" s="1"/>
  <c r="AT114" i="34" s="1"/>
  <c r="AX114" i="34" s="1"/>
  <c r="P82" i="34"/>
  <c r="Q82" i="34" s="1"/>
  <c r="S82" i="34" s="1"/>
  <c r="U82" i="34" s="1"/>
  <c r="AQ82" i="34" s="1"/>
  <c r="AU82" i="34" s="1"/>
  <c r="P35" i="34"/>
  <c r="Q35" i="34" s="1"/>
  <c r="S35" i="34" s="1"/>
  <c r="U35" i="34" s="1"/>
  <c r="AQ35" i="34" s="1"/>
  <c r="AU35" i="34" s="1"/>
  <c r="N36" i="34"/>
  <c r="P129" i="34"/>
  <c r="Q129" i="34" s="1"/>
  <c r="S129" i="34" s="1"/>
  <c r="U129" i="34" s="1"/>
  <c r="AT129" i="34" s="1"/>
  <c r="AX128" i="34"/>
  <c r="BA128" i="34"/>
  <c r="P52" i="22"/>
  <c r="Q52" i="22" s="1"/>
  <c r="S52" i="22" s="1"/>
  <c r="U52" i="22" s="1"/>
  <c r="AQ52" i="22" s="1"/>
  <c r="AU52" i="22" s="1"/>
  <c r="O53" i="22"/>
  <c r="P53" i="22" s="1"/>
  <c r="Q53" i="22" s="1"/>
  <c r="S53" i="22" s="1"/>
  <c r="U53" i="22" s="1"/>
  <c r="AQ53" i="22" s="1"/>
  <c r="AU53" i="22" s="1"/>
  <c r="AV53" i="22" s="1"/>
  <c r="P36" i="21"/>
  <c r="Q36" i="21" s="1"/>
  <c r="S36" i="21" s="1"/>
  <c r="U36" i="21" s="1"/>
  <c r="AQ36" i="21" s="1"/>
  <c r="AU36" i="21" s="1"/>
  <c r="O37" i="21"/>
  <c r="P37" i="21" s="1"/>
  <c r="Q37" i="21" s="1"/>
  <c r="S37" i="21" s="1"/>
  <c r="U37" i="21" s="1"/>
  <c r="AQ37" i="21" s="1"/>
  <c r="AU37" i="21" s="1"/>
  <c r="AV37" i="21" s="1"/>
  <c r="P52" i="6"/>
  <c r="Q52" i="6" s="1"/>
  <c r="S52" i="6" s="1"/>
  <c r="U52" i="6" s="1"/>
  <c r="AQ52" i="6" s="1"/>
  <c r="AU52" i="6" s="1"/>
  <c r="O53" i="6"/>
  <c r="P53" i="6" s="1"/>
  <c r="Q53" i="6" s="1"/>
  <c r="S53" i="6" s="1"/>
  <c r="U53" i="6" s="1"/>
  <c r="AQ53" i="6" s="1"/>
  <c r="AU53" i="6" s="1"/>
  <c r="AV53" i="6" s="1"/>
  <c r="P52" i="29"/>
  <c r="Q52" i="29" s="1"/>
  <c r="S52" i="29" s="1"/>
  <c r="U52" i="29" s="1"/>
  <c r="AQ52" i="29" s="1"/>
  <c r="AU52" i="29" s="1"/>
  <c r="O53" i="29"/>
  <c r="P53" i="29" s="1"/>
  <c r="Q53" i="29" s="1"/>
  <c r="S53" i="29" s="1"/>
  <c r="U53" i="29" s="1"/>
  <c r="AQ53" i="29" s="1"/>
  <c r="AU53" i="29" s="1"/>
  <c r="AV53" i="29" s="1"/>
  <c r="P68" i="15"/>
  <c r="Q68" i="15" s="1"/>
  <c r="S68" i="15" s="1"/>
  <c r="U68" i="15" s="1"/>
  <c r="AQ68" i="15" s="1"/>
  <c r="AU68" i="15" s="1"/>
  <c r="P36" i="31"/>
  <c r="Q36" i="31" s="1"/>
  <c r="S36" i="31" s="1"/>
  <c r="U36" i="31" s="1"/>
  <c r="AQ36" i="31" s="1"/>
  <c r="AU36" i="31" s="1"/>
  <c r="O37" i="31"/>
  <c r="P37" i="31" s="1"/>
  <c r="Q37" i="31" s="1"/>
  <c r="S37" i="31" s="1"/>
  <c r="U37" i="31" s="1"/>
  <c r="AQ37" i="31" s="1"/>
  <c r="AU37" i="31" s="1"/>
  <c r="AV37" i="31" s="1"/>
  <c r="P83" i="21"/>
  <c r="Q83" i="21" s="1"/>
  <c r="S83" i="21" s="1"/>
  <c r="U83" i="21" s="1"/>
  <c r="AQ83" i="21" s="1"/>
  <c r="AU83" i="21" s="1"/>
  <c r="O84" i="21"/>
  <c r="P84" i="21" s="1"/>
  <c r="Q84" i="21" s="1"/>
  <c r="S84" i="21" s="1"/>
  <c r="U84" i="21" s="1"/>
  <c r="AQ84" i="21" s="1"/>
  <c r="AU84" i="21" s="1"/>
  <c r="AV84" i="21" s="1"/>
  <c r="P99" i="13"/>
  <c r="Q99" i="13" s="1"/>
  <c r="S99" i="13" s="1"/>
  <c r="U99" i="13" s="1"/>
  <c r="AJ99" i="13" s="1"/>
  <c r="AN99" i="13" s="1"/>
  <c r="O100" i="13"/>
  <c r="P100" i="13" s="1"/>
  <c r="Q100" i="13" s="1"/>
  <c r="S100" i="13" s="1"/>
  <c r="U100" i="13" s="1"/>
  <c r="AJ100" i="13" s="1"/>
  <c r="AN100" i="13" s="1"/>
  <c r="AO100" i="13" s="1"/>
  <c r="P68" i="24"/>
  <c r="Q68" i="24" s="1"/>
  <c r="S68" i="24" s="1"/>
  <c r="U68" i="24" s="1"/>
  <c r="AQ68" i="24" s="1"/>
  <c r="AU68" i="24" s="1"/>
  <c r="O69" i="24"/>
  <c r="P69" i="24" s="1"/>
  <c r="Q69" i="24" s="1"/>
  <c r="S69" i="24" s="1"/>
  <c r="U69" i="24" s="1"/>
  <c r="AQ69" i="24" s="1"/>
  <c r="AU69" i="24" s="1"/>
  <c r="AV69" i="24" s="1"/>
  <c r="P68" i="7"/>
  <c r="Q68" i="7" s="1"/>
  <c r="S68" i="7" s="1"/>
  <c r="U68" i="7" s="1"/>
  <c r="AQ68" i="7" s="1"/>
  <c r="AU68" i="7" s="1"/>
  <c r="O69" i="7"/>
  <c r="P69" i="7" s="1"/>
  <c r="Q69" i="7" s="1"/>
  <c r="S69" i="7" s="1"/>
  <c r="U69" i="7" s="1"/>
  <c r="AQ69" i="7" s="1"/>
  <c r="AU69" i="7" s="1"/>
  <c r="AV69" i="7" s="1"/>
  <c r="P128" i="2"/>
  <c r="Q128" i="2" s="1"/>
  <c r="S128" i="2" s="1"/>
  <c r="U128" i="2" s="1"/>
  <c r="AT128" i="2" s="1"/>
  <c r="O129" i="2"/>
  <c r="P97" i="6"/>
  <c r="Q97" i="6" s="1"/>
  <c r="S97" i="6" s="1"/>
  <c r="U97" i="6" s="1"/>
  <c r="AJ97" i="6" s="1"/>
  <c r="AN97" i="6" s="1"/>
  <c r="O98" i="6"/>
  <c r="AX126" i="31"/>
  <c r="BA126" i="31"/>
  <c r="P127" i="16"/>
  <c r="Q127" i="16" s="1"/>
  <c r="S127" i="16" s="1"/>
  <c r="U127" i="16" s="1"/>
  <c r="AT127" i="16" s="1"/>
  <c r="O128" i="16"/>
  <c r="P142" i="15"/>
  <c r="Q142" i="15" s="1"/>
  <c r="S142" i="15" s="1"/>
  <c r="U142" i="15" s="1"/>
  <c r="AT142" i="15" s="1"/>
  <c r="AX142" i="15" s="1"/>
  <c r="O143" i="15"/>
  <c r="P82" i="4"/>
  <c r="Q82" i="4" s="1"/>
  <c r="S82" i="4" s="1"/>
  <c r="U82" i="4" s="1"/>
  <c r="AQ82" i="4" s="1"/>
  <c r="AU82" i="4" s="1"/>
  <c r="N52" i="30"/>
  <c r="P51" i="30"/>
  <c r="Q51" i="30" s="1"/>
  <c r="S51" i="30" s="1"/>
  <c r="U51" i="30" s="1"/>
  <c r="AQ51" i="30" s="1"/>
  <c r="AU51" i="30" s="1"/>
  <c r="O52" i="30"/>
  <c r="P128" i="30"/>
  <c r="Q128" i="30" s="1"/>
  <c r="S128" i="30" s="1"/>
  <c r="U128" i="30" s="1"/>
  <c r="AT128" i="30" s="1"/>
  <c r="O129" i="30"/>
  <c r="AX127" i="2"/>
  <c r="BA127" i="2"/>
  <c r="P34" i="26"/>
  <c r="Q34" i="26" s="1"/>
  <c r="S34" i="26" s="1"/>
  <c r="U34" i="26" s="1"/>
  <c r="AQ34" i="26" s="1"/>
  <c r="AU34" i="26" s="1"/>
  <c r="N52" i="5"/>
  <c r="P81" i="7"/>
  <c r="Q81" i="7" s="1"/>
  <c r="S81" i="7" s="1"/>
  <c r="U81" i="7" s="1"/>
  <c r="AQ81" i="7" s="1"/>
  <c r="AU81" i="7" s="1"/>
  <c r="P143" i="20"/>
  <c r="Q143" i="20" s="1"/>
  <c r="S143" i="20" s="1"/>
  <c r="U143" i="20" s="1"/>
  <c r="AT143" i="20" s="1"/>
  <c r="AX143" i="20" s="1"/>
  <c r="O129" i="8"/>
  <c r="P128" i="4"/>
  <c r="Q128" i="4" s="1"/>
  <c r="S128" i="4" s="1"/>
  <c r="U128" i="4" s="1"/>
  <c r="AT128" i="4" s="1"/>
  <c r="O129" i="4"/>
  <c r="P50" i="31"/>
  <c r="Q50" i="31" s="1"/>
  <c r="S50" i="31" s="1"/>
  <c r="U50" i="31" s="1"/>
  <c r="AQ50" i="31" s="1"/>
  <c r="AU50" i="31" s="1"/>
  <c r="O51" i="31"/>
  <c r="P67" i="3"/>
  <c r="Q67" i="3" s="1"/>
  <c r="S67" i="3" s="1"/>
  <c r="U67" i="3" s="1"/>
  <c r="AQ67" i="3" s="1"/>
  <c r="AU67" i="3" s="1"/>
  <c r="P112" i="11"/>
  <c r="Q112" i="11" s="1"/>
  <c r="S112" i="11" s="1"/>
  <c r="U112" i="11" s="1"/>
  <c r="AT112" i="11" s="1"/>
  <c r="AX112" i="11" s="1"/>
  <c r="P51" i="18"/>
  <c r="Q51" i="18" s="1"/>
  <c r="S51" i="18" s="1"/>
  <c r="U51" i="18" s="1"/>
  <c r="AQ51" i="18" s="1"/>
  <c r="AU51" i="18" s="1"/>
  <c r="P68" i="10"/>
  <c r="Q68" i="10" s="1"/>
  <c r="S68" i="10" s="1"/>
  <c r="U68" i="10" s="1"/>
  <c r="AQ68" i="10" s="1"/>
  <c r="AU68" i="10" s="1"/>
  <c r="O69" i="10"/>
  <c r="P69" i="10" s="1"/>
  <c r="Q69" i="10" s="1"/>
  <c r="S69" i="10" s="1"/>
  <c r="U69" i="10" s="1"/>
  <c r="AQ69" i="10" s="1"/>
  <c r="AU69" i="10" s="1"/>
  <c r="AV69" i="10" s="1"/>
  <c r="P113" i="13"/>
  <c r="Q113" i="13" s="1"/>
  <c r="S113" i="13" s="1"/>
  <c r="U113" i="13" s="1"/>
  <c r="AT113" i="13" s="1"/>
  <c r="AX113" i="13" s="1"/>
  <c r="O114" i="13"/>
  <c r="P50" i="20"/>
  <c r="Q50" i="20" s="1"/>
  <c r="S50" i="20" s="1"/>
  <c r="U50" i="20" s="1"/>
  <c r="AQ50" i="20" s="1"/>
  <c r="AU50" i="20" s="1"/>
  <c r="O51" i="20"/>
  <c r="P127" i="14"/>
  <c r="Q127" i="14" s="1"/>
  <c r="S127" i="14" s="1"/>
  <c r="U127" i="14" s="1"/>
  <c r="AT127" i="14" s="1"/>
  <c r="O128" i="14"/>
  <c r="P128" i="7"/>
  <c r="Q128" i="7" s="1"/>
  <c r="S128" i="7" s="1"/>
  <c r="U128" i="7" s="1"/>
  <c r="AT128" i="7" s="1"/>
  <c r="O129" i="7"/>
  <c r="P66" i="21"/>
  <c r="Q66" i="21" s="1"/>
  <c r="S66" i="21" s="1"/>
  <c r="U66" i="21" s="1"/>
  <c r="AQ66" i="21" s="1"/>
  <c r="AU66" i="21" s="1"/>
  <c r="O67" i="21"/>
  <c r="P81" i="26"/>
  <c r="Q81" i="26" s="1"/>
  <c r="S81" i="26" s="1"/>
  <c r="U81" i="26" s="1"/>
  <c r="AQ81" i="26" s="1"/>
  <c r="AU81" i="26" s="1"/>
  <c r="N36" i="22"/>
  <c r="O36" i="22" s="1"/>
  <c r="N68" i="30"/>
  <c r="P67" i="30"/>
  <c r="Q67" i="30" s="1"/>
  <c r="S67" i="30" s="1"/>
  <c r="U67" i="30" s="1"/>
  <c r="AQ67" i="30" s="1"/>
  <c r="AU67" i="30" s="1"/>
  <c r="O68" i="30"/>
  <c r="BA127" i="30"/>
  <c r="AX127" i="30"/>
  <c r="P51" i="3"/>
  <c r="Q51" i="3" s="1"/>
  <c r="S51" i="3" s="1"/>
  <c r="U51" i="3" s="1"/>
  <c r="AQ51" i="3" s="1"/>
  <c r="AU51" i="3" s="1"/>
  <c r="N83" i="10"/>
  <c r="P82" i="10"/>
  <c r="Q82" i="10" s="1"/>
  <c r="S82" i="10" s="1"/>
  <c r="U82" i="10" s="1"/>
  <c r="AQ82" i="10" s="1"/>
  <c r="AU82" i="10" s="1"/>
  <c r="O83" i="10"/>
  <c r="P142" i="18"/>
  <c r="Q142" i="18" s="1"/>
  <c r="S142" i="18" s="1"/>
  <c r="U142" i="18" s="1"/>
  <c r="AT142" i="18" s="1"/>
  <c r="AX142" i="18" s="1"/>
  <c r="N99" i="28"/>
  <c r="P98" i="28"/>
  <c r="Q98" i="28" s="1"/>
  <c r="S98" i="28" s="1"/>
  <c r="U98" i="28" s="1"/>
  <c r="AJ98" i="28" s="1"/>
  <c r="AN98" i="28" s="1"/>
  <c r="O99" i="28"/>
  <c r="N36" i="2"/>
  <c r="O36" i="2" s="1"/>
  <c r="P66" i="16"/>
  <c r="Q66" i="16" s="1"/>
  <c r="S66" i="16" s="1"/>
  <c r="U66" i="16" s="1"/>
  <c r="AQ66" i="16" s="1"/>
  <c r="AU66" i="16" s="1"/>
  <c r="O67" i="16"/>
  <c r="P128" i="19"/>
  <c r="Q128" i="19" s="1"/>
  <c r="S128" i="19" s="1"/>
  <c r="U128" i="19" s="1"/>
  <c r="AT128" i="19" s="1"/>
  <c r="O129" i="19"/>
  <c r="N68" i="18"/>
  <c r="O68" i="18" s="1"/>
  <c r="P143" i="3"/>
  <c r="Q143" i="3" s="1"/>
  <c r="S143" i="3" s="1"/>
  <c r="U143" i="3" s="1"/>
  <c r="AT143" i="3" s="1"/>
  <c r="AX143" i="3" s="1"/>
  <c r="O144" i="3"/>
  <c r="P81" i="16"/>
  <c r="Q81" i="16" s="1"/>
  <c r="S81" i="16" s="1"/>
  <c r="U81" i="16" s="1"/>
  <c r="AQ81" i="16" s="1"/>
  <c r="AU81" i="16" s="1"/>
  <c r="O82" i="16"/>
  <c r="AX128" i="8"/>
  <c r="BA128" i="8"/>
  <c r="P82" i="3"/>
  <c r="Q82" i="3" s="1"/>
  <c r="S82" i="3" s="1"/>
  <c r="U82" i="3" s="1"/>
  <c r="AQ82" i="3" s="1"/>
  <c r="AU82" i="3" s="1"/>
  <c r="P52" i="12"/>
  <c r="Q52" i="12" s="1"/>
  <c r="S52" i="12" s="1"/>
  <c r="U52" i="12" s="1"/>
  <c r="AQ52" i="12" s="1"/>
  <c r="AU52" i="12" s="1"/>
  <c r="P33" i="1"/>
  <c r="Q33" i="1" s="1"/>
  <c r="S33" i="1" s="1"/>
  <c r="U33" i="1" s="1"/>
  <c r="AQ33" i="1" s="1"/>
  <c r="AU33" i="1" s="1"/>
  <c r="P141" i="31"/>
  <c r="Q141" i="31" s="1"/>
  <c r="S141" i="31" s="1"/>
  <c r="U141" i="31" s="1"/>
  <c r="AT141" i="31" s="1"/>
  <c r="AX141" i="31" s="1"/>
  <c r="AX126" i="15"/>
  <c r="BA126" i="15"/>
  <c r="O98" i="16"/>
  <c r="P128" i="24"/>
  <c r="Q128" i="24" s="1"/>
  <c r="S128" i="24" s="1"/>
  <c r="U128" i="24" s="1"/>
  <c r="AT128" i="24" s="1"/>
  <c r="O129" i="24"/>
  <c r="BA127" i="7"/>
  <c r="AX127" i="7"/>
  <c r="O68" i="31"/>
  <c r="P81" i="13"/>
  <c r="Q81" i="13" s="1"/>
  <c r="S81" i="13" s="1"/>
  <c r="U81" i="13" s="1"/>
  <c r="AQ81" i="13" s="1"/>
  <c r="AU81" i="13" s="1"/>
  <c r="O82" i="13"/>
  <c r="O82" i="29"/>
  <c r="P112" i="12"/>
  <c r="Q112" i="12" s="1"/>
  <c r="S112" i="12" s="1"/>
  <c r="U112" i="12" s="1"/>
  <c r="AT112" i="12" s="1"/>
  <c r="AX112" i="12" s="1"/>
  <c r="O113" i="12"/>
  <c r="O35" i="24"/>
  <c r="N36" i="18"/>
  <c r="O36" i="18" s="1"/>
  <c r="O142" i="7"/>
  <c r="P51" i="7"/>
  <c r="Q51" i="7" s="1"/>
  <c r="S51" i="7" s="1"/>
  <c r="U51" i="7" s="1"/>
  <c r="AQ51" i="7" s="1"/>
  <c r="AU51" i="7" s="1"/>
  <c r="AX127" i="19"/>
  <c r="BA127" i="19"/>
  <c r="O146" i="25"/>
  <c r="N52" i="16"/>
  <c r="O52" i="16" s="1"/>
  <c r="P144" i="27"/>
  <c r="Q144" i="27" s="1"/>
  <c r="S144" i="27" s="1"/>
  <c r="U144" i="27" s="1"/>
  <c r="AT144" i="27" s="1"/>
  <c r="AX144" i="27" s="1"/>
  <c r="O113" i="24"/>
  <c r="P111" i="7"/>
  <c r="Q111" i="7" s="1"/>
  <c r="S111" i="7" s="1"/>
  <c r="U111" i="7" s="1"/>
  <c r="AT111" i="7" s="1"/>
  <c r="AX111" i="7" s="1"/>
  <c r="O37" i="11"/>
  <c r="P37" i="11" s="1"/>
  <c r="Q37" i="11" s="1"/>
  <c r="S37" i="11" s="1"/>
  <c r="U37" i="11" s="1"/>
  <c r="AQ37" i="11" s="1"/>
  <c r="AU37" i="11" s="1"/>
  <c r="AV37" i="11" s="1"/>
  <c r="P66" i="22"/>
  <c r="Q66" i="22" s="1"/>
  <c r="S66" i="22" s="1"/>
  <c r="U66" i="22" s="1"/>
  <c r="AQ66" i="22" s="1"/>
  <c r="AU66" i="22" s="1"/>
  <c r="O67" i="22"/>
  <c r="O113" i="2"/>
  <c r="P98" i="30"/>
  <c r="Q98" i="30" s="1"/>
  <c r="S98" i="30" s="1"/>
  <c r="U98" i="30" s="1"/>
  <c r="AJ98" i="30" s="1"/>
  <c r="AN98" i="30" s="1"/>
  <c r="O130" i="25"/>
  <c r="P34" i="15"/>
  <c r="Q34" i="15" s="1"/>
  <c r="S34" i="15" s="1"/>
  <c r="U34" i="15" s="1"/>
  <c r="AQ34" i="15" s="1"/>
  <c r="AU34" i="15" s="1"/>
  <c r="P126" i="22"/>
  <c r="Q126" i="22" s="1"/>
  <c r="S126" i="22" s="1"/>
  <c r="U126" i="22" s="1"/>
  <c r="AT126" i="22" s="1"/>
  <c r="P96" i="5"/>
  <c r="Q96" i="5" s="1"/>
  <c r="S96" i="5" s="1"/>
  <c r="U96" i="5" s="1"/>
  <c r="AJ96" i="5" s="1"/>
  <c r="AN96" i="5" s="1"/>
  <c r="O97" i="5"/>
  <c r="P128" i="13"/>
  <c r="Q128" i="13" s="1"/>
  <c r="S128" i="13" s="1"/>
  <c r="U128" i="13" s="1"/>
  <c r="AT128" i="13" s="1"/>
  <c r="O129" i="13"/>
  <c r="BA128" i="1"/>
  <c r="AX128" i="1"/>
  <c r="N83" i="19"/>
  <c r="P82" i="19"/>
  <c r="Q82" i="19" s="1"/>
  <c r="S82" i="19" s="1"/>
  <c r="U82" i="19" s="1"/>
  <c r="AQ82" i="19" s="1"/>
  <c r="AU82" i="19" s="1"/>
  <c r="O83" i="19"/>
  <c r="N68" i="31"/>
  <c r="N115" i="20"/>
  <c r="P114" i="20"/>
  <c r="Q114" i="20" s="1"/>
  <c r="S114" i="20" s="1"/>
  <c r="U114" i="20" s="1"/>
  <c r="AT114" i="20" s="1"/>
  <c r="AX114" i="20" s="1"/>
  <c r="O115" i="20"/>
  <c r="P143" i="26"/>
  <c r="Q143" i="26" s="1"/>
  <c r="S143" i="26" s="1"/>
  <c r="U143" i="26" s="1"/>
  <c r="AT143" i="26" s="1"/>
  <c r="AX143" i="26" s="1"/>
  <c r="O144" i="26"/>
  <c r="P82" i="9"/>
  <c r="Q82" i="9" s="1"/>
  <c r="S82" i="9" s="1"/>
  <c r="U82" i="9" s="1"/>
  <c r="AQ82" i="9" s="1"/>
  <c r="AU82" i="9" s="1"/>
  <c r="P142" i="4"/>
  <c r="Q142" i="4" s="1"/>
  <c r="S142" i="4" s="1"/>
  <c r="U142" i="4" s="1"/>
  <c r="AT142" i="4" s="1"/>
  <c r="AX142" i="4" s="1"/>
  <c r="O143" i="4"/>
  <c r="BA126" i="21"/>
  <c r="AX126" i="21"/>
  <c r="P142" i="19"/>
  <c r="Q142" i="19" s="1"/>
  <c r="S142" i="19" s="1"/>
  <c r="U142" i="19" s="1"/>
  <c r="AT142" i="19" s="1"/>
  <c r="AX142" i="19" s="1"/>
  <c r="N36" i="9"/>
  <c r="O36" i="9" s="1"/>
  <c r="P35" i="9"/>
  <c r="Q35" i="9" s="1"/>
  <c r="S35" i="9" s="1"/>
  <c r="U35" i="9" s="1"/>
  <c r="AQ35" i="9" s="1"/>
  <c r="AU35" i="9" s="1"/>
  <c r="BA125" i="22"/>
  <c r="AX125" i="22"/>
  <c r="BA129" i="25"/>
  <c r="AX129" i="25"/>
  <c r="P97" i="2"/>
  <c r="Q97" i="2" s="1"/>
  <c r="S97" i="2" s="1"/>
  <c r="U97" i="2" s="1"/>
  <c r="AJ97" i="2" s="1"/>
  <c r="AN97" i="2" s="1"/>
  <c r="O98" i="2"/>
  <c r="O112" i="22"/>
  <c r="BA127" i="13"/>
  <c r="AX127" i="13"/>
  <c r="O128" i="11"/>
  <c r="P128" i="26"/>
  <c r="Q128" i="26" s="1"/>
  <c r="S128" i="26" s="1"/>
  <c r="U128" i="26" s="1"/>
  <c r="AT128" i="26" s="1"/>
  <c r="O97" i="29"/>
  <c r="N68" i="12"/>
  <c r="O68" i="12" s="1"/>
  <c r="O128" i="3"/>
  <c r="O67" i="11"/>
  <c r="O112" i="16"/>
  <c r="O145" i="1"/>
  <c r="O129" i="9"/>
  <c r="O141" i="5"/>
  <c r="P97" i="9"/>
  <c r="Q97" i="9" s="1"/>
  <c r="S97" i="9" s="1"/>
  <c r="U97" i="9" s="1"/>
  <c r="AJ97" i="9" s="1"/>
  <c r="AN97" i="9" s="1"/>
  <c r="O98" i="9"/>
  <c r="N115" i="28"/>
  <c r="O115" i="28" s="1"/>
  <c r="P142" i="21"/>
  <c r="Q142" i="21" s="1"/>
  <c r="S142" i="21" s="1"/>
  <c r="U142" i="21" s="1"/>
  <c r="AT142" i="21" s="1"/>
  <c r="AX142" i="21" s="1"/>
  <c r="O143" i="21"/>
  <c r="P66" i="9"/>
  <c r="Q66" i="9" s="1"/>
  <c r="S66" i="9" s="1"/>
  <c r="U66" i="9" s="1"/>
  <c r="AQ66" i="9" s="1"/>
  <c r="AU66" i="9" s="1"/>
  <c r="O67" i="9"/>
  <c r="O37" i="23"/>
  <c r="P37" i="23" s="1"/>
  <c r="Q37" i="23" s="1"/>
  <c r="S37" i="23" s="1"/>
  <c r="U37" i="23" s="1"/>
  <c r="AQ37" i="23" s="1"/>
  <c r="AU37" i="23" s="1"/>
  <c r="AV37" i="23" s="1"/>
  <c r="O69" i="2"/>
  <c r="P69" i="2" s="1"/>
  <c r="Q69" i="2" s="1"/>
  <c r="S69" i="2" s="1"/>
  <c r="U69" i="2" s="1"/>
  <c r="AQ69" i="2" s="1"/>
  <c r="AU69" i="2" s="1"/>
  <c r="AV69" i="2" s="1"/>
  <c r="P66" i="5"/>
  <c r="Q66" i="5" s="1"/>
  <c r="S66" i="5" s="1"/>
  <c r="U66" i="5" s="1"/>
  <c r="AQ66" i="5" s="1"/>
  <c r="AU66" i="5" s="1"/>
  <c r="P129" i="1"/>
  <c r="Q129" i="1" s="1"/>
  <c r="S129" i="1" s="1"/>
  <c r="U129" i="1" s="1"/>
  <c r="AT129" i="1" s="1"/>
  <c r="O130" i="1"/>
  <c r="P35" i="33"/>
  <c r="Q35" i="33" s="1"/>
  <c r="S35" i="33" s="1"/>
  <c r="U35" i="33" s="1"/>
  <c r="AQ35" i="33" s="1"/>
  <c r="AU35" i="33" s="1"/>
  <c r="P127" i="21"/>
  <c r="Q127" i="21" s="1"/>
  <c r="S127" i="21" s="1"/>
  <c r="U127" i="21" s="1"/>
  <c r="AT127" i="21" s="1"/>
  <c r="O128" i="21"/>
  <c r="N83" i="20"/>
  <c r="P82" i="20"/>
  <c r="Q82" i="20" s="1"/>
  <c r="S82" i="20" s="1"/>
  <c r="U82" i="20" s="1"/>
  <c r="AQ82" i="20" s="1"/>
  <c r="AU82" i="20" s="1"/>
  <c r="O83" i="20"/>
  <c r="P83" i="2"/>
  <c r="Q83" i="2" s="1"/>
  <c r="S83" i="2" s="1"/>
  <c r="U83" i="2" s="1"/>
  <c r="AQ83" i="2" s="1"/>
  <c r="AU83" i="2" s="1"/>
  <c r="O84" i="2"/>
  <c r="P84" i="2" s="1"/>
  <c r="Q84" i="2" s="1"/>
  <c r="S84" i="2" s="1"/>
  <c r="U84" i="2" s="1"/>
  <c r="AQ84" i="2" s="1"/>
  <c r="AU84" i="2" s="1"/>
  <c r="AV84" i="2" s="1"/>
  <c r="BA127" i="11"/>
  <c r="AX127" i="11"/>
  <c r="P113" i="29"/>
  <c r="Q113" i="29" s="1"/>
  <c r="S113" i="29" s="1"/>
  <c r="U113" i="29" s="1"/>
  <c r="AT113" i="29" s="1"/>
  <c r="AX113" i="29" s="1"/>
  <c r="O128" i="10"/>
  <c r="BA127" i="3"/>
  <c r="AX127" i="3"/>
  <c r="O113" i="10"/>
  <c r="O80" i="31"/>
  <c r="O51" i="25"/>
  <c r="O128" i="28"/>
  <c r="O127" i="20"/>
  <c r="AX128" i="9"/>
  <c r="BA128" i="9"/>
  <c r="O142" i="10"/>
  <c r="O96" i="15"/>
  <c r="P35" i="5"/>
  <c r="Q35" i="5" s="1"/>
  <c r="S35" i="5" s="1"/>
  <c r="U35" i="5" s="1"/>
  <c r="AQ35" i="5" s="1"/>
  <c r="AU35" i="5" s="1"/>
  <c r="N36" i="5"/>
  <c r="P50" i="23"/>
  <c r="Q50" i="23" s="1"/>
  <c r="S50" i="23" s="1"/>
  <c r="U50" i="23" s="1"/>
  <c r="AQ50" i="23" s="1"/>
  <c r="AU50" i="23" s="1"/>
  <c r="O51" i="23"/>
  <c r="P96" i="10"/>
  <c r="Q96" i="10" s="1"/>
  <c r="S96" i="10" s="1"/>
  <c r="U96" i="10" s="1"/>
  <c r="AJ96" i="10" s="1"/>
  <c r="AN96" i="10" s="1"/>
  <c r="O97" i="10"/>
  <c r="AX126" i="17"/>
  <c r="BA126" i="17"/>
  <c r="P65" i="25"/>
  <c r="Q65" i="25" s="1"/>
  <c r="S65" i="25" s="1"/>
  <c r="U65" i="25" s="1"/>
  <c r="AQ65" i="25" s="1"/>
  <c r="AU65" i="25" s="1"/>
  <c r="O66" i="25"/>
  <c r="P34" i="6"/>
  <c r="Q34" i="6" s="1"/>
  <c r="S34" i="6" s="1"/>
  <c r="U34" i="6" s="1"/>
  <c r="AQ34" i="6" s="1"/>
  <c r="AU34" i="6" s="1"/>
  <c r="O35" i="6"/>
  <c r="P82" i="18"/>
  <c r="Q82" i="18" s="1"/>
  <c r="S82" i="18" s="1"/>
  <c r="U82" i="18" s="1"/>
  <c r="AQ82" i="18" s="1"/>
  <c r="AU82" i="18" s="1"/>
  <c r="N83" i="18"/>
  <c r="BA127" i="10"/>
  <c r="AX127" i="10"/>
  <c r="P68" i="29"/>
  <c r="Q68" i="29" s="1"/>
  <c r="S68" i="29" s="1"/>
  <c r="U68" i="29" s="1"/>
  <c r="AQ68" i="29" s="1"/>
  <c r="AU68" i="29" s="1"/>
  <c r="O69" i="29"/>
  <c r="P69" i="29" s="1"/>
  <c r="Q69" i="29" s="1"/>
  <c r="S69" i="29" s="1"/>
  <c r="U69" i="29" s="1"/>
  <c r="AQ69" i="29" s="1"/>
  <c r="AU69" i="29" s="1"/>
  <c r="AV69" i="29" s="1"/>
  <c r="P129" i="5"/>
  <c r="Q129" i="5" s="1"/>
  <c r="S129" i="5" s="1"/>
  <c r="U129" i="5" s="1"/>
  <c r="AT129" i="5" s="1"/>
  <c r="O130" i="5"/>
  <c r="P143" i="13"/>
  <c r="Q143" i="13" s="1"/>
  <c r="S143" i="13" s="1"/>
  <c r="U143" i="13" s="1"/>
  <c r="AT143" i="13" s="1"/>
  <c r="AX143" i="13" s="1"/>
  <c r="O144" i="13"/>
  <c r="AX127" i="28"/>
  <c r="BA127" i="28"/>
  <c r="AX126" i="20"/>
  <c r="BA126" i="20"/>
  <c r="P127" i="18"/>
  <c r="Q127" i="18" s="1"/>
  <c r="S127" i="18" s="1"/>
  <c r="U127" i="18" s="1"/>
  <c r="AT127" i="18" s="1"/>
  <c r="N83" i="23"/>
  <c r="P82" i="23"/>
  <c r="Q82" i="23" s="1"/>
  <c r="S82" i="23" s="1"/>
  <c r="U82" i="23" s="1"/>
  <c r="AQ82" i="23" s="1"/>
  <c r="AU82" i="23" s="1"/>
  <c r="P52" i="14"/>
  <c r="Q52" i="14" s="1"/>
  <c r="S52" i="14" s="1"/>
  <c r="U52" i="14" s="1"/>
  <c r="AQ52" i="14" s="1"/>
  <c r="AU52" i="14" s="1"/>
  <c r="O51" i="19"/>
  <c r="P66" i="20"/>
  <c r="Q66" i="20" s="1"/>
  <c r="S66" i="20" s="1"/>
  <c r="U66" i="20" s="1"/>
  <c r="AQ66" i="20" s="1"/>
  <c r="AU66" i="20" s="1"/>
  <c r="O67" i="20"/>
  <c r="P51" i="2"/>
  <c r="Q51" i="2" s="1"/>
  <c r="S51" i="2" s="1"/>
  <c r="U51" i="2" s="1"/>
  <c r="AQ51" i="2" s="1"/>
  <c r="AU51" i="2" s="1"/>
  <c r="P66" i="28"/>
  <c r="Q66" i="28" s="1"/>
  <c r="S66" i="28" s="1"/>
  <c r="U66" i="28" s="1"/>
  <c r="AQ66" i="28" s="1"/>
  <c r="AU66" i="28" s="1"/>
  <c r="O67" i="28"/>
  <c r="P33" i="14"/>
  <c r="Q33" i="14" s="1"/>
  <c r="S33" i="14" s="1"/>
  <c r="U33" i="14" s="1"/>
  <c r="AQ33" i="14" s="1"/>
  <c r="AU33" i="14" s="1"/>
  <c r="P127" i="23"/>
  <c r="Q127" i="23" s="1"/>
  <c r="S127" i="23" s="1"/>
  <c r="U127" i="23" s="1"/>
  <c r="AT127" i="23" s="1"/>
  <c r="P113" i="1"/>
  <c r="Q113" i="1" s="1"/>
  <c r="S113" i="1" s="1"/>
  <c r="U113" i="1" s="1"/>
  <c r="AT113" i="1" s="1"/>
  <c r="AX113" i="1" s="1"/>
  <c r="O114" i="1"/>
  <c r="P112" i="8"/>
  <c r="Q112" i="8" s="1"/>
  <c r="S112" i="8" s="1"/>
  <c r="U112" i="8" s="1"/>
  <c r="AT112" i="8" s="1"/>
  <c r="AX112" i="8" s="1"/>
  <c r="O113" i="8"/>
  <c r="P97" i="24"/>
  <c r="Q97" i="24" s="1"/>
  <c r="S97" i="24" s="1"/>
  <c r="U97" i="24" s="1"/>
  <c r="AJ97" i="24" s="1"/>
  <c r="AN97" i="24" s="1"/>
  <c r="O98" i="24"/>
  <c r="BA128" i="5"/>
  <c r="AX128" i="5"/>
  <c r="P36" i="7"/>
  <c r="Q36" i="7" s="1"/>
  <c r="S36" i="7" s="1"/>
  <c r="U36" i="7" s="1"/>
  <c r="AQ36" i="7" s="1"/>
  <c r="AU36" i="7" s="1"/>
  <c r="O37" i="7"/>
  <c r="P37" i="7" s="1"/>
  <c r="Q37" i="7" s="1"/>
  <c r="S37" i="7" s="1"/>
  <c r="U37" i="7" s="1"/>
  <c r="AQ37" i="7" s="1"/>
  <c r="AU37" i="7" s="1"/>
  <c r="AV37" i="7" s="1"/>
  <c r="P111" i="31"/>
  <c r="Q111" i="31" s="1"/>
  <c r="S111" i="31" s="1"/>
  <c r="U111" i="31" s="1"/>
  <c r="AT111" i="31" s="1"/>
  <c r="AX111" i="31" s="1"/>
  <c r="N83" i="30"/>
  <c r="O83" i="30" s="1"/>
  <c r="P126" i="12"/>
  <c r="Q126" i="12" s="1"/>
  <c r="S126" i="12" s="1"/>
  <c r="U126" i="12" s="1"/>
  <c r="AT126" i="12" s="1"/>
  <c r="O127" i="12"/>
  <c r="N52" i="9"/>
  <c r="P51" i="9"/>
  <c r="Q51" i="9" s="1"/>
  <c r="S51" i="9" s="1"/>
  <c r="U51" i="9" s="1"/>
  <c r="AQ51" i="9" s="1"/>
  <c r="AU51" i="9" s="1"/>
  <c r="O52" i="9"/>
  <c r="BA126" i="18"/>
  <c r="AX126" i="18"/>
  <c r="P143" i="6"/>
  <c r="Q143" i="6" s="1"/>
  <c r="S143" i="6" s="1"/>
  <c r="U143" i="6" s="1"/>
  <c r="AT143" i="6" s="1"/>
  <c r="AX143" i="6" s="1"/>
  <c r="P112" i="19"/>
  <c r="Q112" i="19" s="1"/>
  <c r="S112" i="19" s="1"/>
  <c r="U112" i="19" s="1"/>
  <c r="AT112" i="19" s="1"/>
  <c r="AX112" i="19" s="1"/>
  <c r="P142" i="11"/>
  <c r="Q142" i="11" s="1"/>
  <c r="S142" i="11" s="1"/>
  <c r="U142" i="11" s="1"/>
  <c r="AT142" i="11" s="1"/>
  <c r="AX142" i="11" s="1"/>
  <c r="O143" i="11"/>
  <c r="P143" i="33"/>
  <c r="Q143" i="33" s="1"/>
  <c r="S143" i="33" s="1"/>
  <c r="U143" i="33" s="1"/>
  <c r="AT143" i="33" s="1"/>
  <c r="AX143" i="33" s="1"/>
  <c r="P65" i="17"/>
  <c r="Q65" i="17" s="1"/>
  <c r="S65" i="17" s="1"/>
  <c r="U65" i="17" s="1"/>
  <c r="AQ65" i="17" s="1"/>
  <c r="AU65" i="17" s="1"/>
  <c r="P97" i="8"/>
  <c r="Q97" i="8" s="1"/>
  <c r="S97" i="8" s="1"/>
  <c r="U97" i="8" s="1"/>
  <c r="AJ97" i="8" s="1"/>
  <c r="AN97" i="8" s="1"/>
  <c r="P36" i="25"/>
  <c r="Q36" i="25" s="1"/>
  <c r="S36" i="25" s="1"/>
  <c r="U36" i="25" s="1"/>
  <c r="AQ36" i="25" s="1"/>
  <c r="AU36" i="25" s="1"/>
  <c r="P142" i="22"/>
  <c r="Q142" i="22" s="1"/>
  <c r="S142" i="22" s="1"/>
  <c r="U142" i="22" s="1"/>
  <c r="AT142" i="22" s="1"/>
  <c r="AX142" i="22" s="1"/>
  <c r="O143" i="22"/>
  <c r="P50" i="17"/>
  <c r="Q50" i="17" s="1"/>
  <c r="S50" i="17" s="1"/>
  <c r="U50" i="17" s="1"/>
  <c r="AQ50" i="17" s="1"/>
  <c r="AU50" i="17" s="1"/>
  <c r="O96" i="14"/>
  <c r="O127" i="29"/>
  <c r="N83" i="6"/>
  <c r="O83" i="6" s="1"/>
  <c r="O114" i="25"/>
  <c r="P97" i="33"/>
  <c r="Q97" i="33" s="1"/>
  <c r="S97" i="33" s="1"/>
  <c r="U97" i="33" s="1"/>
  <c r="AJ97" i="33" s="1"/>
  <c r="AN97" i="33" s="1"/>
  <c r="P66" i="26"/>
  <c r="Q66" i="26" s="1"/>
  <c r="S66" i="26" s="1"/>
  <c r="U66" i="26" s="1"/>
  <c r="AQ66" i="26" s="1"/>
  <c r="AU66" i="26" s="1"/>
  <c r="N99" i="19"/>
  <c r="O99" i="19" s="1"/>
  <c r="P98" i="19"/>
  <c r="Q98" i="19" s="1"/>
  <c r="S98" i="19" s="1"/>
  <c r="U98" i="19" s="1"/>
  <c r="AJ98" i="19" s="1"/>
  <c r="AN98" i="19" s="1"/>
  <c r="P65" i="23"/>
  <c r="Q65" i="23" s="1"/>
  <c r="S65" i="23" s="1"/>
  <c r="U65" i="23" s="1"/>
  <c r="AQ65" i="23" s="1"/>
  <c r="AU65" i="23" s="1"/>
  <c r="P112" i="5"/>
  <c r="Q112" i="5" s="1"/>
  <c r="S112" i="5" s="1"/>
  <c r="U112" i="5" s="1"/>
  <c r="AT112" i="5" s="1"/>
  <c r="AX112" i="5" s="1"/>
  <c r="O113" i="5"/>
  <c r="P50" i="1"/>
  <c r="Q50" i="1" s="1"/>
  <c r="S50" i="1" s="1"/>
  <c r="U50" i="1" s="1"/>
  <c r="AQ50" i="1" s="1"/>
  <c r="AU50" i="1" s="1"/>
  <c r="O51" i="1"/>
  <c r="P66" i="33"/>
  <c r="Q66" i="33" s="1"/>
  <c r="S66" i="33" s="1"/>
  <c r="U66" i="33" s="1"/>
  <c r="AQ66" i="33" s="1"/>
  <c r="AU66" i="33" s="1"/>
  <c r="O67" i="33"/>
  <c r="P98" i="3"/>
  <c r="Q98" i="3" s="1"/>
  <c r="S98" i="3" s="1"/>
  <c r="U98" i="3" s="1"/>
  <c r="AJ98" i="3" s="1"/>
  <c r="AN98" i="3" s="1"/>
  <c r="P113" i="15"/>
  <c r="Q113" i="15" s="1"/>
  <c r="S113" i="15" s="1"/>
  <c r="U113" i="15" s="1"/>
  <c r="AT113" i="15" s="1"/>
  <c r="AX113" i="15" s="1"/>
  <c r="P80" i="17"/>
  <c r="Q80" i="17" s="1"/>
  <c r="S80" i="17" s="1"/>
  <c r="U80" i="17" s="1"/>
  <c r="AQ80" i="17" s="1"/>
  <c r="AU80" i="17" s="1"/>
  <c r="P143" i="16"/>
  <c r="Q143" i="16" s="1"/>
  <c r="S143" i="16" s="1"/>
  <c r="U143" i="16" s="1"/>
  <c r="AT143" i="16" s="1"/>
  <c r="AX143" i="16" s="1"/>
  <c r="O144" i="16"/>
  <c r="P82" i="1"/>
  <c r="Q82" i="1" s="1"/>
  <c r="S82" i="1" s="1"/>
  <c r="U82" i="1" s="1"/>
  <c r="AQ82" i="1" s="1"/>
  <c r="AU82" i="1" s="1"/>
  <c r="P113" i="23"/>
  <c r="Q113" i="23" s="1"/>
  <c r="S113" i="23" s="1"/>
  <c r="U113" i="23" s="1"/>
  <c r="AT113" i="23" s="1"/>
  <c r="AX113" i="23" s="1"/>
  <c r="O114" i="23"/>
  <c r="P98" i="22"/>
  <c r="Q98" i="22" s="1"/>
  <c r="S98" i="22" s="1"/>
  <c r="U98" i="22" s="1"/>
  <c r="AJ98" i="22" s="1"/>
  <c r="AN98" i="22" s="1"/>
  <c r="N99" i="22"/>
  <c r="O99" i="22"/>
  <c r="P52" i="13"/>
  <c r="Q52" i="13" s="1"/>
  <c r="S52" i="13" s="1"/>
  <c r="U52" i="13" s="1"/>
  <c r="AQ52" i="13" s="1"/>
  <c r="AU52" i="13" s="1"/>
  <c r="P112" i="30"/>
  <c r="Q112" i="30" s="1"/>
  <c r="S112" i="30" s="1"/>
  <c r="U112" i="30" s="1"/>
  <c r="AT112" i="30" s="1"/>
  <c r="AX112" i="30" s="1"/>
  <c r="BA126" i="29"/>
  <c r="AX126" i="29"/>
  <c r="P97" i="4"/>
  <c r="Q97" i="4" s="1"/>
  <c r="S97" i="4" s="1"/>
  <c r="U97" i="4" s="1"/>
  <c r="AJ97" i="4" s="1"/>
  <c r="AN97" i="4" s="1"/>
  <c r="O113" i="27"/>
  <c r="O98" i="1"/>
  <c r="P96" i="26"/>
  <c r="Q96" i="26" s="1"/>
  <c r="S96" i="26" s="1"/>
  <c r="U96" i="26" s="1"/>
  <c r="AJ96" i="26" s="1"/>
  <c r="AN96" i="26" s="1"/>
  <c r="P34" i="29"/>
  <c r="Q34" i="29" s="1"/>
  <c r="S34" i="29" s="1"/>
  <c r="U34" i="29" s="1"/>
  <c r="AQ34" i="29" s="1"/>
  <c r="AU34" i="29" s="1"/>
  <c r="O111" i="26"/>
  <c r="P111" i="17"/>
  <c r="Q111" i="17" s="1"/>
  <c r="S111" i="17" s="1"/>
  <c r="U111" i="17" s="1"/>
  <c r="AT111" i="17" s="1"/>
  <c r="AX111" i="17" s="1"/>
  <c r="O112" i="17"/>
  <c r="P51" i="27"/>
  <c r="Q51" i="27" s="1"/>
  <c r="S51" i="27" s="1"/>
  <c r="U51" i="27" s="1"/>
  <c r="AQ51" i="27" s="1"/>
  <c r="AU51" i="27" s="1"/>
  <c r="N52" i="27"/>
  <c r="O52" i="27" s="1"/>
  <c r="O112" i="21"/>
  <c r="P98" i="17"/>
  <c r="Q98" i="17" s="1"/>
  <c r="S98" i="17" s="1"/>
  <c r="U98" i="17" s="1"/>
  <c r="AJ98" i="17" s="1"/>
  <c r="AN98" i="17" s="1"/>
  <c r="P128" i="6"/>
  <c r="Q128" i="6" s="1"/>
  <c r="S128" i="6" s="1"/>
  <c r="U128" i="6" s="1"/>
  <c r="AT128" i="6" s="1"/>
  <c r="O129" i="6"/>
  <c r="P143" i="2"/>
  <c r="Q143" i="2" s="1"/>
  <c r="S143" i="2" s="1"/>
  <c r="U143" i="2" s="1"/>
  <c r="AT143" i="2" s="1"/>
  <c r="AX143" i="2" s="1"/>
  <c r="P142" i="9"/>
  <c r="Q142" i="9" s="1"/>
  <c r="S142" i="9" s="1"/>
  <c r="U142" i="9" s="1"/>
  <c r="AT142" i="9" s="1"/>
  <c r="AX142" i="9" s="1"/>
  <c r="P81" i="11"/>
  <c r="Q81" i="11" s="1"/>
  <c r="S81" i="11" s="1"/>
  <c r="U81" i="11" s="1"/>
  <c r="AQ81" i="11" s="1"/>
  <c r="AU81" i="11" s="1"/>
  <c r="O82" i="11"/>
  <c r="P112" i="3"/>
  <c r="Q112" i="3" s="1"/>
  <c r="S112" i="3" s="1"/>
  <c r="U112" i="3" s="1"/>
  <c r="AT112" i="3" s="1"/>
  <c r="AX112" i="3" s="1"/>
  <c r="P81" i="28"/>
  <c r="Q81" i="28" s="1"/>
  <c r="S81" i="28" s="1"/>
  <c r="U81" i="28" s="1"/>
  <c r="AQ81" i="28" s="1"/>
  <c r="AU81" i="28" s="1"/>
  <c r="P83" i="12"/>
  <c r="Q83" i="12" s="1"/>
  <c r="S83" i="12" s="1"/>
  <c r="U83" i="12" s="1"/>
  <c r="AQ83" i="12" s="1"/>
  <c r="AU83" i="12" s="1"/>
  <c r="P141" i="30"/>
  <c r="Q141" i="30" s="1"/>
  <c r="S141" i="30" s="1"/>
  <c r="U141" i="30" s="1"/>
  <c r="AT141" i="30" s="1"/>
  <c r="AX141" i="30" s="1"/>
  <c r="P51" i="8"/>
  <c r="Q51" i="8" s="1"/>
  <c r="S51" i="8" s="1"/>
  <c r="U51" i="8" s="1"/>
  <c r="AQ51" i="8" s="1"/>
  <c r="AU51" i="8" s="1"/>
  <c r="P97" i="7"/>
  <c r="Q97" i="7" s="1"/>
  <c r="S97" i="7" s="1"/>
  <c r="U97" i="7" s="1"/>
  <c r="AJ97" i="7" s="1"/>
  <c r="AN97" i="7" s="1"/>
  <c r="O98" i="7"/>
  <c r="P142" i="8"/>
  <c r="Q142" i="8" s="1"/>
  <c r="S142" i="8" s="1"/>
  <c r="U142" i="8" s="1"/>
  <c r="AT142" i="8" s="1"/>
  <c r="AX142" i="8" s="1"/>
  <c r="O143" i="8"/>
  <c r="P51" i="15"/>
  <c r="Q51" i="15" s="1"/>
  <c r="S51" i="15" s="1"/>
  <c r="U51" i="15" s="1"/>
  <c r="AQ51" i="15" s="1"/>
  <c r="AU51" i="15" s="1"/>
  <c r="P142" i="23"/>
  <c r="Q142" i="23" s="1"/>
  <c r="S142" i="23" s="1"/>
  <c r="U142" i="23" s="1"/>
  <c r="AT142" i="23" s="1"/>
  <c r="AX142" i="23" s="1"/>
  <c r="N36" i="10"/>
  <c r="O36" i="10" s="1"/>
  <c r="P35" i="10"/>
  <c r="Q35" i="10" s="1"/>
  <c r="S35" i="10" s="1"/>
  <c r="U35" i="10" s="1"/>
  <c r="AQ35" i="10" s="1"/>
  <c r="AU35" i="10" s="1"/>
  <c r="P142" i="12"/>
  <c r="Q142" i="12" s="1"/>
  <c r="S142" i="12" s="1"/>
  <c r="U142" i="12" s="1"/>
  <c r="AT142" i="12" s="1"/>
  <c r="AX142" i="12" s="1"/>
  <c r="P65" i="27"/>
  <c r="Q65" i="27" s="1"/>
  <c r="S65" i="27" s="1"/>
  <c r="U65" i="27" s="1"/>
  <c r="AQ65" i="27" s="1"/>
  <c r="AU65" i="27" s="1"/>
  <c r="P96" i="23"/>
  <c r="Q96" i="23" s="1"/>
  <c r="S96" i="23" s="1"/>
  <c r="U96" i="23" s="1"/>
  <c r="AJ96" i="23" s="1"/>
  <c r="AN96" i="23" s="1"/>
  <c r="P95" i="31"/>
  <c r="Q95" i="31" s="1"/>
  <c r="S95" i="31" s="1"/>
  <c r="U95" i="31" s="1"/>
  <c r="AJ95" i="31" s="1"/>
  <c r="AN95" i="31" s="1"/>
  <c r="O96" i="31"/>
  <c r="P81" i="22"/>
  <c r="Q81" i="22" s="1"/>
  <c r="S81" i="22" s="1"/>
  <c r="U81" i="22" s="1"/>
  <c r="AQ81" i="22" s="1"/>
  <c r="AU81" i="22" s="1"/>
  <c r="N36" i="19"/>
  <c r="P35" i="19"/>
  <c r="Q35" i="19" s="1"/>
  <c r="S35" i="19" s="1"/>
  <c r="U35" i="19" s="1"/>
  <c r="AQ35" i="19" s="1"/>
  <c r="AU35" i="19" s="1"/>
  <c r="O36" i="19"/>
  <c r="BA127" i="6"/>
  <c r="AX127" i="6"/>
  <c r="P50" i="33"/>
  <c r="Q50" i="33" s="1"/>
  <c r="S50" i="33" s="1"/>
  <c r="U50" i="33" s="1"/>
  <c r="AQ50" i="33" s="1"/>
  <c r="AU50" i="33" s="1"/>
  <c r="P127" i="27"/>
  <c r="Q127" i="27" s="1"/>
  <c r="S127" i="27" s="1"/>
  <c r="U127" i="27" s="1"/>
  <c r="AT127" i="27" s="1"/>
  <c r="O128" i="27"/>
  <c r="P114" i="6"/>
  <c r="Q114" i="6" s="1"/>
  <c r="S114" i="6" s="1"/>
  <c r="U114" i="6" s="1"/>
  <c r="AT114" i="6" s="1"/>
  <c r="AX114" i="6" s="1"/>
  <c r="N115" i="6"/>
  <c r="O115" i="6" s="1"/>
  <c r="P81" i="8"/>
  <c r="Q81" i="8" s="1"/>
  <c r="S81" i="8" s="1"/>
  <c r="U81" i="8" s="1"/>
  <c r="AQ81" i="8" s="1"/>
  <c r="AU81" i="8" s="1"/>
  <c r="P50" i="28"/>
  <c r="Q50" i="28" s="1"/>
  <c r="S50" i="28" s="1"/>
  <c r="U50" i="28" s="1"/>
  <c r="AQ50" i="28" s="1"/>
  <c r="AU50" i="28" s="1"/>
  <c r="P142" i="14"/>
  <c r="Q142" i="14" s="1"/>
  <c r="S142" i="14" s="1"/>
  <c r="U142" i="14" s="1"/>
  <c r="AT142" i="14" s="1"/>
  <c r="AX142" i="14" s="1"/>
  <c r="P83" i="24"/>
  <c r="Q83" i="24" s="1"/>
  <c r="S83" i="24" s="1"/>
  <c r="U83" i="24" s="1"/>
  <c r="AQ83" i="24" s="1"/>
  <c r="AU83" i="24" s="1"/>
  <c r="P141" i="29"/>
  <c r="Q141" i="29" s="1"/>
  <c r="S141" i="29" s="1"/>
  <c r="U141" i="29" s="1"/>
  <c r="AT141" i="29" s="1"/>
  <c r="AX141" i="29" s="1"/>
  <c r="O142" i="29"/>
  <c r="P96" i="18"/>
  <c r="Q96" i="18" s="1"/>
  <c r="S96" i="18" s="1"/>
  <c r="U96" i="18" s="1"/>
  <c r="AJ96" i="18" s="1"/>
  <c r="AN96" i="18" s="1"/>
  <c r="O112" i="18"/>
  <c r="O96" i="11"/>
  <c r="P81" i="14"/>
  <c r="Q81" i="14" s="1"/>
  <c r="S81" i="14" s="1"/>
  <c r="U81" i="14" s="1"/>
  <c r="AQ81" i="14" s="1"/>
  <c r="AU81" i="14" s="1"/>
  <c r="P142" i="17"/>
  <c r="Q142" i="17" s="1"/>
  <c r="S142" i="17" s="1"/>
  <c r="U142" i="17" s="1"/>
  <c r="AT142" i="17" s="1"/>
  <c r="AX142" i="17" s="1"/>
  <c r="P66" i="8"/>
  <c r="Q66" i="8" s="1"/>
  <c r="S66" i="8" s="1"/>
  <c r="U66" i="8" s="1"/>
  <c r="AQ66" i="8" s="1"/>
  <c r="AU66" i="8" s="1"/>
  <c r="N36" i="4"/>
  <c r="O36" i="4" s="1"/>
  <c r="P35" i="4"/>
  <c r="Q35" i="4" s="1"/>
  <c r="S35" i="4" s="1"/>
  <c r="U35" i="4" s="1"/>
  <c r="AQ35" i="4" s="1"/>
  <c r="AU35" i="4" s="1"/>
  <c r="O112" i="4"/>
  <c r="O82" i="27"/>
  <c r="O115" i="33"/>
  <c r="P35" i="3"/>
  <c r="Q35" i="3" s="1"/>
  <c r="S35" i="3" s="1"/>
  <c r="U35" i="3" s="1"/>
  <c r="AQ35" i="3" s="1"/>
  <c r="AU35" i="3" s="1"/>
  <c r="O68" i="13"/>
  <c r="O98" i="12"/>
  <c r="O97" i="27"/>
  <c r="P51" i="26"/>
  <c r="Q51" i="26" s="1"/>
  <c r="S51" i="26" s="1"/>
  <c r="U51" i="26" s="1"/>
  <c r="AQ51" i="26" s="1"/>
  <c r="AU51" i="26" s="1"/>
  <c r="O112" i="9"/>
  <c r="O35" i="28"/>
  <c r="P112" i="14"/>
  <c r="Q112" i="14" s="1"/>
  <c r="S112" i="14" s="1"/>
  <c r="U112" i="14" s="1"/>
  <c r="AT112" i="14" s="1"/>
  <c r="AX112" i="14" s="1"/>
  <c r="P35" i="8"/>
  <c r="Q35" i="8" s="1"/>
  <c r="S35" i="8" s="1"/>
  <c r="U35" i="8" s="1"/>
  <c r="AQ35" i="8" s="1"/>
  <c r="AU35" i="8" s="1"/>
  <c r="P67" i="4"/>
  <c r="Q67" i="4" s="1"/>
  <c r="S67" i="4" s="1"/>
  <c r="U67" i="4" s="1"/>
  <c r="AQ67" i="4" s="1"/>
  <c r="AU67" i="4" s="1"/>
  <c r="N83" i="33"/>
  <c r="P82" i="33"/>
  <c r="Q82" i="33" s="1"/>
  <c r="S82" i="33" s="1"/>
  <c r="U82" i="33" s="1"/>
  <c r="AQ82" i="33" s="1"/>
  <c r="AU82" i="33" s="1"/>
  <c r="O83" i="33"/>
  <c r="P81" i="25"/>
  <c r="Q81" i="25" s="1"/>
  <c r="S81" i="25" s="1"/>
  <c r="U81" i="25" s="1"/>
  <c r="AQ81" i="25" s="1"/>
  <c r="AU81" i="25" s="1"/>
  <c r="O82" i="25"/>
  <c r="O143" i="28"/>
  <c r="P81" i="5"/>
  <c r="Q81" i="5" s="1"/>
  <c r="S81" i="5" s="1"/>
  <c r="U81" i="5" s="1"/>
  <c r="AQ81" i="5" s="1"/>
  <c r="AU81" i="5" s="1"/>
  <c r="P97" i="20"/>
  <c r="Q97" i="20" s="1"/>
  <c r="S97" i="20" s="1"/>
  <c r="U97" i="20" s="1"/>
  <c r="AJ97" i="20" s="1"/>
  <c r="AN97" i="20" s="1"/>
  <c r="O35" i="27"/>
  <c r="P67" i="1"/>
  <c r="Q67" i="1" s="1"/>
  <c r="S67" i="1" s="1"/>
  <c r="U67" i="1" s="1"/>
  <c r="AQ67" i="1" s="1"/>
  <c r="AU67" i="1" s="1"/>
  <c r="N68" i="1"/>
  <c r="O68" i="1" s="1"/>
  <c r="P52" i="10"/>
  <c r="Q52" i="10" s="1"/>
  <c r="S52" i="10" s="1"/>
  <c r="U52" i="10" s="1"/>
  <c r="AQ52" i="10" s="1"/>
  <c r="AU52" i="10" s="1"/>
  <c r="O127" i="17"/>
  <c r="P126" i="33"/>
  <c r="Q126" i="33" s="1"/>
  <c r="S126" i="33" s="1"/>
  <c r="U126" i="33" s="1"/>
  <c r="AT126" i="33" s="1"/>
  <c r="O127" i="33"/>
  <c r="O51" i="24"/>
  <c r="P96" i="21"/>
  <c r="Q96" i="21" s="1"/>
  <c r="S96" i="21" s="1"/>
  <c r="U96" i="21" s="1"/>
  <c r="AJ96" i="21" s="1"/>
  <c r="AN96" i="21" s="1"/>
  <c r="O52" i="5"/>
  <c r="O35" i="30"/>
  <c r="O127" i="31"/>
  <c r="O65" i="14"/>
  <c r="O142" i="24"/>
  <c r="O127" i="15"/>
  <c r="O36" i="34" l="1"/>
  <c r="AX129" i="34"/>
  <c r="BA129" i="34"/>
  <c r="N83" i="34"/>
  <c r="O83" i="34" s="1"/>
  <c r="N115" i="34"/>
  <c r="O115" i="34" s="1"/>
  <c r="P144" i="34"/>
  <c r="Q144" i="34" s="1"/>
  <c r="S144" i="34" s="1"/>
  <c r="U144" i="34" s="1"/>
  <c r="AT144" i="34" s="1"/>
  <c r="AX144" i="34" s="1"/>
  <c r="O145" i="34"/>
  <c r="P98" i="34"/>
  <c r="Q98" i="34" s="1"/>
  <c r="S98" i="34" s="1"/>
  <c r="U98" i="34" s="1"/>
  <c r="AJ98" i="34" s="1"/>
  <c r="AN98" i="34" s="1"/>
  <c r="O130" i="34"/>
  <c r="P68" i="1"/>
  <c r="Q68" i="1" s="1"/>
  <c r="S68" i="1" s="1"/>
  <c r="U68" i="1" s="1"/>
  <c r="AQ68" i="1" s="1"/>
  <c r="AU68" i="1" s="1"/>
  <c r="O69" i="1"/>
  <c r="P69" i="1" s="1"/>
  <c r="Q69" i="1" s="1"/>
  <c r="S69" i="1" s="1"/>
  <c r="U69" i="1" s="1"/>
  <c r="AQ69" i="1" s="1"/>
  <c r="AU69" i="1" s="1"/>
  <c r="AV69" i="1" s="1"/>
  <c r="P83" i="30"/>
  <c r="Q83" i="30" s="1"/>
  <c r="S83" i="30" s="1"/>
  <c r="U83" i="30" s="1"/>
  <c r="AQ83" i="30" s="1"/>
  <c r="AU83" i="30" s="1"/>
  <c r="O84" i="30"/>
  <c r="P84" i="30" s="1"/>
  <c r="Q84" i="30" s="1"/>
  <c r="S84" i="30" s="1"/>
  <c r="U84" i="30" s="1"/>
  <c r="AQ84" i="30" s="1"/>
  <c r="AU84" i="30" s="1"/>
  <c r="AV84" i="30" s="1"/>
  <c r="P115" i="6"/>
  <c r="Q115" i="6" s="1"/>
  <c r="S115" i="6" s="1"/>
  <c r="U115" i="6" s="1"/>
  <c r="AT115" i="6" s="1"/>
  <c r="AX115" i="6" s="1"/>
  <c r="O116" i="6"/>
  <c r="P116" i="6" s="1"/>
  <c r="Q116" i="6" s="1"/>
  <c r="S116" i="6" s="1"/>
  <c r="U116" i="6" s="1"/>
  <c r="AT116" i="6" s="1"/>
  <c r="AX116" i="6" s="1"/>
  <c r="AY116" i="6" s="1"/>
  <c r="P36" i="10"/>
  <c r="Q36" i="10" s="1"/>
  <c r="S36" i="10" s="1"/>
  <c r="U36" i="10" s="1"/>
  <c r="AQ36" i="10" s="1"/>
  <c r="AU36" i="10" s="1"/>
  <c r="O37" i="10"/>
  <c r="P37" i="10" s="1"/>
  <c r="Q37" i="10" s="1"/>
  <c r="S37" i="10" s="1"/>
  <c r="U37" i="10" s="1"/>
  <c r="AQ37" i="10" s="1"/>
  <c r="AU37" i="10" s="1"/>
  <c r="AV37" i="10" s="1"/>
  <c r="P36" i="4"/>
  <c r="Q36" i="4" s="1"/>
  <c r="S36" i="4" s="1"/>
  <c r="U36" i="4" s="1"/>
  <c r="AQ36" i="4" s="1"/>
  <c r="AU36" i="4" s="1"/>
  <c r="O37" i="4"/>
  <c r="P37" i="4" s="1"/>
  <c r="Q37" i="4" s="1"/>
  <c r="S37" i="4" s="1"/>
  <c r="U37" i="4" s="1"/>
  <c r="AQ37" i="4" s="1"/>
  <c r="AU37" i="4" s="1"/>
  <c r="AV37" i="4" s="1"/>
  <c r="P52" i="27"/>
  <c r="Q52" i="27" s="1"/>
  <c r="S52" i="27" s="1"/>
  <c r="U52" i="27" s="1"/>
  <c r="AQ52" i="27" s="1"/>
  <c r="AU52" i="27" s="1"/>
  <c r="O53" i="27"/>
  <c r="P53" i="27" s="1"/>
  <c r="Q53" i="27" s="1"/>
  <c r="S53" i="27" s="1"/>
  <c r="U53" i="27" s="1"/>
  <c r="AQ53" i="27" s="1"/>
  <c r="AU53" i="27" s="1"/>
  <c r="AV53" i="27" s="1"/>
  <c r="P99" i="19"/>
  <c r="Q99" i="19" s="1"/>
  <c r="S99" i="19" s="1"/>
  <c r="U99" i="19" s="1"/>
  <c r="AJ99" i="19" s="1"/>
  <c r="AN99" i="19" s="1"/>
  <c r="O100" i="19"/>
  <c r="P100" i="19" s="1"/>
  <c r="Q100" i="19" s="1"/>
  <c r="S100" i="19" s="1"/>
  <c r="U100" i="19" s="1"/>
  <c r="AJ100" i="19" s="1"/>
  <c r="AN100" i="19" s="1"/>
  <c r="AO100" i="19" s="1"/>
  <c r="P36" i="9"/>
  <c r="Q36" i="9" s="1"/>
  <c r="S36" i="9" s="1"/>
  <c r="U36" i="9" s="1"/>
  <c r="AQ36" i="9" s="1"/>
  <c r="AU36" i="9" s="1"/>
  <c r="O37" i="9"/>
  <c r="P37" i="9" s="1"/>
  <c r="Q37" i="9" s="1"/>
  <c r="S37" i="9" s="1"/>
  <c r="U37" i="9" s="1"/>
  <c r="AQ37" i="9" s="1"/>
  <c r="AU37" i="9" s="1"/>
  <c r="AV37" i="9" s="1"/>
  <c r="P52" i="16"/>
  <c r="Q52" i="16" s="1"/>
  <c r="S52" i="16" s="1"/>
  <c r="U52" i="16" s="1"/>
  <c r="AQ52" i="16" s="1"/>
  <c r="AU52" i="16" s="1"/>
  <c r="O53" i="16"/>
  <c r="P53" i="16" s="1"/>
  <c r="Q53" i="16" s="1"/>
  <c r="S53" i="16" s="1"/>
  <c r="U53" i="16" s="1"/>
  <c r="AQ53" i="16" s="1"/>
  <c r="AU53" i="16" s="1"/>
  <c r="AV53" i="16" s="1"/>
  <c r="AX128" i="26"/>
  <c r="BA128" i="26"/>
  <c r="P67" i="22"/>
  <c r="Q67" i="22" s="1"/>
  <c r="S67" i="22" s="1"/>
  <c r="U67" i="22" s="1"/>
  <c r="AQ67" i="22" s="1"/>
  <c r="AU67" i="22" s="1"/>
  <c r="P36" i="18"/>
  <c r="Q36" i="18" s="1"/>
  <c r="S36" i="18" s="1"/>
  <c r="U36" i="18" s="1"/>
  <c r="AQ36" i="18" s="1"/>
  <c r="AU36" i="18" s="1"/>
  <c r="P129" i="19"/>
  <c r="Q129" i="19" s="1"/>
  <c r="S129" i="19" s="1"/>
  <c r="U129" i="19" s="1"/>
  <c r="AT129" i="19" s="1"/>
  <c r="O130" i="19"/>
  <c r="N115" i="13"/>
  <c r="O115" i="13" s="1"/>
  <c r="P114" i="13"/>
  <c r="Q114" i="13" s="1"/>
  <c r="S114" i="13" s="1"/>
  <c r="U114" i="13" s="1"/>
  <c r="AT114" i="13" s="1"/>
  <c r="AX114" i="13" s="1"/>
  <c r="P129" i="8"/>
  <c r="Q129" i="8" s="1"/>
  <c r="S129" i="8" s="1"/>
  <c r="U129" i="8" s="1"/>
  <c r="AT129" i="8" s="1"/>
  <c r="O130" i="8"/>
  <c r="O97" i="21"/>
  <c r="P143" i="28"/>
  <c r="Q143" i="28" s="1"/>
  <c r="S143" i="28" s="1"/>
  <c r="U143" i="28" s="1"/>
  <c r="AT143" i="28" s="1"/>
  <c r="AX143" i="28" s="1"/>
  <c r="O67" i="8"/>
  <c r="O51" i="28"/>
  <c r="O143" i="23"/>
  <c r="O82" i="28"/>
  <c r="O113" i="30"/>
  <c r="O114" i="15"/>
  <c r="O67" i="26"/>
  <c r="O66" i="17"/>
  <c r="BA126" i="12"/>
  <c r="AX126" i="12"/>
  <c r="O34" i="14"/>
  <c r="O128" i="18"/>
  <c r="P128" i="11"/>
  <c r="Q128" i="11" s="1"/>
  <c r="S128" i="11" s="1"/>
  <c r="U128" i="11" s="1"/>
  <c r="AT128" i="11" s="1"/>
  <c r="O129" i="11"/>
  <c r="P35" i="24"/>
  <c r="Q35" i="24" s="1"/>
  <c r="S35" i="24" s="1"/>
  <c r="U35" i="24" s="1"/>
  <c r="AQ35" i="24" s="1"/>
  <c r="AU35" i="24" s="1"/>
  <c r="O34" i="1"/>
  <c r="BA128" i="19"/>
  <c r="AX128" i="19"/>
  <c r="O144" i="20"/>
  <c r="N83" i="4"/>
  <c r="AX127" i="18"/>
  <c r="BA127" i="18"/>
  <c r="P143" i="15"/>
  <c r="Q143" i="15" s="1"/>
  <c r="S143" i="15" s="1"/>
  <c r="U143" i="15" s="1"/>
  <c r="AT143" i="15" s="1"/>
  <c r="AX143" i="15" s="1"/>
  <c r="P51" i="24"/>
  <c r="Q51" i="24" s="1"/>
  <c r="S51" i="24" s="1"/>
  <c r="U51" i="24" s="1"/>
  <c r="AQ51" i="24" s="1"/>
  <c r="AU51" i="24" s="1"/>
  <c r="N52" i="26"/>
  <c r="O52" i="26" s="1"/>
  <c r="O143" i="17"/>
  <c r="O82" i="8"/>
  <c r="O82" i="22"/>
  <c r="O52" i="15"/>
  <c r="O113" i="3"/>
  <c r="O53" i="13"/>
  <c r="P53" i="13" s="1"/>
  <c r="Q53" i="13" s="1"/>
  <c r="S53" i="13" s="1"/>
  <c r="U53" i="13" s="1"/>
  <c r="AQ53" i="13" s="1"/>
  <c r="AU53" i="13" s="1"/>
  <c r="AV53" i="13" s="1"/>
  <c r="O98" i="33"/>
  <c r="O144" i="33"/>
  <c r="O112" i="31"/>
  <c r="P127" i="20"/>
  <c r="Q127" i="20" s="1"/>
  <c r="S127" i="20" s="1"/>
  <c r="U127" i="20" s="1"/>
  <c r="AT127" i="20" s="1"/>
  <c r="BA128" i="13"/>
  <c r="AX128" i="13"/>
  <c r="O112" i="7"/>
  <c r="O53" i="12"/>
  <c r="P53" i="12" s="1"/>
  <c r="Q53" i="12" s="1"/>
  <c r="S53" i="12" s="1"/>
  <c r="U53" i="12" s="1"/>
  <c r="AQ53" i="12" s="1"/>
  <c r="AU53" i="12" s="1"/>
  <c r="AV53" i="12" s="1"/>
  <c r="O82" i="7"/>
  <c r="P35" i="6"/>
  <c r="Q35" i="6" s="1"/>
  <c r="S35" i="6" s="1"/>
  <c r="U35" i="6" s="1"/>
  <c r="AQ35" i="6" s="1"/>
  <c r="AU35" i="6" s="1"/>
  <c r="P67" i="16"/>
  <c r="Q67" i="16" s="1"/>
  <c r="S67" i="16" s="1"/>
  <c r="U67" i="16" s="1"/>
  <c r="AQ67" i="16" s="1"/>
  <c r="AU67" i="16" s="1"/>
  <c r="N68" i="16"/>
  <c r="P67" i="28"/>
  <c r="Q67" i="28" s="1"/>
  <c r="S67" i="28" s="1"/>
  <c r="U67" i="28" s="1"/>
  <c r="AQ67" i="28" s="1"/>
  <c r="AU67" i="28" s="1"/>
  <c r="N68" i="28"/>
  <c r="O68" i="28"/>
  <c r="BA126" i="33"/>
  <c r="AX126" i="33"/>
  <c r="P98" i="12"/>
  <c r="Q98" i="12" s="1"/>
  <c r="S98" i="12" s="1"/>
  <c r="U98" i="12" s="1"/>
  <c r="AJ98" i="12" s="1"/>
  <c r="AN98" i="12" s="1"/>
  <c r="O82" i="14"/>
  <c r="P96" i="31"/>
  <c r="Q96" i="31" s="1"/>
  <c r="S96" i="31" s="1"/>
  <c r="U96" i="31" s="1"/>
  <c r="AJ96" i="31" s="1"/>
  <c r="AN96" i="31" s="1"/>
  <c r="O97" i="31"/>
  <c r="N52" i="15"/>
  <c r="P82" i="11"/>
  <c r="Q82" i="11" s="1"/>
  <c r="S82" i="11" s="1"/>
  <c r="U82" i="11" s="1"/>
  <c r="AQ82" i="11" s="1"/>
  <c r="AU82" i="11" s="1"/>
  <c r="P99" i="22"/>
  <c r="Q99" i="22" s="1"/>
  <c r="S99" i="22" s="1"/>
  <c r="U99" i="22" s="1"/>
  <c r="AJ99" i="22" s="1"/>
  <c r="AN99" i="22" s="1"/>
  <c r="O100" i="22"/>
  <c r="P100" i="22" s="1"/>
  <c r="Q100" i="22" s="1"/>
  <c r="S100" i="22" s="1"/>
  <c r="U100" i="22" s="1"/>
  <c r="AJ100" i="22" s="1"/>
  <c r="AN100" i="22" s="1"/>
  <c r="AO100" i="22" s="1"/>
  <c r="N99" i="3"/>
  <c r="O99" i="3" s="1"/>
  <c r="N115" i="25"/>
  <c r="P114" i="25"/>
  <c r="Q114" i="25" s="1"/>
  <c r="S114" i="25" s="1"/>
  <c r="U114" i="25" s="1"/>
  <c r="AT114" i="25" s="1"/>
  <c r="AX114" i="25" s="1"/>
  <c r="P143" i="11"/>
  <c r="Q143" i="11" s="1"/>
  <c r="S143" i="11" s="1"/>
  <c r="U143" i="11" s="1"/>
  <c r="AT143" i="11" s="1"/>
  <c r="AX143" i="11" s="1"/>
  <c r="O144" i="11"/>
  <c r="P128" i="21"/>
  <c r="Q128" i="21" s="1"/>
  <c r="S128" i="21" s="1"/>
  <c r="U128" i="21" s="1"/>
  <c r="AT128" i="21" s="1"/>
  <c r="P98" i="9"/>
  <c r="Q98" i="9" s="1"/>
  <c r="S98" i="9" s="1"/>
  <c r="U98" i="9" s="1"/>
  <c r="AJ98" i="9" s="1"/>
  <c r="AN98" i="9" s="1"/>
  <c r="P98" i="2"/>
  <c r="Q98" i="2" s="1"/>
  <c r="S98" i="2" s="1"/>
  <c r="U98" i="2" s="1"/>
  <c r="AJ98" i="2" s="1"/>
  <c r="AN98" i="2" s="1"/>
  <c r="P113" i="24"/>
  <c r="Q113" i="24" s="1"/>
  <c r="S113" i="24" s="1"/>
  <c r="U113" i="24" s="1"/>
  <c r="AT113" i="24" s="1"/>
  <c r="AX113" i="24" s="1"/>
  <c r="N83" i="13"/>
  <c r="P82" i="13"/>
  <c r="Q82" i="13" s="1"/>
  <c r="S82" i="13" s="1"/>
  <c r="U82" i="13" s="1"/>
  <c r="AQ82" i="13" s="1"/>
  <c r="AU82" i="13" s="1"/>
  <c r="P99" i="28"/>
  <c r="Q99" i="28" s="1"/>
  <c r="S99" i="28" s="1"/>
  <c r="U99" i="28" s="1"/>
  <c r="AJ99" i="28" s="1"/>
  <c r="AN99" i="28" s="1"/>
  <c r="O100" i="28"/>
  <c r="P100" i="28" s="1"/>
  <c r="Q100" i="28" s="1"/>
  <c r="S100" i="28" s="1"/>
  <c r="U100" i="28" s="1"/>
  <c r="AJ100" i="28" s="1"/>
  <c r="AN100" i="28" s="1"/>
  <c r="AO100" i="28" s="1"/>
  <c r="P36" i="22"/>
  <c r="Q36" i="22" s="1"/>
  <c r="S36" i="22" s="1"/>
  <c r="U36" i="22" s="1"/>
  <c r="AQ36" i="22" s="1"/>
  <c r="AU36" i="22" s="1"/>
  <c r="O37" i="22"/>
  <c r="P37" i="22" s="1"/>
  <c r="Q37" i="22" s="1"/>
  <c r="S37" i="22" s="1"/>
  <c r="U37" i="22" s="1"/>
  <c r="AQ37" i="22" s="1"/>
  <c r="AU37" i="22" s="1"/>
  <c r="AV37" i="22" s="1"/>
  <c r="BA127" i="16"/>
  <c r="AX127" i="16"/>
  <c r="P127" i="12"/>
  <c r="Q127" i="12" s="1"/>
  <c r="S127" i="12" s="1"/>
  <c r="U127" i="12" s="1"/>
  <c r="AT127" i="12" s="1"/>
  <c r="O128" i="12"/>
  <c r="P82" i="25"/>
  <c r="Q82" i="25" s="1"/>
  <c r="S82" i="25" s="1"/>
  <c r="U82" i="25" s="1"/>
  <c r="AQ82" i="25" s="1"/>
  <c r="AU82" i="25" s="1"/>
  <c r="P113" i="12"/>
  <c r="Q113" i="12" s="1"/>
  <c r="S113" i="12" s="1"/>
  <c r="U113" i="12" s="1"/>
  <c r="AT113" i="12" s="1"/>
  <c r="AX113" i="12" s="1"/>
  <c r="P127" i="33"/>
  <c r="Q127" i="33" s="1"/>
  <c r="S127" i="33" s="1"/>
  <c r="U127" i="33" s="1"/>
  <c r="AT127" i="33" s="1"/>
  <c r="P115" i="28"/>
  <c r="Q115" i="28" s="1"/>
  <c r="S115" i="28" s="1"/>
  <c r="U115" i="28" s="1"/>
  <c r="AT115" i="28" s="1"/>
  <c r="AX115" i="28" s="1"/>
  <c r="O116" i="28"/>
  <c r="P116" i="28" s="1"/>
  <c r="Q116" i="28" s="1"/>
  <c r="S116" i="28" s="1"/>
  <c r="U116" i="28" s="1"/>
  <c r="AT116" i="28" s="1"/>
  <c r="AX116" i="28" s="1"/>
  <c r="AY116" i="28" s="1"/>
  <c r="P128" i="16"/>
  <c r="Q128" i="16" s="1"/>
  <c r="S128" i="16" s="1"/>
  <c r="U128" i="16" s="1"/>
  <c r="AT128" i="16" s="1"/>
  <c r="P127" i="17"/>
  <c r="Q127" i="17" s="1"/>
  <c r="S127" i="17" s="1"/>
  <c r="U127" i="17" s="1"/>
  <c r="AT127" i="17" s="1"/>
  <c r="P68" i="13"/>
  <c r="Q68" i="13" s="1"/>
  <c r="S68" i="13" s="1"/>
  <c r="U68" i="13" s="1"/>
  <c r="AQ68" i="13" s="1"/>
  <c r="AU68" i="13" s="1"/>
  <c r="P143" i="8"/>
  <c r="Q143" i="8" s="1"/>
  <c r="S143" i="8" s="1"/>
  <c r="U143" i="8" s="1"/>
  <c r="AT143" i="8" s="1"/>
  <c r="AX143" i="8" s="1"/>
  <c r="P111" i="26"/>
  <c r="Q111" i="26" s="1"/>
  <c r="S111" i="26" s="1"/>
  <c r="U111" i="26" s="1"/>
  <c r="AT111" i="26" s="1"/>
  <c r="AX111" i="26" s="1"/>
  <c r="N68" i="33"/>
  <c r="P67" i="33"/>
  <c r="Q67" i="33" s="1"/>
  <c r="S67" i="33" s="1"/>
  <c r="U67" i="33" s="1"/>
  <c r="AQ67" i="33" s="1"/>
  <c r="AU67" i="33" s="1"/>
  <c r="O68" i="33"/>
  <c r="P83" i="6"/>
  <c r="Q83" i="6" s="1"/>
  <c r="S83" i="6" s="1"/>
  <c r="U83" i="6" s="1"/>
  <c r="AQ83" i="6" s="1"/>
  <c r="AU83" i="6" s="1"/>
  <c r="N52" i="25"/>
  <c r="O52" i="25" s="1"/>
  <c r="P51" i="25"/>
  <c r="Q51" i="25" s="1"/>
  <c r="S51" i="25" s="1"/>
  <c r="U51" i="25" s="1"/>
  <c r="AQ51" i="25" s="1"/>
  <c r="AU51" i="25" s="1"/>
  <c r="AX127" i="21"/>
  <c r="BA127" i="21"/>
  <c r="N83" i="9"/>
  <c r="O83" i="9" s="1"/>
  <c r="O127" i="22"/>
  <c r="O145" i="27"/>
  <c r="N83" i="3"/>
  <c r="O83" i="3" s="1"/>
  <c r="O82" i="26"/>
  <c r="N52" i="18"/>
  <c r="O52" i="18" s="1"/>
  <c r="O35" i="26"/>
  <c r="O69" i="15"/>
  <c r="P69" i="15" s="1"/>
  <c r="Q69" i="15" s="1"/>
  <c r="S69" i="15" s="1"/>
  <c r="U69" i="15" s="1"/>
  <c r="AQ69" i="15" s="1"/>
  <c r="AU69" i="15" s="1"/>
  <c r="AV69" i="15" s="1"/>
  <c r="P112" i="21"/>
  <c r="Q112" i="21" s="1"/>
  <c r="S112" i="21" s="1"/>
  <c r="U112" i="21" s="1"/>
  <c r="AT112" i="21" s="1"/>
  <c r="AX112" i="21" s="1"/>
  <c r="P83" i="33"/>
  <c r="Q83" i="33" s="1"/>
  <c r="S83" i="33" s="1"/>
  <c r="U83" i="33" s="1"/>
  <c r="AQ83" i="33" s="1"/>
  <c r="AU83" i="33" s="1"/>
  <c r="O84" i="33"/>
  <c r="P84" i="33" s="1"/>
  <c r="Q84" i="33" s="1"/>
  <c r="S84" i="33" s="1"/>
  <c r="U84" i="33" s="1"/>
  <c r="AQ84" i="33" s="1"/>
  <c r="AU84" i="33" s="1"/>
  <c r="AV84" i="33" s="1"/>
  <c r="O53" i="10"/>
  <c r="P53" i="10" s="1"/>
  <c r="Q53" i="10" s="1"/>
  <c r="S53" i="10" s="1"/>
  <c r="U53" i="10" s="1"/>
  <c r="AQ53" i="10" s="1"/>
  <c r="AU53" i="10" s="1"/>
  <c r="AV53" i="10" s="1"/>
  <c r="P96" i="11"/>
  <c r="Q96" i="11" s="1"/>
  <c r="S96" i="11" s="1"/>
  <c r="U96" i="11" s="1"/>
  <c r="AJ96" i="11" s="1"/>
  <c r="AN96" i="11" s="1"/>
  <c r="O97" i="11"/>
  <c r="O97" i="23"/>
  <c r="O143" i="9"/>
  <c r="O35" i="29"/>
  <c r="P127" i="29"/>
  <c r="Q127" i="29" s="1"/>
  <c r="S127" i="29" s="1"/>
  <c r="U127" i="29" s="1"/>
  <c r="AT127" i="29" s="1"/>
  <c r="O113" i="19"/>
  <c r="N52" i="2"/>
  <c r="O52" i="2" s="1"/>
  <c r="P144" i="13"/>
  <c r="Q144" i="13" s="1"/>
  <c r="S144" i="13" s="1"/>
  <c r="U144" i="13" s="1"/>
  <c r="AT144" i="13" s="1"/>
  <c r="AX144" i="13" s="1"/>
  <c r="O145" i="13"/>
  <c r="P80" i="31"/>
  <c r="Q80" i="31" s="1"/>
  <c r="S80" i="31" s="1"/>
  <c r="U80" i="31" s="1"/>
  <c r="AQ80" i="31" s="1"/>
  <c r="AU80" i="31" s="1"/>
  <c r="P141" i="5"/>
  <c r="Q141" i="5" s="1"/>
  <c r="S141" i="5" s="1"/>
  <c r="U141" i="5" s="1"/>
  <c r="AT141" i="5" s="1"/>
  <c r="AX141" i="5" s="1"/>
  <c r="O142" i="5"/>
  <c r="P144" i="26"/>
  <c r="Q144" i="26" s="1"/>
  <c r="S144" i="26" s="1"/>
  <c r="U144" i="26" s="1"/>
  <c r="AT144" i="26" s="1"/>
  <c r="AX144" i="26" s="1"/>
  <c r="O145" i="26"/>
  <c r="AX126" i="22"/>
  <c r="BA126" i="22"/>
  <c r="P68" i="31"/>
  <c r="Q68" i="31" s="1"/>
  <c r="S68" i="31" s="1"/>
  <c r="U68" i="31" s="1"/>
  <c r="AQ68" i="31" s="1"/>
  <c r="AU68" i="31" s="1"/>
  <c r="O69" i="31"/>
  <c r="P69" i="31" s="1"/>
  <c r="Q69" i="31" s="1"/>
  <c r="S69" i="31" s="1"/>
  <c r="U69" i="31" s="1"/>
  <c r="AQ69" i="31" s="1"/>
  <c r="AU69" i="31" s="1"/>
  <c r="AV69" i="31" s="1"/>
  <c r="O113" i="11"/>
  <c r="P52" i="5"/>
  <c r="Q52" i="5" s="1"/>
  <c r="S52" i="5" s="1"/>
  <c r="U52" i="5" s="1"/>
  <c r="AQ52" i="5" s="1"/>
  <c r="AU52" i="5" s="1"/>
  <c r="P83" i="20"/>
  <c r="Q83" i="20" s="1"/>
  <c r="S83" i="20" s="1"/>
  <c r="U83" i="20" s="1"/>
  <c r="AQ83" i="20" s="1"/>
  <c r="AU83" i="20" s="1"/>
  <c r="O84" i="20"/>
  <c r="P84" i="20" s="1"/>
  <c r="Q84" i="20" s="1"/>
  <c r="S84" i="20" s="1"/>
  <c r="U84" i="20" s="1"/>
  <c r="AQ84" i="20" s="1"/>
  <c r="AU84" i="20" s="1"/>
  <c r="AV84" i="20" s="1"/>
  <c r="P66" i="25"/>
  <c r="Q66" i="25" s="1"/>
  <c r="S66" i="25" s="1"/>
  <c r="U66" i="25" s="1"/>
  <c r="AQ66" i="25" s="1"/>
  <c r="AU66" i="25" s="1"/>
  <c r="N99" i="7"/>
  <c r="O99" i="7" s="1"/>
  <c r="P98" i="7"/>
  <c r="Q98" i="7" s="1"/>
  <c r="S98" i="7" s="1"/>
  <c r="U98" i="7" s="1"/>
  <c r="AJ98" i="7" s="1"/>
  <c r="AN98" i="7" s="1"/>
  <c r="P114" i="23"/>
  <c r="Q114" i="23" s="1"/>
  <c r="S114" i="23" s="1"/>
  <c r="U114" i="23" s="1"/>
  <c r="AT114" i="23" s="1"/>
  <c r="AX114" i="23" s="1"/>
  <c r="N52" i="1"/>
  <c r="P51" i="1"/>
  <c r="Q51" i="1" s="1"/>
  <c r="S51" i="1" s="1"/>
  <c r="U51" i="1" s="1"/>
  <c r="AQ51" i="1" s="1"/>
  <c r="AU51" i="1" s="1"/>
  <c r="O52" i="1"/>
  <c r="P96" i="14"/>
  <c r="Q96" i="14" s="1"/>
  <c r="S96" i="14" s="1"/>
  <c r="U96" i="14" s="1"/>
  <c r="AJ96" i="14" s="1"/>
  <c r="AN96" i="14" s="1"/>
  <c r="O97" i="14"/>
  <c r="P97" i="10"/>
  <c r="Q97" i="10" s="1"/>
  <c r="S97" i="10" s="1"/>
  <c r="U97" i="10" s="1"/>
  <c r="AJ97" i="10" s="1"/>
  <c r="AN97" i="10" s="1"/>
  <c r="P113" i="10"/>
  <c r="Q113" i="10" s="1"/>
  <c r="S113" i="10" s="1"/>
  <c r="U113" i="10" s="1"/>
  <c r="AT113" i="10" s="1"/>
  <c r="AX113" i="10" s="1"/>
  <c r="O114" i="10"/>
  <c r="P129" i="9"/>
  <c r="Q129" i="9" s="1"/>
  <c r="S129" i="9" s="1"/>
  <c r="U129" i="9" s="1"/>
  <c r="AT129" i="9" s="1"/>
  <c r="O130" i="9"/>
  <c r="O35" i="15"/>
  <c r="O143" i="18"/>
  <c r="P67" i="21"/>
  <c r="Q67" i="21" s="1"/>
  <c r="S67" i="21" s="1"/>
  <c r="U67" i="21" s="1"/>
  <c r="AQ67" i="21" s="1"/>
  <c r="AU67" i="21" s="1"/>
  <c r="N99" i="6"/>
  <c r="P98" i="6"/>
  <c r="Q98" i="6" s="1"/>
  <c r="S98" i="6" s="1"/>
  <c r="U98" i="6" s="1"/>
  <c r="AJ98" i="6" s="1"/>
  <c r="AN98" i="6" s="1"/>
  <c r="O99" i="6"/>
  <c r="P97" i="27"/>
  <c r="Q97" i="27" s="1"/>
  <c r="S97" i="27" s="1"/>
  <c r="U97" i="27" s="1"/>
  <c r="AJ97" i="27" s="1"/>
  <c r="AN97" i="27" s="1"/>
  <c r="O98" i="27"/>
  <c r="P128" i="28"/>
  <c r="Q128" i="28" s="1"/>
  <c r="S128" i="28" s="1"/>
  <c r="U128" i="28" s="1"/>
  <c r="AT128" i="28" s="1"/>
  <c r="P112" i="22"/>
  <c r="Q112" i="22" s="1"/>
  <c r="S112" i="22" s="1"/>
  <c r="U112" i="22" s="1"/>
  <c r="AT112" i="22" s="1"/>
  <c r="AX112" i="22" s="1"/>
  <c r="O113" i="22"/>
  <c r="P36" i="2"/>
  <c r="Q36" i="2" s="1"/>
  <c r="S36" i="2" s="1"/>
  <c r="U36" i="2" s="1"/>
  <c r="AQ36" i="2" s="1"/>
  <c r="AU36" i="2" s="1"/>
  <c r="O37" i="2"/>
  <c r="P37" i="2" s="1"/>
  <c r="Q37" i="2" s="1"/>
  <c r="S37" i="2" s="1"/>
  <c r="U37" i="2" s="1"/>
  <c r="AQ37" i="2" s="1"/>
  <c r="AU37" i="2" s="1"/>
  <c r="AV37" i="2" s="1"/>
  <c r="P112" i="18"/>
  <c r="Q112" i="18" s="1"/>
  <c r="S112" i="18" s="1"/>
  <c r="U112" i="18" s="1"/>
  <c r="AT112" i="18" s="1"/>
  <c r="AX112" i="18" s="1"/>
  <c r="O113" i="18"/>
  <c r="N68" i="4"/>
  <c r="O68" i="4" s="1"/>
  <c r="N36" i="3"/>
  <c r="O36" i="3" s="1"/>
  <c r="O97" i="18"/>
  <c r="O66" i="27"/>
  <c r="O144" i="2"/>
  <c r="O97" i="26"/>
  <c r="O51" i="17"/>
  <c r="O144" i="6"/>
  <c r="N99" i="24"/>
  <c r="P98" i="24"/>
  <c r="Q98" i="24" s="1"/>
  <c r="S98" i="24" s="1"/>
  <c r="U98" i="24" s="1"/>
  <c r="AJ98" i="24" s="1"/>
  <c r="AN98" i="24" s="1"/>
  <c r="O99" i="24"/>
  <c r="N68" i="20"/>
  <c r="O68" i="20" s="1"/>
  <c r="P67" i="20"/>
  <c r="Q67" i="20" s="1"/>
  <c r="S67" i="20" s="1"/>
  <c r="U67" i="20" s="1"/>
  <c r="AQ67" i="20" s="1"/>
  <c r="AU67" i="20" s="1"/>
  <c r="P130" i="5"/>
  <c r="Q130" i="5" s="1"/>
  <c r="S130" i="5" s="1"/>
  <c r="U130" i="5" s="1"/>
  <c r="AT130" i="5" s="1"/>
  <c r="N36" i="33"/>
  <c r="O36" i="33" s="1"/>
  <c r="P145" i="1"/>
  <c r="Q145" i="1" s="1"/>
  <c r="S145" i="1" s="1"/>
  <c r="U145" i="1" s="1"/>
  <c r="AT145" i="1" s="1"/>
  <c r="AX145" i="1" s="1"/>
  <c r="P115" i="20"/>
  <c r="Q115" i="20" s="1"/>
  <c r="S115" i="20" s="1"/>
  <c r="U115" i="20" s="1"/>
  <c r="AT115" i="20" s="1"/>
  <c r="AX115" i="20" s="1"/>
  <c r="P146" i="25"/>
  <c r="Q146" i="25" s="1"/>
  <c r="S146" i="25" s="1"/>
  <c r="U146" i="25" s="1"/>
  <c r="AT146" i="25" s="1"/>
  <c r="AX146" i="25" s="1"/>
  <c r="P112" i="9"/>
  <c r="Q112" i="9" s="1"/>
  <c r="S112" i="9" s="1"/>
  <c r="U112" i="9" s="1"/>
  <c r="AT112" i="9" s="1"/>
  <c r="AX112" i="9" s="1"/>
  <c r="O113" i="9"/>
  <c r="P129" i="13"/>
  <c r="Q129" i="13" s="1"/>
  <c r="S129" i="13" s="1"/>
  <c r="U129" i="13" s="1"/>
  <c r="AT129" i="13" s="1"/>
  <c r="P112" i="17"/>
  <c r="Q112" i="17" s="1"/>
  <c r="S112" i="17" s="1"/>
  <c r="U112" i="17" s="1"/>
  <c r="AT112" i="17" s="1"/>
  <c r="AX112" i="17" s="1"/>
  <c r="P82" i="29"/>
  <c r="Q82" i="29" s="1"/>
  <c r="S82" i="29" s="1"/>
  <c r="U82" i="29" s="1"/>
  <c r="AQ82" i="29" s="1"/>
  <c r="AU82" i="29" s="1"/>
  <c r="P128" i="27"/>
  <c r="Q128" i="27" s="1"/>
  <c r="S128" i="27" s="1"/>
  <c r="U128" i="27" s="1"/>
  <c r="AT128" i="27" s="1"/>
  <c r="O129" i="27"/>
  <c r="P113" i="5"/>
  <c r="Q113" i="5" s="1"/>
  <c r="S113" i="5" s="1"/>
  <c r="U113" i="5" s="1"/>
  <c r="AT113" i="5" s="1"/>
  <c r="AX113" i="5" s="1"/>
  <c r="O114" i="5"/>
  <c r="BA129" i="5"/>
  <c r="AX129" i="5"/>
  <c r="N52" i="23"/>
  <c r="P51" i="23"/>
  <c r="Q51" i="23" s="1"/>
  <c r="S51" i="23" s="1"/>
  <c r="U51" i="23" s="1"/>
  <c r="AQ51" i="23" s="1"/>
  <c r="AU51" i="23" s="1"/>
  <c r="O52" i="23"/>
  <c r="N131" i="1"/>
  <c r="O131" i="1" s="1"/>
  <c r="P130" i="1"/>
  <c r="Q130" i="1" s="1"/>
  <c r="S130" i="1" s="1"/>
  <c r="U130" i="1" s="1"/>
  <c r="AT130" i="1" s="1"/>
  <c r="P112" i="16"/>
  <c r="Q112" i="16" s="1"/>
  <c r="S112" i="16" s="1"/>
  <c r="U112" i="16" s="1"/>
  <c r="AT112" i="16" s="1"/>
  <c r="AX112" i="16" s="1"/>
  <c r="O113" i="16"/>
  <c r="P129" i="24"/>
  <c r="Q129" i="24" s="1"/>
  <c r="S129" i="24" s="1"/>
  <c r="U129" i="24" s="1"/>
  <c r="AT129" i="24" s="1"/>
  <c r="O130" i="24"/>
  <c r="P82" i="16"/>
  <c r="Q82" i="16" s="1"/>
  <c r="S82" i="16" s="1"/>
  <c r="U82" i="16" s="1"/>
  <c r="AQ82" i="16" s="1"/>
  <c r="AU82" i="16" s="1"/>
  <c r="P83" i="10"/>
  <c r="Q83" i="10" s="1"/>
  <c r="S83" i="10" s="1"/>
  <c r="U83" i="10" s="1"/>
  <c r="AQ83" i="10" s="1"/>
  <c r="AU83" i="10" s="1"/>
  <c r="P129" i="7"/>
  <c r="Q129" i="7" s="1"/>
  <c r="S129" i="7" s="1"/>
  <c r="U129" i="7" s="1"/>
  <c r="AT129" i="7" s="1"/>
  <c r="P129" i="30"/>
  <c r="Q129" i="30" s="1"/>
  <c r="S129" i="30" s="1"/>
  <c r="U129" i="30" s="1"/>
  <c r="AT129" i="30" s="1"/>
  <c r="O130" i="30"/>
  <c r="P129" i="2"/>
  <c r="Q129" i="2" s="1"/>
  <c r="S129" i="2" s="1"/>
  <c r="U129" i="2" s="1"/>
  <c r="AT129" i="2" s="1"/>
  <c r="P142" i="10"/>
  <c r="Q142" i="10" s="1"/>
  <c r="S142" i="10" s="1"/>
  <c r="U142" i="10" s="1"/>
  <c r="AT142" i="10" s="1"/>
  <c r="AX142" i="10" s="1"/>
  <c r="P143" i="4"/>
  <c r="Q143" i="4" s="1"/>
  <c r="S143" i="4" s="1"/>
  <c r="U143" i="4" s="1"/>
  <c r="AT143" i="4" s="1"/>
  <c r="AX143" i="4" s="1"/>
  <c r="N83" i="27"/>
  <c r="P82" i="27"/>
  <c r="Q82" i="27" s="1"/>
  <c r="S82" i="27" s="1"/>
  <c r="U82" i="27" s="1"/>
  <c r="AQ82" i="27" s="1"/>
  <c r="AU82" i="27" s="1"/>
  <c r="O83" i="27"/>
  <c r="P142" i="29"/>
  <c r="Q142" i="29" s="1"/>
  <c r="S142" i="29" s="1"/>
  <c r="U142" i="29" s="1"/>
  <c r="AT142" i="29" s="1"/>
  <c r="AX142" i="29" s="1"/>
  <c r="O143" i="29"/>
  <c r="BA127" i="27"/>
  <c r="AX127" i="27"/>
  <c r="P129" i="6"/>
  <c r="Q129" i="6" s="1"/>
  <c r="S129" i="6" s="1"/>
  <c r="U129" i="6" s="1"/>
  <c r="AT129" i="6" s="1"/>
  <c r="O130" i="6"/>
  <c r="P98" i="1"/>
  <c r="Q98" i="1" s="1"/>
  <c r="S98" i="1" s="1"/>
  <c r="U98" i="1" s="1"/>
  <c r="AJ98" i="1" s="1"/>
  <c r="AN98" i="1" s="1"/>
  <c r="P143" i="22"/>
  <c r="Q143" i="22" s="1"/>
  <c r="S143" i="22" s="1"/>
  <c r="U143" i="22" s="1"/>
  <c r="AT143" i="22" s="1"/>
  <c r="AX143" i="22" s="1"/>
  <c r="P113" i="8"/>
  <c r="Q113" i="8" s="1"/>
  <c r="S113" i="8" s="1"/>
  <c r="U113" i="8" s="1"/>
  <c r="AT113" i="8" s="1"/>
  <c r="AX113" i="8" s="1"/>
  <c r="P51" i="19"/>
  <c r="Q51" i="19" s="1"/>
  <c r="S51" i="19" s="1"/>
  <c r="U51" i="19" s="1"/>
  <c r="AQ51" i="19" s="1"/>
  <c r="AU51" i="19" s="1"/>
  <c r="P128" i="10"/>
  <c r="Q128" i="10" s="1"/>
  <c r="S128" i="10" s="1"/>
  <c r="U128" i="10" s="1"/>
  <c r="AT128" i="10" s="1"/>
  <c r="O129" i="10"/>
  <c r="AX129" i="1"/>
  <c r="BA129" i="1"/>
  <c r="P67" i="11"/>
  <c r="Q67" i="11" s="1"/>
  <c r="S67" i="11" s="1"/>
  <c r="U67" i="11" s="1"/>
  <c r="AQ67" i="11" s="1"/>
  <c r="AU67" i="11" s="1"/>
  <c r="N131" i="25"/>
  <c r="O131" i="25" s="1"/>
  <c r="P130" i="25"/>
  <c r="Q130" i="25" s="1"/>
  <c r="S130" i="25" s="1"/>
  <c r="U130" i="25" s="1"/>
  <c r="AT130" i="25" s="1"/>
  <c r="BA128" i="24"/>
  <c r="AX128" i="24"/>
  <c r="BA128" i="7"/>
  <c r="AX128" i="7"/>
  <c r="N68" i="3"/>
  <c r="O68" i="3" s="1"/>
  <c r="BA128" i="30"/>
  <c r="AX128" i="30"/>
  <c r="BA128" i="2"/>
  <c r="AX128" i="2"/>
  <c r="P68" i="30"/>
  <c r="Q68" i="30" s="1"/>
  <c r="S68" i="30" s="1"/>
  <c r="U68" i="30" s="1"/>
  <c r="AQ68" i="30" s="1"/>
  <c r="AU68" i="30" s="1"/>
  <c r="P115" i="33"/>
  <c r="Q115" i="33" s="1"/>
  <c r="S115" i="33" s="1"/>
  <c r="U115" i="33" s="1"/>
  <c r="AT115" i="33" s="1"/>
  <c r="AX115" i="33" s="1"/>
  <c r="O116" i="33"/>
  <c r="P116" i="33" s="1"/>
  <c r="Q116" i="33" s="1"/>
  <c r="S116" i="33" s="1"/>
  <c r="U116" i="33" s="1"/>
  <c r="AT116" i="33" s="1"/>
  <c r="AX116" i="33" s="1"/>
  <c r="AY116" i="33" s="1"/>
  <c r="P127" i="15"/>
  <c r="Q127" i="15" s="1"/>
  <c r="S127" i="15" s="1"/>
  <c r="U127" i="15" s="1"/>
  <c r="AT127" i="15" s="1"/>
  <c r="P142" i="24"/>
  <c r="Q142" i="24" s="1"/>
  <c r="S142" i="24" s="1"/>
  <c r="U142" i="24" s="1"/>
  <c r="AT142" i="24" s="1"/>
  <c r="AX142" i="24" s="1"/>
  <c r="N36" i="27"/>
  <c r="P35" i="27"/>
  <c r="Q35" i="27" s="1"/>
  <c r="S35" i="27" s="1"/>
  <c r="U35" i="27" s="1"/>
  <c r="AQ35" i="27" s="1"/>
  <c r="AU35" i="27" s="1"/>
  <c r="O36" i="27"/>
  <c r="N36" i="8"/>
  <c r="O36" i="8" s="1"/>
  <c r="P112" i="4"/>
  <c r="Q112" i="4" s="1"/>
  <c r="S112" i="4" s="1"/>
  <c r="U112" i="4" s="1"/>
  <c r="AT112" i="4" s="1"/>
  <c r="AX112" i="4" s="1"/>
  <c r="O51" i="33"/>
  <c r="O143" i="12"/>
  <c r="N52" i="8"/>
  <c r="O52" i="8" s="1"/>
  <c r="AX128" i="6"/>
  <c r="BA128" i="6"/>
  <c r="P113" i="27"/>
  <c r="Q113" i="27" s="1"/>
  <c r="S113" i="27" s="1"/>
  <c r="U113" i="27" s="1"/>
  <c r="AT113" i="27" s="1"/>
  <c r="AX113" i="27" s="1"/>
  <c r="O114" i="27"/>
  <c r="N83" i="1"/>
  <c r="O83" i="1" s="1"/>
  <c r="O66" i="23"/>
  <c r="O53" i="14"/>
  <c r="P53" i="14" s="1"/>
  <c r="Q53" i="14" s="1"/>
  <c r="S53" i="14" s="1"/>
  <c r="U53" i="14" s="1"/>
  <c r="AQ53" i="14" s="1"/>
  <c r="AU53" i="14" s="1"/>
  <c r="AV53" i="14" s="1"/>
  <c r="O36" i="5"/>
  <c r="O114" i="29"/>
  <c r="O67" i="5"/>
  <c r="P128" i="3"/>
  <c r="Q128" i="3" s="1"/>
  <c r="S128" i="3" s="1"/>
  <c r="U128" i="3" s="1"/>
  <c r="AT128" i="3" s="1"/>
  <c r="O129" i="3"/>
  <c r="N99" i="16"/>
  <c r="P98" i="16"/>
  <c r="Q98" i="16" s="1"/>
  <c r="S98" i="16" s="1"/>
  <c r="U98" i="16" s="1"/>
  <c r="AJ98" i="16" s="1"/>
  <c r="AN98" i="16" s="1"/>
  <c r="O99" i="16"/>
  <c r="P144" i="3"/>
  <c r="Q144" i="3" s="1"/>
  <c r="S144" i="3" s="1"/>
  <c r="U144" i="3" s="1"/>
  <c r="AT144" i="3" s="1"/>
  <c r="AX144" i="3" s="1"/>
  <c r="O145" i="3"/>
  <c r="P128" i="14"/>
  <c r="Q128" i="14" s="1"/>
  <c r="S128" i="14" s="1"/>
  <c r="U128" i="14" s="1"/>
  <c r="AT128" i="14" s="1"/>
  <c r="O129" i="14"/>
  <c r="P51" i="31"/>
  <c r="Q51" i="31" s="1"/>
  <c r="S51" i="31" s="1"/>
  <c r="U51" i="31" s="1"/>
  <c r="AQ51" i="31" s="1"/>
  <c r="AU51" i="31" s="1"/>
  <c r="P52" i="30"/>
  <c r="Q52" i="30" s="1"/>
  <c r="S52" i="30" s="1"/>
  <c r="U52" i="30" s="1"/>
  <c r="AQ52" i="30" s="1"/>
  <c r="AU52" i="30" s="1"/>
  <c r="P36" i="19"/>
  <c r="Q36" i="19" s="1"/>
  <c r="S36" i="19" s="1"/>
  <c r="U36" i="19" s="1"/>
  <c r="AQ36" i="19" s="1"/>
  <c r="AU36" i="19" s="1"/>
  <c r="O37" i="19"/>
  <c r="P37" i="19" s="1"/>
  <c r="Q37" i="19" s="1"/>
  <c r="S37" i="19" s="1"/>
  <c r="U37" i="19" s="1"/>
  <c r="AQ37" i="19" s="1"/>
  <c r="AU37" i="19" s="1"/>
  <c r="AV37" i="19" s="1"/>
  <c r="P67" i="9"/>
  <c r="Q67" i="9" s="1"/>
  <c r="S67" i="9" s="1"/>
  <c r="U67" i="9" s="1"/>
  <c r="AQ67" i="9" s="1"/>
  <c r="AU67" i="9" s="1"/>
  <c r="P97" i="5"/>
  <c r="Q97" i="5" s="1"/>
  <c r="S97" i="5" s="1"/>
  <c r="U97" i="5" s="1"/>
  <c r="AJ97" i="5" s="1"/>
  <c r="AN97" i="5" s="1"/>
  <c r="P65" i="14"/>
  <c r="Q65" i="14" s="1"/>
  <c r="S65" i="14" s="1"/>
  <c r="U65" i="14" s="1"/>
  <c r="AQ65" i="14" s="1"/>
  <c r="AU65" i="14" s="1"/>
  <c r="O66" i="14"/>
  <c r="O98" i="20"/>
  <c r="O113" i="14"/>
  <c r="O84" i="24"/>
  <c r="P84" i="24" s="1"/>
  <c r="Q84" i="24" s="1"/>
  <c r="S84" i="24" s="1"/>
  <c r="U84" i="24" s="1"/>
  <c r="AQ84" i="24" s="1"/>
  <c r="AU84" i="24" s="1"/>
  <c r="AV84" i="24" s="1"/>
  <c r="O142" i="30"/>
  <c r="O98" i="4"/>
  <c r="P144" i="16"/>
  <c r="Q144" i="16" s="1"/>
  <c r="S144" i="16" s="1"/>
  <c r="U144" i="16" s="1"/>
  <c r="AT144" i="16" s="1"/>
  <c r="AX144" i="16" s="1"/>
  <c r="O37" i="25"/>
  <c r="P37" i="25" s="1"/>
  <c r="Q37" i="25" s="1"/>
  <c r="S37" i="25" s="1"/>
  <c r="U37" i="25" s="1"/>
  <c r="AQ37" i="25" s="1"/>
  <c r="AU37" i="25" s="1"/>
  <c r="AV37" i="25" s="1"/>
  <c r="P52" i="9"/>
  <c r="Q52" i="9" s="1"/>
  <c r="S52" i="9" s="1"/>
  <c r="U52" i="9" s="1"/>
  <c r="AQ52" i="9" s="1"/>
  <c r="AU52" i="9" s="1"/>
  <c r="O53" i="9"/>
  <c r="P53" i="9" s="1"/>
  <c r="Q53" i="9" s="1"/>
  <c r="S53" i="9" s="1"/>
  <c r="U53" i="9" s="1"/>
  <c r="AQ53" i="9" s="1"/>
  <c r="AU53" i="9" s="1"/>
  <c r="AV53" i="9" s="1"/>
  <c r="P114" i="1"/>
  <c r="Q114" i="1" s="1"/>
  <c r="S114" i="1" s="1"/>
  <c r="U114" i="1" s="1"/>
  <c r="AT114" i="1" s="1"/>
  <c r="AX114" i="1" s="1"/>
  <c r="P68" i="12"/>
  <c r="Q68" i="12" s="1"/>
  <c r="S68" i="12" s="1"/>
  <c r="U68" i="12" s="1"/>
  <c r="AQ68" i="12" s="1"/>
  <c r="AU68" i="12" s="1"/>
  <c r="O69" i="12"/>
  <c r="P69" i="12" s="1"/>
  <c r="Q69" i="12" s="1"/>
  <c r="S69" i="12" s="1"/>
  <c r="U69" i="12" s="1"/>
  <c r="AQ69" i="12" s="1"/>
  <c r="AU69" i="12" s="1"/>
  <c r="AV69" i="12" s="1"/>
  <c r="P83" i="19"/>
  <c r="Q83" i="19" s="1"/>
  <c r="S83" i="19" s="1"/>
  <c r="U83" i="19" s="1"/>
  <c r="AQ83" i="19" s="1"/>
  <c r="AU83" i="19" s="1"/>
  <c r="BA127" i="14"/>
  <c r="AX127" i="14"/>
  <c r="BA127" i="23"/>
  <c r="AX127" i="23"/>
  <c r="O83" i="23"/>
  <c r="P97" i="29"/>
  <c r="Q97" i="29" s="1"/>
  <c r="S97" i="29" s="1"/>
  <c r="U97" i="29" s="1"/>
  <c r="AJ97" i="29" s="1"/>
  <c r="AN97" i="29" s="1"/>
  <c r="O143" i="19"/>
  <c r="N99" i="30"/>
  <c r="O99" i="30" s="1"/>
  <c r="N52" i="7"/>
  <c r="O52" i="7" s="1"/>
  <c r="N52" i="3"/>
  <c r="O52" i="3" s="1"/>
  <c r="P51" i="20"/>
  <c r="Q51" i="20" s="1"/>
  <c r="S51" i="20" s="1"/>
  <c r="U51" i="20" s="1"/>
  <c r="AQ51" i="20" s="1"/>
  <c r="AU51" i="20" s="1"/>
  <c r="N52" i="20"/>
  <c r="O52" i="20"/>
  <c r="P129" i="4"/>
  <c r="Q129" i="4" s="1"/>
  <c r="S129" i="4" s="1"/>
  <c r="U129" i="4" s="1"/>
  <c r="AT129" i="4" s="1"/>
  <c r="O130" i="4"/>
  <c r="P143" i="21"/>
  <c r="Q143" i="21" s="1"/>
  <c r="S143" i="21" s="1"/>
  <c r="U143" i="21" s="1"/>
  <c r="AT143" i="21" s="1"/>
  <c r="AX143" i="21" s="1"/>
  <c r="O144" i="21"/>
  <c r="P127" i="31"/>
  <c r="Q127" i="31" s="1"/>
  <c r="S127" i="31" s="1"/>
  <c r="U127" i="31" s="1"/>
  <c r="AT127" i="31" s="1"/>
  <c r="O128" i="31"/>
  <c r="P35" i="30"/>
  <c r="Q35" i="30" s="1"/>
  <c r="S35" i="30" s="1"/>
  <c r="U35" i="30" s="1"/>
  <c r="AQ35" i="30" s="1"/>
  <c r="AU35" i="30" s="1"/>
  <c r="O82" i="5"/>
  <c r="P35" i="28"/>
  <c r="Q35" i="28" s="1"/>
  <c r="S35" i="28" s="1"/>
  <c r="U35" i="28" s="1"/>
  <c r="AQ35" i="28" s="1"/>
  <c r="AU35" i="28" s="1"/>
  <c r="N36" i="28"/>
  <c r="O36" i="28" s="1"/>
  <c r="O143" i="14"/>
  <c r="O84" i="12"/>
  <c r="P84" i="12" s="1"/>
  <c r="Q84" i="12" s="1"/>
  <c r="S84" i="12" s="1"/>
  <c r="U84" i="12" s="1"/>
  <c r="AQ84" i="12" s="1"/>
  <c r="AU84" i="12" s="1"/>
  <c r="AV84" i="12" s="1"/>
  <c r="N99" i="17"/>
  <c r="O99" i="17" s="1"/>
  <c r="O81" i="17"/>
  <c r="O98" i="8"/>
  <c r="O128" i="23"/>
  <c r="O83" i="18"/>
  <c r="P96" i="15"/>
  <c r="Q96" i="15" s="1"/>
  <c r="S96" i="15" s="1"/>
  <c r="U96" i="15" s="1"/>
  <c r="AJ96" i="15" s="1"/>
  <c r="AN96" i="15" s="1"/>
  <c r="O97" i="15"/>
  <c r="O129" i="26"/>
  <c r="P113" i="2"/>
  <c r="Q113" i="2" s="1"/>
  <c r="S113" i="2" s="1"/>
  <c r="U113" i="2" s="1"/>
  <c r="AT113" i="2" s="1"/>
  <c r="AX113" i="2" s="1"/>
  <c r="O114" i="2"/>
  <c r="P142" i="7"/>
  <c r="Q142" i="7" s="1"/>
  <c r="S142" i="7" s="1"/>
  <c r="U142" i="7" s="1"/>
  <c r="AT142" i="7" s="1"/>
  <c r="AX142" i="7" s="1"/>
  <c r="O143" i="7"/>
  <c r="O142" i="31"/>
  <c r="P68" i="18"/>
  <c r="Q68" i="18" s="1"/>
  <c r="S68" i="18" s="1"/>
  <c r="U68" i="18" s="1"/>
  <c r="AQ68" i="18" s="1"/>
  <c r="AU68" i="18" s="1"/>
  <c r="O69" i="18"/>
  <c r="P69" i="18" s="1"/>
  <c r="Q69" i="18" s="1"/>
  <c r="S69" i="18" s="1"/>
  <c r="U69" i="18" s="1"/>
  <c r="AQ69" i="18" s="1"/>
  <c r="AU69" i="18" s="1"/>
  <c r="AV69" i="18" s="1"/>
  <c r="BA128" i="4"/>
  <c r="AX128" i="4"/>
  <c r="O83" i="4"/>
  <c r="P130" i="34" l="1"/>
  <c r="Q130" i="34" s="1"/>
  <c r="S130" i="34" s="1"/>
  <c r="U130" i="34" s="1"/>
  <c r="AT130" i="34" s="1"/>
  <c r="N131" i="34"/>
  <c r="O131" i="34"/>
  <c r="N99" i="34"/>
  <c r="O99" i="34" s="1"/>
  <c r="P145" i="34"/>
  <c r="Q145" i="34" s="1"/>
  <c r="S145" i="34" s="1"/>
  <c r="U145" i="34" s="1"/>
  <c r="AT145" i="34" s="1"/>
  <c r="AX145" i="34" s="1"/>
  <c r="P115" i="34"/>
  <c r="Q115" i="34" s="1"/>
  <c r="S115" i="34" s="1"/>
  <c r="U115" i="34" s="1"/>
  <c r="AT115" i="34" s="1"/>
  <c r="AX115" i="34" s="1"/>
  <c r="O116" i="34"/>
  <c r="P116" i="34" s="1"/>
  <c r="Q116" i="34" s="1"/>
  <c r="S116" i="34" s="1"/>
  <c r="U116" i="34" s="1"/>
  <c r="AT116" i="34" s="1"/>
  <c r="AX116" i="34" s="1"/>
  <c r="AY116" i="34" s="1"/>
  <c r="P83" i="34"/>
  <c r="Q83" i="34" s="1"/>
  <c r="S83" i="34" s="1"/>
  <c r="U83" i="34" s="1"/>
  <c r="AQ83" i="34" s="1"/>
  <c r="AU83" i="34" s="1"/>
  <c r="O84" i="34"/>
  <c r="P84" i="34" s="1"/>
  <c r="Q84" i="34" s="1"/>
  <c r="S84" i="34" s="1"/>
  <c r="U84" i="34" s="1"/>
  <c r="AQ84" i="34" s="1"/>
  <c r="AU84" i="34" s="1"/>
  <c r="AV84" i="34" s="1"/>
  <c r="P36" i="34"/>
  <c r="Q36" i="34" s="1"/>
  <c r="S36" i="34" s="1"/>
  <c r="U36" i="34" s="1"/>
  <c r="AQ36" i="34" s="1"/>
  <c r="AU36" i="34" s="1"/>
  <c r="O37" i="34"/>
  <c r="P37" i="34" s="1"/>
  <c r="Q37" i="34" s="1"/>
  <c r="S37" i="34" s="1"/>
  <c r="U37" i="34" s="1"/>
  <c r="AQ37" i="34" s="1"/>
  <c r="AU37" i="34" s="1"/>
  <c r="AV37" i="34" s="1"/>
  <c r="P52" i="2"/>
  <c r="Q52" i="2" s="1"/>
  <c r="S52" i="2" s="1"/>
  <c r="U52" i="2" s="1"/>
  <c r="AQ52" i="2" s="1"/>
  <c r="AU52" i="2" s="1"/>
  <c r="O53" i="2"/>
  <c r="P53" i="2" s="1"/>
  <c r="Q53" i="2" s="1"/>
  <c r="S53" i="2" s="1"/>
  <c r="U53" i="2" s="1"/>
  <c r="AQ53" i="2" s="1"/>
  <c r="AU53" i="2" s="1"/>
  <c r="AV53" i="2" s="1"/>
  <c r="P36" i="3"/>
  <c r="Q36" i="3" s="1"/>
  <c r="S36" i="3" s="1"/>
  <c r="U36" i="3" s="1"/>
  <c r="AQ36" i="3" s="1"/>
  <c r="AU36" i="3" s="1"/>
  <c r="O37" i="3"/>
  <c r="P37" i="3" s="1"/>
  <c r="Q37" i="3" s="1"/>
  <c r="S37" i="3" s="1"/>
  <c r="U37" i="3" s="1"/>
  <c r="AQ37" i="3" s="1"/>
  <c r="AU37" i="3" s="1"/>
  <c r="AV37" i="3" s="1"/>
  <c r="P99" i="7"/>
  <c r="Q99" i="7" s="1"/>
  <c r="S99" i="7" s="1"/>
  <c r="U99" i="7" s="1"/>
  <c r="AJ99" i="7" s="1"/>
  <c r="AN99" i="7" s="1"/>
  <c r="O100" i="7"/>
  <c r="P100" i="7" s="1"/>
  <c r="Q100" i="7" s="1"/>
  <c r="S100" i="7" s="1"/>
  <c r="U100" i="7" s="1"/>
  <c r="AJ100" i="7" s="1"/>
  <c r="AN100" i="7" s="1"/>
  <c r="AO100" i="7" s="1"/>
  <c r="P36" i="33"/>
  <c r="Q36" i="33" s="1"/>
  <c r="S36" i="33" s="1"/>
  <c r="U36" i="33" s="1"/>
  <c r="AQ36" i="33" s="1"/>
  <c r="AU36" i="33" s="1"/>
  <c r="P115" i="13"/>
  <c r="Q115" i="13" s="1"/>
  <c r="S115" i="13" s="1"/>
  <c r="U115" i="13" s="1"/>
  <c r="AT115" i="13" s="1"/>
  <c r="AX115" i="13" s="1"/>
  <c r="O116" i="13"/>
  <c r="P116" i="13" s="1"/>
  <c r="Q116" i="13" s="1"/>
  <c r="S116" i="13" s="1"/>
  <c r="U116" i="13" s="1"/>
  <c r="AT116" i="13" s="1"/>
  <c r="AX116" i="13" s="1"/>
  <c r="AY116" i="13" s="1"/>
  <c r="P52" i="25"/>
  <c r="Q52" i="25" s="1"/>
  <c r="S52" i="25" s="1"/>
  <c r="U52" i="25" s="1"/>
  <c r="AQ52" i="25" s="1"/>
  <c r="AU52" i="25" s="1"/>
  <c r="O53" i="25"/>
  <c r="P53" i="25" s="1"/>
  <c r="Q53" i="25" s="1"/>
  <c r="S53" i="25" s="1"/>
  <c r="U53" i="25" s="1"/>
  <c r="AQ53" i="25" s="1"/>
  <c r="AU53" i="25" s="1"/>
  <c r="AV53" i="25" s="1"/>
  <c r="P68" i="20"/>
  <c r="Q68" i="20" s="1"/>
  <c r="S68" i="20" s="1"/>
  <c r="U68" i="20" s="1"/>
  <c r="AQ68" i="20" s="1"/>
  <c r="AU68" i="20" s="1"/>
  <c r="O69" i="20"/>
  <c r="P69" i="20" s="1"/>
  <c r="Q69" i="20" s="1"/>
  <c r="S69" i="20" s="1"/>
  <c r="U69" i="20" s="1"/>
  <c r="AQ69" i="20" s="1"/>
  <c r="AU69" i="20" s="1"/>
  <c r="AV69" i="20" s="1"/>
  <c r="P99" i="3"/>
  <c r="Q99" i="3" s="1"/>
  <c r="S99" i="3" s="1"/>
  <c r="U99" i="3" s="1"/>
  <c r="AJ99" i="3" s="1"/>
  <c r="AN99" i="3" s="1"/>
  <c r="O100" i="3"/>
  <c r="P100" i="3" s="1"/>
  <c r="Q100" i="3" s="1"/>
  <c r="S100" i="3" s="1"/>
  <c r="U100" i="3" s="1"/>
  <c r="AJ100" i="3" s="1"/>
  <c r="AN100" i="3" s="1"/>
  <c r="AO100" i="3" s="1"/>
  <c r="P52" i="26"/>
  <c r="Q52" i="26" s="1"/>
  <c r="S52" i="26" s="1"/>
  <c r="U52" i="26" s="1"/>
  <c r="AQ52" i="26" s="1"/>
  <c r="AU52" i="26" s="1"/>
  <c r="O53" i="26"/>
  <c r="P53" i="26" s="1"/>
  <c r="Q53" i="26" s="1"/>
  <c r="S53" i="26" s="1"/>
  <c r="U53" i="26" s="1"/>
  <c r="AQ53" i="26" s="1"/>
  <c r="AU53" i="26" s="1"/>
  <c r="AV53" i="26" s="1"/>
  <c r="P131" i="25"/>
  <c r="Q131" i="25" s="1"/>
  <c r="S131" i="25" s="1"/>
  <c r="U131" i="25" s="1"/>
  <c r="AT131" i="25" s="1"/>
  <c r="O132" i="25"/>
  <c r="P132" i="25" s="1"/>
  <c r="Q132" i="25" s="1"/>
  <c r="S132" i="25" s="1"/>
  <c r="U132" i="25" s="1"/>
  <c r="AT132" i="25" s="1"/>
  <c r="P99" i="17"/>
  <c r="Q99" i="17" s="1"/>
  <c r="S99" i="17" s="1"/>
  <c r="U99" i="17" s="1"/>
  <c r="AJ99" i="17" s="1"/>
  <c r="AN99" i="17" s="1"/>
  <c r="O100" i="17"/>
  <c r="P100" i="17" s="1"/>
  <c r="Q100" i="17" s="1"/>
  <c r="S100" i="17" s="1"/>
  <c r="U100" i="17" s="1"/>
  <c r="AJ100" i="17" s="1"/>
  <c r="AN100" i="17" s="1"/>
  <c r="AO100" i="17" s="1"/>
  <c r="P68" i="4"/>
  <c r="Q68" i="4" s="1"/>
  <c r="S68" i="4" s="1"/>
  <c r="U68" i="4" s="1"/>
  <c r="AQ68" i="4" s="1"/>
  <c r="AU68" i="4" s="1"/>
  <c r="P99" i="30"/>
  <c r="Q99" i="30" s="1"/>
  <c r="S99" i="30" s="1"/>
  <c r="U99" i="30" s="1"/>
  <c r="AJ99" i="30" s="1"/>
  <c r="AN99" i="30" s="1"/>
  <c r="O100" i="30"/>
  <c r="P100" i="30" s="1"/>
  <c r="Q100" i="30" s="1"/>
  <c r="S100" i="30" s="1"/>
  <c r="U100" i="30" s="1"/>
  <c r="AJ100" i="30" s="1"/>
  <c r="AN100" i="30" s="1"/>
  <c r="AO100" i="30" s="1"/>
  <c r="P131" i="1"/>
  <c r="Q131" i="1" s="1"/>
  <c r="S131" i="1" s="1"/>
  <c r="U131" i="1" s="1"/>
  <c r="AT131" i="1" s="1"/>
  <c r="O132" i="1"/>
  <c r="P132" i="1" s="1"/>
  <c r="Q132" i="1" s="1"/>
  <c r="S132" i="1" s="1"/>
  <c r="U132" i="1" s="1"/>
  <c r="AT132" i="1" s="1"/>
  <c r="P36" i="28"/>
  <c r="Q36" i="28" s="1"/>
  <c r="S36" i="28" s="1"/>
  <c r="U36" i="28" s="1"/>
  <c r="AQ36" i="28" s="1"/>
  <c r="AU36" i="28" s="1"/>
  <c r="O37" i="28"/>
  <c r="P37" i="28" s="1"/>
  <c r="Q37" i="28" s="1"/>
  <c r="S37" i="28" s="1"/>
  <c r="U37" i="28" s="1"/>
  <c r="AQ37" i="28" s="1"/>
  <c r="AU37" i="28" s="1"/>
  <c r="AV37" i="28" s="1"/>
  <c r="P52" i="20"/>
  <c r="Q52" i="20" s="1"/>
  <c r="S52" i="20" s="1"/>
  <c r="U52" i="20" s="1"/>
  <c r="AQ52" i="20" s="1"/>
  <c r="AU52" i="20" s="1"/>
  <c r="O53" i="20"/>
  <c r="P53" i="20" s="1"/>
  <c r="Q53" i="20" s="1"/>
  <c r="S53" i="20" s="1"/>
  <c r="U53" i="20" s="1"/>
  <c r="AQ53" i="20" s="1"/>
  <c r="AU53" i="20" s="1"/>
  <c r="AV53" i="20" s="1"/>
  <c r="P98" i="20"/>
  <c r="Q98" i="20" s="1"/>
  <c r="S98" i="20" s="1"/>
  <c r="U98" i="20" s="1"/>
  <c r="AJ98" i="20" s="1"/>
  <c r="AN98" i="20" s="1"/>
  <c r="P129" i="14"/>
  <c r="Q129" i="14" s="1"/>
  <c r="S129" i="14" s="1"/>
  <c r="U129" i="14" s="1"/>
  <c r="AT129" i="14" s="1"/>
  <c r="O130" i="14"/>
  <c r="P114" i="27"/>
  <c r="Q114" i="27" s="1"/>
  <c r="S114" i="27" s="1"/>
  <c r="U114" i="27" s="1"/>
  <c r="AT114" i="27" s="1"/>
  <c r="AX114" i="27" s="1"/>
  <c r="BA127" i="15"/>
  <c r="AX127" i="15"/>
  <c r="AX129" i="2"/>
  <c r="BA129" i="2"/>
  <c r="AX129" i="13"/>
  <c r="BA129" i="13"/>
  <c r="P113" i="22"/>
  <c r="Q113" i="22" s="1"/>
  <c r="S113" i="22" s="1"/>
  <c r="U113" i="22" s="1"/>
  <c r="AT113" i="22" s="1"/>
  <c r="AX113" i="22" s="1"/>
  <c r="O114" i="22"/>
  <c r="P114" i="10"/>
  <c r="Q114" i="10" s="1"/>
  <c r="S114" i="10" s="1"/>
  <c r="U114" i="10" s="1"/>
  <c r="AT114" i="10" s="1"/>
  <c r="AX114" i="10" s="1"/>
  <c r="AX128" i="16"/>
  <c r="BA128" i="16"/>
  <c r="P144" i="11"/>
  <c r="Q144" i="11" s="1"/>
  <c r="S144" i="11" s="1"/>
  <c r="U144" i="11" s="1"/>
  <c r="AT144" i="11" s="1"/>
  <c r="AX144" i="11" s="1"/>
  <c r="O145" i="11"/>
  <c r="P128" i="18"/>
  <c r="Q128" i="18" s="1"/>
  <c r="S128" i="18" s="1"/>
  <c r="U128" i="18" s="1"/>
  <c r="AT128" i="18" s="1"/>
  <c r="O129" i="18"/>
  <c r="N131" i="8"/>
  <c r="P130" i="8"/>
  <c r="Q130" i="8" s="1"/>
  <c r="S130" i="8" s="1"/>
  <c r="U130" i="8" s="1"/>
  <c r="AT130" i="8" s="1"/>
  <c r="O131" i="8"/>
  <c r="P66" i="14"/>
  <c r="Q66" i="14" s="1"/>
  <c r="S66" i="14" s="1"/>
  <c r="U66" i="14" s="1"/>
  <c r="AQ66" i="14" s="1"/>
  <c r="AU66" i="14" s="1"/>
  <c r="BA128" i="14"/>
  <c r="AX128" i="14"/>
  <c r="N99" i="1"/>
  <c r="P130" i="30"/>
  <c r="Q130" i="30" s="1"/>
  <c r="S130" i="30" s="1"/>
  <c r="U130" i="30" s="1"/>
  <c r="AT130" i="30" s="1"/>
  <c r="N131" i="30"/>
  <c r="O131" i="30"/>
  <c r="P52" i="23"/>
  <c r="Q52" i="23" s="1"/>
  <c r="S52" i="23" s="1"/>
  <c r="U52" i="23" s="1"/>
  <c r="AQ52" i="23" s="1"/>
  <c r="AU52" i="23" s="1"/>
  <c r="O53" i="23"/>
  <c r="P53" i="23" s="1"/>
  <c r="Q53" i="23" s="1"/>
  <c r="S53" i="23" s="1"/>
  <c r="U53" i="23" s="1"/>
  <c r="AQ53" i="23" s="1"/>
  <c r="AU53" i="23" s="1"/>
  <c r="AV53" i="23" s="1"/>
  <c r="P113" i="9"/>
  <c r="Q113" i="9" s="1"/>
  <c r="S113" i="9" s="1"/>
  <c r="U113" i="9" s="1"/>
  <c r="AT113" i="9" s="1"/>
  <c r="AX113" i="9" s="1"/>
  <c r="O114" i="9"/>
  <c r="P99" i="24"/>
  <c r="Q99" i="24" s="1"/>
  <c r="S99" i="24" s="1"/>
  <c r="U99" i="24" s="1"/>
  <c r="AJ99" i="24" s="1"/>
  <c r="AN99" i="24" s="1"/>
  <c r="N146" i="13"/>
  <c r="P145" i="13"/>
  <c r="Q145" i="13" s="1"/>
  <c r="S145" i="13" s="1"/>
  <c r="U145" i="13" s="1"/>
  <c r="AT145" i="13" s="1"/>
  <c r="AX145" i="13" s="1"/>
  <c r="O146" i="13"/>
  <c r="N99" i="12"/>
  <c r="N52" i="24"/>
  <c r="O52" i="24" s="1"/>
  <c r="P34" i="14"/>
  <c r="Q34" i="14" s="1"/>
  <c r="S34" i="14" s="1"/>
  <c r="U34" i="14" s="1"/>
  <c r="AQ34" i="14" s="1"/>
  <c r="AU34" i="14" s="1"/>
  <c r="O35" i="14"/>
  <c r="AX129" i="8"/>
  <c r="BA129" i="8"/>
  <c r="P145" i="3"/>
  <c r="Q145" i="3" s="1"/>
  <c r="S145" i="3" s="1"/>
  <c r="U145" i="3" s="1"/>
  <c r="AT145" i="3" s="1"/>
  <c r="AX145" i="3" s="1"/>
  <c r="P130" i="6"/>
  <c r="Q130" i="6" s="1"/>
  <c r="S130" i="6" s="1"/>
  <c r="U130" i="6" s="1"/>
  <c r="AT130" i="6" s="1"/>
  <c r="BA129" i="30"/>
  <c r="AX129" i="30"/>
  <c r="O129" i="28"/>
  <c r="O98" i="10"/>
  <c r="O113" i="21"/>
  <c r="O84" i="6"/>
  <c r="P84" i="6" s="1"/>
  <c r="Q84" i="6" s="1"/>
  <c r="S84" i="6" s="1"/>
  <c r="U84" i="6" s="1"/>
  <c r="AQ84" i="6" s="1"/>
  <c r="AU84" i="6" s="1"/>
  <c r="AV84" i="6" s="1"/>
  <c r="O83" i="13"/>
  <c r="O115" i="25"/>
  <c r="O128" i="20"/>
  <c r="O144" i="15"/>
  <c r="P143" i="14"/>
  <c r="Q143" i="14" s="1"/>
  <c r="S143" i="14" s="1"/>
  <c r="U143" i="14" s="1"/>
  <c r="AT143" i="14" s="1"/>
  <c r="AX143" i="14" s="1"/>
  <c r="O144" i="14"/>
  <c r="P142" i="31"/>
  <c r="Q142" i="31" s="1"/>
  <c r="S142" i="31" s="1"/>
  <c r="U142" i="31" s="1"/>
  <c r="AT142" i="31" s="1"/>
  <c r="AX142" i="31" s="1"/>
  <c r="P52" i="3"/>
  <c r="Q52" i="3" s="1"/>
  <c r="S52" i="3" s="1"/>
  <c r="U52" i="3" s="1"/>
  <c r="AQ52" i="3" s="1"/>
  <c r="AU52" i="3" s="1"/>
  <c r="O53" i="3"/>
  <c r="P53" i="3" s="1"/>
  <c r="Q53" i="3" s="1"/>
  <c r="S53" i="3" s="1"/>
  <c r="U53" i="3" s="1"/>
  <c r="AQ53" i="3" s="1"/>
  <c r="AU53" i="3" s="1"/>
  <c r="AV53" i="3" s="1"/>
  <c r="O98" i="5"/>
  <c r="O69" i="30"/>
  <c r="P69" i="30" s="1"/>
  <c r="Q69" i="30" s="1"/>
  <c r="S69" i="30" s="1"/>
  <c r="U69" i="30" s="1"/>
  <c r="AQ69" i="30" s="1"/>
  <c r="AU69" i="30" s="1"/>
  <c r="AV69" i="30" s="1"/>
  <c r="N68" i="11"/>
  <c r="O68" i="11" s="1"/>
  <c r="BA129" i="6"/>
  <c r="AX129" i="6"/>
  <c r="O130" i="7"/>
  <c r="O147" i="25"/>
  <c r="P147" i="25" s="1"/>
  <c r="Q147" i="25" s="1"/>
  <c r="S147" i="25" s="1"/>
  <c r="U147" i="25" s="1"/>
  <c r="AT147" i="25" s="1"/>
  <c r="AX147" i="25" s="1"/>
  <c r="AY147" i="25" s="1"/>
  <c r="BA128" i="28"/>
  <c r="AX128" i="28"/>
  <c r="O53" i="5"/>
  <c r="P53" i="5" s="1"/>
  <c r="Q53" i="5" s="1"/>
  <c r="S53" i="5" s="1"/>
  <c r="U53" i="5" s="1"/>
  <c r="AQ53" i="5" s="1"/>
  <c r="AU53" i="5" s="1"/>
  <c r="AV53" i="5" s="1"/>
  <c r="O128" i="33"/>
  <c r="AX127" i="20"/>
  <c r="BA127" i="20"/>
  <c r="N115" i="1"/>
  <c r="O115" i="1" s="1"/>
  <c r="O68" i="9"/>
  <c r="P143" i="12"/>
  <c r="Q143" i="12" s="1"/>
  <c r="S143" i="12" s="1"/>
  <c r="U143" i="12" s="1"/>
  <c r="AT143" i="12" s="1"/>
  <c r="AX143" i="12" s="1"/>
  <c r="O144" i="12"/>
  <c r="O84" i="10"/>
  <c r="P84" i="10" s="1"/>
  <c r="Q84" i="10" s="1"/>
  <c r="S84" i="10" s="1"/>
  <c r="U84" i="10" s="1"/>
  <c r="AQ84" i="10" s="1"/>
  <c r="AU84" i="10" s="1"/>
  <c r="AV84" i="10" s="1"/>
  <c r="O116" i="20"/>
  <c r="P116" i="20" s="1"/>
  <c r="Q116" i="20" s="1"/>
  <c r="S116" i="20" s="1"/>
  <c r="U116" i="20" s="1"/>
  <c r="AT116" i="20" s="1"/>
  <c r="AX116" i="20" s="1"/>
  <c r="AY116" i="20" s="1"/>
  <c r="P51" i="17"/>
  <c r="Q51" i="17" s="1"/>
  <c r="S51" i="17" s="1"/>
  <c r="U51" i="17" s="1"/>
  <c r="AQ51" i="17" s="1"/>
  <c r="AU51" i="17" s="1"/>
  <c r="P113" i="11"/>
  <c r="Q113" i="11" s="1"/>
  <c r="S113" i="11" s="1"/>
  <c r="U113" i="11" s="1"/>
  <c r="AT113" i="11" s="1"/>
  <c r="AX113" i="11" s="1"/>
  <c r="O128" i="29"/>
  <c r="P35" i="26"/>
  <c r="Q35" i="26" s="1"/>
  <c r="S35" i="26" s="1"/>
  <c r="U35" i="26" s="1"/>
  <c r="AQ35" i="26" s="1"/>
  <c r="AU35" i="26" s="1"/>
  <c r="O114" i="12"/>
  <c r="O114" i="24"/>
  <c r="P144" i="33"/>
  <c r="Q144" i="33" s="1"/>
  <c r="S144" i="33" s="1"/>
  <c r="U144" i="33" s="1"/>
  <c r="AT144" i="33" s="1"/>
  <c r="AX144" i="33" s="1"/>
  <c r="P67" i="26"/>
  <c r="Q67" i="26" s="1"/>
  <c r="S67" i="26" s="1"/>
  <c r="U67" i="26" s="1"/>
  <c r="AQ67" i="26" s="1"/>
  <c r="AU67" i="26" s="1"/>
  <c r="P130" i="19"/>
  <c r="Q130" i="19" s="1"/>
  <c r="S130" i="19" s="1"/>
  <c r="U130" i="19" s="1"/>
  <c r="AT130" i="19" s="1"/>
  <c r="AX127" i="33"/>
  <c r="BA127" i="33"/>
  <c r="P129" i="10"/>
  <c r="Q129" i="10" s="1"/>
  <c r="S129" i="10" s="1"/>
  <c r="U129" i="10" s="1"/>
  <c r="AT129" i="10" s="1"/>
  <c r="O130" i="10"/>
  <c r="P143" i="29"/>
  <c r="Q143" i="29" s="1"/>
  <c r="S143" i="29" s="1"/>
  <c r="U143" i="29" s="1"/>
  <c r="AT143" i="29" s="1"/>
  <c r="AX143" i="29" s="1"/>
  <c r="O144" i="29"/>
  <c r="P114" i="5"/>
  <c r="Q114" i="5" s="1"/>
  <c r="S114" i="5" s="1"/>
  <c r="U114" i="5" s="1"/>
  <c r="AT114" i="5" s="1"/>
  <c r="AX114" i="5" s="1"/>
  <c r="N115" i="5"/>
  <c r="O115" i="5"/>
  <c r="P97" i="26"/>
  <c r="Q97" i="26" s="1"/>
  <c r="S97" i="26" s="1"/>
  <c r="U97" i="26" s="1"/>
  <c r="AJ97" i="26" s="1"/>
  <c r="AN97" i="26" s="1"/>
  <c r="O98" i="26"/>
  <c r="P99" i="6"/>
  <c r="Q99" i="6" s="1"/>
  <c r="S99" i="6" s="1"/>
  <c r="U99" i="6" s="1"/>
  <c r="AJ99" i="6" s="1"/>
  <c r="AN99" i="6" s="1"/>
  <c r="O100" i="6"/>
  <c r="P100" i="6" s="1"/>
  <c r="Q100" i="6" s="1"/>
  <c r="S100" i="6" s="1"/>
  <c r="U100" i="6" s="1"/>
  <c r="AJ100" i="6" s="1"/>
  <c r="AN100" i="6" s="1"/>
  <c r="AO100" i="6" s="1"/>
  <c r="P52" i="1"/>
  <c r="Q52" i="1" s="1"/>
  <c r="S52" i="1" s="1"/>
  <c r="U52" i="1" s="1"/>
  <c r="AQ52" i="1" s="1"/>
  <c r="AU52" i="1" s="1"/>
  <c r="O53" i="1"/>
  <c r="P53" i="1" s="1"/>
  <c r="Q53" i="1" s="1"/>
  <c r="S53" i="1" s="1"/>
  <c r="U53" i="1" s="1"/>
  <c r="AQ53" i="1" s="1"/>
  <c r="AU53" i="1" s="1"/>
  <c r="AV53" i="1" s="1"/>
  <c r="AX127" i="29"/>
  <c r="BA127" i="29"/>
  <c r="P52" i="18"/>
  <c r="Q52" i="18" s="1"/>
  <c r="S52" i="18" s="1"/>
  <c r="U52" i="18" s="1"/>
  <c r="AQ52" i="18" s="1"/>
  <c r="AU52" i="18" s="1"/>
  <c r="O53" i="18"/>
  <c r="P53" i="18" s="1"/>
  <c r="Q53" i="18" s="1"/>
  <c r="S53" i="18" s="1"/>
  <c r="U53" i="18" s="1"/>
  <c r="AQ53" i="18" s="1"/>
  <c r="AU53" i="18" s="1"/>
  <c r="AV53" i="18" s="1"/>
  <c r="P98" i="33"/>
  <c r="Q98" i="33" s="1"/>
  <c r="S98" i="33" s="1"/>
  <c r="U98" i="33" s="1"/>
  <c r="AJ98" i="33" s="1"/>
  <c r="AN98" i="33" s="1"/>
  <c r="P114" i="15"/>
  <c r="Q114" i="15" s="1"/>
  <c r="S114" i="15" s="1"/>
  <c r="U114" i="15" s="1"/>
  <c r="AT114" i="15" s="1"/>
  <c r="AX114" i="15" s="1"/>
  <c r="N115" i="15"/>
  <c r="O115" i="15"/>
  <c r="AX129" i="19"/>
  <c r="BA129" i="19"/>
  <c r="P143" i="7"/>
  <c r="Q143" i="7" s="1"/>
  <c r="S143" i="7" s="1"/>
  <c r="U143" i="7" s="1"/>
  <c r="AT143" i="7" s="1"/>
  <c r="AX143" i="7" s="1"/>
  <c r="P68" i="28"/>
  <c r="Q68" i="28" s="1"/>
  <c r="S68" i="28" s="1"/>
  <c r="U68" i="28" s="1"/>
  <c r="AQ68" i="28" s="1"/>
  <c r="AU68" i="28" s="1"/>
  <c r="P143" i="19"/>
  <c r="Q143" i="19" s="1"/>
  <c r="S143" i="19" s="1"/>
  <c r="U143" i="19" s="1"/>
  <c r="AT143" i="19" s="1"/>
  <c r="AX143" i="19" s="1"/>
  <c r="P51" i="33"/>
  <c r="Q51" i="33" s="1"/>
  <c r="S51" i="33" s="1"/>
  <c r="U51" i="33" s="1"/>
  <c r="AQ51" i="33" s="1"/>
  <c r="AU51" i="33" s="1"/>
  <c r="N52" i="33"/>
  <c r="O52" i="33"/>
  <c r="O98" i="29"/>
  <c r="N68" i="9"/>
  <c r="O113" i="4"/>
  <c r="AX128" i="10"/>
  <c r="BA128" i="10"/>
  <c r="O83" i="16"/>
  <c r="O146" i="1"/>
  <c r="P144" i="2"/>
  <c r="Q144" i="2" s="1"/>
  <c r="S144" i="2" s="1"/>
  <c r="U144" i="2" s="1"/>
  <c r="AT144" i="2" s="1"/>
  <c r="AX144" i="2" s="1"/>
  <c r="O145" i="2"/>
  <c r="P35" i="29"/>
  <c r="Q35" i="29" s="1"/>
  <c r="S35" i="29" s="1"/>
  <c r="U35" i="29" s="1"/>
  <c r="AQ35" i="29" s="1"/>
  <c r="AU35" i="29" s="1"/>
  <c r="N36" i="29"/>
  <c r="P82" i="26"/>
  <c r="Q82" i="26" s="1"/>
  <c r="S82" i="26" s="1"/>
  <c r="U82" i="26" s="1"/>
  <c r="AQ82" i="26" s="1"/>
  <c r="AU82" i="26" s="1"/>
  <c r="O112" i="26"/>
  <c r="O68" i="16"/>
  <c r="P144" i="20"/>
  <c r="Q144" i="20" s="1"/>
  <c r="S144" i="20" s="1"/>
  <c r="U144" i="20" s="1"/>
  <c r="AT144" i="20" s="1"/>
  <c r="AX144" i="20" s="1"/>
  <c r="O145" i="20"/>
  <c r="P113" i="30"/>
  <c r="Q113" i="30" s="1"/>
  <c r="S113" i="30" s="1"/>
  <c r="U113" i="30" s="1"/>
  <c r="AT113" i="30" s="1"/>
  <c r="AX113" i="30" s="1"/>
  <c r="O114" i="30"/>
  <c r="O37" i="18"/>
  <c r="P37" i="18" s="1"/>
  <c r="Q37" i="18" s="1"/>
  <c r="S37" i="18" s="1"/>
  <c r="U37" i="18" s="1"/>
  <c r="AQ37" i="18" s="1"/>
  <c r="AU37" i="18" s="1"/>
  <c r="AV37" i="18" s="1"/>
  <c r="AX129" i="7"/>
  <c r="BA129" i="7"/>
  <c r="P97" i="14"/>
  <c r="Q97" i="14" s="1"/>
  <c r="S97" i="14" s="1"/>
  <c r="U97" i="14" s="1"/>
  <c r="AJ97" i="14" s="1"/>
  <c r="AN97" i="14" s="1"/>
  <c r="P129" i="26"/>
  <c r="Q129" i="26" s="1"/>
  <c r="S129" i="26" s="1"/>
  <c r="U129" i="26" s="1"/>
  <c r="AT129" i="26" s="1"/>
  <c r="P83" i="27"/>
  <c r="Q83" i="27" s="1"/>
  <c r="S83" i="27" s="1"/>
  <c r="U83" i="27" s="1"/>
  <c r="AQ83" i="27" s="1"/>
  <c r="AU83" i="27" s="1"/>
  <c r="P129" i="27"/>
  <c r="Q129" i="27" s="1"/>
  <c r="S129" i="27" s="1"/>
  <c r="U129" i="27" s="1"/>
  <c r="AT129" i="27" s="1"/>
  <c r="O130" i="27"/>
  <c r="P66" i="27"/>
  <c r="Q66" i="27" s="1"/>
  <c r="S66" i="27" s="1"/>
  <c r="U66" i="27" s="1"/>
  <c r="AQ66" i="27" s="1"/>
  <c r="AU66" i="27" s="1"/>
  <c r="P143" i="9"/>
  <c r="Q143" i="9" s="1"/>
  <c r="S143" i="9" s="1"/>
  <c r="U143" i="9" s="1"/>
  <c r="AT143" i="9" s="1"/>
  <c r="AX143" i="9" s="1"/>
  <c r="O144" i="9"/>
  <c r="P83" i="3"/>
  <c r="Q83" i="3" s="1"/>
  <c r="S83" i="3" s="1"/>
  <c r="U83" i="3" s="1"/>
  <c r="AQ83" i="3" s="1"/>
  <c r="AU83" i="3" s="1"/>
  <c r="P82" i="28"/>
  <c r="Q82" i="28" s="1"/>
  <c r="S82" i="28" s="1"/>
  <c r="U82" i="28" s="1"/>
  <c r="AQ82" i="28" s="1"/>
  <c r="AU82" i="28" s="1"/>
  <c r="P52" i="7"/>
  <c r="Q52" i="7" s="1"/>
  <c r="S52" i="7" s="1"/>
  <c r="U52" i="7" s="1"/>
  <c r="AQ52" i="7" s="1"/>
  <c r="AU52" i="7" s="1"/>
  <c r="O53" i="7"/>
  <c r="P53" i="7" s="1"/>
  <c r="Q53" i="7" s="1"/>
  <c r="S53" i="7" s="1"/>
  <c r="U53" i="7" s="1"/>
  <c r="AQ53" i="7" s="1"/>
  <c r="AU53" i="7" s="1"/>
  <c r="AV53" i="7" s="1"/>
  <c r="P112" i="31"/>
  <c r="Q112" i="31" s="1"/>
  <c r="S112" i="31" s="1"/>
  <c r="U112" i="31" s="1"/>
  <c r="AT112" i="31" s="1"/>
  <c r="AX112" i="31" s="1"/>
  <c r="P114" i="2"/>
  <c r="Q114" i="2" s="1"/>
  <c r="S114" i="2" s="1"/>
  <c r="U114" i="2" s="1"/>
  <c r="AT114" i="2" s="1"/>
  <c r="AX114" i="2" s="1"/>
  <c r="P129" i="3"/>
  <c r="Q129" i="3" s="1"/>
  <c r="S129" i="3" s="1"/>
  <c r="U129" i="3" s="1"/>
  <c r="AT129" i="3" s="1"/>
  <c r="O130" i="3"/>
  <c r="N36" i="30"/>
  <c r="O36" i="30" s="1"/>
  <c r="P83" i="23"/>
  <c r="Q83" i="23" s="1"/>
  <c r="S83" i="23" s="1"/>
  <c r="U83" i="23" s="1"/>
  <c r="AQ83" i="23" s="1"/>
  <c r="AU83" i="23" s="1"/>
  <c r="O84" i="23"/>
  <c r="P84" i="23" s="1"/>
  <c r="Q84" i="23" s="1"/>
  <c r="S84" i="23" s="1"/>
  <c r="U84" i="23" s="1"/>
  <c r="AQ84" i="23" s="1"/>
  <c r="AU84" i="23" s="1"/>
  <c r="AV84" i="23" s="1"/>
  <c r="O145" i="16"/>
  <c r="BA128" i="3"/>
  <c r="AX128" i="3"/>
  <c r="P36" i="8"/>
  <c r="Q36" i="8" s="1"/>
  <c r="S36" i="8" s="1"/>
  <c r="U36" i="8" s="1"/>
  <c r="AQ36" i="8" s="1"/>
  <c r="AU36" i="8" s="1"/>
  <c r="P68" i="3"/>
  <c r="Q68" i="3" s="1"/>
  <c r="S68" i="3" s="1"/>
  <c r="U68" i="3" s="1"/>
  <c r="AQ68" i="3" s="1"/>
  <c r="AU68" i="3" s="1"/>
  <c r="N52" i="19"/>
  <c r="O52" i="19" s="1"/>
  <c r="N83" i="16"/>
  <c r="BA128" i="27"/>
  <c r="AX128" i="27"/>
  <c r="N146" i="1"/>
  <c r="P97" i="18"/>
  <c r="Q97" i="18" s="1"/>
  <c r="S97" i="18" s="1"/>
  <c r="U97" i="18" s="1"/>
  <c r="AJ97" i="18" s="1"/>
  <c r="AN97" i="18" s="1"/>
  <c r="O98" i="18"/>
  <c r="O115" i="23"/>
  <c r="P97" i="23"/>
  <c r="Q97" i="23" s="1"/>
  <c r="S97" i="23" s="1"/>
  <c r="U97" i="23" s="1"/>
  <c r="AJ97" i="23" s="1"/>
  <c r="AN97" i="23" s="1"/>
  <c r="O98" i="23"/>
  <c r="P145" i="27"/>
  <c r="Q145" i="27" s="1"/>
  <c r="S145" i="27" s="1"/>
  <c r="U145" i="27" s="1"/>
  <c r="AT145" i="27" s="1"/>
  <c r="AX145" i="27" s="1"/>
  <c r="O144" i="8"/>
  <c r="N83" i="25"/>
  <c r="O83" i="25" s="1"/>
  <c r="N99" i="2"/>
  <c r="O99" i="2" s="1"/>
  <c r="N83" i="11"/>
  <c r="O83" i="11" s="1"/>
  <c r="P113" i="3"/>
  <c r="Q113" i="3" s="1"/>
  <c r="S113" i="3" s="1"/>
  <c r="U113" i="3" s="1"/>
  <c r="AT113" i="3" s="1"/>
  <c r="AX113" i="3" s="1"/>
  <c r="P143" i="23"/>
  <c r="Q143" i="23" s="1"/>
  <c r="S143" i="23" s="1"/>
  <c r="U143" i="23" s="1"/>
  <c r="AT143" i="23" s="1"/>
  <c r="AX143" i="23" s="1"/>
  <c r="O144" i="23"/>
  <c r="P113" i="19"/>
  <c r="Q113" i="19" s="1"/>
  <c r="S113" i="19" s="1"/>
  <c r="U113" i="19" s="1"/>
  <c r="AT113" i="19" s="1"/>
  <c r="AX113" i="19" s="1"/>
  <c r="P67" i="5"/>
  <c r="Q67" i="5" s="1"/>
  <c r="S67" i="5" s="1"/>
  <c r="U67" i="5" s="1"/>
  <c r="AQ67" i="5" s="1"/>
  <c r="AU67" i="5" s="1"/>
  <c r="P36" i="27"/>
  <c r="Q36" i="27" s="1"/>
  <c r="S36" i="27" s="1"/>
  <c r="U36" i="27" s="1"/>
  <c r="AQ36" i="27" s="1"/>
  <c r="AU36" i="27" s="1"/>
  <c r="O37" i="27"/>
  <c r="P37" i="27" s="1"/>
  <c r="Q37" i="27" s="1"/>
  <c r="S37" i="27" s="1"/>
  <c r="U37" i="27" s="1"/>
  <c r="AQ37" i="27" s="1"/>
  <c r="AU37" i="27" s="1"/>
  <c r="AV37" i="27" s="1"/>
  <c r="P130" i="24"/>
  <c r="Q130" i="24" s="1"/>
  <c r="S130" i="24" s="1"/>
  <c r="U130" i="24" s="1"/>
  <c r="AT130" i="24" s="1"/>
  <c r="N131" i="24"/>
  <c r="O131" i="24" s="1"/>
  <c r="P145" i="26"/>
  <c r="Q145" i="26" s="1"/>
  <c r="S145" i="26" s="1"/>
  <c r="U145" i="26" s="1"/>
  <c r="AT145" i="26" s="1"/>
  <c r="AX145" i="26" s="1"/>
  <c r="P97" i="11"/>
  <c r="Q97" i="11" s="1"/>
  <c r="S97" i="11" s="1"/>
  <c r="U97" i="11" s="1"/>
  <c r="AJ97" i="11" s="1"/>
  <c r="AN97" i="11" s="1"/>
  <c r="O98" i="11"/>
  <c r="P127" i="22"/>
  <c r="Q127" i="22" s="1"/>
  <c r="S127" i="22" s="1"/>
  <c r="U127" i="22" s="1"/>
  <c r="AT127" i="22" s="1"/>
  <c r="O128" i="22"/>
  <c r="P128" i="12"/>
  <c r="Q128" i="12" s="1"/>
  <c r="S128" i="12" s="1"/>
  <c r="U128" i="12" s="1"/>
  <c r="AT128" i="12" s="1"/>
  <c r="O129" i="12"/>
  <c r="P52" i="15"/>
  <c r="Q52" i="15" s="1"/>
  <c r="S52" i="15" s="1"/>
  <c r="U52" i="15" s="1"/>
  <c r="AQ52" i="15" s="1"/>
  <c r="AU52" i="15" s="1"/>
  <c r="O53" i="15"/>
  <c r="P53" i="15" s="1"/>
  <c r="Q53" i="15" s="1"/>
  <c r="S53" i="15" s="1"/>
  <c r="U53" i="15" s="1"/>
  <c r="AQ53" i="15" s="1"/>
  <c r="AU53" i="15" s="1"/>
  <c r="AV53" i="15" s="1"/>
  <c r="P34" i="1"/>
  <c r="Q34" i="1" s="1"/>
  <c r="S34" i="1" s="1"/>
  <c r="U34" i="1" s="1"/>
  <c r="AQ34" i="1" s="1"/>
  <c r="AU34" i="1" s="1"/>
  <c r="O35" i="1"/>
  <c r="P51" i="28"/>
  <c r="Q51" i="28" s="1"/>
  <c r="S51" i="28" s="1"/>
  <c r="U51" i="28" s="1"/>
  <c r="AQ51" i="28" s="1"/>
  <c r="AU51" i="28" s="1"/>
  <c r="N52" i="28"/>
  <c r="O52" i="28" s="1"/>
  <c r="P82" i="5"/>
  <c r="Q82" i="5" s="1"/>
  <c r="S82" i="5" s="1"/>
  <c r="U82" i="5" s="1"/>
  <c r="AQ82" i="5" s="1"/>
  <c r="AU82" i="5" s="1"/>
  <c r="BA127" i="31"/>
  <c r="AX127" i="31"/>
  <c r="P98" i="4"/>
  <c r="Q98" i="4" s="1"/>
  <c r="S98" i="4" s="1"/>
  <c r="U98" i="4" s="1"/>
  <c r="AJ98" i="4" s="1"/>
  <c r="AN98" i="4" s="1"/>
  <c r="O53" i="30"/>
  <c r="P53" i="30" s="1"/>
  <c r="Q53" i="30" s="1"/>
  <c r="S53" i="30" s="1"/>
  <c r="U53" i="30" s="1"/>
  <c r="AQ53" i="30" s="1"/>
  <c r="AU53" i="30" s="1"/>
  <c r="AV53" i="30" s="1"/>
  <c r="P114" i="29"/>
  <c r="Q114" i="29" s="1"/>
  <c r="S114" i="29" s="1"/>
  <c r="U114" i="29" s="1"/>
  <c r="AT114" i="29" s="1"/>
  <c r="AX114" i="29" s="1"/>
  <c r="N115" i="29"/>
  <c r="O114" i="8"/>
  <c r="O144" i="4"/>
  <c r="AX129" i="24"/>
  <c r="BA129" i="24"/>
  <c r="N83" i="29"/>
  <c r="N68" i="21"/>
  <c r="O68" i="21" s="1"/>
  <c r="N115" i="23"/>
  <c r="P83" i="9"/>
  <c r="Q83" i="9" s="1"/>
  <c r="S83" i="9" s="1"/>
  <c r="U83" i="9" s="1"/>
  <c r="AQ83" i="9" s="1"/>
  <c r="AU83" i="9" s="1"/>
  <c r="O84" i="9"/>
  <c r="P84" i="9" s="1"/>
  <c r="Q84" i="9" s="1"/>
  <c r="S84" i="9" s="1"/>
  <c r="U84" i="9" s="1"/>
  <c r="AQ84" i="9" s="1"/>
  <c r="AU84" i="9" s="1"/>
  <c r="AV84" i="9" s="1"/>
  <c r="O69" i="13"/>
  <c r="P69" i="13" s="1"/>
  <c r="Q69" i="13" s="1"/>
  <c r="S69" i="13" s="1"/>
  <c r="U69" i="13" s="1"/>
  <c r="AQ69" i="13" s="1"/>
  <c r="AU69" i="13" s="1"/>
  <c r="AV69" i="13" s="1"/>
  <c r="BA127" i="12"/>
  <c r="AX127" i="12"/>
  <c r="N99" i="9"/>
  <c r="O99" i="9" s="1"/>
  <c r="N36" i="6"/>
  <c r="O36" i="6" s="1"/>
  <c r="P82" i="22"/>
  <c r="Q82" i="22" s="1"/>
  <c r="S82" i="22" s="1"/>
  <c r="U82" i="22" s="1"/>
  <c r="AQ82" i="22" s="1"/>
  <c r="AU82" i="22" s="1"/>
  <c r="N83" i="22"/>
  <c r="O83" i="22" s="1"/>
  <c r="P67" i="8"/>
  <c r="Q67" i="8" s="1"/>
  <c r="S67" i="8" s="1"/>
  <c r="U67" i="8" s="1"/>
  <c r="AQ67" i="8" s="1"/>
  <c r="AU67" i="8" s="1"/>
  <c r="N68" i="22"/>
  <c r="O68" i="22" s="1"/>
  <c r="P97" i="15"/>
  <c r="Q97" i="15" s="1"/>
  <c r="S97" i="15" s="1"/>
  <c r="U97" i="15" s="1"/>
  <c r="AJ97" i="15" s="1"/>
  <c r="AN97" i="15" s="1"/>
  <c r="O98" i="15"/>
  <c r="P83" i="18"/>
  <c r="Q83" i="18" s="1"/>
  <c r="S83" i="18" s="1"/>
  <c r="U83" i="18" s="1"/>
  <c r="AQ83" i="18" s="1"/>
  <c r="AU83" i="18" s="1"/>
  <c r="O84" i="18"/>
  <c r="P84" i="18" s="1"/>
  <c r="Q84" i="18" s="1"/>
  <c r="S84" i="18" s="1"/>
  <c r="U84" i="18" s="1"/>
  <c r="AQ84" i="18" s="1"/>
  <c r="AU84" i="18" s="1"/>
  <c r="AV84" i="18" s="1"/>
  <c r="P144" i="21"/>
  <c r="Q144" i="21" s="1"/>
  <c r="S144" i="21" s="1"/>
  <c r="U144" i="21" s="1"/>
  <c r="AT144" i="21" s="1"/>
  <c r="AX144" i="21" s="1"/>
  <c r="O145" i="21"/>
  <c r="P36" i="5"/>
  <c r="Q36" i="5" s="1"/>
  <c r="S36" i="5" s="1"/>
  <c r="U36" i="5" s="1"/>
  <c r="AQ36" i="5" s="1"/>
  <c r="AU36" i="5" s="1"/>
  <c r="O37" i="5"/>
  <c r="P37" i="5" s="1"/>
  <c r="Q37" i="5" s="1"/>
  <c r="S37" i="5" s="1"/>
  <c r="U37" i="5" s="1"/>
  <c r="AQ37" i="5" s="1"/>
  <c r="AU37" i="5" s="1"/>
  <c r="AV37" i="5" s="1"/>
  <c r="P113" i="16"/>
  <c r="Q113" i="16" s="1"/>
  <c r="S113" i="16" s="1"/>
  <c r="U113" i="16" s="1"/>
  <c r="AT113" i="16" s="1"/>
  <c r="AX113" i="16" s="1"/>
  <c r="O114" i="16"/>
  <c r="O83" i="29"/>
  <c r="AX130" i="5"/>
  <c r="BA130" i="5"/>
  <c r="P113" i="18"/>
  <c r="Q113" i="18" s="1"/>
  <c r="S113" i="18" s="1"/>
  <c r="U113" i="18" s="1"/>
  <c r="AT113" i="18" s="1"/>
  <c r="AX113" i="18" s="1"/>
  <c r="O114" i="18"/>
  <c r="P143" i="18"/>
  <c r="Q143" i="18" s="1"/>
  <c r="S143" i="18" s="1"/>
  <c r="U143" i="18" s="1"/>
  <c r="AT143" i="18" s="1"/>
  <c r="AX143" i="18" s="1"/>
  <c r="P142" i="5"/>
  <c r="Q142" i="5" s="1"/>
  <c r="S142" i="5" s="1"/>
  <c r="U142" i="5" s="1"/>
  <c r="AT142" i="5" s="1"/>
  <c r="AX142" i="5" s="1"/>
  <c r="O143" i="5"/>
  <c r="P97" i="31"/>
  <c r="Q97" i="31" s="1"/>
  <c r="S97" i="31" s="1"/>
  <c r="U97" i="31" s="1"/>
  <c r="AJ97" i="31" s="1"/>
  <c r="AN97" i="31" s="1"/>
  <c r="N83" i="8"/>
  <c r="O83" i="8" s="1"/>
  <c r="P82" i="8"/>
  <c r="Q82" i="8" s="1"/>
  <c r="S82" i="8" s="1"/>
  <c r="U82" i="8" s="1"/>
  <c r="AQ82" i="8" s="1"/>
  <c r="AU82" i="8" s="1"/>
  <c r="P99" i="16"/>
  <c r="Q99" i="16" s="1"/>
  <c r="S99" i="16" s="1"/>
  <c r="U99" i="16" s="1"/>
  <c r="AJ99" i="16" s="1"/>
  <c r="AN99" i="16" s="1"/>
  <c r="O100" i="16"/>
  <c r="P100" i="16" s="1"/>
  <c r="Q100" i="16" s="1"/>
  <c r="S100" i="16" s="1"/>
  <c r="U100" i="16" s="1"/>
  <c r="AJ100" i="16" s="1"/>
  <c r="AN100" i="16" s="1"/>
  <c r="AO100" i="16" s="1"/>
  <c r="P66" i="17"/>
  <c r="Q66" i="17" s="1"/>
  <c r="S66" i="17" s="1"/>
  <c r="U66" i="17" s="1"/>
  <c r="AQ66" i="17" s="1"/>
  <c r="AU66" i="17" s="1"/>
  <c r="O67" i="17"/>
  <c r="P128" i="31"/>
  <c r="Q128" i="31" s="1"/>
  <c r="S128" i="31" s="1"/>
  <c r="U128" i="31" s="1"/>
  <c r="AT128" i="31" s="1"/>
  <c r="O129" i="31"/>
  <c r="P128" i="23"/>
  <c r="Q128" i="23" s="1"/>
  <c r="S128" i="23" s="1"/>
  <c r="U128" i="23" s="1"/>
  <c r="AT128" i="23" s="1"/>
  <c r="P142" i="30"/>
  <c r="Q142" i="30" s="1"/>
  <c r="S142" i="30" s="1"/>
  <c r="U142" i="30" s="1"/>
  <c r="AT142" i="30" s="1"/>
  <c r="AX142" i="30" s="1"/>
  <c r="O143" i="30"/>
  <c r="O52" i="31"/>
  <c r="O143" i="24"/>
  <c r="O144" i="22"/>
  <c r="O143" i="10"/>
  <c r="O113" i="17"/>
  <c r="N131" i="5"/>
  <c r="O131" i="5" s="1"/>
  <c r="N36" i="15"/>
  <c r="O36" i="15" s="1"/>
  <c r="P35" i="15"/>
  <c r="Q35" i="15" s="1"/>
  <c r="S35" i="15" s="1"/>
  <c r="U35" i="15" s="1"/>
  <c r="AQ35" i="15" s="1"/>
  <c r="AU35" i="15" s="1"/>
  <c r="O128" i="17"/>
  <c r="O129" i="21"/>
  <c r="P82" i="7"/>
  <c r="Q82" i="7" s="1"/>
  <c r="S82" i="7" s="1"/>
  <c r="U82" i="7" s="1"/>
  <c r="AQ82" i="7" s="1"/>
  <c r="AU82" i="7" s="1"/>
  <c r="P143" i="17"/>
  <c r="Q143" i="17" s="1"/>
  <c r="S143" i="17" s="1"/>
  <c r="U143" i="17" s="1"/>
  <c r="AT143" i="17" s="1"/>
  <c r="AX143" i="17" s="1"/>
  <c r="O144" i="17"/>
  <c r="N36" i="24"/>
  <c r="O36" i="24" s="1"/>
  <c r="O144" i="28"/>
  <c r="P144" i="6"/>
  <c r="Q144" i="6" s="1"/>
  <c r="S144" i="6" s="1"/>
  <c r="U144" i="6" s="1"/>
  <c r="AT144" i="6" s="1"/>
  <c r="AX144" i="6" s="1"/>
  <c r="P130" i="9"/>
  <c r="Q130" i="9" s="1"/>
  <c r="S130" i="9" s="1"/>
  <c r="U130" i="9" s="1"/>
  <c r="AT130" i="9" s="1"/>
  <c r="BA127" i="17"/>
  <c r="AX127" i="17"/>
  <c r="AX128" i="21"/>
  <c r="BA128" i="21"/>
  <c r="P82" i="14"/>
  <c r="Q82" i="14" s="1"/>
  <c r="S82" i="14" s="1"/>
  <c r="U82" i="14" s="1"/>
  <c r="AQ82" i="14" s="1"/>
  <c r="AU82" i="14" s="1"/>
  <c r="N83" i="14"/>
  <c r="O83" i="14"/>
  <c r="P129" i="11"/>
  <c r="Q129" i="11" s="1"/>
  <c r="S129" i="11" s="1"/>
  <c r="U129" i="11" s="1"/>
  <c r="AT129" i="11" s="1"/>
  <c r="O130" i="11"/>
  <c r="P52" i="8"/>
  <c r="Q52" i="8" s="1"/>
  <c r="S52" i="8" s="1"/>
  <c r="U52" i="8" s="1"/>
  <c r="AQ52" i="8" s="1"/>
  <c r="AU52" i="8" s="1"/>
  <c r="N99" i="27"/>
  <c r="P98" i="27"/>
  <c r="Q98" i="27" s="1"/>
  <c r="S98" i="27" s="1"/>
  <c r="U98" i="27" s="1"/>
  <c r="AJ98" i="27" s="1"/>
  <c r="AN98" i="27" s="1"/>
  <c r="O99" i="27"/>
  <c r="P68" i="33"/>
  <c r="Q68" i="33" s="1"/>
  <c r="S68" i="33" s="1"/>
  <c r="U68" i="33" s="1"/>
  <c r="AQ68" i="33" s="1"/>
  <c r="AU68" i="33" s="1"/>
  <c r="P83" i="4"/>
  <c r="Q83" i="4" s="1"/>
  <c r="S83" i="4" s="1"/>
  <c r="U83" i="4" s="1"/>
  <c r="AQ83" i="4" s="1"/>
  <c r="AU83" i="4" s="1"/>
  <c r="O84" i="4"/>
  <c r="P84" i="4" s="1"/>
  <c r="Q84" i="4" s="1"/>
  <c r="S84" i="4" s="1"/>
  <c r="U84" i="4" s="1"/>
  <c r="AQ84" i="4" s="1"/>
  <c r="AU84" i="4" s="1"/>
  <c r="AV84" i="4" s="1"/>
  <c r="P98" i="8"/>
  <c r="Q98" i="8" s="1"/>
  <c r="S98" i="8" s="1"/>
  <c r="U98" i="8" s="1"/>
  <c r="AJ98" i="8" s="1"/>
  <c r="AN98" i="8" s="1"/>
  <c r="P130" i="4"/>
  <c r="Q130" i="4" s="1"/>
  <c r="S130" i="4" s="1"/>
  <c r="U130" i="4" s="1"/>
  <c r="AT130" i="4" s="1"/>
  <c r="P66" i="23"/>
  <c r="Q66" i="23" s="1"/>
  <c r="S66" i="23" s="1"/>
  <c r="U66" i="23" s="1"/>
  <c r="AQ66" i="23" s="1"/>
  <c r="AU66" i="23" s="1"/>
  <c r="O67" i="23"/>
  <c r="P81" i="17"/>
  <c r="Q81" i="17" s="1"/>
  <c r="S81" i="17" s="1"/>
  <c r="U81" i="17" s="1"/>
  <c r="AQ81" i="17" s="1"/>
  <c r="AU81" i="17" s="1"/>
  <c r="O82" i="17"/>
  <c r="BA129" i="4"/>
  <c r="AX129" i="4"/>
  <c r="O84" i="19"/>
  <c r="P84" i="19" s="1"/>
  <c r="Q84" i="19" s="1"/>
  <c r="S84" i="19" s="1"/>
  <c r="U84" i="19" s="1"/>
  <c r="AQ84" i="19" s="1"/>
  <c r="AU84" i="19" s="1"/>
  <c r="AV84" i="19" s="1"/>
  <c r="P113" i="14"/>
  <c r="Q113" i="14" s="1"/>
  <c r="S113" i="14" s="1"/>
  <c r="U113" i="14" s="1"/>
  <c r="AT113" i="14" s="1"/>
  <c r="AX113" i="14" s="1"/>
  <c r="O114" i="14"/>
  <c r="N52" i="31"/>
  <c r="P83" i="1"/>
  <c r="Q83" i="1" s="1"/>
  <c r="S83" i="1" s="1"/>
  <c r="U83" i="1" s="1"/>
  <c r="AQ83" i="1" s="1"/>
  <c r="AU83" i="1" s="1"/>
  <c r="O84" i="1"/>
  <c r="P84" i="1" s="1"/>
  <c r="Q84" i="1" s="1"/>
  <c r="S84" i="1" s="1"/>
  <c r="U84" i="1" s="1"/>
  <c r="AQ84" i="1" s="1"/>
  <c r="AU84" i="1" s="1"/>
  <c r="AV84" i="1" s="1"/>
  <c r="O128" i="15"/>
  <c r="AX130" i="25"/>
  <c r="BA130" i="25"/>
  <c r="O99" i="1"/>
  <c r="O130" i="2"/>
  <c r="BA130" i="1"/>
  <c r="AX130" i="1"/>
  <c r="O130" i="13"/>
  <c r="AX129" i="9"/>
  <c r="BA129" i="9"/>
  <c r="O67" i="25"/>
  <c r="O81" i="31"/>
  <c r="O129" i="16"/>
  <c r="O99" i="12"/>
  <c r="P112" i="7"/>
  <c r="Q112" i="7" s="1"/>
  <c r="S112" i="7" s="1"/>
  <c r="U112" i="7" s="1"/>
  <c r="AT112" i="7" s="1"/>
  <c r="AX112" i="7" s="1"/>
  <c r="O113" i="7"/>
  <c r="BA128" i="11"/>
  <c r="AX128" i="11"/>
  <c r="P97" i="21"/>
  <c r="Q97" i="21" s="1"/>
  <c r="S97" i="21" s="1"/>
  <c r="U97" i="21" s="1"/>
  <c r="AJ97" i="21" s="1"/>
  <c r="AN97" i="21" s="1"/>
  <c r="N146" i="34" l="1"/>
  <c r="O146" i="34" s="1"/>
  <c r="P99" i="34"/>
  <c r="Q99" i="34" s="1"/>
  <c r="S99" i="34" s="1"/>
  <c r="U99" i="34" s="1"/>
  <c r="AJ99" i="34" s="1"/>
  <c r="AN99" i="34" s="1"/>
  <c r="O100" i="34"/>
  <c r="P100" i="34" s="1"/>
  <c r="Q100" i="34" s="1"/>
  <c r="S100" i="34" s="1"/>
  <c r="U100" i="34" s="1"/>
  <c r="AJ100" i="34" s="1"/>
  <c r="AN100" i="34" s="1"/>
  <c r="AO100" i="34" s="1"/>
  <c r="P131" i="34"/>
  <c r="Q131" i="34" s="1"/>
  <c r="S131" i="34" s="1"/>
  <c r="U131" i="34" s="1"/>
  <c r="AT131" i="34" s="1"/>
  <c r="O132" i="34"/>
  <c r="P132" i="34" s="1"/>
  <c r="Q132" i="34" s="1"/>
  <c r="S132" i="34" s="1"/>
  <c r="U132" i="34" s="1"/>
  <c r="AT132" i="34" s="1"/>
  <c r="BA130" i="34"/>
  <c r="AX130" i="34"/>
  <c r="P99" i="2"/>
  <c r="Q99" i="2" s="1"/>
  <c r="S99" i="2" s="1"/>
  <c r="U99" i="2" s="1"/>
  <c r="AJ99" i="2" s="1"/>
  <c r="AN99" i="2" s="1"/>
  <c r="O100" i="2"/>
  <c r="P100" i="2" s="1"/>
  <c r="Q100" i="2" s="1"/>
  <c r="S100" i="2" s="1"/>
  <c r="U100" i="2" s="1"/>
  <c r="AJ100" i="2" s="1"/>
  <c r="AN100" i="2" s="1"/>
  <c r="AO100" i="2" s="1"/>
  <c r="P83" i="22"/>
  <c r="Q83" i="22" s="1"/>
  <c r="S83" i="22" s="1"/>
  <c r="U83" i="22" s="1"/>
  <c r="AQ83" i="22" s="1"/>
  <c r="AU83" i="22" s="1"/>
  <c r="P36" i="30"/>
  <c r="Q36" i="30" s="1"/>
  <c r="S36" i="30" s="1"/>
  <c r="U36" i="30" s="1"/>
  <c r="AQ36" i="30" s="1"/>
  <c r="AU36" i="30" s="1"/>
  <c r="O37" i="30"/>
  <c r="P37" i="30" s="1"/>
  <c r="Q37" i="30" s="1"/>
  <c r="S37" i="30" s="1"/>
  <c r="U37" i="30" s="1"/>
  <c r="AQ37" i="30" s="1"/>
  <c r="AU37" i="30" s="1"/>
  <c r="AV37" i="30" s="1"/>
  <c r="P83" i="25"/>
  <c r="Q83" i="25" s="1"/>
  <c r="S83" i="25" s="1"/>
  <c r="U83" i="25" s="1"/>
  <c r="AQ83" i="25" s="1"/>
  <c r="AU83" i="25" s="1"/>
  <c r="O84" i="25"/>
  <c r="P84" i="25" s="1"/>
  <c r="Q84" i="25" s="1"/>
  <c r="S84" i="25" s="1"/>
  <c r="U84" i="25" s="1"/>
  <c r="AQ84" i="25" s="1"/>
  <c r="AU84" i="25" s="1"/>
  <c r="AV84" i="25" s="1"/>
  <c r="P131" i="24"/>
  <c r="Q131" i="24" s="1"/>
  <c r="S131" i="24" s="1"/>
  <c r="U131" i="24" s="1"/>
  <c r="AT131" i="24" s="1"/>
  <c r="P115" i="1"/>
  <c r="Q115" i="1" s="1"/>
  <c r="S115" i="1" s="1"/>
  <c r="U115" i="1" s="1"/>
  <c r="AT115" i="1" s="1"/>
  <c r="AX115" i="1" s="1"/>
  <c r="O116" i="1"/>
  <c r="P116" i="1" s="1"/>
  <c r="Q116" i="1" s="1"/>
  <c r="S116" i="1" s="1"/>
  <c r="U116" i="1" s="1"/>
  <c r="AT116" i="1" s="1"/>
  <c r="AX116" i="1" s="1"/>
  <c r="AY116" i="1" s="1"/>
  <c r="P52" i="28"/>
  <c r="Q52" i="28" s="1"/>
  <c r="S52" i="28" s="1"/>
  <c r="U52" i="28" s="1"/>
  <c r="AQ52" i="28" s="1"/>
  <c r="AU52" i="28" s="1"/>
  <c r="O53" i="28"/>
  <c r="P53" i="28" s="1"/>
  <c r="Q53" i="28" s="1"/>
  <c r="S53" i="28" s="1"/>
  <c r="U53" i="28" s="1"/>
  <c r="AQ53" i="28" s="1"/>
  <c r="AU53" i="28" s="1"/>
  <c r="AV53" i="28" s="1"/>
  <c r="P36" i="15"/>
  <c r="Q36" i="15" s="1"/>
  <c r="S36" i="15" s="1"/>
  <c r="U36" i="15" s="1"/>
  <c r="AQ36" i="15" s="1"/>
  <c r="AU36" i="15" s="1"/>
  <c r="O37" i="15"/>
  <c r="P37" i="15" s="1"/>
  <c r="Q37" i="15" s="1"/>
  <c r="S37" i="15" s="1"/>
  <c r="U37" i="15" s="1"/>
  <c r="AQ37" i="15" s="1"/>
  <c r="AU37" i="15" s="1"/>
  <c r="AV37" i="15" s="1"/>
  <c r="P52" i="24"/>
  <c r="Q52" i="24" s="1"/>
  <c r="S52" i="24" s="1"/>
  <c r="U52" i="24" s="1"/>
  <c r="AQ52" i="24" s="1"/>
  <c r="AU52" i="24" s="1"/>
  <c r="O53" i="24"/>
  <c r="P53" i="24" s="1"/>
  <c r="Q53" i="24" s="1"/>
  <c r="S53" i="24" s="1"/>
  <c r="U53" i="24" s="1"/>
  <c r="AQ53" i="24" s="1"/>
  <c r="AU53" i="24" s="1"/>
  <c r="AV53" i="24" s="1"/>
  <c r="P131" i="5"/>
  <c r="Q131" i="5" s="1"/>
  <c r="S131" i="5" s="1"/>
  <c r="U131" i="5" s="1"/>
  <c r="AT131" i="5" s="1"/>
  <c r="P83" i="8"/>
  <c r="Q83" i="8" s="1"/>
  <c r="S83" i="8" s="1"/>
  <c r="U83" i="8" s="1"/>
  <c r="AQ83" i="8" s="1"/>
  <c r="AU83" i="8" s="1"/>
  <c r="O84" i="8"/>
  <c r="P84" i="8" s="1"/>
  <c r="Q84" i="8" s="1"/>
  <c r="S84" i="8" s="1"/>
  <c r="U84" i="8" s="1"/>
  <c r="AQ84" i="8" s="1"/>
  <c r="AU84" i="8" s="1"/>
  <c r="AV84" i="8" s="1"/>
  <c r="P68" i="21"/>
  <c r="Q68" i="21" s="1"/>
  <c r="S68" i="21" s="1"/>
  <c r="U68" i="21" s="1"/>
  <c r="AQ68" i="21" s="1"/>
  <c r="AU68" i="21" s="1"/>
  <c r="O69" i="21"/>
  <c r="P69" i="21" s="1"/>
  <c r="Q69" i="21" s="1"/>
  <c r="S69" i="21" s="1"/>
  <c r="U69" i="21" s="1"/>
  <c r="AQ69" i="21" s="1"/>
  <c r="AU69" i="21" s="1"/>
  <c r="AV69" i="21" s="1"/>
  <c r="N131" i="4"/>
  <c r="O131" i="4" s="1"/>
  <c r="AX129" i="11"/>
  <c r="BA129" i="11"/>
  <c r="P144" i="28"/>
  <c r="Q144" i="28" s="1"/>
  <c r="S144" i="28" s="1"/>
  <c r="U144" i="28" s="1"/>
  <c r="AT144" i="28" s="1"/>
  <c r="AX144" i="28" s="1"/>
  <c r="P143" i="24"/>
  <c r="Q143" i="24" s="1"/>
  <c r="S143" i="24" s="1"/>
  <c r="U143" i="24" s="1"/>
  <c r="AT143" i="24" s="1"/>
  <c r="AX143" i="24" s="1"/>
  <c r="O144" i="24"/>
  <c r="O98" i="31"/>
  <c r="AX128" i="12"/>
  <c r="BA128" i="12"/>
  <c r="O114" i="19"/>
  <c r="O84" i="3"/>
  <c r="P84" i="3" s="1"/>
  <c r="Q84" i="3" s="1"/>
  <c r="S84" i="3" s="1"/>
  <c r="U84" i="3" s="1"/>
  <c r="AQ84" i="3" s="1"/>
  <c r="AU84" i="3" s="1"/>
  <c r="AV84" i="3" s="1"/>
  <c r="O144" i="7"/>
  <c r="N131" i="19"/>
  <c r="N52" i="17"/>
  <c r="P113" i="21"/>
  <c r="Q113" i="21" s="1"/>
  <c r="S113" i="21" s="1"/>
  <c r="U113" i="21" s="1"/>
  <c r="AT113" i="21" s="1"/>
  <c r="AX113" i="21" s="1"/>
  <c r="O114" i="21"/>
  <c r="O67" i="14"/>
  <c r="P145" i="21"/>
  <c r="Q145" i="21" s="1"/>
  <c r="S145" i="21" s="1"/>
  <c r="U145" i="21" s="1"/>
  <c r="AT145" i="21" s="1"/>
  <c r="AX145" i="21" s="1"/>
  <c r="AX130" i="4"/>
  <c r="BA130" i="4"/>
  <c r="P144" i="17"/>
  <c r="Q144" i="17" s="1"/>
  <c r="S144" i="17" s="1"/>
  <c r="U144" i="17" s="1"/>
  <c r="AT144" i="17" s="1"/>
  <c r="AX144" i="17" s="1"/>
  <c r="P143" i="30"/>
  <c r="Q143" i="30" s="1"/>
  <c r="S143" i="30" s="1"/>
  <c r="U143" i="30" s="1"/>
  <c r="AT143" i="30" s="1"/>
  <c r="AX143" i="30" s="1"/>
  <c r="O144" i="30"/>
  <c r="P143" i="5"/>
  <c r="Q143" i="5" s="1"/>
  <c r="S143" i="5" s="1"/>
  <c r="U143" i="5" s="1"/>
  <c r="AT143" i="5" s="1"/>
  <c r="AX143" i="5" s="1"/>
  <c r="O144" i="5"/>
  <c r="N99" i="4"/>
  <c r="O99" i="4" s="1"/>
  <c r="AX127" i="22"/>
  <c r="BA127" i="22"/>
  <c r="P144" i="23"/>
  <c r="Q144" i="23" s="1"/>
  <c r="S144" i="23" s="1"/>
  <c r="U144" i="23" s="1"/>
  <c r="AT144" i="23" s="1"/>
  <c r="AX144" i="23" s="1"/>
  <c r="O145" i="23"/>
  <c r="P130" i="3"/>
  <c r="Q130" i="3" s="1"/>
  <c r="S130" i="3" s="1"/>
  <c r="U130" i="3" s="1"/>
  <c r="AT130" i="3" s="1"/>
  <c r="N131" i="3"/>
  <c r="O131" i="3"/>
  <c r="P144" i="9"/>
  <c r="Q144" i="9" s="1"/>
  <c r="S144" i="9" s="1"/>
  <c r="U144" i="9" s="1"/>
  <c r="AT144" i="9" s="1"/>
  <c r="AX144" i="9" s="1"/>
  <c r="P83" i="16"/>
  <c r="Q83" i="16" s="1"/>
  <c r="S83" i="16" s="1"/>
  <c r="U83" i="16" s="1"/>
  <c r="AQ83" i="16" s="1"/>
  <c r="AU83" i="16" s="1"/>
  <c r="P129" i="28"/>
  <c r="Q129" i="28" s="1"/>
  <c r="S129" i="28" s="1"/>
  <c r="U129" i="28" s="1"/>
  <c r="AT129" i="28" s="1"/>
  <c r="O130" i="28"/>
  <c r="P115" i="23"/>
  <c r="Q115" i="23" s="1"/>
  <c r="S115" i="23" s="1"/>
  <c r="U115" i="23" s="1"/>
  <c r="AT115" i="23" s="1"/>
  <c r="AX115" i="23" s="1"/>
  <c r="N99" i="15"/>
  <c r="P98" i="15"/>
  <c r="Q98" i="15" s="1"/>
  <c r="S98" i="15" s="1"/>
  <c r="U98" i="15" s="1"/>
  <c r="AJ98" i="15" s="1"/>
  <c r="AN98" i="15" s="1"/>
  <c r="P98" i="11"/>
  <c r="Q98" i="11" s="1"/>
  <c r="S98" i="11" s="1"/>
  <c r="U98" i="11" s="1"/>
  <c r="AJ98" i="11" s="1"/>
  <c r="AN98" i="11" s="1"/>
  <c r="N99" i="11"/>
  <c r="AX129" i="3"/>
  <c r="BA129" i="3"/>
  <c r="P145" i="20"/>
  <c r="Q145" i="20" s="1"/>
  <c r="S145" i="20" s="1"/>
  <c r="U145" i="20" s="1"/>
  <c r="AT145" i="20" s="1"/>
  <c r="AX145" i="20" s="1"/>
  <c r="N99" i="26"/>
  <c r="P98" i="26"/>
  <c r="Q98" i="26" s="1"/>
  <c r="S98" i="26" s="1"/>
  <c r="U98" i="26" s="1"/>
  <c r="AJ98" i="26" s="1"/>
  <c r="AN98" i="26" s="1"/>
  <c r="O99" i="26"/>
  <c r="N68" i="26"/>
  <c r="O68" i="26" s="1"/>
  <c r="P144" i="12"/>
  <c r="Q144" i="12" s="1"/>
  <c r="S144" i="12" s="1"/>
  <c r="U144" i="12" s="1"/>
  <c r="AT144" i="12" s="1"/>
  <c r="AX144" i="12" s="1"/>
  <c r="O145" i="12"/>
  <c r="N99" i="5"/>
  <c r="P98" i="5"/>
  <c r="Q98" i="5" s="1"/>
  <c r="S98" i="5" s="1"/>
  <c r="U98" i="5" s="1"/>
  <c r="AJ98" i="5" s="1"/>
  <c r="AN98" i="5" s="1"/>
  <c r="O99" i="5"/>
  <c r="P131" i="8"/>
  <c r="Q131" i="8" s="1"/>
  <c r="S131" i="8" s="1"/>
  <c r="U131" i="8" s="1"/>
  <c r="AT131" i="8" s="1"/>
  <c r="AX132" i="1"/>
  <c r="BA132" i="1"/>
  <c r="P144" i="22"/>
  <c r="Q144" i="22" s="1"/>
  <c r="S144" i="22" s="1"/>
  <c r="U144" i="22" s="1"/>
  <c r="AT144" i="22" s="1"/>
  <c r="AX144" i="22" s="1"/>
  <c r="BA130" i="19"/>
  <c r="AX130" i="19"/>
  <c r="N99" i="8"/>
  <c r="O99" i="8" s="1"/>
  <c r="O129" i="23"/>
  <c r="O144" i="18"/>
  <c r="O114" i="3"/>
  <c r="O115" i="2"/>
  <c r="O67" i="27"/>
  <c r="O145" i="33"/>
  <c r="O100" i="24"/>
  <c r="P100" i="24" s="1"/>
  <c r="Q100" i="24" s="1"/>
  <c r="S100" i="24" s="1"/>
  <c r="U100" i="24" s="1"/>
  <c r="AJ100" i="24" s="1"/>
  <c r="AN100" i="24" s="1"/>
  <c r="AO100" i="24" s="1"/>
  <c r="AX130" i="8"/>
  <c r="BA130" i="8"/>
  <c r="BA131" i="1"/>
  <c r="AX131" i="1"/>
  <c r="P68" i="11"/>
  <c r="Q68" i="11" s="1"/>
  <c r="S68" i="11" s="1"/>
  <c r="U68" i="11" s="1"/>
  <c r="AQ68" i="11" s="1"/>
  <c r="AU68" i="11" s="1"/>
  <c r="O69" i="11"/>
  <c r="P69" i="11" s="1"/>
  <c r="Q69" i="11" s="1"/>
  <c r="S69" i="11" s="1"/>
  <c r="U69" i="11" s="1"/>
  <c r="AQ69" i="11" s="1"/>
  <c r="AU69" i="11" s="1"/>
  <c r="AV69" i="11" s="1"/>
  <c r="BA128" i="23"/>
  <c r="AX128" i="23"/>
  <c r="P68" i="16"/>
  <c r="Q68" i="16" s="1"/>
  <c r="S68" i="16" s="1"/>
  <c r="U68" i="16" s="1"/>
  <c r="AQ68" i="16" s="1"/>
  <c r="AU68" i="16" s="1"/>
  <c r="O69" i="16"/>
  <c r="P69" i="16" s="1"/>
  <c r="Q69" i="16" s="1"/>
  <c r="S69" i="16" s="1"/>
  <c r="U69" i="16" s="1"/>
  <c r="AQ69" i="16" s="1"/>
  <c r="AU69" i="16" s="1"/>
  <c r="AV69" i="16" s="1"/>
  <c r="P113" i="4"/>
  <c r="Q113" i="4" s="1"/>
  <c r="S113" i="4" s="1"/>
  <c r="U113" i="4" s="1"/>
  <c r="AT113" i="4" s="1"/>
  <c r="AX113" i="4" s="1"/>
  <c r="O114" i="4"/>
  <c r="P115" i="15"/>
  <c r="Q115" i="15" s="1"/>
  <c r="S115" i="15" s="1"/>
  <c r="U115" i="15" s="1"/>
  <c r="AT115" i="15" s="1"/>
  <c r="AX115" i="15" s="1"/>
  <c r="P115" i="5"/>
  <c r="Q115" i="5" s="1"/>
  <c r="S115" i="5" s="1"/>
  <c r="U115" i="5" s="1"/>
  <c r="AT115" i="5" s="1"/>
  <c r="AX115" i="5" s="1"/>
  <c r="O116" i="5"/>
  <c r="P116" i="5" s="1"/>
  <c r="Q116" i="5" s="1"/>
  <c r="S116" i="5" s="1"/>
  <c r="U116" i="5" s="1"/>
  <c r="AT116" i="5" s="1"/>
  <c r="AX116" i="5" s="1"/>
  <c r="AY116" i="5" s="1"/>
  <c r="P68" i="9"/>
  <c r="Q68" i="9" s="1"/>
  <c r="S68" i="9" s="1"/>
  <c r="U68" i="9" s="1"/>
  <c r="AQ68" i="9" s="1"/>
  <c r="AU68" i="9" s="1"/>
  <c r="O69" i="9"/>
  <c r="P69" i="9" s="1"/>
  <c r="Q69" i="9" s="1"/>
  <c r="S69" i="9" s="1"/>
  <c r="U69" i="9" s="1"/>
  <c r="AQ69" i="9" s="1"/>
  <c r="AU69" i="9" s="1"/>
  <c r="AV69" i="9" s="1"/>
  <c r="P98" i="18"/>
  <c r="Q98" i="18" s="1"/>
  <c r="S98" i="18" s="1"/>
  <c r="U98" i="18" s="1"/>
  <c r="AJ98" i="18" s="1"/>
  <c r="AN98" i="18" s="1"/>
  <c r="P146" i="1"/>
  <c r="Q146" i="1" s="1"/>
  <c r="S146" i="1" s="1"/>
  <c r="U146" i="1" s="1"/>
  <c r="AT146" i="1" s="1"/>
  <c r="AX146" i="1" s="1"/>
  <c r="P129" i="16"/>
  <c r="Q129" i="16" s="1"/>
  <c r="S129" i="16" s="1"/>
  <c r="U129" i="16" s="1"/>
  <c r="AT129" i="16" s="1"/>
  <c r="O130" i="16"/>
  <c r="P114" i="14"/>
  <c r="Q114" i="14" s="1"/>
  <c r="S114" i="14" s="1"/>
  <c r="U114" i="14" s="1"/>
  <c r="AT114" i="14" s="1"/>
  <c r="AX114" i="14" s="1"/>
  <c r="N83" i="7"/>
  <c r="O83" i="7" s="1"/>
  <c r="P129" i="31"/>
  <c r="Q129" i="31" s="1"/>
  <c r="S129" i="31" s="1"/>
  <c r="U129" i="31" s="1"/>
  <c r="AT129" i="31" s="1"/>
  <c r="O130" i="31"/>
  <c r="N115" i="18"/>
  <c r="O115" i="18" s="1"/>
  <c r="P114" i="18"/>
  <c r="Q114" i="18" s="1"/>
  <c r="S114" i="18" s="1"/>
  <c r="U114" i="18" s="1"/>
  <c r="AT114" i="18" s="1"/>
  <c r="AX114" i="18" s="1"/>
  <c r="P68" i="22"/>
  <c r="Q68" i="22" s="1"/>
  <c r="S68" i="22" s="1"/>
  <c r="U68" i="22" s="1"/>
  <c r="AQ68" i="22" s="1"/>
  <c r="AU68" i="22" s="1"/>
  <c r="O69" i="22"/>
  <c r="P69" i="22" s="1"/>
  <c r="Q69" i="22" s="1"/>
  <c r="S69" i="22" s="1"/>
  <c r="U69" i="22" s="1"/>
  <c r="AQ69" i="22" s="1"/>
  <c r="AU69" i="22" s="1"/>
  <c r="AV69" i="22" s="1"/>
  <c r="P83" i="11"/>
  <c r="Q83" i="11" s="1"/>
  <c r="S83" i="11" s="1"/>
  <c r="U83" i="11" s="1"/>
  <c r="AQ83" i="11" s="1"/>
  <c r="AU83" i="11" s="1"/>
  <c r="O84" i="11"/>
  <c r="P84" i="11" s="1"/>
  <c r="Q84" i="11" s="1"/>
  <c r="S84" i="11" s="1"/>
  <c r="U84" i="11" s="1"/>
  <c r="AQ84" i="11" s="1"/>
  <c r="AU84" i="11" s="1"/>
  <c r="AV84" i="11" s="1"/>
  <c r="N115" i="2"/>
  <c r="P130" i="27"/>
  <c r="Q130" i="27" s="1"/>
  <c r="S130" i="27" s="1"/>
  <c r="U130" i="27" s="1"/>
  <c r="AT130" i="27" s="1"/>
  <c r="N131" i="27"/>
  <c r="O131" i="27"/>
  <c r="N115" i="24"/>
  <c r="P114" i="24"/>
  <c r="Q114" i="24" s="1"/>
  <c r="S114" i="24" s="1"/>
  <c r="U114" i="24" s="1"/>
  <c r="AT114" i="24" s="1"/>
  <c r="AX114" i="24" s="1"/>
  <c r="AX130" i="6"/>
  <c r="BA130" i="6"/>
  <c r="P114" i="9"/>
  <c r="Q114" i="9" s="1"/>
  <c r="S114" i="9" s="1"/>
  <c r="U114" i="9" s="1"/>
  <c r="AT114" i="9" s="1"/>
  <c r="AX114" i="9" s="1"/>
  <c r="P129" i="18"/>
  <c r="Q129" i="18" s="1"/>
  <c r="S129" i="18" s="1"/>
  <c r="U129" i="18" s="1"/>
  <c r="AT129" i="18" s="1"/>
  <c r="O130" i="18"/>
  <c r="P98" i="10"/>
  <c r="Q98" i="10" s="1"/>
  <c r="S98" i="10" s="1"/>
  <c r="U98" i="10" s="1"/>
  <c r="AJ98" i="10" s="1"/>
  <c r="AN98" i="10" s="1"/>
  <c r="P128" i="15"/>
  <c r="Q128" i="15" s="1"/>
  <c r="S128" i="15" s="1"/>
  <c r="U128" i="15" s="1"/>
  <c r="AT128" i="15" s="1"/>
  <c r="O129" i="15"/>
  <c r="P81" i="31"/>
  <c r="Q81" i="31" s="1"/>
  <c r="S81" i="31" s="1"/>
  <c r="U81" i="31" s="1"/>
  <c r="AQ81" i="31" s="1"/>
  <c r="AU81" i="31" s="1"/>
  <c r="O82" i="31"/>
  <c r="O69" i="33"/>
  <c r="P69" i="33" s="1"/>
  <c r="Q69" i="33" s="1"/>
  <c r="S69" i="33" s="1"/>
  <c r="U69" i="33" s="1"/>
  <c r="AQ69" i="33" s="1"/>
  <c r="AU69" i="33" s="1"/>
  <c r="AV69" i="33" s="1"/>
  <c r="P129" i="21"/>
  <c r="Q129" i="21" s="1"/>
  <c r="S129" i="21" s="1"/>
  <c r="U129" i="21" s="1"/>
  <c r="AT129" i="21" s="1"/>
  <c r="BA128" i="31"/>
  <c r="AX128" i="31"/>
  <c r="N83" i="5"/>
  <c r="O83" i="5" s="1"/>
  <c r="N146" i="26"/>
  <c r="O146" i="26" s="1"/>
  <c r="P52" i="19"/>
  <c r="Q52" i="19" s="1"/>
  <c r="S52" i="19" s="1"/>
  <c r="U52" i="19" s="1"/>
  <c r="AQ52" i="19" s="1"/>
  <c r="AU52" i="19" s="1"/>
  <c r="O113" i="31"/>
  <c r="AX129" i="27"/>
  <c r="BA129" i="27"/>
  <c r="P98" i="29"/>
  <c r="Q98" i="29" s="1"/>
  <c r="S98" i="29" s="1"/>
  <c r="U98" i="29" s="1"/>
  <c r="AJ98" i="29" s="1"/>
  <c r="AN98" i="29" s="1"/>
  <c r="N99" i="29"/>
  <c r="O99" i="29"/>
  <c r="P114" i="12"/>
  <c r="Q114" i="12" s="1"/>
  <c r="S114" i="12" s="1"/>
  <c r="U114" i="12" s="1"/>
  <c r="AT114" i="12" s="1"/>
  <c r="AX114" i="12" s="1"/>
  <c r="O143" i="31"/>
  <c r="N131" i="6"/>
  <c r="O131" i="6" s="1"/>
  <c r="AX128" i="18"/>
  <c r="BA128" i="18"/>
  <c r="O115" i="27"/>
  <c r="O69" i="4"/>
  <c r="P69" i="4" s="1"/>
  <c r="Q69" i="4" s="1"/>
  <c r="S69" i="4" s="1"/>
  <c r="U69" i="4" s="1"/>
  <c r="AQ69" i="4" s="1"/>
  <c r="AU69" i="4" s="1"/>
  <c r="AV69" i="4" s="1"/>
  <c r="O37" i="33"/>
  <c r="P37" i="33" s="1"/>
  <c r="Q37" i="33" s="1"/>
  <c r="S37" i="33" s="1"/>
  <c r="U37" i="33" s="1"/>
  <c r="AQ37" i="33" s="1"/>
  <c r="AU37" i="33" s="1"/>
  <c r="AV37" i="33" s="1"/>
  <c r="N131" i="11"/>
  <c r="O131" i="11" s="1"/>
  <c r="P130" i="11"/>
  <c r="Q130" i="11" s="1"/>
  <c r="S130" i="11" s="1"/>
  <c r="U130" i="11" s="1"/>
  <c r="AT130" i="11" s="1"/>
  <c r="P145" i="2"/>
  <c r="Q145" i="2" s="1"/>
  <c r="S145" i="2" s="1"/>
  <c r="U145" i="2" s="1"/>
  <c r="AT145" i="2" s="1"/>
  <c r="AX145" i="2" s="1"/>
  <c r="P113" i="7"/>
  <c r="Q113" i="7" s="1"/>
  <c r="S113" i="7" s="1"/>
  <c r="U113" i="7" s="1"/>
  <c r="AT113" i="7" s="1"/>
  <c r="AX113" i="7" s="1"/>
  <c r="P99" i="12"/>
  <c r="Q99" i="12" s="1"/>
  <c r="S99" i="12" s="1"/>
  <c r="U99" i="12" s="1"/>
  <c r="AJ99" i="12" s="1"/>
  <c r="AN99" i="12" s="1"/>
  <c r="O100" i="12"/>
  <c r="P100" i="12" s="1"/>
  <c r="Q100" i="12" s="1"/>
  <c r="S100" i="12" s="1"/>
  <c r="U100" i="12" s="1"/>
  <c r="AJ100" i="12" s="1"/>
  <c r="AN100" i="12" s="1"/>
  <c r="AO100" i="12" s="1"/>
  <c r="P67" i="25"/>
  <c r="Q67" i="25" s="1"/>
  <c r="S67" i="25" s="1"/>
  <c r="U67" i="25" s="1"/>
  <c r="AQ67" i="25" s="1"/>
  <c r="AU67" i="25" s="1"/>
  <c r="N68" i="25"/>
  <c r="O68" i="25"/>
  <c r="P128" i="17"/>
  <c r="Q128" i="17" s="1"/>
  <c r="S128" i="17" s="1"/>
  <c r="U128" i="17" s="1"/>
  <c r="AT128" i="17" s="1"/>
  <c r="N68" i="8"/>
  <c r="O68" i="8" s="1"/>
  <c r="O69" i="3"/>
  <c r="P69" i="3" s="1"/>
  <c r="Q69" i="3" s="1"/>
  <c r="S69" i="3" s="1"/>
  <c r="U69" i="3" s="1"/>
  <c r="AQ69" i="3" s="1"/>
  <c r="AU69" i="3" s="1"/>
  <c r="AV69" i="3" s="1"/>
  <c r="O84" i="27"/>
  <c r="P84" i="27" s="1"/>
  <c r="Q84" i="27" s="1"/>
  <c r="S84" i="27" s="1"/>
  <c r="U84" i="27" s="1"/>
  <c r="AQ84" i="27" s="1"/>
  <c r="AU84" i="27" s="1"/>
  <c r="AV84" i="27" s="1"/>
  <c r="P112" i="26"/>
  <c r="Q112" i="26" s="1"/>
  <c r="S112" i="26" s="1"/>
  <c r="U112" i="26" s="1"/>
  <c r="AT112" i="26" s="1"/>
  <c r="AX112" i="26" s="1"/>
  <c r="O113" i="26"/>
  <c r="P144" i="29"/>
  <c r="Q144" i="29" s="1"/>
  <c r="S144" i="29" s="1"/>
  <c r="U144" i="29" s="1"/>
  <c r="AT144" i="29" s="1"/>
  <c r="AX144" i="29" s="1"/>
  <c r="O145" i="29"/>
  <c r="P145" i="11"/>
  <c r="Q145" i="11" s="1"/>
  <c r="S145" i="11" s="1"/>
  <c r="U145" i="11" s="1"/>
  <c r="AT145" i="11" s="1"/>
  <c r="AX145" i="11" s="1"/>
  <c r="N146" i="11"/>
  <c r="O146" i="11"/>
  <c r="P99" i="1"/>
  <c r="Q99" i="1" s="1"/>
  <c r="S99" i="1" s="1"/>
  <c r="U99" i="1" s="1"/>
  <c r="AJ99" i="1" s="1"/>
  <c r="AN99" i="1" s="1"/>
  <c r="O100" i="1"/>
  <c r="P100" i="1" s="1"/>
  <c r="Q100" i="1" s="1"/>
  <c r="S100" i="1" s="1"/>
  <c r="U100" i="1" s="1"/>
  <c r="AJ100" i="1" s="1"/>
  <c r="AN100" i="1" s="1"/>
  <c r="AO100" i="1" s="1"/>
  <c r="P99" i="27"/>
  <c r="Q99" i="27" s="1"/>
  <c r="S99" i="27" s="1"/>
  <c r="U99" i="27" s="1"/>
  <c r="AJ99" i="27" s="1"/>
  <c r="AN99" i="27" s="1"/>
  <c r="O100" i="27"/>
  <c r="P100" i="27" s="1"/>
  <c r="Q100" i="27" s="1"/>
  <c r="S100" i="27" s="1"/>
  <c r="U100" i="27" s="1"/>
  <c r="AJ100" i="27" s="1"/>
  <c r="AN100" i="27" s="1"/>
  <c r="AO100" i="27" s="1"/>
  <c r="P67" i="17"/>
  <c r="Q67" i="17" s="1"/>
  <c r="S67" i="17" s="1"/>
  <c r="U67" i="17" s="1"/>
  <c r="AQ67" i="17" s="1"/>
  <c r="AU67" i="17" s="1"/>
  <c r="P144" i="8"/>
  <c r="Q144" i="8" s="1"/>
  <c r="S144" i="8" s="1"/>
  <c r="U144" i="8" s="1"/>
  <c r="AT144" i="8" s="1"/>
  <c r="AX144" i="8" s="1"/>
  <c r="O145" i="8"/>
  <c r="P52" i="33"/>
  <c r="Q52" i="33" s="1"/>
  <c r="S52" i="33" s="1"/>
  <c r="U52" i="33" s="1"/>
  <c r="AQ52" i="33" s="1"/>
  <c r="AU52" i="33" s="1"/>
  <c r="P128" i="33"/>
  <c r="Q128" i="33" s="1"/>
  <c r="S128" i="33" s="1"/>
  <c r="U128" i="33" s="1"/>
  <c r="AT128" i="33" s="1"/>
  <c r="P144" i="14"/>
  <c r="Q144" i="14" s="1"/>
  <c r="S144" i="14" s="1"/>
  <c r="U144" i="14" s="1"/>
  <c r="AT144" i="14" s="1"/>
  <c r="AX144" i="14" s="1"/>
  <c r="O145" i="14"/>
  <c r="N115" i="27"/>
  <c r="P52" i="31"/>
  <c r="Q52" i="31" s="1"/>
  <c r="S52" i="31" s="1"/>
  <c r="U52" i="31" s="1"/>
  <c r="AQ52" i="31" s="1"/>
  <c r="AU52" i="31" s="1"/>
  <c r="O53" i="31"/>
  <c r="P53" i="31" s="1"/>
  <c r="Q53" i="31" s="1"/>
  <c r="S53" i="31" s="1"/>
  <c r="U53" i="31" s="1"/>
  <c r="AQ53" i="31" s="1"/>
  <c r="AU53" i="31" s="1"/>
  <c r="AV53" i="31" s="1"/>
  <c r="P83" i="14"/>
  <c r="Q83" i="14" s="1"/>
  <c r="S83" i="14" s="1"/>
  <c r="U83" i="14" s="1"/>
  <c r="AQ83" i="14" s="1"/>
  <c r="AU83" i="14" s="1"/>
  <c r="P83" i="29"/>
  <c r="Q83" i="29" s="1"/>
  <c r="S83" i="29" s="1"/>
  <c r="U83" i="29" s="1"/>
  <c r="AQ83" i="29" s="1"/>
  <c r="AU83" i="29" s="1"/>
  <c r="O84" i="29"/>
  <c r="P84" i="29" s="1"/>
  <c r="Q84" i="29" s="1"/>
  <c r="S84" i="29" s="1"/>
  <c r="U84" i="29" s="1"/>
  <c r="AQ84" i="29" s="1"/>
  <c r="AU84" i="29" s="1"/>
  <c r="AV84" i="29" s="1"/>
  <c r="P144" i="4"/>
  <c r="Q144" i="4" s="1"/>
  <c r="S144" i="4" s="1"/>
  <c r="U144" i="4" s="1"/>
  <c r="AT144" i="4" s="1"/>
  <c r="AX144" i="4" s="1"/>
  <c r="O145" i="4"/>
  <c r="BA130" i="24"/>
  <c r="AX130" i="24"/>
  <c r="O146" i="27"/>
  <c r="O37" i="8"/>
  <c r="P37" i="8" s="1"/>
  <c r="Q37" i="8" s="1"/>
  <c r="S37" i="8" s="1"/>
  <c r="U37" i="8" s="1"/>
  <c r="AQ37" i="8" s="1"/>
  <c r="AU37" i="8" s="1"/>
  <c r="AV37" i="8" s="1"/>
  <c r="O130" i="26"/>
  <c r="N83" i="26"/>
  <c r="O83" i="26" s="1"/>
  <c r="N99" i="33"/>
  <c r="O99" i="33" s="1"/>
  <c r="P130" i="10"/>
  <c r="Q130" i="10" s="1"/>
  <c r="S130" i="10" s="1"/>
  <c r="U130" i="10" s="1"/>
  <c r="AT130" i="10" s="1"/>
  <c r="N36" i="26"/>
  <c r="O36" i="26" s="1"/>
  <c r="N146" i="3"/>
  <c r="O146" i="3" s="1"/>
  <c r="P131" i="30"/>
  <c r="Q131" i="30" s="1"/>
  <c r="S131" i="30" s="1"/>
  <c r="U131" i="30" s="1"/>
  <c r="AT131" i="30" s="1"/>
  <c r="O132" i="30"/>
  <c r="P132" i="30" s="1"/>
  <c r="Q132" i="30" s="1"/>
  <c r="S132" i="30" s="1"/>
  <c r="U132" i="30" s="1"/>
  <c r="AT132" i="30" s="1"/>
  <c r="P130" i="14"/>
  <c r="Q130" i="14" s="1"/>
  <c r="S130" i="14" s="1"/>
  <c r="U130" i="14" s="1"/>
  <c r="AT130" i="14" s="1"/>
  <c r="P128" i="22"/>
  <c r="Q128" i="22" s="1"/>
  <c r="S128" i="22" s="1"/>
  <c r="U128" i="22" s="1"/>
  <c r="AT128" i="22" s="1"/>
  <c r="O129" i="22"/>
  <c r="P146" i="13"/>
  <c r="Q146" i="13" s="1"/>
  <c r="S146" i="13" s="1"/>
  <c r="U146" i="13" s="1"/>
  <c r="AT146" i="13" s="1"/>
  <c r="AX146" i="13" s="1"/>
  <c r="O147" i="13"/>
  <c r="P147" i="13" s="1"/>
  <c r="Q147" i="13" s="1"/>
  <c r="S147" i="13" s="1"/>
  <c r="U147" i="13" s="1"/>
  <c r="AT147" i="13" s="1"/>
  <c r="AX147" i="13" s="1"/>
  <c r="AY147" i="13" s="1"/>
  <c r="P130" i="13"/>
  <c r="Q130" i="13" s="1"/>
  <c r="S130" i="13" s="1"/>
  <c r="U130" i="13" s="1"/>
  <c r="AT130" i="13" s="1"/>
  <c r="N131" i="13"/>
  <c r="O131" i="13"/>
  <c r="AX130" i="9"/>
  <c r="BA130" i="9"/>
  <c r="N115" i="16"/>
  <c r="O115" i="16" s="1"/>
  <c r="P114" i="16"/>
  <c r="Q114" i="16" s="1"/>
  <c r="S114" i="16" s="1"/>
  <c r="U114" i="16" s="1"/>
  <c r="AT114" i="16" s="1"/>
  <c r="AX114" i="16" s="1"/>
  <c r="P114" i="8"/>
  <c r="Q114" i="8" s="1"/>
  <c r="S114" i="8" s="1"/>
  <c r="U114" i="8" s="1"/>
  <c r="AT114" i="8" s="1"/>
  <c r="AX114" i="8" s="1"/>
  <c r="N115" i="8"/>
  <c r="O115" i="8"/>
  <c r="N36" i="1"/>
  <c r="P35" i="1"/>
  <c r="Q35" i="1" s="1"/>
  <c r="S35" i="1" s="1"/>
  <c r="U35" i="1" s="1"/>
  <c r="AQ35" i="1" s="1"/>
  <c r="AU35" i="1" s="1"/>
  <c r="BA129" i="26"/>
  <c r="AX129" i="26"/>
  <c r="AX129" i="10"/>
  <c r="BA129" i="10"/>
  <c r="P128" i="29"/>
  <c r="Q128" i="29" s="1"/>
  <c r="S128" i="29" s="1"/>
  <c r="U128" i="29" s="1"/>
  <c r="AT128" i="29" s="1"/>
  <c r="P144" i="15"/>
  <c r="Q144" i="15" s="1"/>
  <c r="S144" i="15" s="1"/>
  <c r="U144" i="15" s="1"/>
  <c r="AT144" i="15" s="1"/>
  <c r="AX144" i="15" s="1"/>
  <c r="AX129" i="14"/>
  <c r="BA129" i="14"/>
  <c r="AX132" i="25"/>
  <c r="AY132" i="25" s="1"/>
  <c r="BA132" i="25"/>
  <c r="P36" i="24"/>
  <c r="Q36" i="24" s="1"/>
  <c r="S36" i="24" s="1"/>
  <c r="U36" i="24" s="1"/>
  <c r="AQ36" i="24" s="1"/>
  <c r="AU36" i="24" s="1"/>
  <c r="P82" i="17"/>
  <c r="Q82" i="17" s="1"/>
  <c r="S82" i="17" s="1"/>
  <c r="U82" i="17" s="1"/>
  <c r="AQ82" i="17" s="1"/>
  <c r="AU82" i="17" s="1"/>
  <c r="O53" i="8"/>
  <c r="P53" i="8" s="1"/>
  <c r="Q53" i="8" s="1"/>
  <c r="S53" i="8" s="1"/>
  <c r="U53" i="8" s="1"/>
  <c r="AQ53" i="8" s="1"/>
  <c r="AU53" i="8" s="1"/>
  <c r="AV53" i="8" s="1"/>
  <c r="N131" i="9"/>
  <c r="O131" i="9" s="1"/>
  <c r="O115" i="29"/>
  <c r="N146" i="27"/>
  <c r="O83" i="28"/>
  <c r="O98" i="14"/>
  <c r="O36" i="29"/>
  <c r="O144" i="19"/>
  <c r="O114" i="11"/>
  <c r="P128" i="20"/>
  <c r="Q128" i="20" s="1"/>
  <c r="S128" i="20" s="1"/>
  <c r="U128" i="20" s="1"/>
  <c r="AT128" i="20" s="1"/>
  <c r="BA130" i="30"/>
  <c r="AX130" i="30"/>
  <c r="AX131" i="25"/>
  <c r="BA131" i="25"/>
  <c r="P114" i="30"/>
  <c r="Q114" i="30" s="1"/>
  <c r="S114" i="30" s="1"/>
  <c r="U114" i="30" s="1"/>
  <c r="AT114" i="30" s="1"/>
  <c r="AX114" i="30" s="1"/>
  <c r="P67" i="23"/>
  <c r="Q67" i="23" s="1"/>
  <c r="S67" i="23" s="1"/>
  <c r="U67" i="23" s="1"/>
  <c r="AQ67" i="23" s="1"/>
  <c r="AU67" i="23" s="1"/>
  <c r="P36" i="6"/>
  <c r="Q36" i="6" s="1"/>
  <c r="S36" i="6" s="1"/>
  <c r="U36" i="6" s="1"/>
  <c r="AQ36" i="6" s="1"/>
  <c r="AU36" i="6" s="1"/>
  <c r="O37" i="6"/>
  <c r="P37" i="6" s="1"/>
  <c r="Q37" i="6" s="1"/>
  <c r="S37" i="6" s="1"/>
  <c r="U37" i="6" s="1"/>
  <c r="AQ37" i="6" s="1"/>
  <c r="AU37" i="6" s="1"/>
  <c r="AV37" i="6" s="1"/>
  <c r="O68" i="5"/>
  <c r="N99" i="23"/>
  <c r="O99" i="23" s="1"/>
  <c r="P98" i="23"/>
  <c r="Q98" i="23" s="1"/>
  <c r="S98" i="23" s="1"/>
  <c r="U98" i="23" s="1"/>
  <c r="AJ98" i="23" s="1"/>
  <c r="AN98" i="23" s="1"/>
  <c r="P115" i="25"/>
  <c r="Q115" i="25" s="1"/>
  <c r="S115" i="25" s="1"/>
  <c r="U115" i="25" s="1"/>
  <c r="AT115" i="25" s="1"/>
  <c r="AX115" i="25" s="1"/>
  <c r="P35" i="14"/>
  <c r="Q35" i="14" s="1"/>
  <c r="S35" i="14" s="1"/>
  <c r="U35" i="14" s="1"/>
  <c r="AQ35" i="14" s="1"/>
  <c r="AU35" i="14" s="1"/>
  <c r="P129" i="12"/>
  <c r="Q129" i="12" s="1"/>
  <c r="S129" i="12" s="1"/>
  <c r="U129" i="12" s="1"/>
  <c r="AT129" i="12" s="1"/>
  <c r="O130" i="12"/>
  <c r="P114" i="22"/>
  <c r="Q114" i="22" s="1"/>
  <c r="S114" i="22" s="1"/>
  <c r="U114" i="22" s="1"/>
  <c r="AT114" i="22" s="1"/>
  <c r="AX114" i="22" s="1"/>
  <c r="N115" i="22"/>
  <c r="P113" i="17"/>
  <c r="Q113" i="17" s="1"/>
  <c r="S113" i="17" s="1"/>
  <c r="U113" i="17" s="1"/>
  <c r="AT113" i="17" s="1"/>
  <c r="AX113" i="17" s="1"/>
  <c r="O114" i="17"/>
  <c r="O98" i="21"/>
  <c r="P130" i="2"/>
  <c r="Q130" i="2" s="1"/>
  <c r="S130" i="2" s="1"/>
  <c r="U130" i="2" s="1"/>
  <c r="AT130" i="2" s="1"/>
  <c r="O145" i="6"/>
  <c r="P143" i="10"/>
  <c r="Q143" i="10" s="1"/>
  <c r="S143" i="10" s="1"/>
  <c r="U143" i="10" s="1"/>
  <c r="AT143" i="10" s="1"/>
  <c r="AX143" i="10" s="1"/>
  <c r="O144" i="10"/>
  <c r="P99" i="9"/>
  <c r="Q99" i="9" s="1"/>
  <c r="S99" i="9" s="1"/>
  <c r="U99" i="9" s="1"/>
  <c r="AJ99" i="9" s="1"/>
  <c r="AN99" i="9" s="1"/>
  <c r="O100" i="9"/>
  <c r="P100" i="9" s="1"/>
  <c r="Q100" i="9" s="1"/>
  <c r="S100" i="9" s="1"/>
  <c r="U100" i="9" s="1"/>
  <c r="AJ100" i="9" s="1"/>
  <c r="AN100" i="9" s="1"/>
  <c r="AO100" i="9" s="1"/>
  <c r="N68" i="5"/>
  <c r="P145" i="16"/>
  <c r="Q145" i="16" s="1"/>
  <c r="S145" i="16" s="1"/>
  <c r="U145" i="16" s="1"/>
  <c r="AT145" i="16" s="1"/>
  <c r="AX145" i="16" s="1"/>
  <c r="N83" i="28"/>
  <c r="O69" i="28"/>
  <c r="P69" i="28" s="1"/>
  <c r="Q69" i="28" s="1"/>
  <c r="S69" i="28" s="1"/>
  <c r="U69" i="28" s="1"/>
  <c r="AQ69" i="28" s="1"/>
  <c r="AU69" i="28" s="1"/>
  <c r="AV69" i="28" s="1"/>
  <c r="O131" i="19"/>
  <c r="O52" i="17"/>
  <c r="N131" i="7"/>
  <c r="O131" i="7" s="1"/>
  <c r="P130" i="7"/>
  <c r="Q130" i="7" s="1"/>
  <c r="S130" i="7" s="1"/>
  <c r="U130" i="7" s="1"/>
  <c r="AT130" i="7" s="1"/>
  <c r="P83" i="13"/>
  <c r="Q83" i="13" s="1"/>
  <c r="S83" i="13" s="1"/>
  <c r="U83" i="13" s="1"/>
  <c r="AQ83" i="13" s="1"/>
  <c r="AU83" i="13" s="1"/>
  <c r="N115" i="10"/>
  <c r="O115" i="10" s="1"/>
  <c r="N99" i="20"/>
  <c r="O99" i="20" s="1"/>
  <c r="AX132" i="34" l="1"/>
  <c r="BA132" i="34"/>
  <c r="AX131" i="34"/>
  <c r="BA131" i="34"/>
  <c r="P146" i="34"/>
  <c r="Q146" i="34" s="1"/>
  <c r="S146" i="34" s="1"/>
  <c r="U146" i="34" s="1"/>
  <c r="AT146" i="34" s="1"/>
  <c r="AX146" i="34" s="1"/>
  <c r="O147" i="34"/>
  <c r="P147" i="34" s="1"/>
  <c r="Q147" i="34" s="1"/>
  <c r="S147" i="34" s="1"/>
  <c r="U147" i="34" s="1"/>
  <c r="AT147" i="34" s="1"/>
  <c r="AX147" i="34" s="1"/>
  <c r="AY147" i="34" s="1"/>
  <c r="P83" i="7"/>
  <c r="Q83" i="7" s="1"/>
  <c r="S83" i="7" s="1"/>
  <c r="U83" i="7" s="1"/>
  <c r="AQ83" i="7" s="1"/>
  <c r="AU83" i="7" s="1"/>
  <c r="O84" i="7"/>
  <c r="P84" i="7" s="1"/>
  <c r="Q84" i="7" s="1"/>
  <c r="S84" i="7" s="1"/>
  <c r="U84" i="7" s="1"/>
  <c r="AQ84" i="7" s="1"/>
  <c r="AU84" i="7" s="1"/>
  <c r="AV84" i="7" s="1"/>
  <c r="P99" i="4"/>
  <c r="Q99" i="4" s="1"/>
  <c r="S99" i="4" s="1"/>
  <c r="U99" i="4" s="1"/>
  <c r="AJ99" i="4" s="1"/>
  <c r="AN99" i="4" s="1"/>
  <c r="O100" i="4"/>
  <c r="P100" i="4" s="1"/>
  <c r="Q100" i="4" s="1"/>
  <c r="S100" i="4" s="1"/>
  <c r="U100" i="4" s="1"/>
  <c r="AJ100" i="4" s="1"/>
  <c r="AN100" i="4" s="1"/>
  <c r="AO100" i="4" s="1"/>
  <c r="P99" i="20"/>
  <c r="Q99" i="20" s="1"/>
  <c r="S99" i="20" s="1"/>
  <c r="U99" i="20" s="1"/>
  <c r="AJ99" i="20" s="1"/>
  <c r="AN99" i="20" s="1"/>
  <c r="O100" i="20"/>
  <c r="P100" i="20" s="1"/>
  <c r="Q100" i="20" s="1"/>
  <c r="S100" i="20" s="1"/>
  <c r="U100" i="20" s="1"/>
  <c r="AJ100" i="20" s="1"/>
  <c r="AN100" i="20" s="1"/>
  <c r="AO100" i="20" s="1"/>
  <c r="P115" i="16"/>
  <c r="Q115" i="16" s="1"/>
  <c r="S115" i="16" s="1"/>
  <c r="U115" i="16" s="1"/>
  <c r="AT115" i="16" s="1"/>
  <c r="AX115" i="16" s="1"/>
  <c r="O116" i="16"/>
  <c r="P116" i="16" s="1"/>
  <c r="Q116" i="16" s="1"/>
  <c r="S116" i="16" s="1"/>
  <c r="U116" i="16" s="1"/>
  <c r="AT116" i="16" s="1"/>
  <c r="AX116" i="16" s="1"/>
  <c r="AY116" i="16" s="1"/>
  <c r="P115" i="10"/>
  <c r="Q115" i="10" s="1"/>
  <c r="S115" i="10" s="1"/>
  <c r="U115" i="10" s="1"/>
  <c r="AT115" i="10" s="1"/>
  <c r="AX115" i="10" s="1"/>
  <c r="O116" i="10"/>
  <c r="P116" i="10" s="1"/>
  <c r="Q116" i="10" s="1"/>
  <c r="S116" i="10" s="1"/>
  <c r="U116" i="10" s="1"/>
  <c r="AT116" i="10" s="1"/>
  <c r="AX116" i="10" s="1"/>
  <c r="AY116" i="10" s="1"/>
  <c r="P68" i="8"/>
  <c r="Q68" i="8" s="1"/>
  <c r="S68" i="8" s="1"/>
  <c r="U68" i="8" s="1"/>
  <c r="AQ68" i="8" s="1"/>
  <c r="AU68" i="8" s="1"/>
  <c r="O69" i="8"/>
  <c r="P69" i="8" s="1"/>
  <c r="Q69" i="8" s="1"/>
  <c r="S69" i="8" s="1"/>
  <c r="U69" i="8" s="1"/>
  <c r="AQ69" i="8" s="1"/>
  <c r="AU69" i="8" s="1"/>
  <c r="AV69" i="8" s="1"/>
  <c r="P131" i="9"/>
  <c r="Q131" i="9" s="1"/>
  <c r="S131" i="9" s="1"/>
  <c r="U131" i="9" s="1"/>
  <c r="AT131" i="9" s="1"/>
  <c r="O132" i="9"/>
  <c r="P132" i="9" s="1"/>
  <c r="Q132" i="9" s="1"/>
  <c r="S132" i="9" s="1"/>
  <c r="U132" i="9" s="1"/>
  <c r="AT132" i="9" s="1"/>
  <c r="P131" i="7"/>
  <c r="Q131" i="7" s="1"/>
  <c r="S131" i="7" s="1"/>
  <c r="U131" i="7" s="1"/>
  <c r="AT131" i="7" s="1"/>
  <c r="P115" i="18"/>
  <c r="Q115" i="18" s="1"/>
  <c r="S115" i="18" s="1"/>
  <c r="U115" i="18" s="1"/>
  <c r="AT115" i="18" s="1"/>
  <c r="AX115" i="18" s="1"/>
  <c r="P131" i="11"/>
  <c r="Q131" i="11" s="1"/>
  <c r="S131" i="11" s="1"/>
  <c r="U131" i="11" s="1"/>
  <c r="AT131" i="11" s="1"/>
  <c r="P99" i="23"/>
  <c r="Q99" i="23" s="1"/>
  <c r="S99" i="23" s="1"/>
  <c r="U99" i="23" s="1"/>
  <c r="AJ99" i="23" s="1"/>
  <c r="AN99" i="23" s="1"/>
  <c r="N36" i="14"/>
  <c r="O36" i="14" s="1"/>
  <c r="P83" i="5"/>
  <c r="Q83" i="5" s="1"/>
  <c r="S83" i="5" s="1"/>
  <c r="U83" i="5" s="1"/>
  <c r="AQ83" i="5" s="1"/>
  <c r="AU83" i="5" s="1"/>
  <c r="O84" i="5"/>
  <c r="P84" i="5" s="1"/>
  <c r="Q84" i="5" s="1"/>
  <c r="S84" i="5" s="1"/>
  <c r="U84" i="5" s="1"/>
  <c r="AQ84" i="5" s="1"/>
  <c r="AU84" i="5" s="1"/>
  <c r="AV84" i="5" s="1"/>
  <c r="O115" i="9"/>
  <c r="AY132" i="1"/>
  <c r="P115" i="27"/>
  <c r="Q115" i="27" s="1"/>
  <c r="S115" i="27" s="1"/>
  <c r="U115" i="27" s="1"/>
  <c r="AT115" i="27" s="1"/>
  <c r="AX115" i="27" s="1"/>
  <c r="O116" i="27"/>
  <c r="P116" i="27" s="1"/>
  <c r="Q116" i="27" s="1"/>
  <c r="S116" i="27" s="1"/>
  <c r="U116" i="27" s="1"/>
  <c r="AT116" i="27" s="1"/>
  <c r="AX116" i="27" s="1"/>
  <c r="AY116" i="27" s="1"/>
  <c r="N131" i="10"/>
  <c r="O131" i="10" s="1"/>
  <c r="O84" i="13"/>
  <c r="P84" i="13" s="1"/>
  <c r="Q84" i="13" s="1"/>
  <c r="S84" i="13" s="1"/>
  <c r="U84" i="13" s="1"/>
  <c r="AQ84" i="13" s="1"/>
  <c r="AU84" i="13" s="1"/>
  <c r="AV84" i="13" s="1"/>
  <c r="O116" i="25"/>
  <c r="P116" i="25" s="1"/>
  <c r="Q116" i="25" s="1"/>
  <c r="S116" i="25" s="1"/>
  <c r="U116" i="25" s="1"/>
  <c r="AT116" i="25" s="1"/>
  <c r="AX116" i="25" s="1"/>
  <c r="AY116" i="25" s="1"/>
  <c r="AX130" i="13"/>
  <c r="BA130" i="13"/>
  <c r="P99" i="33"/>
  <c r="Q99" i="33" s="1"/>
  <c r="S99" i="33" s="1"/>
  <c r="U99" i="33" s="1"/>
  <c r="AJ99" i="33" s="1"/>
  <c r="AN99" i="33" s="1"/>
  <c r="O100" i="33"/>
  <c r="P100" i="33" s="1"/>
  <c r="Q100" i="33" s="1"/>
  <c r="S100" i="33" s="1"/>
  <c r="U100" i="33" s="1"/>
  <c r="AJ100" i="33" s="1"/>
  <c r="AN100" i="33" s="1"/>
  <c r="AO100" i="33" s="1"/>
  <c r="N115" i="9"/>
  <c r="O132" i="8"/>
  <c r="P132" i="8" s="1"/>
  <c r="Q132" i="8" s="1"/>
  <c r="S132" i="8" s="1"/>
  <c r="U132" i="8" s="1"/>
  <c r="AT132" i="8" s="1"/>
  <c r="O99" i="11"/>
  <c r="AX130" i="3"/>
  <c r="BA130" i="3"/>
  <c r="N146" i="21"/>
  <c r="O146" i="21" s="1"/>
  <c r="O145" i="28"/>
  <c r="AX130" i="10"/>
  <c r="BA130" i="10"/>
  <c r="P68" i="25"/>
  <c r="Q68" i="25" s="1"/>
  <c r="S68" i="25" s="1"/>
  <c r="U68" i="25" s="1"/>
  <c r="AQ68" i="25" s="1"/>
  <c r="AU68" i="25" s="1"/>
  <c r="BA131" i="8"/>
  <c r="AX131" i="8"/>
  <c r="P145" i="23"/>
  <c r="Q145" i="23" s="1"/>
  <c r="S145" i="23" s="1"/>
  <c r="U145" i="23" s="1"/>
  <c r="AT145" i="23" s="1"/>
  <c r="AX145" i="23" s="1"/>
  <c r="N68" i="14"/>
  <c r="P67" i="14"/>
  <c r="Q67" i="14" s="1"/>
  <c r="S67" i="14" s="1"/>
  <c r="U67" i="14" s="1"/>
  <c r="AQ67" i="14" s="1"/>
  <c r="AU67" i="14" s="1"/>
  <c r="O68" i="14"/>
  <c r="BA128" i="29"/>
  <c r="AX128" i="29"/>
  <c r="P130" i="18"/>
  <c r="Q130" i="18" s="1"/>
  <c r="S130" i="18" s="1"/>
  <c r="U130" i="18" s="1"/>
  <c r="AT130" i="18" s="1"/>
  <c r="N131" i="18"/>
  <c r="N99" i="18"/>
  <c r="P131" i="6"/>
  <c r="Q131" i="6" s="1"/>
  <c r="S131" i="6" s="1"/>
  <c r="U131" i="6" s="1"/>
  <c r="AT131" i="6" s="1"/>
  <c r="O132" i="6"/>
  <c r="P132" i="6" s="1"/>
  <c r="Q132" i="6" s="1"/>
  <c r="S132" i="6" s="1"/>
  <c r="U132" i="6" s="1"/>
  <c r="AT132" i="6" s="1"/>
  <c r="N83" i="17"/>
  <c r="O83" i="17" s="1"/>
  <c r="P130" i="26"/>
  <c r="Q130" i="26" s="1"/>
  <c r="S130" i="26" s="1"/>
  <c r="U130" i="26" s="1"/>
  <c r="AT130" i="26" s="1"/>
  <c r="N131" i="26"/>
  <c r="P143" i="31"/>
  <c r="Q143" i="31" s="1"/>
  <c r="S143" i="31" s="1"/>
  <c r="U143" i="31" s="1"/>
  <c r="AT143" i="31" s="1"/>
  <c r="AX143" i="31" s="1"/>
  <c r="P130" i="31"/>
  <c r="Q130" i="31" s="1"/>
  <c r="S130" i="31" s="1"/>
  <c r="U130" i="31" s="1"/>
  <c r="AT130" i="31" s="1"/>
  <c r="P145" i="33"/>
  <c r="Q145" i="33" s="1"/>
  <c r="S145" i="33" s="1"/>
  <c r="U145" i="33" s="1"/>
  <c r="AT145" i="33" s="1"/>
  <c r="AX145" i="33" s="1"/>
  <c r="P99" i="5"/>
  <c r="Q99" i="5" s="1"/>
  <c r="S99" i="5" s="1"/>
  <c r="U99" i="5" s="1"/>
  <c r="AJ99" i="5" s="1"/>
  <c r="AN99" i="5" s="1"/>
  <c r="P114" i="21"/>
  <c r="Q114" i="21" s="1"/>
  <c r="S114" i="21" s="1"/>
  <c r="U114" i="21" s="1"/>
  <c r="AT114" i="21" s="1"/>
  <c r="AX114" i="21" s="1"/>
  <c r="P146" i="26"/>
  <c r="Q146" i="26" s="1"/>
  <c r="S146" i="26" s="1"/>
  <c r="U146" i="26" s="1"/>
  <c r="AT146" i="26" s="1"/>
  <c r="AX146" i="26" s="1"/>
  <c r="O147" i="26"/>
  <c r="P147" i="26" s="1"/>
  <c r="Q147" i="26" s="1"/>
  <c r="S147" i="26" s="1"/>
  <c r="U147" i="26" s="1"/>
  <c r="AT147" i="26" s="1"/>
  <c r="AX147" i="26" s="1"/>
  <c r="AY147" i="26" s="1"/>
  <c r="P146" i="11"/>
  <c r="Q146" i="11" s="1"/>
  <c r="S146" i="11" s="1"/>
  <c r="U146" i="11" s="1"/>
  <c r="AT146" i="11" s="1"/>
  <c r="AX146" i="11" s="1"/>
  <c r="O147" i="11"/>
  <c r="P147" i="11" s="1"/>
  <c r="Q147" i="11" s="1"/>
  <c r="S147" i="11" s="1"/>
  <c r="U147" i="11" s="1"/>
  <c r="AT147" i="11" s="1"/>
  <c r="AX147" i="11" s="1"/>
  <c r="AY147" i="11" s="1"/>
  <c r="AX130" i="7"/>
  <c r="BA130" i="7"/>
  <c r="N131" i="2"/>
  <c r="O131" i="2" s="1"/>
  <c r="O37" i="24"/>
  <c r="P37" i="24" s="1"/>
  <c r="Q37" i="24" s="1"/>
  <c r="S37" i="24" s="1"/>
  <c r="U37" i="24" s="1"/>
  <c r="AQ37" i="24" s="1"/>
  <c r="AU37" i="24" s="1"/>
  <c r="AV37" i="24" s="1"/>
  <c r="O36" i="1"/>
  <c r="P129" i="22"/>
  <c r="Q129" i="22" s="1"/>
  <c r="S129" i="22" s="1"/>
  <c r="U129" i="22" s="1"/>
  <c r="AT129" i="22" s="1"/>
  <c r="O129" i="33"/>
  <c r="O114" i="7"/>
  <c r="O130" i="21"/>
  <c r="BA129" i="31"/>
  <c r="AX129" i="31"/>
  <c r="O116" i="15"/>
  <c r="P116" i="15" s="1"/>
  <c r="Q116" i="15" s="1"/>
  <c r="S116" i="15" s="1"/>
  <c r="U116" i="15" s="1"/>
  <c r="AT116" i="15" s="1"/>
  <c r="AX116" i="15" s="1"/>
  <c r="AY116" i="15" s="1"/>
  <c r="N68" i="27"/>
  <c r="P67" i="27"/>
  <c r="Q67" i="27" s="1"/>
  <c r="S67" i="27" s="1"/>
  <c r="U67" i="27" s="1"/>
  <c r="AQ67" i="27" s="1"/>
  <c r="AU67" i="27" s="1"/>
  <c r="O68" i="27"/>
  <c r="O99" i="15"/>
  <c r="O132" i="24"/>
  <c r="P132" i="24" s="1"/>
  <c r="Q132" i="24" s="1"/>
  <c r="S132" i="24" s="1"/>
  <c r="U132" i="24" s="1"/>
  <c r="AT132" i="24" s="1"/>
  <c r="P144" i="24"/>
  <c r="Q144" i="24" s="1"/>
  <c r="S144" i="24" s="1"/>
  <c r="U144" i="24" s="1"/>
  <c r="AT144" i="24" s="1"/>
  <c r="AX144" i="24" s="1"/>
  <c r="P145" i="6"/>
  <c r="Q145" i="6" s="1"/>
  <c r="S145" i="6" s="1"/>
  <c r="U145" i="6" s="1"/>
  <c r="AT145" i="6" s="1"/>
  <c r="AX145" i="6" s="1"/>
  <c r="P145" i="14"/>
  <c r="Q145" i="14" s="1"/>
  <c r="S145" i="14" s="1"/>
  <c r="U145" i="14" s="1"/>
  <c r="AT145" i="14" s="1"/>
  <c r="AX145" i="14" s="1"/>
  <c r="BA130" i="2"/>
  <c r="AX130" i="2"/>
  <c r="AX128" i="22"/>
  <c r="BA128" i="22"/>
  <c r="P146" i="27"/>
  <c r="Q146" i="27" s="1"/>
  <c r="S146" i="27" s="1"/>
  <c r="U146" i="27" s="1"/>
  <c r="AT146" i="27" s="1"/>
  <c r="AX146" i="27" s="1"/>
  <c r="AX128" i="33"/>
  <c r="BA128" i="33"/>
  <c r="N115" i="12"/>
  <c r="O115" i="12" s="1"/>
  <c r="AX129" i="21"/>
  <c r="BA129" i="21"/>
  <c r="O115" i="24"/>
  <c r="P115" i="2"/>
  <c r="Q115" i="2" s="1"/>
  <c r="S115" i="2" s="1"/>
  <c r="U115" i="2" s="1"/>
  <c r="AT115" i="2" s="1"/>
  <c r="AX115" i="2" s="1"/>
  <c r="P131" i="4"/>
  <c r="Q131" i="4" s="1"/>
  <c r="S131" i="4" s="1"/>
  <c r="U131" i="4" s="1"/>
  <c r="AT131" i="4" s="1"/>
  <c r="BA131" i="24"/>
  <c r="AX131" i="24"/>
  <c r="P83" i="26"/>
  <c r="Q83" i="26" s="1"/>
  <c r="S83" i="26" s="1"/>
  <c r="U83" i="26" s="1"/>
  <c r="AQ83" i="26" s="1"/>
  <c r="AU83" i="26" s="1"/>
  <c r="P52" i="17"/>
  <c r="Q52" i="17" s="1"/>
  <c r="S52" i="17" s="1"/>
  <c r="U52" i="17" s="1"/>
  <c r="AQ52" i="17" s="1"/>
  <c r="AU52" i="17" s="1"/>
  <c r="P98" i="21"/>
  <c r="Q98" i="21" s="1"/>
  <c r="S98" i="21" s="1"/>
  <c r="U98" i="21" s="1"/>
  <c r="AJ98" i="21" s="1"/>
  <c r="AN98" i="21" s="1"/>
  <c r="P68" i="5"/>
  <c r="Q68" i="5" s="1"/>
  <c r="S68" i="5" s="1"/>
  <c r="U68" i="5" s="1"/>
  <c r="AQ68" i="5" s="1"/>
  <c r="AU68" i="5" s="1"/>
  <c r="O69" i="5"/>
  <c r="P69" i="5" s="1"/>
  <c r="Q69" i="5" s="1"/>
  <c r="S69" i="5" s="1"/>
  <c r="U69" i="5" s="1"/>
  <c r="AQ69" i="5" s="1"/>
  <c r="AU69" i="5" s="1"/>
  <c r="AV69" i="5" s="1"/>
  <c r="O129" i="20"/>
  <c r="O53" i="33"/>
  <c r="P53" i="33" s="1"/>
  <c r="Q53" i="33" s="1"/>
  <c r="S53" i="33" s="1"/>
  <c r="U53" i="33" s="1"/>
  <c r="AQ53" i="33" s="1"/>
  <c r="AU53" i="33" s="1"/>
  <c r="AV53" i="33" s="1"/>
  <c r="P145" i="29"/>
  <c r="Q145" i="29" s="1"/>
  <c r="S145" i="29" s="1"/>
  <c r="U145" i="29" s="1"/>
  <c r="AT145" i="29" s="1"/>
  <c r="AX145" i="29" s="1"/>
  <c r="O115" i="14"/>
  <c r="P114" i="4"/>
  <c r="Q114" i="4" s="1"/>
  <c r="S114" i="4" s="1"/>
  <c r="U114" i="4" s="1"/>
  <c r="AT114" i="4" s="1"/>
  <c r="AX114" i="4" s="1"/>
  <c r="N115" i="3"/>
  <c r="O115" i="3" s="1"/>
  <c r="P114" i="3"/>
  <c r="Q114" i="3" s="1"/>
  <c r="S114" i="3" s="1"/>
  <c r="U114" i="3" s="1"/>
  <c r="AT114" i="3" s="1"/>
  <c r="AX114" i="3" s="1"/>
  <c r="P145" i="12"/>
  <c r="Q145" i="12" s="1"/>
  <c r="S145" i="12" s="1"/>
  <c r="U145" i="12" s="1"/>
  <c r="AT145" i="12" s="1"/>
  <c r="AX145" i="12" s="1"/>
  <c r="P131" i="3"/>
  <c r="Q131" i="3" s="1"/>
  <c r="S131" i="3" s="1"/>
  <c r="U131" i="3" s="1"/>
  <c r="AT131" i="3" s="1"/>
  <c r="O132" i="3"/>
  <c r="P132" i="3" s="1"/>
  <c r="Q132" i="3" s="1"/>
  <c r="S132" i="3" s="1"/>
  <c r="U132" i="3" s="1"/>
  <c r="AT132" i="3" s="1"/>
  <c r="P131" i="19"/>
  <c r="Q131" i="19" s="1"/>
  <c r="S131" i="19" s="1"/>
  <c r="U131" i="19" s="1"/>
  <c r="AT131" i="19" s="1"/>
  <c r="O132" i="19"/>
  <c r="P132" i="19" s="1"/>
  <c r="Q132" i="19" s="1"/>
  <c r="S132" i="19" s="1"/>
  <c r="U132" i="19" s="1"/>
  <c r="AT132" i="19" s="1"/>
  <c r="BA128" i="20"/>
  <c r="AX128" i="20"/>
  <c r="BB132" i="25"/>
  <c r="P115" i="8"/>
  <c r="Q115" i="8" s="1"/>
  <c r="S115" i="8" s="1"/>
  <c r="U115" i="8" s="1"/>
  <c r="AT115" i="8" s="1"/>
  <c r="AX115" i="8" s="1"/>
  <c r="P99" i="29"/>
  <c r="Q99" i="29" s="1"/>
  <c r="S99" i="29" s="1"/>
  <c r="U99" i="29" s="1"/>
  <c r="AJ99" i="29" s="1"/>
  <c r="AN99" i="29" s="1"/>
  <c r="P82" i="31"/>
  <c r="Q82" i="31" s="1"/>
  <c r="S82" i="31" s="1"/>
  <c r="U82" i="31" s="1"/>
  <c r="AQ82" i="31" s="1"/>
  <c r="AU82" i="31" s="1"/>
  <c r="P144" i="18"/>
  <c r="Q144" i="18" s="1"/>
  <c r="S144" i="18" s="1"/>
  <c r="U144" i="18" s="1"/>
  <c r="AT144" i="18" s="1"/>
  <c r="AX144" i="18" s="1"/>
  <c r="O145" i="18"/>
  <c r="O116" i="23"/>
  <c r="P116" i="23" s="1"/>
  <c r="Q116" i="23" s="1"/>
  <c r="S116" i="23" s="1"/>
  <c r="U116" i="23" s="1"/>
  <c r="AT116" i="23" s="1"/>
  <c r="AX116" i="23" s="1"/>
  <c r="AY116" i="23" s="1"/>
  <c r="P144" i="5"/>
  <c r="Q144" i="5" s="1"/>
  <c r="S144" i="5" s="1"/>
  <c r="U144" i="5" s="1"/>
  <c r="AT144" i="5" s="1"/>
  <c r="AX144" i="5" s="1"/>
  <c r="P144" i="7"/>
  <c r="Q144" i="7" s="1"/>
  <c r="S144" i="7" s="1"/>
  <c r="U144" i="7" s="1"/>
  <c r="AT144" i="7" s="1"/>
  <c r="AX144" i="7" s="1"/>
  <c r="P115" i="29"/>
  <c r="Q115" i="29" s="1"/>
  <c r="S115" i="29" s="1"/>
  <c r="U115" i="29" s="1"/>
  <c r="AT115" i="29" s="1"/>
  <c r="AX115" i="29" s="1"/>
  <c r="P114" i="11"/>
  <c r="Q114" i="11" s="1"/>
  <c r="S114" i="11" s="1"/>
  <c r="U114" i="11" s="1"/>
  <c r="AT114" i="11" s="1"/>
  <c r="AX114" i="11" s="1"/>
  <c r="N115" i="11"/>
  <c r="AX130" i="14"/>
  <c r="BA130" i="14"/>
  <c r="N146" i="4"/>
  <c r="P145" i="4"/>
  <c r="Q145" i="4" s="1"/>
  <c r="S145" i="4" s="1"/>
  <c r="U145" i="4" s="1"/>
  <c r="AT145" i="4" s="1"/>
  <c r="AX145" i="4" s="1"/>
  <c r="O146" i="4"/>
  <c r="P113" i="26"/>
  <c r="Q113" i="26" s="1"/>
  <c r="S113" i="26" s="1"/>
  <c r="U113" i="26" s="1"/>
  <c r="AT113" i="26" s="1"/>
  <c r="AX113" i="26" s="1"/>
  <c r="O114" i="26"/>
  <c r="P131" i="27"/>
  <c r="Q131" i="27" s="1"/>
  <c r="S131" i="27" s="1"/>
  <c r="U131" i="27" s="1"/>
  <c r="AT131" i="27" s="1"/>
  <c r="O132" i="27"/>
  <c r="P132" i="27" s="1"/>
  <c r="Q132" i="27" s="1"/>
  <c r="S132" i="27" s="1"/>
  <c r="U132" i="27" s="1"/>
  <c r="AT132" i="27" s="1"/>
  <c r="N115" i="14"/>
  <c r="P129" i="23"/>
  <c r="Q129" i="23" s="1"/>
  <c r="S129" i="23" s="1"/>
  <c r="U129" i="23" s="1"/>
  <c r="AT129" i="23" s="1"/>
  <c r="O130" i="23"/>
  <c r="P68" i="26"/>
  <c r="Q68" i="26" s="1"/>
  <c r="S68" i="26" s="1"/>
  <c r="U68" i="26" s="1"/>
  <c r="AQ68" i="26" s="1"/>
  <c r="AU68" i="26" s="1"/>
  <c r="O69" i="26"/>
  <c r="P69" i="26" s="1"/>
  <c r="Q69" i="26" s="1"/>
  <c r="S69" i="26" s="1"/>
  <c r="U69" i="26" s="1"/>
  <c r="AQ69" i="26" s="1"/>
  <c r="AU69" i="26" s="1"/>
  <c r="AV69" i="26" s="1"/>
  <c r="O115" i="22"/>
  <c r="P144" i="19"/>
  <c r="Q144" i="19" s="1"/>
  <c r="S144" i="19" s="1"/>
  <c r="U144" i="19" s="1"/>
  <c r="AT144" i="19" s="1"/>
  <c r="AX144" i="19" s="1"/>
  <c r="N131" i="14"/>
  <c r="O131" i="14" s="1"/>
  <c r="P145" i="8"/>
  <c r="Q145" i="8" s="1"/>
  <c r="S145" i="8" s="1"/>
  <c r="U145" i="8" s="1"/>
  <c r="AT145" i="8" s="1"/>
  <c r="AX145" i="8" s="1"/>
  <c r="N146" i="8"/>
  <c r="N146" i="2"/>
  <c r="O146" i="2" s="1"/>
  <c r="P129" i="15"/>
  <c r="Q129" i="15" s="1"/>
  <c r="S129" i="15" s="1"/>
  <c r="U129" i="15" s="1"/>
  <c r="AT129" i="15" s="1"/>
  <c r="O130" i="15"/>
  <c r="P130" i="16"/>
  <c r="Q130" i="16" s="1"/>
  <c r="S130" i="16" s="1"/>
  <c r="U130" i="16" s="1"/>
  <c r="AT130" i="16" s="1"/>
  <c r="N131" i="16"/>
  <c r="O131" i="16" s="1"/>
  <c r="P99" i="26"/>
  <c r="Q99" i="26" s="1"/>
  <c r="S99" i="26" s="1"/>
  <c r="U99" i="26" s="1"/>
  <c r="AJ99" i="26" s="1"/>
  <c r="AN99" i="26" s="1"/>
  <c r="N131" i="28"/>
  <c r="O131" i="28" s="1"/>
  <c r="P130" i="28"/>
  <c r="Q130" i="28" s="1"/>
  <c r="S130" i="28" s="1"/>
  <c r="U130" i="28" s="1"/>
  <c r="AT130" i="28" s="1"/>
  <c r="P144" i="30"/>
  <c r="Q144" i="30" s="1"/>
  <c r="S144" i="30" s="1"/>
  <c r="U144" i="30" s="1"/>
  <c r="AT144" i="30" s="1"/>
  <c r="AX144" i="30" s="1"/>
  <c r="O145" i="30"/>
  <c r="P98" i="31"/>
  <c r="Q98" i="31" s="1"/>
  <c r="S98" i="31" s="1"/>
  <c r="U98" i="31" s="1"/>
  <c r="AJ98" i="31" s="1"/>
  <c r="AN98" i="31" s="1"/>
  <c r="N99" i="31"/>
  <c r="BA129" i="18"/>
  <c r="AX129" i="18"/>
  <c r="N115" i="17"/>
  <c r="P114" i="17"/>
  <c r="Q114" i="17" s="1"/>
  <c r="S114" i="17" s="1"/>
  <c r="U114" i="17" s="1"/>
  <c r="AT114" i="17" s="1"/>
  <c r="AX114" i="17" s="1"/>
  <c r="O115" i="17"/>
  <c r="O68" i="23"/>
  <c r="P36" i="29"/>
  <c r="Q36" i="29" s="1"/>
  <c r="S36" i="29" s="1"/>
  <c r="U36" i="29" s="1"/>
  <c r="AQ36" i="29" s="1"/>
  <c r="AU36" i="29" s="1"/>
  <c r="O37" i="29"/>
  <c r="P37" i="29" s="1"/>
  <c r="Q37" i="29" s="1"/>
  <c r="S37" i="29" s="1"/>
  <c r="U37" i="29" s="1"/>
  <c r="AQ37" i="29" s="1"/>
  <c r="AU37" i="29" s="1"/>
  <c r="AV37" i="29" s="1"/>
  <c r="BA132" i="30"/>
  <c r="AX132" i="30"/>
  <c r="AY132" i="30" s="1"/>
  <c r="BA128" i="15"/>
  <c r="AX128" i="15"/>
  <c r="AX130" i="27"/>
  <c r="BA130" i="27"/>
  <c r="BA129" i="16"/>
  <c r="AX129" i="16"/>
  <c r="P99" i="8"/>
  <c r="Q99" i="8" s="1"/>
  <c r="S99" i="8" s="1"/>
  <c r="U99" i="8" s="1"/>
  <c r="AJ99" i="8" s="1"/>
  <c r="AN99" i="8" s="1"/>
  <c r="O100" i="8"/>
  <c r="P100" i="8" s="1"/>
  <c r="Q100" i="8" s="1"/>
  <c r="S100" i="8" s="1"/>
  <c r="U100" i="8" s="1"/>
  <c r="AJ100" i="8" s="1"/>
  <c r="AN100" i="8" s="1"/>
  <c r="AO100" i="8" s="1"/>
  <c r="AX129" i="28"/>
  <c r="BA129" i="28"/>
  <c r="P114" i="19"/>
  <c r="Q114" i="19" s="1"/>
  <c r="S114" i="19" s="1"/>
  <c r="U114" i="19" s="1"/>
  <c r="AT114" i="19" s="1"/>
  <c r="AX114" i="19" s="1"/>
  <c r="O132" i="5"/>
  <c r="P132" i="5" s="1"/>
  <c r="Q132" i="5" s="1"/>
  <c r="S132" i="5" s="1"/>
  <c r="U132" i="5" s="1"/>
  <c r="AT132" i="5" s="1"/>
  <c r="O84" i="22"/>
  <c r="P84" i="22" s="1"/>
  <c r="Q84" i="22" s="1"/>
  <c r="S84" i="22" s="1"/>
  <c r="U84" i="22" s="1"/>
  <c r="AQ84" i="22" s="1"/>
  <c r="AU84" i="22" s="1"/>
  <c r="AV84" i="22" s="1"/>
  <c r="P131" i="13"/>
  <c r="Q131" i="13" s="1"/>
  <c r="S131" i="13" s="1"/>
  <c r="U131" i="13" s="1"/>
  <c r="AT131" i="13" s="1"/>
  <c r="P144" i="10"/>
  <c r="Q144" i="10" s="1"/>
  <c r="S144" i="10" s="1"/>
  <c r="U144" i="10" s="1"/>
  <c r="AT144" i="10" s="1"/>
  <c r="AX144" i="10" s="1"/>
  <c r="O145" i="10"/>
  <c r="N146" i="16"/>
  <c r="O146" i="16" s="1"/>
  <c r="N68" i="23"/>
  <c r="P98" i="14"/>
  <c r="Q98" i="14" s="1"/>
  <c r="S98" i="14" s="1"/>
  <c r="U98" i="14" s="1"/>
  <c r="AJ98" i="14" s="1"/>
  <c r="AN98" i="14" s="1"/>
  <c r="O145" i="15"/>
  <c r="BA131" i="30"/>
  <c r="AX131" i="30"/>
  <c r="O68" i="17"/>
  <c r="BA130" i="11"/>
  <c r="AX130" i="11"/>
  <c r="O147" i="1"/>
  <c r="P147" i="1" s="1"/>
  <c r="Q147" i="1" s="1"/>
  <c r="S147" i="1" s="1"/>
  <c r="U147" i="1" s="1"/>
  <c r="AT147" i="1" s="1"/>
  <c r="AX147" i="1" s="1"/>
  <c r="AY147" i="1" s="1"/>
  <c r="O84" i="16"/>
  <c r="P84" i="16" s="1"/>
  <c r="Q84" i="16" s="1"/>
  <c r="S84" i="16" s="1"/>
  <c r="U84" i="16" s="1"/>
  <c r="AQ84" i="16" s="1"/>
  <c r="AU84" i="16" s="1"/>
  <c r="AV84" i="16" s="1"/>
  <c r="O145" i="17"/>
  <c r="BA131" i="5"/>
  <c r="AX131" i="5"/>
  <c r="BA128" i="17"/>
  <c r="AX128" i="17"/>
  <c r="N115" i="30"/>
  <c r="BB132" i="1"/>
  <c r="P83" i="28"/>
  <c r="Q83" i="28" s="1"/>
  <c r="S83" i="28" s="1"/>
  <c r="U83" i="28" s="1"/>
  <c r="AQ83" i="28" s="1"/>
  <c r="AU83" i="28" s="1"/>
  <c r="O84" i="28"/>
  <c r="P84" i="28" s="1"/>
  <c r="Q84" i="28" s="1"/>
  <c r="S84" i="28" s="1"/>
  <c r="U84" i="28" s="1"/>
  <c r="AQ84" i="28" s="1"/>
  <c r="AU84" i="28" s="1"/>
  <c r="AV84" i="28" s="1"/>
  <c r="P146" i="3"/>
  <c r="Q146" i="3" s="1"/>
  <c r="S146" i="3" s="1"/>
  <c r="U146" i="3" s="1"/>
  <c r="AT146" i="3" s="1"/>
  <c r="AX146" i="3" s="1"/>
  <c r="O147" i="3"/>
  <c r="P147" i="3" s="1"/>
  <c r="Q147" i="3" s="1"/>
  <c r="S147" i="3" s="1"/>
  <c r="U147" i="3" s="1"/>
  <c r="AT147" i="3" s="1"/>
  <c r="AX147" i="3" s="1"/>
  <c r="AY147" i="3" s="1"/>
  <c r="P113" i="31"/>
  <c r="Q113" i="31" s="1"/>
  <c r="S113" i="31" s="1"/>
  <c r="U113" i="31" s="1"/>
  <c r="AT113" i="31" s="1"/>
  <c r="AX113" i="31" s="1"/>
  <c r="O114" i="31"/>
  <c r="O146" i="20"/>
  <c r="P130" i="12"/>
  <c r="Q130" i="12" s="1"/>
  <c r="S130" i="12" s="1"/>
  <c r="U130" i="12" s="1"/>
  <c r="AT130" i="12" s="1"/>
  <c r="AX129" i="12"/>
  <c r="BA129" i="12"/>
  <c r="O115" i="30"/>
  <c r="O129" i="29"/>
  <c r="P36" i="26"/>
  <c r="Q36" i="26" s="1"/>
  <c r="S36" i="26" s="1"/>
  <c r="U36" i="26" s="1"/>
  <c r="AQ36" i="26" s="1"/>
  <c r="AU36" i="26" s="1"/>
  <c r="O84" i="14"/>
  <c r="P84" i="14" s="1"/>
  <c r="Q84" i="14" s="1"/>
  <c r="S84" i="14" s="1"/>
  <c r="U84" i="14" s="1"/>
  <c r="AQ84" i="14" s="1"/>
  <c r="AU84" i="14" s="1"/>
  <c r="AV84" i="14" s="1"/>
  <c r="N68" i="17"/>
  <c r="O129" i="17"/>
  <c r="O53" i="19"/>
  <c r="P53" i="19" s="1"/>
  <c r="Q53" i="19" s="1"/>
  <c r="S53" i="19" s="1"/>
  <c r="U53" i="19" s="1"/>
  <c r="AQ53" i="19" s="1"/>
  <c r="AU53" i="19" s="1"/>
  <c r="AV53" i="19" s="1"/>
  <c r="N99" i="10"/>
  <c r="O99" i="10" s="1"/>
  <c r="O99" i="18"/>
  <c r="O145" i="22"/>
  <c r="N146" i="20"/>
  <c r="O145" i="9"/>
  <c r="BB132" i="34" l="1"/>
  <c r="AY132" i="34"/>
  <c r="I13" i="34" s="1"/>
  <c r="K13" i="34" s="1"/>
  <c r="P131" i="28"/>
  <c r="Q131" i="28" s="1"/>
  <c r="S131" i="28" s="1"/>
  <c r="U131" i="28" s="1"/>
  <c r="AT131" i="28" s="1"/>
  <c r="O132" i="28"/>
  <c r="P132" i="28" s="1"/>
  <c r="Q132" i="28" s="1"/>
  <c r="S132" i="28" s="1"/>
  <c r="U132" i="28" s="1"/>
  <c r="AT132" i="28" s="1"/>
  <c r="P115" i="12"/>
  <c r="Q115" i="12" s="1"/>
  <c r="S115" i="12" s="1"/>
  <c r="U115" i="12" s="1"/>
  <c r="AT115" i="12" s="1"/>
  <c r="AX115" i="12" s="1"/>
  <c r="O116" i="12"/>
  <c r="P116" i="12" s="1"/>
  <c r="Q116" i="12" s="1"/>
  <c r="S116" i="12" s="1"/>
  <c r="U116" i="12" s="1"/>
  <c r="AT116" i="12" s="1"/>
  <c r="AX116" i="12" s="1"/>
  <c r="AY116" i="12" s="1"/>
  <c r="P131" i="16"/>
  <c r="Q131" i="16" s="1"/>
  <c r="S131" i="16" s="1"/>
  <c r="U131" i="16" s="1"/>
  <c r="AT131" i="16" s="1"/>
  <c r="O132" i="16"/>
  <c r="P132" i="16" s="1"/>
  <c r="Q132" i="16" s="1"/>
  <c r="S132" i="16" s="1"/>
  <c r="U132" i="16" s="1"/>
  <c r="AT132" i="16" s="1"/>
  <c r="P146" i="16"/>
  <c r="Q146" i="16" s="1"/>
  <c r="S146" i="16" s="1"/>
  <c r="U146" i="16" s="1"/>
  <c r="AT146" i="16" s="1"/>
  <c r="AX146" i="16" s="1"/>
  <c r="P83" i="17"/>
  <c r="Q83" i="17" s="1"/>
  <c r="S83" i="17" s="1"/>
  <c r="U83" i="17" s="1"/>
  <c r="AQ83" i="17" s="1"/>
  <c r="AU83" i="17" s="1"/>
  <c r="O84" i="17"/>
  <c r="P84" i="17" s="1"/>
  <c r="Q84" i="17" s="1"/>
  <c r="S84" i="17" s="1"/>
  <c r="U84" i="17" s="1"/>
  <c r="AQ84" i="17" s="1"/>
  <c r="AU84" i="17" s="1"/>
  <c r="AV84" i="17" s="1"/>
  <c r="P131" i="2"/>
  <c r="Q131" i="2" s="1"/>
  <c r="S131" i="2" s="1"/>
  <c r="U131" i="2" s="1"/>
  <c r="AT131" i="2" s="1"/>
  <c r="O132" i="2"/>
  <c r="P132" i="2" s="1"/>
  <c r="Q132" i="2" s="1"/>
  <c r="S132" i="2" s="1"/>
  <c r="U132" i="2" s="1"/>
  <c r="AT132" i="2" s="1"/>
  <c r="P99" i="10"/>
  <c r="Q99" i="10" s="1"/>
  <c r="S99" i="10" s="1"/>
  <c r="U99" i="10" s="1"/>
  <c r="AJ99" i="10" s="1"/>
  <c r="AN99" i="10" s="1"/>
  <c r="P115" i="3"/>
  <c r="Q115" i="3" s="1"/>
  <c r="S115" i="3" s="1"/>
  <c r="U115" i="3" s="1"/>
  <c r="AT115" i="3" s="1"/>
  <c r="AX115" i="3" s="1"/>
  <c r="O116" i="3"/>
  <c r="P116" i="3" s="1"/>
  <c r="Q116" i="3" s="1"/>
  <c r="S116" i="3" s="1"/>
  <c r="U116" i="3" s="1"/>
  <c r="AT116" i="3" s="1"/>
  <c r="AX116" i="3" s="1"/>
  <c r="AY116" i="3" s="1"/>
  <c r="P146" i="20"/>
  <c r="Q146" i="20" s="1"/>
  <c r="S146" i="20" s="1"/>
  <c r="U146" i="20" s="1"/>
  <c r="AT146" i="20" s="1"/>
  <c r="AX146" i="20" s="1"/>
  <c r="BA131" i="13"/>
  <c r="AX131" i="13"/>
  <c r="AX129" i="22"/>
  <c r="BA129" i="22"/>
  <c r="BA131" i="7"/>
  <c r="AX131" i="7"/>
  <c r="BB132" i="30"/>
  <c r="AX130" i="28"/>
  <c r="BA130" i="28"/>
  <c r="P115" i="22"/>
  <c r="Q115" i="22" s="1"/>
  <c r="S115" i="22" s="1"/>
  <c r="U115" i="22" s="1"/>
  <c r="AT115" i="22" s="1"/>
  <c r="AX115" i="22" s="1"/>
  <c r="O116" i="22"/>
  <c r="P116" i="22" s="1"/>
  <c r="Q116" i="22" s="1"/>
  <c r="S116" i="22" s="1"/>
  <c r="U116" i="22" s="1"/>
  <c r="AT116" i="22" s="1"/>
  <c r="AX116" i="22" s="1"/>
  <c r="AY116" i="22" s="1"/>
  <c r="N83" i="31"/>
  <c r="O83" i="31" s="1"/>
  <c r="N146" i="12"/>
  <c r="N99" i="21"/>
  <c r="O99" i="21" s="1"/>
  <c r="P36" i="1"/>
  <c r="Q36" i="1" s="1"/>
  <c r="S36" i="1" s="1"/>
  <c r="U36" i="1" s="1"/>
  <c r="AQ36" i="1" s="1"/>
  <c r="AU36" i="1" s="1"/>
  <c r="O37" i="1"/>
  <c r="P37" i="1" s="1"/>
  <c r="Q37" i="1" s="1"/>
  <c r="S37" i="1" s="1"/>
  <c r="U37" i="1" s="1"/>
  <c r="AQ37" i="1" s="1"/>
  <c r="AU37" i="1" s="1"/>
  <c r="AV37" i="1" s="1"/>
  <c r="I13" i="1" s="1"/>
  <c r="K13" i="1" s="1"/>
  <c r="N146" i="33"/>
  <c r="AX130" i="18"/>
  <c r="BA130" i="18"/>
  <c r="P145" i="28"/>
  <c r="Q145" i="28" s="1"/>
  <c r="S145" i="28" s="1"/>
  <c r="U145" i="28" s="1"/>
  <c r="AT145" i="28" s="1"/>
  <c r="AX145" i="28" s="1"/>
  <c r="AX132" i="24"/>
  <c r="AY132" i="24" s="1"/>
  <c r="BA132" i="24"/>
  <c r="BB132" i="24" s="1"/>
  <c r="P146" i="21"/>
  <c r="Q146" i="21" s="1"/>
  <c r="S146" i="21" s="1"/>
  <c r="U146" i="21" s="1"/>
  <c r="AT146" i="21" s="1"/>
  <c r="AX146" i="21" s="1"/>
  <c r="O147" i="21"/>
  <c r="P147" i="21" s="1"/>
  <c r="Q147" i="21" s="1"/>
  <c r="S147" i="21" s="1"/>
  <c r="U147" i="21" s="1"/>
  <c r="AT147" i="21" s="1"/>
  <c r="AX147" i="21" s="1"/>
  <c r="AY147" i="21" s="1"/>
  <c r="BA132" i="9"/>
  <c r="AX132" i="9"/>
  <c r="AY132" i="9" s="1"/>
  <c r="P129" i="17"/>
  <c r="Q129" i="17" s="1"/>
  <c r="S129" i="17" s="1"/>
  <c r="U129" i="17" s="1"/>
  <c r="AT129" i="17" s="1"/>
  <c r="P114" i="31"/>
  <c r="Q114" i="31" s="1"/>
  <c r="S114" i="31" s="1"/>
  <c r="U114" i="31" s="1"/>
  <c r="AT114" i="31" s="1"/>
  <c r="AX114" i="31" s="1"/>
  <c r="BA132" i="5"/>
  <c r="BB132" i="5" s="1"/>
  <c r="AX132" i="5"/>
  <c r="AY132" i="5" s="1"/>
  <c r="O100" i="26"/>
  <c r="P100" i="26" s="1"/>
  <c r="Q100" i="26" s="1"/>
  <c r="S100" i="26" s="1"/>
  <c r="U100" i="26" s="1"/>
  <c r="AJ100" i="26" s="1"/>
  <c r="AN100" i="26" s="1"/>
  <c r="AO100" i="26" s="1"/>
  <c r="O115" i="11"/>
  <c r="O100" i="29"/>
  <c r="P100" i="29" s="1"/>
  <c r="Q100" i="29" s="1"/>
  <c r="S100" i="29" s="1"/>
  <c r="U100" i="29" s="1"/>
  <c r="AJ100" i="29" s="1"/>
  <c r="AN100" i="29" s="1"/>
  <c r="AO100" i="29" s="1"/>
  <c r="O53" i="17"/>
  <c r="P53" i="17" s="1"/>
  <c r="Q53" i="17" s="1"/>
  <c r="S53" i="17" s="1"/>
  <c r="U53" i="17" s="1"/>
  <c r="AQ53" i="17" s="1"/>
  <c r="AU53" i="17" s="1"/>
  <c r="AV53" i="17" s="1"/>
  <c r="O147" i="27"/>
  <c r="P147" i="27" s="1"/>
  <c r="Q147" i="27" s="1"/>
  <c r="S147" i="27" s="1"/>
  <c r="U147" i="27" s="1"/>
  <c r="AT147" i="27" s="1"/>
  <c r="AX147" i="27" s="1"/>
  <c r="AY147" i="27" s="1"/>
  <c r="P99" i="15"/>
  <c r="Q99" i="15" s="1"/>
  <c r="S99" i="15" s="1"/>
  <c r="U99" i="15" s="1"/>
  <c r="AJ99" i="15" s="1"/>
  <c r="AN99" i="15" s="1"/>
  <c r="N131" i="31"/>
  <c r="O131" i="31" s="1"/>
  <c r="BA131" i="9"/>
  <c r="AX131" i="9"/>
  <c r="O37" i="26"/>
  <c r="P37" i="26" s="1"/>
  <c r="Q37" i="26" s="1"/>
  <c r="S37" i="26" s="1"/>
  <c r="U37" i="26" s="1"/>
  <c r="AQ37" i="26" s="1"/>
  <c r="AU37" i="26" s="1"/>
  <c r="AV37" i="26" s="1"/>
  <c r="N115" i="19"/>
  <c r="O115" i="19" s="1"/>
  <c r="O116" i="8"/>
  <c r="P116" i="8" s="1"/>
  <c r="Q116" i="8" s="1"/>
  <c r="S116" i="8" s="1"/>
  <c r="U116" i="8" s="1"/>
  <c r="AT116" i="8" s="1"/>
  <c r="AX116" i="8" s="1"/>
  <c r="AY116" i="8" s="1"/>
  <c r="O115" i="4"/>
  <c r="O84" i="26"/>
  <c r="P84" i="26" s="1"/>
  <c r="Q84" i="26" s="1"/>
  <c r="S84" i="26" s="1"/>
  <c r="U84" i="26" s="1"/>
  <c r="AQ84" i="26" s="1"/>
  <c r="AU84" i="26" s="1"/>
  <c r="AV84" i="26" s="1"/>
  <c r="O144" i="31"/>
  <c r="P99" i="11"/>
  <c r="Q99" i="11" s="1"/>
  <c r="S99" i="11" s="1"/>
  <c r="U99" i="11" s="1"/>
  <c r="AJ99" i="11" s="1"/>
  <c r="AN99" i="11" s="1"/>
  <c r="O100" i="11"/>
  <c r="P100" i="11" s="1"/>
  <c r="Q100" i="11" s="1"/>
  <c r="S100" i="11" s="1"/>
  <c r="U100" i="11" s="1"/>
  <c r="AJ100" i="11" s="1"/>
  <c r="AN100" i="11" s="1"/>
  <c r="AO100" i="11" s="1"/>
  <c r="P115" i="9"/>
  <c r="Q115" i="9" s="1"/>
  <c r="S115" i="9" s="1"/>
  <c r="U115" i="9" s="1"/>
  <c r="AT115" i="9" s="1"/>
  <c r="AX115" i="9" s="1"/>
  <c r="O116" i="9"/>
  <c r="P116" i="9" s="1"/>
  <c r="Q116" i="9" s="1"/>
  <c r="S116" i="9" s="1"/>
  <c r="U116" i="9" s="1"/>
  <c r="AT116" i="9" s="1"/>
  <c r="AX116" i="9" s="1"/>
  <c r="AY116" i="9" s="1"/>
  <c r="P68" i="23"/>
  <c r="Q68" i="23" s="1"/>
  <c r="S68" i="23" s="1"/>
  <c r="U68" i="23" s="1"/>
  <c r="AQ68" i="23" s="1"/>
  <c r="AU68" i="23" s="1"/>
  <c r="O69" i="23"/>
  <c r="P69" i="23" s="1"/>
  <c r="Q69" i="23" s="1"/>
  <c r="S69" i="23" s="1"/>
  <c r="U69" i="23" s="1"/>
  <c r="AQ69" i="23" s="1"/>
  <c r="AU69" i="23" s="1"/>
  <c r="AV69" i="23" s="1"/>
  <c r="P115" i="17"/>
  <c r="Q115" i="17" s="1"/>
  <c r="S115" i="17" s="1"/>
  <c r="U115" i="17" s="1"/>
  <c r="AT115" i="17" s="1"/>
  <c r="AX115" i="17" s="1"/>
  <c r="O116" i="17"/>
  <c r="P116" i="17" s="1"/>
  <c r="Q116" i="17" s="1"/>
  <c r="S116" i="17" s="1"/>
  <c r="U116" i="17" s="1"/>
  <c r="AT116" i="17" s="1"/>
  <c r="AX116" i="17" s="1"/>
  <c r="AY116" i="17" s="1"/>
  <c r="P130" i="23"/>
  <c r="Q130" i="23" s="1"/>
  <c r="S130" i="23" s="1"/>
  <c r="U130" i="23" s="1"/>
  <c r="AT130" i="23" s="1"/>
  <c r="AX132" i="8"/>
  <c r="AY132" i="8" s="1"/>
  <c r="BA132" i="8"/>
  <c r="BB132" i="8" s="1"/>
  <c r="P68" i="17"/>
  <c r="Q68" i="17" s="1"/>
  <c r="S68" i="17" s="1"/>
  <c r="U68" i="17" s="1"/>
  <c r="AQ68" i="17" s="1"/>
  <c r="AU68" i="17" s="1"/>
  <c r="P129" i="29"/>
  <c r="Q129" i="29" s="1"/>
  <c r="S129" i="29" s="1"/>
  <c r="U129" i="29" s="1"/>
  <c r="AT129" i="29" s="1"/>
  <c r="O130" i="29"/>
  <c r="P145" i="15"/>
  <c r="Q145" i="15" s="1"/>
  <c r="S145" i="15" s="1"/>
  <c r="U145" i="15" s="1"/>
  <c r="AT145" i="15" s="1"/>
  <c r="AX145" i="15" s="1"/>
  <c r="AX130" i="16"/>
  <c r="BA130" i="16"/>
  <c r="BA129" i="23"/>
  <c r="AX129" i="23"/>
  <c r="O116" i="29"/>
  <c r="P116" i="29" s="1"/>
  <c r="Q116" i="29" s="1"/>
  <c r="S116" i="29" s="1"/>
  <c r="U116" i="29" s="1"/>
  <c r="AT116" i="29" s="1"/>
  <c r="AX116" i="29" s="1"/>
  <c r="AY116" i="29" s="1"/>
  <c r="N115" i="4"/>
  <c r="O131" i="26"/>
  <c r="P130" i="15"/>
  <c r="Q130" i="15" s="1"/>
  <c r="S130" i="15" s="1"/>
  <c r="U130" i="15" s="1"/>
  <c r="AT130" i="15" s="1"/>
  <c r="P115" i="14"/>
  <c r="Q115" i="14" s="1"/>
  <c r="S115" i="14" s="1"/>
  <c r="U115" i="14" s="1"/>
  <c r="AT115" i="14" s="1"/>
  <c r="AX115" i="14" s="1"/>
  <c r="O116" i="14"/>
  <c r="P116" i="14" s="1"/>
  <c r="Q116" i="14" s="1"/>
  <c r="S116" i="14" s="1"/>
  <c r="U116" i="14" s="1"/>
  <c r="AT116" i="14" s="1"/>
  <c r="AX116" i="14" s="1"/>
  <c r="AY116" i="14" s="1"/>
  <c r="P36" i="14"/>
  <c r="Q36" i="14" s="1"/>
  <c r="S36" i="14" s="1"/>
  <c r="U36" i="14" s="1"/>
  <c r="AQ36" i="14" s="1"/>
  <c r="AU36" i="14" s="1"/>
  <c r="P115" i="30"/>
  <c r="Q115" i="30" s="1"/>
  <c r="S115" i="30" s="1"/>
  <c r="U115" i="30" s="1"/>
  <c r="AT115" i="30" s="1"/>
  <c r="AX115" i="30" s="1"/>
  <c r="N99" i="14"/>
  <c r="O99" i="14" s="1"/>
  <c r="BA129" i="15"/>
  <c r="AX129" i="15"/>
  <c r="O145" i="7"/>
  <c r="O132" i="4"/>
  <c r="P132" i="4" s="1"/>
  <c r="Q132" i="4" s="1"/>
  <c r="S132" i="4" s="1"/>
  <c r="U132" i="4" s="1"/>
  <c r="AT132" i="4" s="1"/>
  <c r="BA130" i="26"/>
  <c r="AX130" i="26"/>
  <c r="N146" i="23"/>
  <c r="O146" i="23" s="1"/>
  <c r="O100" i="23"/>
  <c r="P100" i="23" s="1"/>
  <c r="Q100" i="23" s="1"/>
  <c r="S100" i="23" s="1"/>
  <c r="U100" i="23" s="1"/>
  <c r="AJ100" i="23" s="1"/>
  <c r="AN100" i="23" s="1"/>
  <c r="AO100" i="23" s="1"/>
  <c r="P146" i="2"/>
  <c r="Q146" i="2" s="1"/>
  <c r="S146" i="2" s="1"/>
  <c r="U146" i="2" s="1"/>
  <c r="AT146" i="2" s="1"/>
  <c r="AX146" i="2" s="1"/>
  <c r="O147" i="2"/>
  <c r="P147" i="2" s="1"/>
  <c r="Q147" i="2" s="1"/>
  <c r="S147" i="2" s="1"/>
  <c r="U147" i="2" s="1"/>
  <c r="AT147" i="2" s="1"/>
  <c r="AX147" i="2" s="1"/>
  <c r="AY147" i="2" s="1"/>
  <c r="AX132" i="27"/>
  <c r="AY132" i="27" s="1"/>
  <c r="BA132" i="27"/>
  <c r="BA132" i="19"/>
  <c r="BB132" i="19" s="1"/>
  <c r="AX132" i="19"/>
  <c r="AX131" i="4"/>
  <c r="BA131" i="4"/>
  <c r="P130" i="21"/>
  <c r="Q130" i="21" s="1"/>
  <c r="S130" i="21" s="1"/>
  <c r="U130" i="21" s="1"/>
  <c r="AT130" i="21" s="1"/>
  <c r="O115" i="21"/>
  <c r="BA130" i="31"/>
  <c r="AX130" i="31"/>
  <c r="O99" i="31"/>
  <c r="O146" i="8"/>
  <c r="BA131" i="27"/>
  <c r="AX131" i="27"/>
  <c r="O145" i="5"/>
  <c r="BA131" i="19"/>
  <c r="AX131" i="19"/>
  <c r="N146" i="29"/>
  <c r="O146" i="29" s="1"/>
  <c r="O116" i="2"/>
  <c r="P116" i="2" s="1"/>
  <c r="Q116" i="2" s="1"/>
  <c r="S116" i="2" s="1"/>
  <c r="U116" i="2" s="1"/>
  <c r="AT116" i="2" s="1"/>
  <c r="AX116" i="2" s="1"/>
  <c r="AY116" i="2" s="1"/>
  <c r="N146" i="14"/>
  <c r="O146" i="14" s="1"/>
  <c r="N115" i="21"/>
  <c r="O132" i="11"/>
  <c r="P132" i="11" s="1"/>
  <c r="Q132" i="11" s="1"/>
  <c r="S132" i="11" s="1"/>
  <c r="U132" i="11" s="1"/>
  <c r="AT132" i="11" s="1"/>
  <c r="BA130" i="12"/>
  <c r="AX130" i="12"/>
  <c r="N115" i="26"/>
  <c r="P114" i="26"/>
  <c r="Q114" i="26" s="1"/>
  <c r="S114" i="26" s="1"/>
  <c r="U114" i="26" s="1"/>
  <c r="AT114" i="26" s="1"/>
  <c r="AX114" i="26" s="1"/>
  <c r="BA132" i="3"/>
  <c r="BB132" i="3" s="1"/>
  <c r="AX132" i="3"/>
  <c r="AY132" i="3" s="1"/>
  <c r="P114" i="7"/>
  <c r="Q114" i="7" s="1"/>
  <c r="S114" i="7" s="1"/>
  <c r="U114" i="7" s="1"/>
  <c r="AT114" i="7" s="1"/>
  <c r="AX114" i="7" s="1"/>
  <c r="N115" i="7"/>
  <c r="AX132" i="6"/>
  <c r="BA132" i="6"/>
  <c r="BB132" i="6" s="1"/>
  <c r="BA131" i="11"/>
  <c r="AX131" i="11"/>
  <c r="N131" i="12"/>
  <c r="O131" i="12" s="1"/>
  <c r="P145" i="10"/>
  <c r="Q145" i="10" s="1"/>
  <c r="S145" i="10" s="1"/>
  <c r="U145" i="10" s="1"/>
  <c r="AT145" i="10" s="1"/>
  <c r="AX145" i="10" s="1"/>
  <c r="AX131" i="3"/>
  <c r="BA131" i="3"/>
  <c r="P129" i="20"/>
  <c r="Q129" i="20" s="1"/>
  <c r="S129" i="20" s="1"/>
  <c r="U129" i="20" s="1"/>
  <c r="AT129" i="20" s="1"/>
  <c r="P115" i="24"/>
  <c r="Q115" i="24" s="1"/>
  <c r="S115" i="24" s="1"/>
  <c r="U115" i="24" s="1"/>
  <c r="AT115" i="24" s="1"/>
  <c r="AX115" i="24" s="1"/>
  <c r="O116" i="24"/>
  <c r="P116" i="24" s="1"/>
  <c r="Q116" i="24" s="1"/>
  <c r="S116" i="24" s="1"/>
  <c r="U116" i="24" s="1"/>
  <c r="AT116" i="24" s="1"/>
  <c r="AX116" i="24" s="1"/>
  <c r="AY116" i="24" s="1"/>
  <c r="N146" i="6"/>
  <c r="O146" i="6" s="1"/>
  <c r="P129" i="33"/>
  <c r="Q129" i="33" s="1"/>
  <c r="S129" i="33" s="1"/>
  <c r="U129" i="33" s="1"/>
  <c r="AT129" i="33" s="1"/>
  <c r="O130" i="33"/>
  <c r="O100" i="5"/>
  <c r="P100" i="5" s="1"/>
  <c r="Q100" i="5" s="1"/>
  <c r="S100" i="5" s="1"/>
  <c r="U100" i="5" s="1"/>
  <c r="AJ100" i="5" s="1"/>
  <c r="AN100" i="5" s="1"/>
  <c r="AO100" i="5" s="1"/>
  <c r="BA131" i="6"/>
  <c r="AX131" i="6"/>
  <c r="O69" i="25"/>
  <c r="P69" i="25" s="1"/>
  <c r="Q69" i="25" s="1"/>
  <c r="S69" i="25" s="1"/>
  <c r="U69" i="25" s="1"/>
  <c r="AQ69" i="25" s="1"/>
  <c r="AU69" i="25" s="1"/>
  <c r="AV69" i="25" s="1"/>
  <c r="I13" i="25" s="1"/>
  <c r="K13" i="25" s="1"/>
  <c r="O116" i="18"/>
  <c r="P116" i="18" s="1"/>
  <c r="Q116" i="18" s="1"/>
  <c r="S116" i="18" s="1"/>
  <c r="U116" i="18" s="1"/>
  <c r="AT116" i="18" s="1"/>
  <c r="AX116" i="18" s="1"/>
  <c r="AY116" i="18" s="1"/>
  <c r="P68" i="27"/>
  <c r="Q68" i="27" s="1"/>
  <c r="S68" i="27" s="1"/>
  <c r="U68" i="27" s="1"/>
  <c r="AQ68" i="27" s="1"/>
  <c r="AU68" i="27" s="1"/>
  <c r="P145" i="9"/>
  <c r="Q145" i="9" s="1"/>
  <c r="S145" i="9" s="1"/>
  <c r="U145" i="9" s="1"/>
  <c r="AT145" i="9" s="1"/>
  <c r="AX145" i="9" s="1"/>
  <c r="P145" i="17"/>
  <c r="Q145" i="17" s="1"/>
  <c r="S145" i="17" s="1"/>
  <c r="U145" i="17" s="1"/>
  <c r="AT145" i="17" s="1"/>
  <c r="AX145" i="17" s="1"/>
  <c r="N146" i="17"/>
  <c r="O146" i="17"/>
  <c r="P131" i="14"/>
  <c r="Q131" i="14" s="1"/>
  <c r="S131" i="14" s="1"/>
  <c r="U131" i="14" s="1"/>
  <c r="AT131" i="14" s="1"/>
  <c r="P145" i="18"/>
  <c r="Q145" i="18" s="1"/>
  <c r="S145" i="18" s="1"/>
  <c r="U145" i="18" s="1"/>
  <c r="AT145" i="18" s="1"/>
  <c r="AX145" i="18" s="1"/>
  <c r="P68" i="14"/>
  <c r="Q68" i="14" s="1"/>
  <c r="S68" i="14" s="1"/>
  <c r="U68" i="14" s="1"/>
  <c r="AQ68" i="14" s="1"/>
  <c r="AU68" i="14" s="1"/>
  <c r="P145" i="22"/>
  <c r="Q145" i="22" s="1"/>
  <c r="S145" i="22" s="1"/>
  <c r="U145" i="22" s="1"/>
  <c r="AT145" i="22" s="1"/>
  <c r="AX145" i="22" s="1"/>
  <c r="P145" i="30"/>
  <c r="Q145" i="30" s="1"/>
  <c r="S145" i="30" s="1"/>
  <c r="U145" i="30" s="1"/>
  <c r="AT145" i="30" s="1"/>
  <c r="AX145" i="30" s="1"/>
  <c r="P146" i="4"/>
  <c r="Q146" i="4" s="1"/>
  <c r="S146" i="4" s="1"/>
  <c r="U146" i="4" s="1"/>
  <c r="AT146" i="4" s="1"/>
  <c r="AX146" i="4" s="1"/>
  <c r="P99" i="18"/>
  <c r="Q99" i="18" s="1"/>
  <c r="S99" i="18" s="1"/>
  <c r="U99" i="18" s="1"/>
  <c r="AJ99" i="18" s="1"/>
  <c r="AN99" i="18" s="1"/>
  <c r="O100" i="18"/>
  <c r="P100" i="18" s="1"/>
  <c r="Q100" i="18" s="1"/>
  <c r="S100" i="18" s="1"/>
  <c r="U100" i="18" s="1"/>
  <c r="AJ100" i="18" s="1"/>
  <c r="AN100" i="18" s="1"/>
  <c r="AO100" i="18" s="1"/>
  <c r="O132" i="13"/>
  <c r="P132" i="13" s="1"/>
  <c r="Q132" i="13" s="1"/>
  <c r="S132" i="13" s="1"/>
  <c r="U132" i="13" s="1"/>
  <c r="AT132" i="13" s="1"/>
  <c r="O145" i="19"/>
  <c r="O146" i="12"/>
  <c r="O145" i="24"/>
  <c r="O130" i="22"/>
  <c r="O146" i="33"/>
  <c r="O131" i="18"/>
  <c r="P131" i="10"/>
  <c r="Q131" i="10" s="1"/>
  <c r="S131" i="10" s="1"/>
  <c r="U131" i="10" s="1"/>
  <c r="AT131" i="10" s="1"/>
  <c r="O132" i="10"/>
  <c r="P132" i="10" s="1"/>
  <c r="Q132" i="10" s="1"/>
  <c r="S132" i="10" s="1"/>
  <c r="U132" i="10" s="1"/>
  <c r="AT132" i="10" s="1"/>
  <c r="O132" i="7"/>
  <c r="P132" i="7" s="1"/>
  <c r="Q132" i="7" s="1"/>
  <c r="S132" i="7" s="1"/>
  <c r="U132" i="7" s="1"/>
  <c r="AT132" i="7" s="1"/>
  <c r="P115" i="19" l="1"/>
  <c r="Q115" i="19" s="1"/>
  <c r="S115" i="19" s="1"/>
  <c r="U115" i="19" s="1"/>
  <c r="AT115" i="19" s="1"/>
  <c r="AX115" i="19" s="1"/>
  <c r="O116" i="19"/>
  <c r="P116" i="19" s="1"/>
  <c r="Q116" i="19" s="1"/>
  <c r="S116" i="19" s="1"/>
  <c r="U116" i="19" s="1"/>
  <c r="AT116" i="19" s="1"/>
  <c r="AX116" i="19" s="1"/>
  <c r="AY116" i="19" s="1"/>
  <c r="P83" i="31"/>
  <c r="Q83" i="31" s="1"/>
  <c r="S83" i="31" s="1"/>
  <c r="U83" i="31" s="1"/>
  <c r="AQ83" i="31" s="1"/>
  <c r="AU83" i="31" s="1"/>
  <c r="O84" i="31"/>
  <c r="P84" i="31" s="1"/>
  <c r="Q84" i="31" s="1"/>
  <c r="S84" i="31" s="1"/>
  <c r="U84" i="31" s="1"/>
  <c r="AQ84" i="31" s="1"/>
  <c r="AU84" i="31" s="1"/>
  <c r="AV84" i="31" s="1"/>
  <c r="P146" i="6"/>
  <c r="Q146" i="6" s="1"/>
  <c r="S146" i="6" s="1"/>
  <c r="U146" i="6" s="1"/>
  <c r="AT146" i="6" s="1"/>
  <c r="AX146" i="6" s="1"/>
  <c r="O147" i="6"/>
  <c r="P147" i="6" s="1"/>
  <c r="Q147" i="6" s="1"/>
  <c r="S147" i="6" s="1"/>
  <c r="U147" i="6" s="1"/>
  <c r="AT147" i="6" s="1"/>
  <c r="AX147" i="6" s="1"/>
  <c r="AY147" i="6" s="1"/>
  <c r="P131" i="12"/>
  <c r="Q131" i="12" s="1"/>
  <c r="S131" i="12" s="1"/>
  <c r="U131" i="12" s="1"/>
  <c r="AT131" i="12" s="1"/>
  <c r="O132" i="12"/>
  <c r="P132" i="12" s="1"/>
  <c r="Q132" i="12" s="1"/>
  <c r="S132" i="12" s="1"/>
  <c r="U132" i="12" s="1"/>
  <c r="AT132" i="12" s="1"/>
  <c r="P146" i="29"/>
  <c r="Q146" i="29" s="1"/>
  <c r="S146" i="29" s="1"/>
  <c r="U146" i="29" s="1"/>
  <c r="AT146" i="29" s="1"/>
  <c r="AX146" i="29" s="1"/>
  <c r="P131" i="31"/>
  <c r="Q131" i="31" s="1"/>
  <c r="S131" i="31" s="1"/>
  <c r="U131" i="31" s="1"/>
  <c r="AT131" i="31" s="1"/>
  <c r="O132" i="31"/>
  <c r="P132" i="31" s="1"/>
  <c r="Q132" i="31" s="1"/>
  <c r="S132" i="31" s="1"/>
  <c r="U132" i="31" s="1"/>
  <c r="AT132" i="31" s="1"/>
  <c r="P146" i="23"/>
  <c r="Q146" i="23" s="1"/>
  <c r="S146" i="23" s="1"/>
  <c r="U146" i="23" s="1"/>
  <c r="AT146" i="23" s="1"/>
  <c r="AX146" i="23" s="1"/>
  <c r="N131" i="29"/>
  <c r="P130" i="29"/>
  <c r="Q130" i="29" s="1"/>
  <c r="S130" i="29" s="1"/>
  <c r="U130" i="29" s="1"/>
  <c r="AT130" i="29" s="1"/>
  <c r="O131" i="29"/>
  <c r="P146" i="8"/>
  <c r="Q146" i="8" s="1"/>
  <c r="S146" i="8" s="1"/>
  <c r="U146" i="8" s="1"/>
  <c r="AT146" i="8" s="1"/>
  <c r="AX146" i="8" s="1"/>
  <c r="P131" i="18"/>
  <c r="Q131" i="18" s="1"/>
  <c r="S131" i="18" s="1"/>
  <c r="U131" i="18" s="1"/>
  <c r="AT131" i="18" s="1"/>
  <c r="N146" i="22"/>
  <c r="O146" i="22" s="1"/>
  <c r="N146" i="9"/>
  <c r="O146" i="9" s="1"/>
  <c r="O115" i="26"/>
  <c r="P99" i="31"/>
  <c r="Q99" i="31" s="1"/>
  <c r="S99" i="31" s="1"/>
  <c r="U99" i="31" s="1"/>
  <c r="AJ99" i="31" s="1"/>
  <c r="AN99" i="31" s="1"/>
  <c r="O100" i="31"/>
  <c r="P100" i="31" s="1"/>
  <c r="Q100" i="31" s="1"/>
  <c r="S100" i="31" s="1"/>
  <c r="U100" i="31" s="1"/>
  <c r="AJ100" i="31" s="1"/>
  <c r="AN100" i="31" s="1"/>
  <c r="AO100" i="31" s="1"/>
  <c r="BA129" i="29"/>
  <c r="AX129" i="29"/>
  <c r="P144" i="31"/>
  <c r="Q144" i="31" s="1"/>
  <c r="S144" i="31" s="1"/>
  <c r="U144" i="31" s="1"/>
  <c r="AT144" i="31" s="1"/>
  <c r="AX144" i="31" s="1"/>
  <c r="O145" i="31"/>
  <c r="BA131" i="10"/>
  <c r="AX131" i="10"/>
  <c r="P146" i="33"/>
  <c r="Q146" i="33" s="1"/>
  <c r="S146" i="33" s="1"/>
  <c r="U146" i="33" s="1"/>
  <c r="AT146" i="33" s="1"/>
  <c r="AX146" i="33" s="1"/>
  <c r="O147" i="33"/>
  <c r="P147" i="33" s="1"/>
  <c r="Q147" i="33" s="1"/>
  <c r="S147" i="33" s="1"/>
  <c r="U147" i="33" s="1"/>
  <c r="AT147" i="33" s="1"/>
  <c r="AX147" i="33" s="1"/>
  <c r="AY147" i="33" s="1"/>
  <c r="O69" i="14"/>
  <c r="P69" i="14" s="1"/>
  <c r="Q69" i="14" s="1"/>
  <c r="S69" i="14" s="1"/>
  <c r="U69" i="14" s="1"/>
  <c r="AQ69" i="14" s="1"/>
  <c r="AU69" i="14" s="1"/>
  <c r="AV69" i="14" s="1"/>
  <c r="O69" i="27"/>
  <c r="P69" i="27" s="1"/>
  <c r="Q69" i="27" s="1"/>
  <c r="S69" i="27" s="1"/>
  <c r="U69" i="27" s="1"/>
  <c r="AQ69" i="27" s="1"/>
  <c r="AU69" i="27" s="1"/>
  <c r="AV69" i="27" s="1"/>
  <c r="O69" i="17"/>
  <c r="P69" i="17" s="1"/>
  <c r="Q69" i="17" s="1"/>
  <c r="S69" i="17" s="1"/>
  <c r="U69" i="17" s="1"/>
  <c r="AQ69" i="17" s="1"/>
  <c r="AU69" i="17" s="1"/>
  <c r="AV69" i="17" s="1"/>
  <c r="O146" i="28"/>
  <c r="P115" i="4"/>
  <c r="Q115" i="4" s="1"/>
  <c r="S115" i="4" s="1"/>
  <c r="U115" i="4" s="1"/>
  <c r="AT115" i="4" s="1"/>
  <c r="AX115" i="4" s="1"/>
  <c r="O116" i="4"/>
  <c r="P116" i="4" s="1"/>
  <c r="Q116" i="4" s="1"/>
  <c r="S116" i="4" s="1"/>
  <c r="U116" i="4" s="1"/>
  <c r="AT116" i="4" s="1"/>
  <c r="AX116" i="4" s="1"/>
  <c r="AY116" i="4" s="1"/>
  <c r="I13" i="4" s="1"/>
  <c r="K13" i="4" s="1"/>
  <c r="N146" i="10"/>
  <c r="O146" i="10" s="1"/>
  <c r="N131" i="15"/>
  <c r="O131" i="15" s="1"/>
  <c r="N146" i="28"/>
  <c r="AX131" i="2"/>
  <c r="BA131" i="2"/>
  <c r="P115" i="11"/>
  <c r="Q115" i="11" s="1"/>
  <c r="S115" i="11" s="1"/>
  <c r="U115" i="11" s="1"/>
  <c r="AT115" i="11" s="1"/>
  <c r="AX115" i="11" s="1"/>
  <c r="O116" i="11"/>
  <c r="P116" i="11" s="1"/>
  <c r="Q116" i="11" s="1"/>
  <c r="S116" i="11" s="1"/>
  <c r="U116" i="11" s="1"/>
  <c r="AT116" i="11" s="1"/>
  <c r="AX116" i="11" s="1"/>
  <c r="AY116" i="11" s="1"/>
  <c r="P130" i="22"/>
  <c r="Q130" i="22" s="1"/>
  <c r="S130" i="22" s="1"/>
  <c r="U130" i="22" s="1"/>
  <c r="AT130" i="22" s="1"/>
  <c r="N131" i="22"/>
  <c r="P146" i="12"/>
  <c r="Q146" i="12" s="1"/>
  <c r="S146" i="12" s="1"/>
  <c r="U146" i="12" s="1"/>
  <c r="AT146" i="12" s="1"/>
  <c r="AX146" i="12" s="1"/>
  <c r="O147" i="12"/>
  <c r="P147" i="12" s="1"/>
  <c r="Q147" i="12" s="1"/>
  <c r="S147" i="12" s="1"/>
  <c r="U147" i="12" s="1"/>
  <c r="AT147" i="12" s="1"/>
  <c r="AX147" i="12" s="1"/>
  <c r="AY147" i="12" s="1"/>
  <c r="P145" i="19"/>
  <c r="Q145" i="19" s="1"/>
  <c r="S145" i="19" s="1"/>
  <c r="U145" i="19" s="1"/>
  <c r="AT145" i="19" s="1"/>
  <c r="AX145" i="19" s="1"/>
  <c r="P115" i="21"/>
  <c r="Q115" i="21" s="1"/>
  <c r="S115" i="21" s="1"/>
  <c r="U115" i="21" s="1"/>
  <c r="AT115" i="21" s="1"/>
  <c r="AX115" i="21" s="1"/>
  <c r="O116" i="21"/>
  <c r="P116" i="21" s="1"/>
  <c r="Q116" i="21" s="1"/>
  <c r="S116" i="21" s="1"/>
  <c r="U116" i="21" s="1"/>
  <c r="AT116" i="21" s="1"/>
  <c r="AX116" i="21" s="1"/>
  <c r="AY116" i="21" s="1"/>
  <c r="BA132" i="4"/>
  <c r="BB132" i="4" s="1"/>
  <c r="AX132" i="4"/>
  <c r="AY132" i="4" s="1"/>
  <c r="P131" i="26"/>
  <c r="Q131" i="26" s="1"/>
  <c r="S131" i="26" s="1"/>
  <c r="U131" i="26" s="1"/>
  <c r="AT131" i="26" s="1"/>
  <c r="O132" i="26"/>
  <c r="P132" i="26" s="1"/>
  <c r="Q132" i="26" s="1"/>
  <c r="S132" i="26" s="1"/>
  <c r="U132" i="26" s="1"/>
  <c r="AT132" i="26" s="1"/>
  <c r="N115" i="31"/>
  <c r="O115" i="31" s="1"/>
  <c r="AX132" i="10"/>
  <c r="AY132" i="10" s="1"/>
  <c r="BA132" i="10"/>
  <c r="BB132" i="10" s="1"/>
  <c r="BA132" i="11"/>
  <c r="BB132" i="11" s="1"/>
  <c r="AX132" i="11"/>
  <c r="AY132" i="11" s="1"/>
  <c r="I13" i="11" s="1"/>
  <c r="K13" i="11" s="1"/>
  <c r="BA132" i="13"/>
  <c r="BB132" i="13" s="1"/>
  <c r="AX132" i="13"/>
  <c r="AY132" i="13" s="1"/>
  <c r="O146" i="18"/>
  <c r="O131" i="21"/>
  <c r="N131" i="23"/>
  <c r="O131" i="23" s="1"/>
  <c r="O130" i="17"/>
  <c r="O147" i="16"/>
  <c r="P147" i="16" s="1"/>
  <c r="Q147" i="16" s="1"/>
  <c r="S147" i="16" s="1"/>
  <c r="U147" i="16" s="1"/>
  <c r="AT147" i="16" s="1"/>
  <c r="AX147" i="16" s="1"/>
  <c r="AY147" i="16" s="1"/>
  <c r="P146" i="14"/>
  <c r="Q146" i="14" s="1"/>
  <c r="S146" i="14" s="1"/>
  <c r="U146" i="14" s="1"/>
  <c r="AT146" i="14" s="1"/>
  <c r="AX146" i="14" s="1"/>
  <c r="O147" i="14"/>
  <c r="P147" i="14" s="1"/>
  <c r="Q147" i="14" s="1"/>
  <c r="S147" i="14" s="1"/>
  <c r="U147" i="14" s="1"/>
  <c r="AT147" i="14" s="1"/>
  <c r="AX147" i="14" s="1"/>
  <c r="AY147" i="14" s="1"/>
  <c r="N146" i="7"/>
  <c r="O146" i="7" s="1"/>
  <c r="P145" i="7"/>
  <c r="Q145" i="7" s="1"/>
  <c r="S145" i="7" s="1"/>
  <c r="U145" i="7" s="1"/>
  <c r="AT145" i="7" s="1"/>
  <c r="AX145" i="7" s="1"/>
  <c r="BA130" i="23"/>
  <c r="AX130" i="23"/>
  <c r="BA129" i="17"/>
  <c r="AX129" i="17"/>
  <c r="BA129" i="20"/>
  <c r="AX129" i="20"/>
  <c r="AY132" i="6"/>
  <c r="I13" i="6" s="1"/>
  <c r="K13" i="6" s="1"/>
  <c r="I13" i="2"/>
  <c r="K13" i="2" s="1"/>
  <c r="N131" i="21"/>
  <c r="BA132" i="16"/>
  <c r="AX132" i="16"/>
  <c r="AX130" i="21"/>
  <c r="BA130" i="21"/>
  <c r="N146" i="18"/>
  <c r="P130" i="33"/>
  <c r="Q130" i="33" s="1"/>
  <c r="S130" i="33" s="1"/>
  <c r="U130" i="33" s="1"/>
  <c r="AT130" i="33" s="1"/>
  <c r="O147" i="4"/>
  <c r="P147" i="4" s="1"/>
  <c r="Q147" i="4" s="1"/>
  <c r="S147" i="4" s="1"/>
  <c r="U147" i="4" s="1"/>
  <c r="AT147" i="4" s="1"/>
  <c r="AX147" i="4" s="1"/>
  <c r="AY147" i="4" s="1"/>
  <c r="O132" i="14"/>
  <c r="P132" i="14" s="1"/>
  <c r="Q132" i="14" s="1"/>
  <c r="S132" i="14" s="1"/>
  <c r="U132" i="14" s="1"/>
  <c r="AT132" i="14" s="1"/>
  <c r="BA129" i="33"/>
  <c r="AX129" i="33"/>
  <c r="O115" i="7"/>
  <c r="O100" i="15"/>
  <c r="P100" i="15" s="1"/>
  <c r="Q100" i="15" s="1"/>
  <c r="S100" i="15" s="1"/>
  <c r="U100" i="15" s="1"/>
  <c r="AJ100" i="15" s="1"/>
  <c r="AN100" i="15" s="1"/>
  <c r="AO100" i="15" s="1"/>
  <c r="BB132" i="9"/>
  <c r="P99" i="21"/>
  <c r="Q99" i="21" s="1"/>
  <c r="S99" i="21" s="1"/>
  <c r="U99" i="21" s="1"/>
  <c r="AJ99" i="21" s="1"/>
  <c r="AN99" i="21" s="1"/>
  <c r="O100" i="21"/>
  <c r="P100" i="21" s="1"/>
  <c r="Q100" i="21" s="1"/>
  <c r="S100" i="21" s="1"/>
  <c r="U100" i="21" s="1"/>
  <c r="AJ100" i="21" s="1"/>
  <c r="AN100" i="21" s="1"/>
  <c r="AO100" i="21" s="1"/>
  <c r="O147" i="20"/>
  <c r="P147" i="20" s="1"/>
  <c r="Q147" i="20" s="1"/>
  <c r="S147" i="20" s="1"/>
  <c r="U147" i="20" s="1"/>
  <c r="AT147" i="20" s="1"/>
  <c r="AX147" i="20" s="1"/>
  <c r="AY147" i="20" s="1"/>
  <c r="BA131" i="16"/>
  <c r="AX131" i="16"/>
  <c r="AX130" i="15"/>
  <c r="BA130" i="15"/>
  <c r="BA131" i="14"/>
  <c r="AX131" i="14"/>
  <c r="P99" i="14"/>
  <c r="Q99" i="14" s="1"/>
  <c r="S99" i="14" s="1"/>
  <c r="U99" i="14" s="1"/>
  <c r="AJ99" i="14" s="1"/>
  <c r="AN99" i="14" s="1"/>
  <c r="O100" i="14"/>
  <c r="P100" i="14" s="1"/>
  <c r="Q100" i="14" s="1"/>
  <c r="S100" i="14" s="1"/>
  <c r="U100" i="14" s="1"/>
  <c r="AJ100" i="14" s="1"/>
  <c r="AN100" i="14" s="1"/>
  <c r="AO100" i="14" s="1"/>
  <c r="N146" i="24"/>
  <c r="P145" i="24"/>
  <c r="Q145" i="24" s="1"/>
  <c r="S145" i="24" s="1"/>
  <c r="U145" i="24" s="1"/>
  <c r="AT145" i="24" s="1"/>
  <c r="AX145" i="24" s="1"/>
  <c r="AY132" i="19"/>
  <c r="O116" i="30"/>
  <c r="P116" i="30" s="1"/>
  <c r="Q116" i="30" s="1"/>
  <c r="S116" i="30" s="1"/>
  <c r="U116" i="30" s="1"/>
  <c r="AT116" i="30" s="1"/>
  <c r="AX116" i="30" s="1"/>
  <c r="AY116" i="30" s="1"/>
  <c r="I13" i="3"/>
  <c r="K13" i="3" s="1"/>
  <c r="AX132" i="2"/>
  <c r="AY132" i="2" s="1"/>
  <c r="BA132" i="2"/>
  <c r="BB132" i="2" s="1"/>
  <c r="P146" i="17"/>
  <c r="Q146" i="17" s="1"/>
  <c r="S146" i="17" s="1"/>
  <c r="U146" i="17" s="1"/>
  <c r="AT146" i="17" s="1"/>
  <c r="AX146" i="17" s="1"/>
  <c r="O147" i="17"/>
  <c r="P147" i="17" s="1"/>
  <c r="Q147" i="17" s="1"/>
  <c r="S147" i="17" s="1"/>
  <c r="U147" i="17" s="1"/>
  <c r="AT147" i="17" s="1"/>
  <c r="AX147" i="17" s="1"/>
  <c r="AY147" i="17" s="1"/>
  <c r="P145" i="5"/>
  <c r="Q145" i="5" s="1"/>
  <c r="S145" i="5" s="1"/>
  <c r="U145" i="5" s="1"/>
  <c r="AT145" i="5" s="1"/>
  <c r="AX145" i="5" s="1"/>
  <c r="O146" i="15"/>
  <c r="BA132" i="28"/>
  <c r="BB132" i="28" s="1"/>
  <c r="AX132" i="28"/>
  <c r="AY132" i="28" s="1"/>
  <c r="BA132" i="7"/>
  <c r="BB132" i="7" s="1"/>
  <c r="AX132" i="7"/>
  <c r="AY132" i="7" s="1"/>
  <c r="N146" i="30"/>
  <c r="O146" i="30" s="1"/>
  <c r="O130" i="20"/>
  <c r="BB132" i="27"/>
  <c r="O37" i="14"/>
  <c r="P37" i="14" s="1"/>
  <c r="Q37" i="14" s="1"/>
  <c r="S37" i="14" s="1"/>
  <c r="U37" i="14" s="1"/>
  <c r="AQ37" i="14" s="1"/>
  <c r="AU37" i="14" s="1"/>
  <c r="AV37" i="14" s="1"/>
  <c r="N146" i="15"/>
  <c r="O100" i="10"/>
  <c r="P100" i="10" s="1"/>
  <c r="Q100" i="10" s="1"/>
  <c r="S100" i="10" s="1"/>
  <c r="U100" i="10" s="1"/>
  <c r="AJ100" i="10" s="1"/>
  <c r="AN100" i="10" s="1"/>
  <c r="AO100" i="10" s="1"/>
  <c r="AX131" i="28"/>
  <c r="BA131" i="28"/>
  <c r="P131" i="23" l="1"/>
  <c r="Q131" i="23" s="1"/>
  <c r="S131" i="23" s="1"/>
  <c r="U131" i="23" s="1"/>
  <c r="AT131" i="23" s="1"/>
  <c r="O132" i="23"/>
  <c r="P132" i="23" s="1"/>
  <c r="Q132" i="23" s="1"/>
  <c r="S132" i="23" s="1"/>
  <c r="U132" i="23" s="1"/>
  <c r="AT132" i="23" s="1"/>
  <c r="P115" i="31"/>
  <c r="Q115" i="31" s="1"/>
  <c r="S115" i="31" s="1"/>
  <c r="U115" i="31" s="1"/>
  <c r="AT115" i="31" s="1"/>
  <c r="AX115" i="31" s="1"/>
  <c r="O116" i="31"/>
  <c r="P116" i="31" s="1"/>
  <c r="Q116" i="31" s="1"/>
  <c r="S116" i="31" s="1"/>
  <c r="U116" i="31" s="1"/>
  <c r="AT116" i="31" s="1"/>
  <c r="AX116" i="31" s="1"/>
  <c r="AY116" i="31" s="1"/>
  <c r="P131" i="15"/>
  <c r="Q131" i="15" s="1"/>
  <c r="S131" i="15" s="1"/>
  <c r="U131" i="15" s="1"/>
  <c r="AT131" i="15" s="1"/>
  <c r="O132" i="15"/>
  <c r="P132" i="15" s="1"/>
  <c r="Q132" i="15" s="1"/>
  <c r="S132" i="15" s="1"/>
  <c r="U132" i="15" s="1"/>
  <c r="AT132" i="15" s="1"/>
  <c r="P146" i="10"/>
  <c r="Q146" i="10" s="1"/>
  <c r="S146" i="10" s="1"/>
  <c r="U146" i="10" s="1"/>
  <c r="AT146" i="10" s="1"/>
  <c r="AX146" i="10" s="1"/>
  <c r="O147" i="10"/>
  <c r="P147" i="10" s="1"/>
  <c r="Q147" i="10" s="1"/>
  <c r="S147" i="10" s="1"/>
  <c r="U147" i="10" s="1"/>
  <c r="AT147" i="10" s="1"/>
  <c r="AX147" i="10" s="1"/>
  <c r="AY147" i="10" s="1"/>
  <c r="I13" i="10" s="1"/>
  <c r="K13" i="10" s="1"/>
  <c r="P146" i="7"/>
  <c r="Q146" i="7" s="1"/>
  <c r="S146" i="7" s="1"/>
  <c r="U146" i="7" s="1"/>
  <c r="AT146" i="7" s="1"/>
  <c r="AX146" i="7" s="1"/>
  <c r="O147" i="7"/>
  <c r="P147" i="7" s="1"/>
  <c r="Q147" i="7" s="1"/>
  <c r="S147" i="7" s="1"/>
  <c r="U147" i="7" s="1"/>
  <c r="AT147" i="7" s="1"/>
  <c r="AX147" i="7" s="1"/>
  <c r="AY147" i="7" s="1"/>
  <c r="P131" i="21"/>
  <c r="Q131" i="21" s="1"/>
  <c r="S131" i="21" s="1"/>
  <c r="U131" i="21" s="1"/>
  <c r="AT131" i="21" s="1"/>
  <c r="O132" i="21"/>
  <c r="P132" i="21" s="1"/>
  <c r="Q132" i="21" s="1"/>
  <c r="S132" i="21" s="1"/>
  <c r="U132" i="21" s="1"/>
  <c r="AT132" i="21" s="1"/>
  <c r="BA132" i="31"/>
  <c r="BB132" i="31" s="1"/>
  <c r="AX132" i="31"/>
  <c r="AY132" i="31" s="1"/>
  <c r="P146" i="18"/>
  <c r="Q146" i="18" s="1"/>
  <c r="S146" i="18" s="1"/>
  <c r="U146" i="18" s="1"/>
  <c r="AT146" i="18" s="1"/>
  <c r="AX146" i="18" s="1"/>
  <c r="O147" i="18"/>
  <c r="P147" i="18" s="1"/>
  <c r="Q147" i="18" s="1"/>
  <c r="S147" i="18" s="1"/>
  <c r="U147" i="18" s="1"/>
  <c r="AT147" i="18" s="1"/>
  <c r="AX147" i="18" s="1"/>
  <c r="AY147" i="18" s="1"/>
  <c r="BA131" i="31"/>
  <c r="AX131" i="31"/>
  <c r="I13" i="13"/>
  <c r="K13" i="13" s="1"/>
  <c r="N146" i="19"/>
  <c r="O146" i="19" s="1"/>
  <c r="O147" i="29"/>
  <c r="P147" i="29" s="1"/>
  <c r="Q147" i="29" s="1"/>
  <c r="S147" i="29" s="1"/>
  <c r="U147" i="29" s="1"/>
  <c r="AT147" i="29" s="1"/>
  <c r="AX147" i="29" s="1"/>
  <c r="AY147" i="29" s="1"/>
  <c r="P115" i="7"/>
  <c r="Q115" i="7" s="1"/>
  <c r="S115" i="7" s="1"/>
  <c r="U115" i="7" s="1"/>
  <c r="AT115" i="7" s="1"/>
  <c r="AX115" i="7" s="1"/>
  <c r="P146" i="9"/>
  <c r="Q146" i="9" s="1"/>
  <c r="S146" i="9" s="1"/>
  <c r="U146" i="9" s="1"/>
  <c r="AT146" i="9" s="1"/>
  <c r="AX146" i="9" s="1"/>
  <c r="P146" i="22"/>
  <c r="Q146" i="22" s="1"/>
  <c r="S146" i="22" s="1"/>
  <c r="U146" i="22" s="1"/>
  <c r="AT146" i="22" s="1"/>
  <c r="AX146" i="22" s="1"/>
  <c r="AX132" i="12"/>
  <c r="AY132" i="12" s="1"/>
  <c r="I13" i="12" s="1"/>
  <c r="K13" i="12" s="1"/>
  <c r="BA132" i="12"/>
  <c r="BB132" i="12" s="1"/>
  <c r="N146" i="5"/>
  <c r="O146" i="5" s="1"/>
  <c r="O131" i="22"/>
  <c r="O132" i="18"/>
  <c r="P132" i="18" s="1"/>
  <c r="Q132" i="18" s="1"/>
  <c r="S132" i="18" s="1"/>
  <c r="U132" i="18" s="1"/>
  <c r="AT132" i="18" s="1"/>
  <c r="AX131" i="12"/>
  <c r="BA131" i="12"/>
  <c r="AX130" i="33"/>
  <c r="BA130" i="33"/>
  <c r="I13" i="27"/>
  <c r="K13" i="27" s="1"/>
  <c r="AX131" i="18"/>
  <c r="BA131" i="18"/>
  <c r="P146" i="15"/>
  <c r="Q146" i="15" s="1"/>
  <c r="S146" i="15" s="1"/>
  <c r="U146" i="15" s="1"/>
  <c r="AT146" i="15" s="1"/>
  <c r="AX146" i="15" s="1"/>
  <c r="O147" i="15"/>
  <c r="P147" i="15" s="1"/>
  <c r="Q147" i="15" s="1"/>
  <c r="S147" i="15" s="1"/>
  <c r="U147" i="15" s="1"/>
  <c r="AT147" i="15" s="1"/>
  <c r="AX147" i="15" s="1"/>
  <c r="AY147" i="15" s="1"/>
  <c r="BA132" i="14"/>
  <c r="BB132" i="14" s="1"/>
  <c r="AX132" i="14"/>
  <c r="AY132" i="14" s="1"/>
  <c r="I13" i="14" s="1"/>
  <c r="K13" i="14" s="1"/>
  <c r="N131" i="33"/>
  <c r="O131" i="33" s="1"/>
  <c r="AX130" i="22"/>
  <c r="BA130" i="22"/>
  <c r="O147" i="8"/>
  <c r="P147" i="8" s="1"/>
  <c r="Q147" i="8" s="1"/>
  <c r="S147" i="8" s="1"/>
  <c r="U147" i="8" s="1"/>
  <c r="AT147" i="8" s="1"/>
  <c r="AX147" i="8" s="1"/>
  <c r="AY147" i="8" s="1"/>
  <c r="I13" i="8" s="1"/>
  <c r="K13" i="8" s="1"/>
  <c r="P146" i="28"/>
  <c r="Q146" i="28" s="1"/>
  <c r="S146" i="28" s="1"/>
  <c r="U146" i="28" s="1"/>
  <c r="AT146" i="28" s="1"/>
  <c r="AX146" i="28" s="1"/>
  <c r="O147" i="28"/>
  <c r="P147" i="28" s="1"/>
  <c r="Q147" i="28" s="1"/>
  <c r="S147" i="28" s="1"/>
  <c r="U147" i="28" s="1"/>
  <c r="AT147" i="28" s="1"/>
  <c r="AX147" i="28" s="1"/>
  <c r="AY147" i="28" s="1"/>
  <c r="I13" i="28" s="1"/>
  <c r="K13" i="28" s="1"/>
  <c r="P131" i="29"/>
  <c r="Q131" i="29" s="1"/>
  <c r="S131" i="29" s="1"/>
  <c r="U131" i="29" s="1"/>
  <c r="AT131" i="29" s="1"/>
  <c r="O132" i="29"/>
  <c r="P132" i="29" s="1"/>
  <c r="Q132" i="29" s="1"/>
  <c r="S132" i="29" s="1"/>
  <c r="U132" i="29" s="1"/>
  <c r="AT132" i="29" s="1"/>
  <c r="P130" i="20"/>
  <c r="Q130" i="20" s="1"/>
  <c r="S130" i="20" s="1"/>
  <c r="U130" i="20" s="1"/>
  <c r="AT130" i="20" s="1"/>
  <c r="N131" i="20"/>
  <c r="O131" i="20"/>
  <c r="AX132" i="26"/>
  <c r="AY132" i="26" s="1"/>
  <c r="BA132" i="26"/>
  <c r="BB132" i="26" s="1"/>
  <c r="AX130" i="29"/>
  <c r="BA130" i="29"/>
  <c r="AY132" i="16"/>
  <c r="AX131" i="26"/>
  <c r="BA131" i="26"/>
  <c r="BB132" i="16"/>
  <c r="P145" i="31"/>
  <c r="Q145" i="31" s="1"/>
  <c r="S145" i="31" s="1"/>
  <c r="U145" i="31" s="1"/>
  <c r="AT145" i="31" s="1"/>
  <c r="AX145" i="31" s="1"/>
  <c r="P115" i="26"/>
  <c r="Q115" i="26" s="1"/>
  <c r="S115" i="26" s="1"/>
  <c r="U115" i="26" s="1"/>
  <c r="AT115" i="26" s="1"/>
  <c r="AX115" i="26" s="1"/>
  <c r="O116" i="26"/>
  <c r="P116" i="26" s="1"/>
  <c r="Q116" i="26" s="1"/>
  <c r="S116" i="26" s="1"/>
  <c r="U116" i="26" s="1"/>
  <c r="AT116" i="26" s="1"/>
  <c r="AX116" i="26" s="1"/>
  <c r="AY116" i="26" s="1"/>
  <c r="I13" i="26" s="1"/>
  <c r="K13" i="26" s="1"/>
  <c r="P146" i="30"/>
  <c r="Q146" i="30" s="1"/>
  <c r="S146" i="30" s="1"/>
  <c r="U146" i="30" s="1"/>
  <c r="AT146" i="30" s="1"/>
  <c r="AX146" i="30" s="1"/>
  <c r="O147" i="30"/>
  <c r="P147" i="30" s="1"/>
  <c r="Q147" i="30" s="1"/>
  <c r="S147" i="30" s="1"/>
  <c r="U147" i="30" s="1"/>
  <c r="AT147" i="30" s="1"/>
  <c r="AX147" i="30" s="1"/>
  <c r="AY147" i="30" s="1"/>
  <c r="I13" i="30" s="1"/>
  <c r="K13" i="30" s="1"/>
  <c r="O146" i="24"/>
  <c r="P130" i="17"/>
  <c r="Q130" i="17" s="1"/>
  <c r="S130" i="17" s="1"/>
  <c r="U130" i="17" s="1"/>
  <c r="AT130" i="17" s="1"/>
  <c r="O147" i="23"/>
  <c r="P147" i="23" s="1"/>
  <c r="Q147" i="23" s="1"/>
  <c r="S147" i="23" s="1"/>
  <c r="U147" i="23" s="1"/>
  <c r="AT147" i="23" s="1"/>
  <c r="AX147" i="23" s="1"/>
  <c r="AY147" i="23" s="1"/>
  <c r="P131" i="33" l="1"/>
  <c r="Q131" i="33" s="1"/>
  <c r="S131" i="33" s="1"/>
  <c r="U131" i="33" s="1"/>
  <c r="AT131" i="33" s="1"/>
  <c r="O132" i="33"/>
  <c r="P132" i="33" s="1"/>
  <c r="Q132" i="33" s="1"/>
  <c r="S132" i="33" s="1"/>
  <c r="U132" i="33" s="1"/>
  <c r="AT132" i="33" s="1"/>
  <c r="P146" i="5"/>
  <c r="Q146" i="5" s="1"/>
  <c r="S146" i="5" s="1"/>
  <c r="U146" i="5" s="1"/>
  <c r="AT146" i="5" s="1"/>
  <c r="AX146" i="5" s="1"/>
  <c r="O147" i="5"/>
  <c r="P147" i="5" s="1"/>
  <c r="Q147" i="5" s="1"/>
  <c r="S147" i="5" s="1"/>
  <c r="U147" i="5" s="1"/>
  <c r="AT147" i="5" s="1"/>
  <c r="AX147" i="5" s="1"/>
  <c r="AY147" i="5" s="1"/>
  <c r="I13" i="5" s="1"/>
  <c r="K13" i="5" s="1"/>
  <c r="O147" i="22"/>
  <c r="P147" i="22" s="1"/>
  <c r="Q147" i="22" s="1"/>
  <c r="S147" i="22" s="1"/>
  <c r="U147" i="22" s="1"/>
  <c r="AT147" i="22" s="1"/>
  <c r="AX147" i="22" s="1"/>
  <c r="AY147" i="22" s="1"/>
  <c r="BA131" i="21"/>
  <c r="AX131" i="21"/>
  <c r="O147" i="9"/>
  <c r="P147" i="9" s="1"/>
  <c r="Q147" i="9" s="1"/>
  <c r="S147" i="9" s="1"/>
  <c r="U147" i="9" s="1"/>
  <c r="AT147" i="9" s="1"/>
  <c r="AX147" i="9" s="1"/>
  <c r="AY147" i="9" s="1"/>
  <c r="I13" i="9" s="1"/>
  <c r="K13" i="9" s="1"/>
  <c r="N146" i="31"/>
  <c r="O146" i="31" s="1"/>
  <c r="O116" i="7"/>
  <c r="P116" i="7" s="1"/>
  <c r="Q116" i="7" s="1"/>
  <c r="S116" i="7" s="1"/>
  <c r="U116" i="7" s="1"/>
  <c r="AT116" i="7" s="1"/>
  <c r="AX116" i="7" s="1"/>
  <c r="AY116" i="7" s="1"/>
  <c r="I13" i="7" s="1"/>
  <c r="K13" i="7" s="1"/>
  <c r="P146" i="24"/>
  <c r="Q146" i="24" s="1"/>
  <c r="S146" i="24" s="1"/>
  <c r="U146" i="24" s="1"/>
  <c r="AT146" i="24" s="1"/>
  <c r="AX146" i="24" s="1"/>
  <c r="O147" i="24"/>
  <c r="P147" i="24" s="1"/>
  <c r="Q147" i="24" s="1"/>
  <c r="S147" i="24" s="1"/>
  <c r="U147" i="24" s="1"/>
  <c r="AT147" i="24" s="1"/>
  <c r="AX147" i="24" s="1"/>
  <c r="AY147" i="24" s="1"/>
  <c r="I13" i="24" s="1"/>
  <c r="K13" i="24" s="1"/>
  <c r="AX132" i="21"/>
  <c r="AY132" i="21" s="1"/>
  <c r="BA132" i="21"/>
  <c r="BB132" i="21" s="1"/>
  <c r="P146" i="19"/>
  <c r="Q146" i="19" s="1"/>
  <c r="S146" i="19" s="1"/>
  <c r="U146" i="19" s="1"/>
  <c r="AT146" i="19" s="1"/>
  <c r="AX146" i="19" s="1"/>
  <c r="AX132" i="15"/>
  <c r="BA132" i="15"/>
  <c r="AX132" i="29"/>
  <c r="BA132" i="29"/>
  <c r="BA131" i="15"/>
  <c r="AX131" i="15"/>
  <c r="P131" i="20"/>
  <c r="Q131" i="20" s="1"/>
  <c r="S131" i="20" s="1"/>
  <c r="U131" i="20" s="1"/>
  <c r="AT131" i="20" s="1"/>
  <c r="O132" i="20"/>
  <c r="P132" i="20" s="1"/>
  <c r="Q132" i="20" s="1"/>
  <c r="S132" i="20" s="1"/>
  <c r="U132" i="20" s="1"/>
  <c r="AT132" i="20" s="1"/>
  <c r="AX131" i="29"/>
  <c r="BA131" i="29"/>
  <c r="I13" i="16"/>
  <c r="K13" i="16" s="1"/>
  <c r="AX132" i="18"/>
  <c r="AY132" i="18" s="1"/>
  <c r="BA132" i="18"/>
  <c r="BB132" i="18" s="1"/>
  <c r="AX130" i="20"/>
  <c r="BA130" i="20"/>
  <c r="P131" i="22"/>
  <c r="Q131" i="22" s="1"/>
  <c r="S131" i="22" s="1"/>
  <c r="U131" i="22" s="1"/>
  <c r="AT131" i="22" s="1"/>
  <c r="O132" i="22"/>
  <c r="P132" i="22" s="1"/>
  <c r="Q132" i="22" s="1"/>
  <c r="S132" i="22" s="1"/>
  <c r="U132" i="22" s="1"/>
  <c r="AT132" i="22" s="1"/>
  <c r="BA132" i="23"/>
  <c r="AX132" i="23"/>
  <c r="AX130" i="17"/>
  <c r="BA130" i="17"/>
  <c r="N131" i="17"/>
  <c r="O131" i="17" s="1"/>
  <c r="AX131" i="23"/>
  <c r="BA131" i="23"/>
  <c r="BA131" i="20" l="1"/>
  <c r="AX131" i="20"/>
  <c r="P131" i="17"/>
  <c r="Q131" i="17" s="1"/>
  <c r="S131" i="17" s="1"/>
  <c r="U131" i="17" s="1"/>
  <c r="AT131" i="17" s="1"/>
  <c r="I13" i="18"/>
  <c r="K13" i="18" s="1"/>
  <c r="I13" i="21"/>
  <c r="K13" i="21" s="1"/>
  <c r="P146" i="31"/>
  <c r="Q146" i="31" s="1"/>
  <c r="S146" i="31" s="1"/>
  <c r="U146" i="31" s="1"/>
  <c r="AT146" i="31" s="1"/>
  <c r="AX146" i="31" s="1"/>
  <c r="O147" i="31"/>
  <c r="P147" i="31" s="1"/>
  <c r="Q147" i="31" s="1"/>
  <c r="S147" i="31" s="1"/>
  <c r="U147" i="31" s="1"/>
  <c r="AT147" i="31" s="1"/>
  <c r="AX147" i="31" s="1"/>
  <c r="AY147" i="31" s="1"/>
  <c r="I13" i="31" s="1"/>
  <c r="K13" i="31" s="1"/>
  <c r="AY132" i="29"/>
  <c r="AX132" i="20"/>
  <c r="AY132" i="20" s="1"/>
  <c r="BA132" i="20"/>
  <c r="BB132" i="20" s="1"/>
  <c r="BB132" i="29"/>
  <c r="BB132" i="15"/>
  <c r="AX132" i="33"/>
  <c r="AY132" i="33" s="1"/>
  <c r="I13" i="33" s="1"/>
  <c r="K13" i="33" s="1"/>
  <c r="BA132" i="33"/>
  <c r="BB132" i="33" s="1"/>
  <c r="AY132" i="23"/>
  <c r="I13" i="23" s="1"/>
  <c r="K13" i="23" s="1"/>
  <c r="BA132" i="22"/>
  <c r="AX132" i="22"/>
  <c r="AY132" i="15"/>
  <c r="BA131" i="33"/>
  <c r="AX131" i="33"/>
  <c r="BB132" i="23"/>
  <c r="AX131" i="22"/>
  <c r="BA131" i="22"/>
  <c r="O147" i="19"/>
  <c r="P147" i="19" s="1"/>
  <c r="Q147" i="19" s="1"/>
  <c r="S147" i="19" s="1"/>
  <c r="U147" i="19" s="1"/>
  <c r="AT147" i="19" s="1"/>
  <c r="AX147" i="19" s="1"/>
  <c r="AY147" i="19" s="1"/>
  <c r="I13" i="19" s="1"/>
  <c r="K13" i="19" s="1"/>
  <c r="I13" i="29" l="1"/>
  <c r="K13" i="29" s="1"/>
  <c r="O132" i="17"/>
  <c r="P132" i="17" s="1"/>
  <c r="Q132" i="17" s="1"/>
  <c r="S132" i="17" s="1"/>
  <c r="U132" i="17" s="1"/>
  <c r="AT132" i="17" s="1"/>
  <c r="BA131" i="17"/>
  <c r="AX131" i="17"/>
  <c r="I13" i="20"/>
  <c r="K13" i="20" s="1"/>
  <c r="AY132" i="22"/>
  <c r="I13" i="22" s="1"/>
  <c r="K13" i="22" s="1"/>
  <c r="I13" i="15"/>
  <c r="K13" i="15" s="1"/>
  <c r="BB132" i="22"/>
  <c r="BA132" i="17" l="1"/>
  <c r="BB132" i="17" s="1"/>
  <c r="AX132" i="17"/>
  <c r="AY132" i="17" s="1"/>
  <c r="I13" i="17" s="1"/>
  <c r="K13" i="17" s="1"/>
</calcChain>
</file>

<file path=xl/sharedStrings.xml><?xml version="1.0" encoding="utf-8"?>
<sst xmlns="http://schemas.openxmlformats.org/spreadsheetml/2006/main" count="21271" uniqueCount="95">
  <si>
    <t>北美</t>
  </si>
  <si>
    <t>西欧</t>
  </si>
  <si>
    <t>拉丁美洲</t>
  </si>
  <si>
    <t>中东</t>
  </si>
  <si>
    <t>亚洲</t>
  </si>
  <si>
    <t>印度</t>
  </si>
  <si>
    <t>VSrate</t>
  </si>
  <si>
    <t>Buffalo</t>
  </si>
  <si>
    <t>cattle</t>
  </si>
  <si>
    <t>Goats</t>
  </si>
  <si>
    <t>Sheep</t>
  </si>
  <si>
    <t>Swine</t>
  </si>
  <si>
    <t>Horses</t>
  </si>
  <si>
    <t>Mules and asses</t>
  </si>
  <si>
    <t>Camels</t>
  </si>
  <si>
    <t>TAM</t>
  </si>
  <si>
    <t>VS</t>
  </si>
  <si>
    <t>驴</t>
  </si>
  <si>
    <t>骡</t>
  </si>
  <si>
    <t>B0</t>
  </si>
  <si>
    <t>LIQUID</t>
  </si>
  <si>
    <t>出栏量</t>
  </si>
  <si>
    <t>存栏量</t>
  </si>
  <si>
    <t>总头数</t>
  </si>
  <si>
    <t>VS(kg/头/年)</t>
  </si>
  <si>
    <t>liquid</t>
  </si>
  <si>
    <t>羊</t>
  </si>
  <si>
    <t>猪</t>
  </si>
  <si>
    <t>马</t>
  </si>
  <si>
    <t>骆驼</t>
  </si>
  <si>
    <t>牛</t>
  </si>
  <si>
    <t>绵羊</t>
  </si>
  <si>
    <t>山羊</t>
  </si>
  <si>
    <t>T1</t>
  </si>
  <si>
    <t>K</t>
  </si>
  <si>
    <t>Total CH4</t>
  </si>
  <si>
    <t>这次按温度计算的</t>
  </si>
  <si>
    <t>kg</t>
  </si>
  <si>
    <t>万吨</t>
  </si>
  <si>
    <t>T2</t>
  </si>
  <si>
    <t>Ea</t>
  </si>
  <si>
    <t>cal/mol</t>
  </si>
  <si>
    <t>R</t>
  </si>
  <si>
    <t>cal/K mol</t>
  </si>
  <si>
    <t>Minimum T2</t>
  </si>
  <si>
    <t>℃</t>
  </si>
  <si>
    <t>Damping T2</t>
  </si>
  <si>
    <t>m3/kg VS</t>
  </si>
  <si>
    <t>MDP</t>
  </si>
  <si>
    <t>unitless</t>
  </si>
  <si>
    <t>Emptying efficiency</t>
  </si>
  <si>
    <t>%</t>
  </si>
  <si>
    <t>CH4 Density</t>
  </si>
  <si>
    <t>kg/m3</t>
  </si>
  <si>
    <t>logoon</t>
  </si>
  <si>
    <t>solid</t>
  </si>
  <si>
    <t>dry</t>
  </si>
  <si>
    <t>daily</t>
  </si>
  <si>
    <t>digestion</t>
  </si>
  <si>
    <t>fuel</t>
  </si>
  <si>
    <t>PRP</t>
  </si>
  <si>
    <t>水牛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</si>
  <si>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</si>
  <si>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</si>
  <si>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</si>
  <si>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</si>
  <si>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</si>
  <si>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</si>
  <si>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</si>
  <si>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</si>
  <si>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</si>
  <si>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</si>
  <si>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</si>
  <si>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</si>
  <si>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</si>
  <si>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</si>
  <si>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</si>
  <si>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</si>
  <si>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</si>
  <si>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N (万)</t>
  </si>
  <si>
    <t>CH4 (kg)</t>
  </si>
  <si>
    <t>VS excretion</t>
  </si>
  <si>
    <t>上一年12</t>
  </si>
  <si>
    <t>N</t>
  </si>
  <si>
    <t>VS% liquid storage</t>
  </si>
  <si>
    <t>Y</t>
  </si>
  <si>
    <t>pit&gt;1</t>
  </si>
  <si>
    <t>pit&lt;1</t>
  </si>
  <si>
    <t>MEF</t>
  </si>
  <si>
    <t>MEF总和</t>
  </si>
  <si>
    <t>驴/骡</t>
  </si>
  <si>
    <t>N (万) 驴</t>
  </si>
  <si>
    <t>CH4 (kg) 驴</t>
  </si>
  <si>
    <t>N 骡</t>
  </si>
  <si>
    <t>CH4 (kg) 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</si>
</sst>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8" formatCode="0.0000_ "/>
    <numFmt numFmtId="179" formatCode="0.000_ "/>
    <numFmt numFmtId="180" formatCode="0.000000_ "/>
    <numFmt numFmtId="181" formatCode="0.00000_ "/>
    <numFmt numFmtId="182" formatCode="0.00_ "/>
  </numFmts>
  <fonts count="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0" borderId="0" xfId="0" applyAlignment="1"/>
    <xf numFmtId="179" fontId="1" fillId="0" borderId="0" xfId="0" applyNumberFormat="1" applyFont="1" applyAlignment="1">
      <alignment horizontal="center" vertical="center"/>
    </xf>
    <xf numFmtId="179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180" fontId="1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9"/>
  <sheetViews>
    <sheetView topLeftCell="A25" workbookViewId="0">
      <selection activeCell="C41" sqref="C41:C49"/>
    </sheetView>
  </sheetViews>
  <sheetFormatPr defaultColWidth="8.875" defaultRowHeight="13.5" x14ac:dyDescent="0.15"/>
  <cols>
    <col min="3" max="8" width="11.5"/>
  </cols>
  <sheetData>
    <row r="1" spans="1:8" ht="16.5" x14ac:dyDescent="0.15">
      <c r="A1" s="1"/>
      <c r="B1" s="1"/>
      <c r="C1" s="1"/>
      <c r="D1" s="1"/>
      <c r="E1" s="1"/>
      <c r="F1" s="1"/>
      <c r="G1" s="1"/>
      <c r="H1" s="1"/>
    </row>
    <row r="2" spans="1:8" ht="16.5" x14ac:dyDescent="0.15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</row>
    <row r="3" spans="1:8" ht="16.5" x14ac:dyDescent="0.15">
      <c r="A3" s="20" t="s">
        <v>6</v>
      </c>
      <c r="B3" s="2" t="s">
        <v>7</v>
      </c>
      <c r="C3" s="2"/>
      <c r="D3" s="2">
        <v>7.7</v>
      </c>
      <c r="E3" s="2">
        <v>11.2</v>
      </c>
      <c r="F3" s="2">
        <v>9.8000000000000007</v>
      </c>
      <c r="G3" s="2">
        <v>13.5</v>
      </c>
      <c r="H3" s="2">
        <v>13</v>
      </c>
    </row>
    <row r="4" spans="1:8" ht="16.5" x14ac:dyDescent="0.15">
      <c r="A4" s="20"/>
      <c r="B4" s="2" t="s">
        <v>8</v>
      </c>
      <c r="C4" s="2">
        <v>9.3000000000000007</v>
      </c>
      <c r="D4" s="2">
        <v>7.5</v>
      </c>
      <c r="E4" s="2">
        <v>7.9</v>
      </c>
      <c r="F4" s="2">
        <v>10.7</v>
      </c>
      <c r="G4" s="2">
        <v>9</v>
      </c>
      <c r="H4" s="2">
        <v>14.1</v>
      </c>
    </row>
    <row r="5" spans="1:8" ht="16.5" x14ac:dyDescent="0.15">
      <c r="A5" s="20"/>
      <c r="B5" s="2" t="s">
        <v>9</v>
      </c>
      <c r="C5" s="2">
        <v>9</v>
      </c>
      <c r="D5" s="2">
        <v>9</v>
      </c>
      <c r="E5" s="2">
        <v>10.4</v>
      </c>
      <c r="F5" s="2">
        <v>10.4</v>
      </c>
      <c r="G5" s="2">
        <v>10.4</v>
      </c>
      <c r="H5" s="2">
        <v>10.4</v>
      </c>
    </row>
    <row r="6" spans="1:8" ht="16.5" x14ac:dyDescent="0.15">
      <c r="A6" s="20"/>
      <c r="B6" s="2" t="s">
        <v>10</v>
      </c>
      <c r="C6" s="2">
        <v>8.1999999999999993</v>
      </c>
      <c r="D6" s="2">
        <v>8.1999999999999993</v>
      </c>
      <c r="E6" s="2">
        <v>8.3000000000000007</v>
      </c>
      <c r="F6" s="2">
        <v>8.3000000000000007</v>
      </c>
      <c r="G6" s="2">
        <v>8.3000000000000007</v>
      </c>
      <c r="H6" s="2">
        <v>8.3000000000000007</v>
      </c>
    </row>
    <row r="7" spans="1:8" ht="16.5" x14ac:dyDescent="0.15">
      <c r="A7" s="20"/>
      <c r="B7" s="2" t="s">
        <v>11</v>
      </c>
      <c r="C7" s="2">
        <v>3.3</v>
      </c>
      <c r="D7" s="2">
        <v>4.5</v>
      </c>
      <c r="E7" s="2">
        <v>5</v>
      </c>
      <c r="F7" s="2">
        <v>4.3</v>
      </c>
      <c r="G7" s="2">
        <v>5.8</v>
      </c>
      <c r="H7" s="2">
        <v>7.7</v>
      </c>
    </row>
    <row r="8" spans="1:8" ht="16.5" x14ac:dyDescent="0.15">
      <c r="A8" s="20"/>
      <c r="B8" s="2" t="s">
        <v>12</v>
      </c>
      <c r="C8" s="2">
        <v>5.65</v>
      </c>
      <c r="D8" s="2">
        <v>5.65</v>
      </c>
      <c r="E8" s="2">
        <v>7.2</v>
      </c>
      <c r="F8" s="2">
        <v>7.2</v>
      </c>
      <c r="G8" s="2">
        <v>7.2</v>
      </c>
      <c r="H8" s="2">
        <v>7.2</v>
      </c>
    </row>
    <row r="9" spans="1:8" ht="16.5" x14ac:dyDescent="0.15">
      <c r="A9" s="20"/>
      <c r="B9" s="2" t="s">
        <v>13</v>
      </c>
      <c r="C9" s="2">
        <v>7.2</v>
      </c>
      <c r="D9" s="2">
        <v>7.2</v>
      </c>
      <c r="E9" s="2">
        <v>7.2</v>
      </c>
      <c r="F9" s="2">
        <v>7.2</v>
      </c>
      <c r="G9" s="2">
        <v>7.2</v>
      </c>
      <c r="H9" s="2">
        <v>7.2</v>
      </c>
    </row>
    <row r="10" spans="1:8" ht="16.5" x14ac:dyDescent="0.15">
      <c r="A10" s="20"/>
      <c r="B10" s="2" t="s">
        <v>14</v>
      </c>
      <c r="C10" s="2">
        <v>11.5</v>
      </c>
      <c r="D10" s="2">
        <v>11.5</v>
      </c>
      <c r="E10" s="2">
        <v>11.5</v>
      </c>
      <c r="F10" s="2">
        <v>11.5</v>
      </c>
      <c r="G10" s="2">
        <v>11.5</v>
      </c>
      <c r="H10" s="2">
        <v>11.5</v>
      </c>
    </row>
    <row r="11" spans="1:8" ht="16.5" x14ac:dyDescent="0.15">
      <c r="A11" s="1"/>
      <c r="B11" s="1"/>
      <c r="C11" s="1"/>
      <c r="D11" s="1"/>
      <c r="E11" s="1"/>
      <c r="F11" s="1"/>
      <c r="G11" s="1"/>
      <c r="H11" s="1"/>
    </row>
    <row r="12" spans="1:8" ht="16.5" x14ac:dyDescent="0.15">
      <c r="A12" s="20" t="s">
        <v>15</v>
      </c>
      <c r="B12" s="2" t="s">
        <v>7</v>
      </c>
      <c r="C12" s="2"/>
      <c r="D12" s="2">
        <v>509</v>
      </c>
      <c r="E12" s="2">
        <v>315</v>
      </c>
      <c r="F12" s="2">
        <v>381</v>
      </c>
      <c r="G12" s="2">
        <v>336</v>
      </c>
      <c r="H12" s="2">
        <v>321</v>
      </c>
    </row>
    <row r="13" spans="1:8" ht="16.5" x14ac:dyDescent="0.15">
      <c r="A13" s="20"/>
      <c r="B13" s="2" t="s">
        <v>8</v>
      </c>
      <c r="C13" s="2">
        <v>650</v>
      </c>
      <c r="D13" s="2">
        <v>600</v>
      </c>
      <c r="E13" s="2">
        <v>508</v>
      </c>
      <c r="F13" s="2">
        <v>349</v>
      </c>
      <c r="G13" s="2">
        <v>386</v>
      </c>
      <c r="H13" s="2">
        <v>285</v>
      </c>
    </row>
    <row r="14" spans="1:8" ht="16.5" x14ac:dyDescent="0.15">
      <c r="A14" s="20"/>
      <c r="B14" s="2" t="s">
        <v>9</v>
      </c>
      <c r="C14" s="2">
        <v>41</v>
      </c>
      <c r="D14" s="2">
        <v>40</v>
      </c>
      <c r="E14" s="2">
        <v>24</v>
      </c>
      <c r="F14" s="2">
        <v>24</v>
      </c>
      <c r="G14" s="2">
        <v>24</v>
      </c>
      <c r="H14" s="2">
        <v>24</v>
      </c>
    </row>
    <row r="15" spans="1:8" ht="16.5" x14ac:dyDescent="0.15">
      <c r="A15" s="20"/>
      <c r="B15" s="2" t="s">
        <v>10</v>
      </c>
      <c r="C15" s="2">
        <v>40</v>
      </c>
      <c r="D15" s="2">
        <v>40</v>
      </c>
      <c r="E15" s="2">
        <v>31</v>
      </c>
      <c r="F15" s="2">
        <v>31</v>
      </c>
      <c r="G15" s="2">
        <v>31</v>
      </c>
      <c r="H15" s="2">
        <v>31</v>
      </c>
    </row>
    <row r="16" spans="1:8" ht="16.5" x14ac:dyDescent="0.15">
      <c r="A16" s="20"/>
      <c r="B16" s="2" t="s">
        <v>11</v>
      </c>
      <c r="C16" s="2">
        <v>77</v>
      </c>
      <c r="D16" s="2">
        <v>76</v>
      </c>
      <c r="E16" s="2">
        <v>65</v>
      </c>
      <c r="F16" s="2">
        <v>59</v>
      </c>
      <c r="G16" s="2">
        <v>58</v>
      </c>
      <c r="H16" s="2">
        <v>59</v>
      </c>
    </row>
    <row r="17" spans="1:8" ht="16.5" x14ac:dyDescent="0.15">
      <c r="A17" s="20"/>
      <c r="B17" s="2" t="s">
        <v>12</v>
      </c>
      <c r="C17" s="2">
        <v>377</v>
      </c>
      <c r="D17" s="2">
        <v>377</v>
      </c>
      <c r="E17" s="2">
        <v>238</v>
      </c>
      <c r="F17" s="2">
        <v>238</v>
      </c>
      <c r="G17" s="2">
        <v>238</v>
      </c>
      <c r="H17" s="2">
        <v>238</v>
      </c>
    </row>
    <row r="18" spans="1:8" ht="16.5" x14ac:dyDescent="0.15">
      <c r="A18" s="20"/>
      <c r="B18" s="2" t="s">
        <v>13</v>
      </c>
      <c r="C18" s="2">
        <v>130</v>
      </c>
      <c r="D18" s="2">
        <v>130</v>
      </c>
      <c r="E18" s="2">
        <v>130</v>
      </c>
      <c r="F18" s="2">
        <v>130</v>
      </c>
      <c r="G18" s="2">
        <v>130</v>
      </c>
      <c r="H18" s="2">
        <v>130</v>
      </c>
    </row>
    <row r="19" spans="1:8" ht="16.5" x14ac:dyDescent="0.15">
      <c r="A19" s="20"/>
      <c r="B19" s="2" t="s">
        <v>14</v>
      </c>
      <c r="C19" s="2">
        <v>217</v>
      </c>
      <c r="D19" s="2">
        <v>217</v>
      </c>
      <c r="E19" s="2">
        <v>217</v>
      </c>
      <c r="F19" s="2">
        <v>217</v>
      </c>
      <c r="G19" s="2">
        <v>217</v>
      </c>
      <c r="H19" s="2">
        <v>217</v>
      </c>
    </row>
    <row r="20" spans="1:8" ht="16.5" x14ac:dyDescent="0.15">
      <c r="A20" s="1"/>
      <c r="B20" s="1"/>
      <c r="C20" s="1"/>
      <c r="D20" s="1"/>
      <c r="E20" s="1"/>
      <c r="F20" s="1"/>
      <c r="G20" s="1"/>
      <c r="H20" s="1"/>
    </row>
    <row r="21" spans="1:8" ht="16.5" x14ac:dyDescent="0.15">
      <c r="A21" s="20" t="s">
        <v>16</v>
      </c>
      <c r="B21" s="2" t="s">
        <v>7</v>
      </c>
      <c r="C21" s="2">
        <f t="shared" ref="C21:H21" si="0">C3*C12/1000*365</f>
        <v>0</v>
      </c>
      <c r="D21" s="2">
        <f t="shared" si="0"/>
        <v>1430.5445</v>
      </c>
      <c r="E21" s="2">
        <f t="shared" si="0"/>
        <v>1287.72</v>
      </c>
      <c r="F21" s="2">
        <f t="shared" si="0"/>
        <v>1362.837</v>
      </c>
      <c r="G21" s="2">
        <f t="shared" si="0"/>
        <v>1655.6399999999999</v>
      </c>
      <c r="H21" s="2">
        <f t="shared" si="0"/>
        <v>1523.145</v>
      </c>
    </row>
    <row r="22" spans="1:8" ht="16.5" x14ac:dyDescent="0.15">
      <c r="A22" s="20"/>
      <c r="B22" s="2" t="s">
        <v>8</v>
      </c>
      <c r="C22" s="2">
        <f t="shared" ref="C22:H22" si="1">C4*C13/1000*365</f>
        <v>2206.4250000000002</v>
      </c>
      <c r="D22" s="2">
        <f t="shared" si="1"/>
        <v>1642.5</v>
      </c>
      <c r="E22" s="2">
        <f t="shared" si="1"/>
        <v>1464.8180000000002</v>
      </c>
      <c r="F22" s="2">
        <f t="shared" si="1"/>
        <v>1363.0194999999999</v>
      </c>
      <c r="G22" s="2">
        <f t="shared" si="1"/>
        <v>1268.01</v>
      </c>
      <c r="H22" s="2">
        <f t="shared" si="1"/>
        <v>1466.7525000000001</v>
      </c>
    </row>
    <row r="23" spans="1:8" ht="16.5" x14ac:dyDescent="0.15">
      <c r="A23" s="20"/>
      <c r="B23" s="2" t="s">
        <v>9</v>
      </c>
      <c r="C23" s="2">
        <f t="shared" ref="C23:H23" si="2">C5*C14/1000*365</f>
        <v>134.685</v>
      </c>
      <c r="D23" s="2">
        <f t="shared" si="2"/>
        <v>131.4</v>
      </c>
      <c r="E23" s="2">
        <f t="shared" si="2"/>
        <v>91.103999999999999</v>
      </c>
      <c r="F23" s="2">
        <f t="shared" si="2"/>
        <v>91.103999999999999</v>
      </c>
      <c r="G23" s="2">
        <f t="shared" si="2"/>
        <v>91.103999999999999</v>
      </c>
      <c r="H23" s="2">
        <f t="shared" si="2"/>
        <v>91.103999999999999</v>
      </c>
    </row>
    <row r="24" spans="1:8" ht="16.5" x14ac:dyDescent="0.15">
      <c r="A24" s="20"/>
      <c r="B24" s="2" t="s">
        <v>10</v>
      </c>
      <c r="C24" s="2">
        <f t="shared" ref="C24:H24" si="3">C6*C15/1000*365</f>
        <v>119.72</v>
      </c>
      <c r="D24" s="2">
        <f t="shared" si="3"/>
        <v>119.72</v>
      </c>
      <c r="E24" s="2">
        <f t="shared" si="3"/>
        <v>93.914500000000004</v>
      </c>
      <c r="F24" s="2">
        <f t="shared" si="3"/>
        <v>93.914500000000004</v>
      </c>
      <c r="G24" s="2">
        <f t="shared" si="3"/>
        <v>93.914500000000004</v>
      </c>
      <c r="H24" s="2">
        <f t="shared" si="3"/>
        <v>93.914500000000004</v>
      </c>
    </row>
    <row r="25" spans="1:8" ht="16.5" x14ac:dyDescent="0.15">
      <c r="A25" s="20"/>
      <c r="B25" s="2" t="s">
        <v>11</v>
      </c>
      <c r="C25" s="2">
        <f t="shared" ref="C25:H25" si="4">C7*C16/1000*365</f>
        <v>92.746499999999997</v>
      </c>
      <c r="D25" s="2">
        <f t="shared" si="4"/>
        <v>124.83000000000001</v>
      </c>
      <c r="E25" s="2">
        <f t="shared" si="4"/>
        <v>118.625</v>
      </c>
      <c r="F25" s="2">
        <f t="shared" si="4"/>
        <v>92.600499999999997</v>
      </c>
      <c r="G25" s="2">
        <f t="shared" si="4"/>
        <v>122.78599999999999</v>
      </c>
      <c r="H25" s="2">
        <f t="shared" si="4"/>
        <v>165.81950000000001</v>
      </c>
    </row>
    <row r="26" spans="1:8" ht="16.5" x14ac:dyDescent="0.15">
      <c r="A26" s="20"/>
      <c r="B26" s="2" t="s">
        <v>12</v>
      </c>
      <c r="C26" s="2">
        <f t="shared" ref="C26:H26" si="5">C8*C17/1000*365</f>
        <v>777.46825000000013</v>
      </c>
      <c r="D26" s="2">
        <f t="shared" si="5"/>
        <v>777.46825000000013</v>
      </c>
      <c r="E26" s="2">
        <f t="shared" si="5"/>
        <v>625.46400000000006</v>
      </c>
      <c r="F26" s="2">
        <f t="shared" si="5"/>
        <v>625.46400000000006</v>
      </c>
      <c r="G26" s="2">
        <f t="shared" si="5"/>
        <v>625.46400000000006</v>
      </c>
      <c r="H26" s="2">
        <f t="shared" si="5"/>
        <v>625.46400000000006</v>
      </c>
    </row>
    <row r="27" spans="1:8" ht="16.5" x14ac:dyDescent="0.15">
      <c r="A27" s="20"/>
      <c r="B27" s="2" t="s">
        <v>17</v>
      </c>
      <c r="C27" s="2">
        <f t="shared" ref="C27:H27" si="6">C9*C18/1000*365</f>
        <v>341.64000000000004</v>
      </c>
      <c r="D27" s="2">
        <f t="shared" si="6"/>
        <v>341.64000000000004</v>
      </c>
      <c r="E27" s="2">
        <f t="shared" si="6"/>
        <v>341.64000000000004</v>
      </c>
      <c r="F27" s="2">
        <f t="shared" si="6"/>
        <v>341.64000000000004</v>
      </c>
      <c r="G27" s="2">
        <f t="shared" si="6"/>
        <v>341.64000000000004</v>
      </c>
      <c r="H27" s="2">
        <f t="shared" si="6"/>
        <v>341.64000000000004</v>
      </c>
    </row>
    <row r="28" spans="1:8" ht="16.5" x14ac:dyDescent="0.15">
      <c r="A28" s="20"/>
      <c r="B28" s="2" t="s">
        <v>18</v>
      </c>
      <c r="C28" s="2">
        <f t="shared" ref="C28:H28" si="7">C27</f>
        <v>341.64000000000004</v>
      </c>
      <c r="D28" s="2">
        <f t="shared" si="7"/>
        <v>341.64000000000004</v>
      </c>
      <c r="E28" s="2">
        <f t="shared" si="7"/>
        <v>341.64000000000004</v>
      </c>
      <c r="F28" s="2">
        <f t="shared" si="7"/>
        <v>341.64000000000004</v>
      </c>
      <c r="G28" s="2">
        <f t="shared" si="7"/>
        <v>341.64000000000004</v>
      </c>
      <c r="H28" s="2">
        <f t="shared" si="7"/>
        <v>341.64000000000004</v>
      </c>
    </row>
    <row r="29" spans="1:8" ht="16.5" x14ac:dyDescent="0.15">
      <c r="A29" s="20"/>
      <c r="B29" s="2" t="s">
        <v>14</v>
      </c>
      <c r="C29" s="2">
        <f t="shared" ref="C29:H29" si="8">C10*C19/1000*365</f>
        <v>910.85749999999996</v>
      </c>
      <c r="D29" s="2">
        <f t="shared" si="8"/>
        <v>910.85749999999996</v>
      </c>
      <c r="E29" s="2">
        <f t="shared" si="8"/>
        <v>910.85749999999996</v>
      </c>
      <c r="F29" s="2">
        <f t="shared" si="8"/>
        <v>910.85749999999996</v>
      </c>
      <c r="G29" s="2">
        <f t="shared" si="8"/>
        <v>910.85749999999996</v>
      </c>
      <c r="H29" s="2">
        <f t="shared" si="8"/>
        <v>910.85749999999996</v>
      </c>
    </row>
    <row r="31" spans="1:8" ht="16.5" x14ac:dyDescent="0.15">
      <c r="A31" s="20" t="s">
        <v>19</v>
      </c>
      <c r="B31" s="2" t="s">
        <v>7</v>
      </c>
      <c r="C31" s="2">
        <v>0.1</v>
      </c>
      <c r="D31" s="2">
        <v>0.1</v>
      </c>
      <c r="E31" s="2">
        <v>0.1</v>
      </c>
      <c r="F31" s="2">
        <v>0.1</v>
      </c>
      <c r="G31" s="2">
        <v>0.1</v>
      </c>
      <c r="H31" s="2">
        <v>0.1</v>
      </c>
    </row>
    <row r="32" spans="1:8" ht="16.5" x14ac:dyDescent="0.15">
      <c r="A32" s="20"/>
      <c r="B32" s="2" t="s">
        <v>8</v>
      </c>
      <c r="C32" s="2">
        <v>0.24</v>
      </c>
      <c r="D32" s="2">
        <v>0.24</v>
      </c>
      <c r="E32" s="2">
        <v>0.24</v>
      </c>
      <c r="F32" s="2">
        <v>0.24</v>
      </c>
      <c r="G32" s="2">
        <v>0.24</v>
      </c>
      <c r="H32" s="2">
        <v>0.24</v>
      </c>
    </row>
    <row r="33" spans="1:8" ht="16.5" x14ac:dyDescent="0.15">
      <c r="A33" s="20"/>
      <c r="B33" s="2" t="s">
        <v>9</v>
      </c>
      <c r="C33" s="2">
        <v>0.18</v>
      </c>
      <c r="D33" s="2">
        <v>0.18</v>
      </c>
      <c r="E33" s="2">
        <v>0.18</v>
      </c>
      <c r="F33" s="2">
        <v>0.18</v>
      </c>
      <c r="G33" s="2">
        <v>0.18</v>
      </c>
      <c r="H33" s="2">
        <v>0.18</v>
      </c>
    </row>
    <row r="34" spans="1:8" ht="16.5" x14ac:dyDescent="0.15">
      <c r="A34" s="20"/>
      <c r="B34" s="2" t="s">
        <v>10</v>
      </c>
      <c r="C34" s="2">
        <v>0.19</v>
      </c>
      <c r="D34" s="2">
        <v>0.19</v>
      </c>
      <c r="E34" s="2">
        <v>0.19</v>
      </c>
      <c r="F34" s="2">
        <v>0.19</v>
      </c>
      <c r="G34" s="2">
        <v>0.19</v>
      </c>
      <c r="H34" s="2">
        <v>0.19</v>
      </c>
    </row>
    <row r="35" spans="1:8" ht="16.5" x14ac:dyDescent="0.15">
      <c r="A35" s="20"/>
      <c r="B35" s="2" t="s">
        <v>11</v>
      </c>
      <c r="C35" s="2">
        <v>0.48</v>
      </c>
      <c r="D35" s="2">
        <v>0.45</v>
      </c>
      <c r="E35" s="2">
        <v>0.45</v>
      </c>
      <c r="F35" s="2">
        <v>0.45</v>
      </c>
      <c r="G35" s="2">
        <v>0.45</v>
      </c>
      <c r="H35" s="2">
        <v>0.45</v>
      </c>
    </row>
    <row r="36" spans="1:8" ht="16.5" x14ac:dyDescent="0.15">
      <c r="A36" s="20"/>
      <c r="B36" s="2" t="s">
        <v>12</v>
      </c>
      <c r="C36" s="2">
        <v>0.3</v>
      </c>
      <c r="D36" s="2">
        <v>0.3</v>
      </c>
      <c r="E36" s="2">
        <v>0.3</v>
      </c>
      <c r="F36" s="2">
        <v>0.3</v>
      </c>
      <c r="G36" s="2">
        <v>0.3</v>
      </c>
      <c r="H36" s="2">
        <v>0.3</v>
      </c>
    </row>
    <row r="37" spans="1:8" ht="16.5" x14ac:dyDescent="0.15">
      <c r="A37" s="20"/>
      <c r="B37" s="2" t="s">
        <v>17</v>
      </c>
      <c r="C37" s="2">
        <v>0.33</v>
      </c>
      <c r="D37" s="2">
        <v>0.33</v>
      </c>
      <c r="E37" s="2">
        <v>0.33</v>
      </c>
      <c r="F37" s="2">
        <v>0.33</v>
      </c>
      <c r="G37" s="2">
        <v>0.33</v>
      </c>
      <c r="H37" s="2">
        <v>0.33</v>
      </c>
    </row>
    <row r="38" spans="1:8" ht="16.5" x14ac:dyDescent="0.15">
      <c r="A38" s="20"/>
      <c r="B38" s="2" t="s">
        <v>18</v>
      </c>
      <c r="C38" s="2">
        <v>0.33</v>
      </c>
      <c r="D38" s="2">
        <v>0.33</v>
      </c>
      <c r="E38" s="2">
        <v>0.33</v>
      </c>
      <c r="F38" s="2">
        <v>0.33</v>
      </c>
      <c r="G38" s="2">
        <v>0.33</v>
      </c>
      <c r="H38" s="2">
        <v>0.33</v>
      </c>
    </row>
    <row r="39" spans="1:8" ht="16.5" x14ac:dyDescent="0.15">
      <c r="A39" s="20"/>
      <c r="B39" s="2" t="s">
        <v>14</v>
      </c>
      <c r="C39" s="2">
        <v>0.26</v>
      </c>
      <c r="D39" s="2">
        <v>0.26</v>
      </c>
      <c r="E39" s="2">
        <v>0.26</v>
      </c>
      <c r="F39" s="2">
        <v>0.26</v>
      </c>
      <c r="G39" s="2">
        <v>0.26</v>
      </c>
      <c r="H39" s="2">
        <v>0.26</v>
      </c>
    </row>
    <row r="41" spans="1:8" ht="16.5" x14ac:dyDescent="0.15">
      <c r="A41" s="20" t="s">
        <v>20</v>
      </c>
      <c r="B41" s="2" t="s">
        <v>7</v>
      </c>
      <c r="C41" s="2">
        <v>43</v>
      </c>
      <c r="D41" s="2">
        <v>34</v>
      </c>
      <c r="E41" s="2">
        <v>1</v>
      </c>
      <c r="F41" s="2">
        <v>1</v>
      </c>
      <c r="G41" s="2">
        <v>1</v>
      </c>
      <c r="H41" s="2">
        <v>1</v>
      </c>
    </row>
    <row r="42" spans="1:8" ht="16.5" x14ac:dyDescent="0.15">
      <c r="A42" s="20"/>
      <c r="B42" s="2" t="s">
        <v>8</v>
      </c>
      <c r="C42" s="2">
        <v>24</v>
      </c>
      <c r="D42" s="2">
        <v>43</v>
      </c>
      <c r="E42" s="2">
        <v>1</v>
      </c>
      <c r="F42" s="2">
        <v>1</v>
      </c>
      <c r="G42" s="2">
        <v>1</v>
      </c>
      <c r="H42" s="2">
        <v>1</v>
      </c>
    </row>
    <row r="43" spans="1:8" ht="16.5" x14ac:dyDescent="0.15">
      <c r="A43" s="20"/>
      <c r="B43" s="2" t="s">
        <v>9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  <c r="H43" s="2">
        <v>1</v>
      </c>
    </row>
    <row r="44" spans="1:8" ht="16.5" x14ac:dyDescent="0.15">
      <c r="A44" s="20"/>
      <c r="B44" s="2" t="s">
        <v>10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  <c r="H44" s="2">
        <v>1</v>
      </c>
    </row>
    <row r="45" spans="1:8" ht="16.5" x14ac:dyDescent="0.15">
      <c r="A45" s="20"/>
      <c r="B45" s="2" t="s">
        <v>11</v>
      </c>
      <c r="C45" s="2">
        <v>31</v>
      </c>
      <c r="D45" s="2">
        <v>51</v>
      </c>
      <c r="E45" s="2">
        <v>34</v>
      </c>
      <c r="F45" s="2">
        <v>29</v>
      </c>
      <c r="G45" s="2">
        <v>21</v>
      </c>
      <c r="H45" s="2">
        <v>23</v>
      </c>
    </row>
    <row r="46" spans="1:8" ht="16.5" x14ac:dyDescent="0.15">
      <c r="A46" s="20"/>
      <c r="B46" s="2" t="s">
        <v>12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  <c r="H46" s="2">
        <v>1</v>
      </c>
    </row>
    <row r="47" spans="1:8" ht="16.5" x14ac:dyDescent="0.15">
      <c r="A47" s="20"/>
      <c r="B47" s="2" t="s">
        <v>17</v>
      </c>
      <c r="C47" s="2">
        <v>1</v>
      </c>
      <c r="D47" s="2">
        <v>1</v>
      </c>
      <c r="E47" s="2">
        <v>1</v>
      </c>
      <c r="F47" s="2">
        <v>1</v>
      </c>
      <c r="G47" s="2">
        <v>1</v>
      </c>
      <c r="H47" s="2">
        <v>1</v>
      </c>
    </row>
    <row r="48" spans="1:8" ht="16.5" x14ac:dyDescent="0.15">
      <c r="A48" s="20"/>
      <c r="B48" s="2" t="s">
        <v>18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</row>
    <row r="49" spans="1:8" ht="16.5" x14ac:dyDescent="0.15">
      <c r="A49" s="20"/>
      <c r="B49" s="2" t="s">
        <v>14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  <c r="H49" s="2">
        <v>1</v>
      </c>
    </row>
  </sheetData>
  <mergeCells count="5">
    <mergeCell ref="A3:A10"/>
    <mergeCell ref="A12:A19"/>
    <mergeCell ref="A21:A29"/>
    <mergeCell ref="A31:A39"/>
    <mergeCell ref="A41:A49"/>
  </mergeCells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67912-2B71-48EC-A491-8FAE78F2F87F}">
  <dimension ref="A1:BB148"/>
  <sheetViews>
    <sheetView tabSelected="1" topLeftCell="A2" workbookViewId="0">
      <selection activeCell="F13" sqref="F13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8.87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6" width="8.875" style="1"/>
    <col min="27" max="27" width="9" style="1" customWidth="1"/>
    <col min="28" max="29" width="8.875" style="1"/>
    <col min="30" max="30" width="10.25" style="1" customWidth="1"/>
    <col min="31" max="31" width="12.75" style="1" customWidth="1"/>
    <col min="32" max="32" width="8.25" style="1" customWidth="1"/>
    <col min="33" max="36" width="8.875" style="1"/>
    <col min="37" max="37" width="10.375" style="1" customWidth="1"/>
    <col min="38" max="38" width="8.875" style="1"/>
    <col min="39" max="39" width="12.75" style="1" customWidth="1"/>
    <col min="40" max="40" width="13" style="1" customWidth="1"/>
    <col min="41" max="41" width="8.875" style="1"/>
    <col min="42" max="42" width="12.625" style="1" customWidth="1"/>
    <col min="43" max="43" width="16.25" style="1" customWidth="1"/>
    <col min="44" max="44" width="11.125" style="1" customWidth="1"/>
    <col min="45" max="45" width="8.875" style="1"/>
    <col min="46" max="46" width="16.25" style="1" customWidth="1"/>
    <col min="47" max="47" width="15.625" style="1" customWidth="1"/>
    <col min="48" max="51" width="8.875" style="1"/>
    <col min="52" max="52" width="9.625" style="1" customWidth="1"/>
    <col min="53" max="53" width="15.625" style="1" customWidth="1"/>
    <col min="54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 s="40"/>
      <c r="J1" s="40"/>
      <c r="K1" s="40"/>
      <c r="L1" s="40"/>
      <c r="M1" s="40"/>
      <c r="N1" s="40"/>
      <c r="O1" s="40"/>
      <c r="P1" s="40"/>
      <c r="Q1" s="40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 s="2">
        <v>6335</v>
      </c>
      <c r="F2" s="2">
        <v>1430.5445</v>
      </c>
      <c r="G2" s="2">
        <v>0.1</v>
      </c>
      <c r="H2" s="2">
        <v>34</v>
      </c>
      <c r="I2" s="40"/>
      <c r="J2" s="40"/>
      <c r="K2" s="40"/>
      <c r="L2" s="40"/>
      <c r="M2" s="40"/>
      <c r="N2" s="40"/>
      <c r="O2" s="40"/>
      <c r="P2" s="40"/>
      <c r="Q2" s="40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 s="2">
        <v>18151394</v>
      </c>
      <c r="F3" s="2">
        <v>1642.5</v>
      </c>
      <c r="G3" s="2">
        <v>0.24</v>
      </c>
      <c r="H3" s="2">
        <v>43</v>
      </c>
      <c r="I3" s="40"/>
      <c r="J3" s="40"/>
      <c r="K3" s="40"/>
      <c r="L3" s="40"/>
      <c r="M3" s="40"/>
      <c r="N3" s="40"/>
      <c r="O3" s="40"/>
      <c r="P3" s="40"/>
      <c r="Q3" s="40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 s="2">
        <v>1992896</v>
      </c>
      <c r="F4" s="2">
        <v>131.4</v>
      </c>
      <c r="G4" s="2">
        <v>0.18</v>
      </c>
      <c r="H4" s="2">
        <v>1</v>
      </c>
      <c r="I4" s="40"/>
      <c r="J4" s="40"/>
      <c r="K4" s="40"/>
      <c r="L4" s="40"/>
      <c r="M4" s="40"/>
      <c r="N4" s="40"/>
      <c r="O4" s="40"/>
      <c r="P4" s="40"/>
      <c r="Q4" s="40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2">
        <v>21136400</v>
      </c>
      <c r="F5" s="2">
        <v>119.72</v>
      </c>
      <c r="G5" s="2">
        <v>0.19</v>
      </c>
      <c r="H5" s="2">
        <v>1</v>
      </c>
      <c r="I5" s="40"/>
      <c r="J5" s="40"/>
      <c r="K5" s="40"/>
      <c r="L5" s="40"/>
      <c r="M5" s="40"/>
      <c r="N5" s="40"/>
      <c r="O5" s="40"/>
      <c r="P5" s="40"/>
      <c r="Q5" s="40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>
        <v>23726560</v>
      </c>
      <c r="F6" s="2">
        <v>124.83</v>
      </c>
      <c r="G6" s="2">
        <v>0.45</v>
      </c>
      <c r="H6" s="2">
        <v>51</v>
      </c>
      <c r="I6" s="40"/>
      <c r="J6" s="40"/>
      <c r="K6" s="40"/>
      <c r="L6" s="40"/>
      <c r="M6" s="40"/>
      <c r="N6" s="40"/>
      <c r="O6" s="40"/>
      <c r="P6" s="40"/>
      <c r="Q6" s="40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2">
        <v>1282964</v>
      </c>
      <c r="F7" s="2">
        <v>777.46825000000001</v>
      </c>
      <c r="G7" s="2">
        <v>0.3</v>
      </c>
      <c r="H7" s="2">
        <v>1</v>
      </c>
      <c r="I7" s="40"/>
      <c r="J7" s="40"/>
      <c r="K7" s="40"/>
      <c r="L7" s="40"/>
      <c r="M7" s="40"/>
      <c r="N7" s="40"/>
      <c r="O7" s="40"/>
      <c r="P7" s="40"/>
      <c r="Q7" s="40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>
        <v>7750</v>
      </c>
      <c r="F8" s="2">
        <v>341.64</v>
      </c>
      <c r="G8" s="2">
        <v>0.33</v>
      </c>
      <c r="H8" s="2">
        <v>1</v>
      </c>
      <c r="I8" s="40"/>
      <c r="J8" s="40"/>
      <c r="K8" s="40"/>
      <c r="L8" s="40"/>
      <c r="M8" s="40"/>
      <c r="N8" s="40"/>
      <c r="O8" s="40"/>
      <c r="P8" s="40"/>
      <c r="Q8" s="40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>
        <v>159</v>
      </c>
      <c r="F9" s="2">
        <v>341.64</v>
      </c>
      <c r="G9" s="2">
        <v>0.33</v>
      </c>
      <c r="H9" s="2">
        <v>1</v>
      </c>
      <c r="I9" s="40"/>
      <c r="J9" s="40"/>
      <c r="K9" s="40"/>
      <c r="L9" s="40"/>
      <c r="M9" s="40"/>
      <c r="N9" s="40"/>
      <c r="O9" s="40"/>
      <c r="P9" s="40"/>
      <c r="Q9" s="40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>
        <v>5863</v>
      </c>
      <c r="F10" s="2">
        <v>910.85749999999996</v>
      </c>
      <c r="G10" s="2">
        <v>0.26</v>
      </c>
      <c r="H10" s="2">
        <v>1</v>
      </c>
      <c r="I10" s="40"/>
      <c r="J10" s="40"/>
      <c r="K10" s="40"/>
      <c r="L10" s="40"/>
      <c r="M10" s="40"/>
      <c r="N10" s="40"/>
      <c r="O10" s="40"/>
      <c r="P10" s="40"/>
      <c r="Q10" s="4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37021490.511600755</v>
      </c>
      <c r="J13" s="6" t="s">
        <v>37</v>
      </c>
      <c r="K13" s="6">
        <f>I13/(10000*1000)</f>
        <v>3.7021490511600756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 s="40"/>
      <c r="G15" s="40"/>
      <c r="H15" s="40"/>
      <c r="I15" s="40"/>
      <c r="J15" s="40"/>
    </row>
    <row r="16" spans="1:41" x14ac:dyDescent="0.15">
      <c r="A16" s="1" t="s">
        <v>42</v>
      </c>
      <c r="B16" s="1" t="s">
        <v>43</v>
      </c>
      <c r="C16" s="1">
        <v>1.9870000000000001</v>
      </c>
      <c r="F16" s="40"/>
      <c r="G16" s="40"/>
      <c r="H16" s="40"/>
      <c r="I16" s="40"/>
      <c r="J16" s="40"/>
    </row>
    <row r="17" spans="1:47" x14ac:dyDescent="0.15">
      <c r="A17" s="1" t="s">
        <v>44</v>
      </c>
      <c r="B17" s="1" t="s">
        <v>45</v>
      </c>
      <c r="C17" s="1">
        <v>1</v>
      </c>
      <c r="F17" s="40"/>
      <c r="G17" s="40"/>
      <c r="H17" s="40"/>
      <c r="I17" s="40"/>
      <c r="J17" s="40"/>
    </row>
    <row r="18" spans="1:47" x14ac:dyDescent="0.15">
      <c r="A18" s="1" t="s">
        <v>46</v>
      </c>
      <c r="B18" s="1" t="s">
        <v>45</v>
      </c>
      <c r="C18" s="1">
        <v>3</v>
      </c>
      <c r="F18" s="40"/>
      <c r="G18" s="40"/>
      <c r="H18" s="40"/>
      <c r="I18" s="40"/>
      <c r="J18" s="40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36" t="s">
        <v>25</v>
      </c>
      <c r="T24" s="36"/>
      <c r="U24" s="36"/>
      <c r="V24" s="36" t="s">
        <v>54</v>
      </c>
      <c r="W24" s="36"/>
      <c r="X24" s="36"/>
      <c r="Y24" s="36" t="s">
        <v>55</v>
      </c>
      <c r="Z24" s="36"/>
      <c r="AA24" s="36"/>
      <c r="AB24" s="36" t="s">
        <v>56</v>
      </c>
      <c r="AC24" s="36"/>
      <c r="AD24" s="36"/>
      <c r="AE24" s="36" t="s">
        <v>57</v>
      </c>
      <c r="AF24" s="36"/>
      <c r="AG24" s="36"/>
      <c r="AH24" s="36" t="s">
        <v>58</v>
      </c>
      <c r="AI24" s="36"/>
      <c r="AJ24" s="36"/>
      <c r="AK24" s="39" t="s">
        <v>59</v>
      </c>
      <c r="AL24" s="38"/>
      <c r="AM24" s="37"/>
      <c r="AN24" s="36" t="s">
        <v>60</v>
      </c>
      <c r="AO24" s="36"/>
      <c r="AP24" s="36"/>
    </row>
    <row r="25" spans="1:47" x14ac:dyDescent="0.15">
      <c r="A25" s="35" t="s">
        <v>61</v>
      </c>
      <c r="B25" s="35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7">
        <v>-21.755657668575498</v>
      </c>
      <c r="E26" s="7"/>
      <c r="F26" s="7"/>
      <c r="G26" s="1">
        <v>1</v>
      </c>
      <c r="H26" s="9">
        <f>E27</f>
        <v>-21.755657668575498</v>
      </c>
      <c r="I26" s="9">
        <f>H26+273.15</f>
        <v>251.39434233142447</v>
      </c>
      <c r="J26" s="9">
        <f>EXP(($C$15*(I26-$C$13))/($C$16*I26*$C$13))</f>
        <v>7.9704396308028131E-4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>O26*J26</f>
        <v>3.230586096654315E-2</v>
      </c>
      <c r="Q26" s="12">
        <f>P26*$B$28</f>
        <v>3.2305860966543153E-3</v>
      </c>
      <c r="R26" s="9">
        <f>L26*$B$28</f>
        <v>4.0532094166666672</v>
      </c>
      <c r="S26" s="13">
        <f>Q26/R26</f>
        <v>7.9704396308028121E-4</v>
      </c>
      <c r="T26" s="2">
        <f>$B$27/100</f>
        <v>0.34</v>
      </c>
      <c r="U26" s="14">
        <f>S26*T26</f>
        <v>2.7099494744729563E-4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1.3170994947447296E-2</v>
      </c>
      <c r="AR26" s="9">
        <f>$B$26/12</f>
        <v>119.21204166666666</v>
      </c>
      <c r="AS26" s="1">
        <f>$B$28</f>
        <v>0.1</v>
      </c>
      <c r="AT26" s="1">
        <f>$E$2/12</f>
        <v>527.91666666666663</v>
      </c>
      <c r="AU26" s="1">
        <f>AT26*10000*AS26*0.67*AR26*AQ26</f>
        <v>555365.48415260995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7">
        <v>-23.0348767149707</v>
      </c>
      <c r="E27" s="10">
        <f>D26</f>
        <v>-21.755657668575498</v>
      </c>
      <c r="F27" s="7" t="s">
        <v>83</v>
      </c>
      <c r="G27" s="1">
        <v>2</v>
      </c>
      <c r="H27" s="9">
        <f>E28</f>
        <v>-23.0348767149707</v>
      </c>
      <c r="I27" s="9">
        <f>H27+273.15</f>
        <v>250.11512328502928</v>
      </c>
      <c r="J27" s="9">
        <f>EXP(($C$15*(I27-$C$13))/($C$16*I27*$C$13))</f>
        <v>6.5381119466732687E-4</v>
      </c>
      <c r="K27" s="9">
        <f>$B$26/12</f>
        <v>119.21204166666666</v>
      </c>
      <c r="L27" s="9">
        <f>K27*$B$27/100</f>
        <v>40.532094166666667</v>
      </c>
      <c r="M27" s="1" t="s">
        <v>83</v>
      </c>
      <c r="O27" s="9">
        <f>L27+O26-P26-N27</f>
        <v>81.031882472366789</v>
      </c>
      <c r="P27" s="9">
        <f>O27*J27</f>
        <v>5.2979551885400558E-2</v>
      </c>
      <c r="Q27" s="12">
        <f>P27*$B$28</f>
        <v>5.297955188540056E-3</v>
      </c>
      <c r="R27" s="9">
        <f>L27*$B$28</f>
        <v>4.0532094166666672</v>
      </c>
      <c r="S27" s="13">
        <f>Q27/R27</f>
        <v>1.3071012730689498E-3</v>
      </c>
      <c r="T27" s="2">
        <f>$B$27/100</f>
        <v>0.34</v>
      </c>
      <c r="U27" s="14">
        <f>S27*T27</f>
        <v>4.4441443284344296E-4</v>
      </c>
      <c r="V27" s="13"/>
      <c r="W27" s="2"/>
      <c r="X27" s="14"/>
      <c r="Y27" s="2">
        <v>0.02</v>
      </c>
      <c r="Z27" s="2">
        <v>0.63</v>
      </c>
      <c r="AA27" s="2">
        <f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>AO27*AN27</f>
        <v>2.9999999999999997E-4</v>
      </c>
      <c r="AQ27" s="1">
        <f>(AP27+AM27+AD27+AA27+U27+X27+AG27+AJ27)</f>
        <v>1.3344414432843442E-2</v>
      </c>
      <c r="AR27" s="9">
        <f>$B$26/12</f>
        <v>119.21204166666666</v>
      </c>
      <c r="AS27" s="1">
        <f>$B$28</f>
        <v>0.1</v>
      </c>
      <c r="AT27" s="1">
        <f>$E$2/12</f>
        <v>527.91666666666663</v>
      </c>
      <c r="AU27" s="1">
        <f>AT27*10000*AS27*0.67*AR27*AQ27</f>
        <v>562677.85477098858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7">
        <v>-20.0550880231463</v>
      </c>
      <c r="E28" s="10">
        <f>D27</f>
        <v>-23.0348767149707</v>
      </c>
      <c r="F28" s="7" t="s">
        <v>83</v>
      </c>
      <c r="G28" s="1">
        <v>3</v>
      </c>
      <c r="H28" s="9">
        <f>E29</f>
        <v>-20.0550880231463</v>
      </c>
      <c r="I28" s="9">
        <f>H28+273.15</f>
        <v>253.09491197685367</v>
      </c>
      <c r="J28" s="9">
        <f>EXP(($C$15*(I28-$C$13))/($C$16*I28*$C$13))</f>
        <v>1.033956695782622E-3</v>
      </c>
      <c r="K28" s="9">
        <f>$B$26/12</f>
        <v>119.21204166666666</v>
      </c>
      <c r="L28" s="9">
        <f>K28*$B$27/100</f>
        <v>40.532094166666667</v>
      </c>
      <c r="M28" s="1" t="s">
        <v>83</v>
      </c>
      <c r="O28" s="9">
        <f>L28+O27-P27-N28</f>
        <v>121.51099708714806</v>
      </c>
      <c r="P28" s="9">
        <f>O28*J28</f>
        <v>0.12563710904947942</v>
      </c>
      <c r="Q28" s="12">
        <f>P28*$B$28</f>
        <v>1.2563710904947942E-2</v>
      </c>
      <c r="R28" s="9">
        <f>L28*$B$28</f>
        <v>4.0532094166666672</v>
      </c>
      <c r="S28" s="13">
        <f>Q28/R28</f>
        <v>3.0996944922920501E-3</v>
      </c>
      <c r="T28" s="2">
        <f>$B$27/100</f>
        <v>0.34</v>
      </c>
      <c r="U28" s="14">
        <f>S28*T28</f>
        <v>1.0538961273792971E-3</v>
      </c>
      <c r="V28" s="13"/>
      <c r="W28" s="2"/>
      <c r="X28" s="14"/>
      <c r="Y28" s="2">
        <v>0.02</v>
      </c>
      <c r="Z28" s="2">
        <v>0.63</v>
      </c>
      <c r="AA28" s="2">
        <f>Y28*Z28</f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>AO28*AN28</f>
        <v>2.9999999999999997E-4</v>
      </c>
      <c r="AQ28" s="1">
        <f>(AP28+AM28+AD28+AA28+U28+X28+AG28+AJ28)</f>
        <v>1.3953896127379297E-2</v>
      </c>
      <c r="AR28" s="9">
        <f>$B$26/12</f>
        <v>119.21204166666666</v>
      </c>
      <c r="AS28" s="1">
        <f>$B$28</f>
        <v>0.1</v>
      </c>
      <c r="AT28" s="1">
        <f>$E$2/12</f>
        <v>527.91666666666663</v>
      </c>
      <c r="AU28" s="1">
        <f>AT28*10000*AS28*0.67*AR28*AQ28</f>
        <v>588377.13547974476</v>
      </c>
    </row>
    <row r="29" spans="1:47" x14ac:dyDescent="0.15">
      <c r="C29" s="7">
        <v>3</v>
      </c>
      <c r="D29" s="7">
        <v>-11.029009736511799</v>
      </c>
      <c r="E29" s="10">
        <f>D28</f>
        <v>-20.0550880231463</v>
      </c>
      <c r="F29" s="7" t="s">
        <v>83</v>
      </c>
      <c r="G29" s="1">
        <v>4</v>
      </c>
      <c r="H29" s="9">
        <f>E30</f>
        <v>-11.029009736511799</v>
      </c>
      <c r="I29" s="9">
        <f>H29+273.15</f>
        <v>262.12099026348818</v>
      </c>
      <c r="J29" s="9">
        <f>EXP(($C$15*(I29-$C$13))/($C$16*I29*$C$13))</f>
        <v>3.8889135784621947E-3</v>
      </c>
      <c r="K29" s="9">
        <f>$B$26/12</f>
        <v>119.21204166666666</v>
      </c>
      <c r="L29" s="9">
        <f>K29*$B$27/100</f>
        <v>40.532094166666667</v>
      </c>
      <c r="M29" s="1" t="s">
        <v>83</v>
      </c>
      <c r="O29" s="9">
        <f>L29+O28-P28-N29</f>
        <v>161.91745414476526</v>
      </c>
      <c r="P29" s="9">
        <f>O29*J29</f>
        <v>0.62968298601360739</v>
      </c>
      <c r="Q29" s="12">
        <f>P29*$B$28</f>
        <v>6.2968298601360745E-2</v>
      </c>
      <c r="R29" s="9">
        <f>L29*$B$28</f>
        <v>4.0532094166666672</v>
      </c>
      <c r="S29" s="13">
        <f>Q29/R29</f>
        <v>1.5535417030868703E-2</v>
      </c>
      <c r="T29" s="2">
        <f>$B$27/100</f>
        <v>0.34</v>
      </c>
      <c r="U29" s="14">
        <f>S29*T29</f>
        <v>5.2820417904953596E-3</v>
      </c>
      <c r="V29" s="13"/>
      <c r="W29" s="2"/>
      <c r="X29" s="14"/>
      <c r="Y29" s="2">
        <v>0.02</v>
      </c>
      <c r="Z29" s="2">
        <v>0.63</v>
      </c>
      <c r="AA29" s="2">
        <f>Y29*Z29</f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>AO29*AN29</f>
        <v>2.9999999999999997E-4</v>
      </c>
      <c r="AQ29" s="1">
        <f>(AP29+AM29+AD29+AA29+U29+X29+AG29+AJ29)</f>
        <v>1.818204179049536E-2</v>
      </c>
      <c r="AR29" s="9">
        <f>$B$26/12</f>
        <v>119.21204166666666</v>
      </c>
      <c r="AS29" s="1">
        <f>$B$28</f>
        <v>0.1</v>
      </c>
      <c r="AT29" s="1">
        <f>$E$2/12</f>
        <v>527.91666666666663</v>
      </c>
      <c r="AU29" s="1">
        <f>AT29*10000*AS29*0.67*AR29*AQ29</f>
        <v>766660.26235311094</v>
      </c>
    </row>
    <row r="30" spans="1:47" x14ac:dyDescent="0.15">
      <c r="C30" s="7">
        <v>4</v>
      </c>
      <c r="D30" s="7">
        <v>-3.7898347124618401</v>
      </c>
      <c r="E30" s="10">
        <f>D29</f>
        <v>-11.029009736511799</v>
      </c>
      <c r="F30" s="7" t="s">
        <v>83</v>
      </c>
      <c r="G30" s="1">
        <v>5</v>
      </c>
      <c r="H30" s="9">
        <f>E31</f>
        <v>-3.7898347124618401</v>
      </c>
      <c r="I30" s="9">
        <f>H30+273.15</f>
        <v>269.36016528753811</v>
      </c>
      <c r="J30" s="9">
        <f>EXP(($C$15*(I30-$C$13))/($C$16*I30*$C$13))</f>
        <v>1.0553416037774448E-2</v>
      </c>
      <c r="K30" s="9">
        <f>$B$26/12</f>
        <v>119.21204166666666</v>
      </c>
      <c r="L30" s="9">
        <f>K30*$B$27/100</f>
        <v>40.532094166666667</v>
      </c>
      <c r="M30" s="1" t="s">
        <v>85</v>
      </c>
      <c r="N30" s="9">
        <f>(O29-P29)*C21/100</f>
        <v>153.22338260081406</v>
      </c>
      <c r="O30" s="9">
        <f>L30+O29-P29-N30</f>
        <v>48.596482724604243</v>
      </c>
      <c r="P30" s="9">
        <f>O30*J30</f>
        <v>0.51285890016526736</v>
      </c>
      <c r="Q30" s="12">
        <f>P30*$B$28</f>
        <v>5.1285890016526739E-2</v>
      </c>
      <c r="R30" s="9">
        <f>L30*$B$28</f>
        <v>4.0532094166666672</v>
      </c>
      <c r="S30" s="13">
        <f>Q30/R30</f>
        <v>1.2653155745084575E-2</v>
      </c>
      <c r="T30" s="2">
        <f>$B$27/100</f>
        <v>0.34</v>
      </c>
      <c r="U30" s="14">
        <f>S30*T30</f>
        <v>4.3020729533287559E-3</v>
      </c>
      <c r="V30" s="13"/>
      <c r="W30" s="2"/>
      <c r="X30" s="14"/>
      <c r="Y30" s="2">
        <v>0.02</v>
      </c>
      <c r="Z30" s="2">
        <v>0.63</v>
      </c>
      <c r="AA30" s="2">
        <f>Y30*Z30</f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>AO30*AN30</f>
        <v>2.9999999999999997E-4</v>
      </c>
      <c r="AQ30" s="1">
        <f>(AP30+AM30+AD30+AA30+U30+X30+AG30+AJ30)</f>
        <v>1.7202072953328755E-2</v>
      </c>
      <c r="AR30" s="9">
        <f>$B$26/12</f>
        <v>119.21204166666666</v>
      </c>
      <c r="AS30" s="1">
        <f>$B$28</f>
        <v>0.1</v>
      </c>
      <c r="AT30" s="1">
        <f>$E$2/12</f>
        <v>527.91666666666663</v>
      </c>
      <c r="AU30" s="1">
        <f>AT30*10000*AS30*0.67*AR30*AQ30</f>
        <v>725339.09642152861</v>
      </c>
    </row>
    <row r="31" spans="1:47" x14ac:dyDescent="0.15">
      <c r="C31" s="7">
        <v>5</v>
      </c>
      <c r="D31" s="7">
        <v>4.47320376647576</v>
      </c>
      <c r="E31" s="10">
        <f>D30</f>
        <v>-3.7898347124618401</v>
      </c>
      <c r="F31" s="7" t="s">
        <v>85</v>
      </c>
      <c r="G31" s="1">
        <v>6</v>
      </c>
      <c r="H31" s="9">
        <f>E32</f>
        <v>4.47320376647576</v>
      </c>
      <c r="I31" s="9">
        <f>H31+273.15</f>
        <v>277.62320376647574</v>
      </c>
      <c r="J31" s="9">
        <f>EXP(($C$15*(I31-$C$13))/($C$16*I31*$C$13))</f>
        <v>3.0948854243396207E-2</v>
      </c>
      <c r="K31" s="9">
        <f>$B$26/12</f>
        <v>119.21204166666666</v>
      </c>
      <c r="L31" s="9">
        <f>K31*$B$27/100</f>
        <v>40.532094166666667</v>
      </c>
      <c r="M31" s="1" t="s">
        <v>83</v>
      </c>
      <c r="O31" s="9">
        <f>L31+O30-P30-N31</f>
        <v>88.61571799110564</v>
      </c>
      <c r="P31" s="9">
        <f>O31*J31</f>
        <v>2.7425549397806313</v>
      </c>
      <c r="Q31" s="12">
        <f>P31*$B$28</f>
        <v>0.27425549397806315</v>
      </c>
      <c r="R31" s="9">
        <f>L31*$B$28</f>
        <v>4.0532094166666672</v>
      </c>
      <c r="S31" s="13">
        <f>Q31/R31</f>
        <v>6.7663785850870017E-2</v>
      </c>
      <c r="T31" s="2">
        <f>$B$27/100</f>
        <v>0.34</v>
      </c>
      <c r="U31" s="14">
        <f>S31*T31</f>
        <v>2.3005687189295809E-2</v>
      </c>
      <c r="V31" s="13"/>
      <c r="W31" s="2"/>
      <c r="X31" s="14"/>
      <c r="Y31" s="2">
        <v>0.02</v>
      </c>
      <c r="Z31" s="2">
        <v>0.63</v>
      </c>
      <c r="AA31" s="2">
        <f>Y31*Z31</f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>AO31*AN31</f>
        <v>2.9999999999999997E-4</v>
      </c>
      <c r="AQ31" s="1">
        <f>(AP31+AM31+AD31+AA31+U31+X31+AG31+AJ31)</f>
        <v>3.5905687189295807E-2</v>
      </c>
      <c r="AR31" s="9">
        <f>$B$26/12</f>
        <v>119.21204166666666</v>
      </c>
      <c r="AS31" s="1">
        <f>$B$28</f>
        <v>0.1</v>
      </c>
      <c r="AT31" s="1">
        <f>$E$2/12</f>
        <v>527.91666666666663</v>
      </c>
      <c r="AU31" s="1">
        <f>AT31*10000*AS31*0.67*AR31*AQ31</f>
        <v>1513991.8760336479</v>
      </c>
    </row>
    <row r="32" spans="1:47" x14ac:dyDescent="0.15">
      <c r="C32" s="7">
        <v>6</v>
      </c>
      <c r="D32" s="7">
        <v>13.1558845901961</v>
      </c>
      <c r="E32" s="10">
        <f>D31</f>
        <v>4.47320376647576</v>
      </c>
      <c r="F32" s="7" t="s">
        <v>83</v>
      </c>
      <c r="G32" s="1">
        <v>7</v>
      </c>
      <c r="H32" s="9">
        <f>E33</f>
        <v>13.1558845901961</v>
      </c>
      <c r="I32" s="9">
        <f>H32+273.15</f>
        <v>286.30588459019606</v>
      </c>
      <c r="J32" s="9">
        <f>EXP(($C$15*(I32-$C$13))/($C$16*I32*$C$13))</f>
        <v>8.9653191872132831E-2</v>
      </c>
      <c r="K32" s="9">
        <f>$B$26/12</f>
        <v>119.21204166666666</v>
      </c>
      <c r="L32" s="9">
        <f>K32*$B$27/100</f>
        <v>40.532094166666667</v>
      </c>
      <c r="M32" s="1" t="s">
        <v>83</v>
      </c>
      <c r="O32" s="9">
        <f>L32+O31-P31-N32</f>
        <v>126.40525721799168</v>
      </c>
      <c r="P32" s="9">
        <f>O32*J32</f>
        <v>11.332634779010911</v>
      </c>
      <c r="Q32" s="12">
        <f>P32*$B$28</f>
        <v>1.1332634779010913</v>
      </c>
      <c r="R32" s="9">
        <f>L32*$B$28</f>
        <v>4.0532094166666672</v>
      </c>
      <c r="S32" s="13">
        <f>Q32/R32</f>
        <v>0.27959657678706362</v>
      </c>
      <c r="T32" s="2">
        <f>$B$27/100</f>
        <v>0.34</v>
      </c>
      <c r="U32" s="14">
        <f>S32*T32</f>
        <v>9.5062836107601634E-2</v>
      </c>
      <c r="V32" s="13"/>
      <c r="W32" s="2"/>
      <c r="X32" s="14"/>
      <c r="Y32" s="2">
        <v>0.02</v>
      </c>
      <c r="Z32" s="2">
        <v>0.63</v>
      </c>
      <c r="AA32" s="2">
        <f>Y32*Z32</f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>AO32*AN32</f>
        <v>2.9999999999999997E-4</v>
      </c>
      <c r="AQ32" s="1">
        <f>(AP32+AM32+AD32+AA32+U32+X32+AG32+AJ32)</f>
        <v>0.10796283610760163</v>
      </c>
      <c r="AR32" s="9">
        <f>$B$26/12</f>
        <v>119.21204166666666</v>
      </c>
      <c r="AS32" s="1">
        <f>$B$28</f>
        <v>0.1</v>
      </c>
      <c r="AT32" s="1">
        <f>$E$2/12</f>
        <v>527.91666666666663</v>
      </c>
      <c r="AU32" s="1">
        <f>AT32*10000*AS32*0.67*AR32*AQ32</f>
        <v>4552338.9071687274</v>
      </c>
    </row>
    <row r="33" spans="1:48" x14ac:dyDescent="0.15">
      <c r="C33" s="7">
        <v>7</v>
      </c>
      <c r="D33" s="7">
        <v>15.099884401779001</v>
      </c>
      <c r="E33" s="10">
        <f>D32</f>
        <v>13.1558845901961</v>
      </c>
      <c r="F33" s="7" t="s">
        <v>83</v>
      </c>
      <c r="G33" s="1">
        <v>8</v>
      </c>
      <c r="H33" s="9">
        <f>E34</f>
        <v>15.099884401779001</v>
      </c>
      <c r="I33" s="9">
        <f>H33+273.15</f>
        <v>288.24988440177896</v>
      </c>
      <c r="J33" s="9">
        <f>EXP(($C$15*(I33-$C$13))/($C$16*I33*$C$13))</f>
        <v>0.11276501077859001</v>
      </c>
      <c r="K33" s="9">
        <f>$B$26/12</f>
        <v>119.21204166666666</v>
      </c>
      <c r="L33" s="9">
        <f>K33*$B$27/100</f>
        <v>40.532094166666667</v>
      </c>
      <c r="M33" s="1" t="s">
        <v>83</v>
      </c>
      <c r="O33" s="9">
        <f>L33+O32-P32-N33</f>
        <v>155.60471660564744</v>
      </c>
      <c r="P33" s="9">
        <f>O33*J33</f>
        <v>17.546767545235276</v>
      </c>
      <c r="Q33" s="12">
        <f>P33*$B$28</f>
        <v>1.7546767545235278</v>
      </c>
      <c r="R33" s="9">
        <f>L33*$B$28</f>
        <v>4.0532094166666672</v>
      </c>
      <c r="S33" s="13">
        <f>Q33/R33</f>
        <v>0.43291046036465652</v>
      </c>
      <c r="T33" s="2">
        <f>$B$27/100</f>
        <v>0.34</v>
      </c>
      <c r="U33" s="14">
        <f>S33*T33</f>
        <v>0.14718955652398322</v>
      </c>
      <c r="V33" s="13"/>
      <c r="W33" s="2"/>
      <c r="X33" s="14"/>
      <c r="Y33" s="2">
        <v>0.04</v>
      </c>
      <c r="Z33" s="2">
        <v>0.63</v>
      </c>
      <c r="AA33" s="2">
        <f>Y33*Z33</f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>AO33*AN33</f>
        <v>4.4999999999999999E-4</v>
      </c>
      <c r="AQ33" s="1">
        <f>(AP33+AM33+AD33+AA33+U33+X33+AG33+AJ33)</f>
        <v>0.17283955652398322</v>
      </c>
      <c r="AR33" s="9">
        <f>$B$26/12</f>
        <v>119.21204166666666</v>
      </c>
      <c r="AS33" s="1">
        <f>$B$28</f>
        <v>0.1</v>
      </c>
      <c r="AT33" s="1">
        <f>$E$2/12</f>
        <v>527.91666666666663</v>
      </c>
      <c r="AU33" s="1">
        <f>AT33*10000*AS33*0.67*AR33*AQ33</f>
        <v>7287917.4559449842</v>
      </c>
    </row>
    <row r="34" spans="1:48" x14ac:dyDescent="0.15">
      <c r="C34" s="7">
        <v>8</v>
      </c>
      <c r="D34" s="7">
        <v>13.3568955858411</v>
      </c>
      <c r="E34" s="10">
        <f>D33</f>
        <v>15.099884401779001</v>
      </c>
      <c r="F34" s="7" t="s">
        <v>83</v>
      </c>
      <c r="G34" s="1">
        <v>9</v>
      </c>
      <c r="H34" s="9">
        <f>E35</f>
        <v>13.3568955858411</v>
      </c>
      <c r="I34" s="9">
        <f>H34+273.15</f>
        <v>286.50689558584105</v>
      </c>
      <c r="J34" s="9">
        <f>EXP(($C$15*(I34-$C$13))/($C$16*I34*$C$13))</f>
        <v>9.1818039900587581E-2</v>
      </c>
      <c r="K34" s="9">
        <f>$B$26/12</f>
        <v>119.21204166666666</v>
      </c>
      <c r="L34" s="9">
        <f>K34*$B$27/100</f>
        <v>40.532094166666667</v>
      </c>
      <c r="M34" s="1" t="s">
        <v>83</v>
      </c>
      <c r="O34" s="9">
        <f>L34+O33-P33-N34</f>
        <v>178.59004322707884</v>
      </c>
      <c r="P34" s="9">
        <f>O34*J34</f>
        <v>16.397787714871587</v>
      </c>
      <c r="Q34" s="12">
        <f>P34*$B$28</f>
        <v>1.6397787714871588</v>
      </c>
      <c r="R34" s="9">
        <f>L34*$B$28</f>
        <v>4.0532094166666672</v>
      </c>
      <c r="S34" s="13">
        <f>Q34/R34</f>
        <v>0.4045630518730271</v>
      </c>
      <c r="T34" s="2">
        <f>$B$27/100</f>
        <v>0.34</v>
      </c>
      <c r="U34" s="14">
        <f>S34*T34</f>
        <v>0.13755143763682923</v>
      </c>
      <c r="V34" s="13"/>
      <c r="W34" s="2"/>
      <c r="X34" s="14"/>
      <c r="Y34" s="2">
        <v>0.02</v>
      </c>
      <c r="Z34" s="2">
        <v>0.63</v>
      </c>
      <c r="AA34" s="2">
        <f>Y34*Z34</f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>AO34*AN34</f>
        <v>2.9999999999999997E-4</v>
      </c>
      <c r="AQ34" s="1">
        <f>(AP34+AM34+AD34+AA34+U34+X34+AG34+AJ34)</f>
        <v>0.15045143763682922</v>
      </c>
      <c r="AR34" s="9">
        <f>$B$26/12</f>
        <v>119.21204166666666</v>
      </c>
      <c r="AS34" s="1">
        <f>$B$28</f>
        <v>0.1</v>
      </c>
      <c r="AT34" s="1">
        <f>$E$2/12</f>
        <v>527.91666666666663</v>
      </c>
      <c r="AU34" s="1">
        <f>AT34*10000*AS34*0.67*AR34*AQ34</f>
        <v>6343904.6053865487</v>
      </c>
    </row>
    <row r="35" spans="1:48" x14ac:dyDescent="0.15">
      <c r="C35" s="7">
        <v>9</v>
      </c>
      <c r="D35" s="7">
        <v>6.2350453892016002</v>
      </c>
      <c r="E35" s="10">
        <f>D34</f>
        <v>13.3568955858411</v>
      </c>
      <c r="F35" s="7" t="s">
        <v>83</v>
      </c>
      <c r="G35" s="1">
        <v>10</v>
      </c>
      <c r="H35" s="9">
        <f>E36</f>
        <v>6.2350453892016002</v>
      </c>
      <c r="I35" s="9">
        <f>H35+273.15</f>
        <v>279.38504538920159</v>
      </c>
      <c r="J35" s="9">
        <f>EXP(($C$15*(I35-$C$13))/($C$16*I35*$C$13))</f>
        <v>3.8609744894850861E-2</v>
      </c>
      <c r="K35" s="9">
        <f>$B$26/12</f>
        <v>119.21204166666666</v>
      </c>
      <c r="L35" s="9">
        <f>K35*$B$27/100</f>
        <v>40.532094166666667</v>
      </c>
      <c r="M35" s="1" t="s">
        <v>83</v>
      </c>
      <c r="O35" s="9">
        <f>L35+O34-P34-N35</f>
        <v>202.72434967887392</v>
      </c>
      <c r="P35" s="9">
        <f>O35*J35</f>
        <v>7.8271354250758636</v>
      </c>
      <c r="Q35" s="12">
        <f>P35*$B$28</f>
        <v>0.7827135425075864</v>
      </c>
      <c r="R35" s="9">
        <f>L35*$B$28</f>
        <v>4.0532094166666672</v>
      </c>
      <c r="S35" s="13">
        <f>Q35/R35</f>
        <v>0.19310957368476778</v>
      </c>
      <c r="T35" s="2">
        <f>$B$27/100</f>
        <v>0.34</v>
      </c>
      <c r="U35" s="14">
        <f>S35*T35</f>
        <v>6.5657255052821051E-2</v>
      </c>
      <c r="V35" s="13"/>
      <c r="W35" s="2"/>
      <c r="X35" s="14"/>
      <c r="Y35" s="2">
        <v>0.02</v>
      </c>
      <c r="Z35" s="2">
        <v>0.63</v>
      </c>
      <c r="AA35" s="2">
        <f>Y35*Z35</f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>AO35*AN35</f>
        <v>2.9999999999999997E-4</v>
      </c>
      <c r="AQ35" s="1">
        <f>(AP35+AM35+AD35+AA35+U35+X35+AG35+AJ35)</f>
        <v>7.8557255052821046E-2</v>
      </c>
      <c r="AR35" s="9">
        <f>$B$26/12</f>
        <v>119.21204166666666</v>
      </c>
      <c r="AS35" s="1">
        <f>$B$28</f>
        <v>0.1</v>
      </c>
      <c r="AT35" s="1">
        <f>$E$2/12</f>
        <v>527.91666666666663</v>
      </c>
      <c r="AU35" s="1">
        <f>AT35*10000*AS35*0.67*AR35*AQ35</f>
        <v>3312429.1794345933</v>
      </c>
    </row>
    <row r="36" spans="1:48" x14ac:dyDescent="0.15">
      <c r="C36" s="7">
        <v>10</v>
      </c>
      <c r="D36" s="7">
        <v>-2.6325424116530698</v>
      </c>
      <c r="E36" s="10">
        <f>D35</f>
        <v>6.2350453892016002</v>
      </c>
      <c r="F36" s="7" t="s">
        <v>83</v>
      </c>
      <c r="G36" s="1">
        <v>11</v>
      </c>
      <c r="H36" s="9">
        <f>E37</f>
        <v>-2.6325424116530698</v>
      </c>
      <c r="I36" s="9">
        <f>H36+273.15</f>
        <v>270.51745758834693</v>
      </c>
      <c r="J36" s="9">
        <f>EXP(($C$15*(I36-$C$13))/($C$16*I36*$C$13))</f>
        <v>1.2318381346329657E-2</v>
      </c>
      <c r="K36" s="9">
        <f>$B$26/12</f>
        <v>119.21204166666666</v>
      </c>
      <c r="L36" s="9">
        <f>K36*$B$27/100</f>
        <v>40.532094166666667</v>
      </c>
      <c r="M36" s="1" t="s">
        <v>85</v>
      </c>
      <c r="N36" s="9">
        <f>(O35-P35)*C21/100</f>
        <v>185.15235354110817</v>
      </c>
      <c r="O36" s="9">
        <f>L36+O35-P35-N36</f>
        <v>50.276954879356566</v>
      </c>
      <c r="P36" s="9">
        <f>O36*J36</f>
        <v>0.61933070313612382</v>
      </c>
      <c r="Q36" s="12">
        <f>P36*$B$28</f>
        <v>6.1933070313612386E-2</v>
      </c>
      <c r="R36" s="9">
        <f>L36*$B$28</f>
        <v>4.0532094166666672</v>
      </c>
      <c r="S36" s="13">
        <f>Q36/R36</f>
        <v>1.5280007506877287E-2</v>
      </c>
      <c r="T36" s="2">
        <f>$B$27/100</f>
        <v>0.34</v>
      </c>
      <c r="U36" s="14">
        <f>S36*T36</f>
        <v>5.1952025523382779E-3</v>
      </c>
      <c r="V36" s="13"/>
      <c r="W36" s="2"/>
      <c r="X36" s="14"/>
      <c r="Y36" s="2">
        <v>0.02</v>
      </c>
      <c r="Z36" s="2">
        <v>0.63</v>
      </c>
      <c r="AA36" s="2">
        <f>Y36*Z36</f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>AO36*AN36</f>
        <v>2.9999999999999997E-4</v>
      </c>
      <c r="AQ36" s="1">
        <f>(AP36+AM36+AD36+AA36+U36+X36+AG36+AJ36)</f>
        <v>1.8095202552338277E-2</v>
      </c>
      <c r="AR36" s="9">
        <f>$B$26/12</f>
        <v>119.21204166666666</v>
      </c>
      <c r="AS36" s="1">
        <f>$B$28</f>
        <v>0.1</v>
      </c>
      <c r="AT36" s="1">
        <f>$E$2/12</f>
        <v>527.91666666666663</v>
      </c>
      <c r="AU36" s="1">
        <f>AT36*10000*AS36*0.67*AR36*AQ36</f>
        <v>762998.61676483299</v>
      </c>
    </row>
    <row r="37" spans="1:48" x14ac:dyDescent="0.15">
      <c r="C37" s="7">
        <v>11</v>
      </c>
      <c r="D37" s="7">
        <v>-15.2975470946595</v>
      </c>
      <c r="E37" s="10">
        <f>D36</f>
        <v>-2.6325424116530698</v>
      </c>
      <c r="F37" s="7" t="s">
        <v>85</v>
      </c>
      <c r="G37" s="1">
        <v>12</v>
      </c>
      <c r="H37" s="9">
        <f>E38</f>
        <v>-15.2975470946595</v>
      </c>
      <c r="I37" s="9">
        <f>H37+273.15</f>
        <v>257.8524529053405</v>
      </c>
      <c r="J37" s="9">
        <f>EXP(($C$15*(I37-$C$13))/($C$16*I37*$C$13))</f>
        <v>2.1026645013813273E-3</v>
      </c>
      <c r="K37" s="9">
        <f>$B$26/12</f>
        <v>119.21204166666666</v>
      </c>
      <c r="L37" s="9">
        <f>K37*$B$27/100</f>
        <v>40.532094166666667</v>
      </c>
      <c r="M37" s="1" t="s">
        <v>83</v>
      </c>
      <c r="O37" s="9">
        <f>L37+O36-P36-N37</f>
        <v>90.189718342887105</v>
      </c>
      <c r="P37" s="9">
        <f>O37*J37</f>
        <v>0.18963871914916905</v>
      </c>
      <c r="Q37" s="12">
        <f>P37*$B$28</f>
        <v>1.8963871914916906E-2</v>
      </c>
      <c r="R37" s="9">
        <f>L37*$B$28</f>
        <v>4.0532094166666672</v>
      </c>
      <c r="S37" s="13">
        <f>Q37/R37</f>
        <v>4.6787298571196621E-3</v>
      </c>
      <c r="T37" s="2">
        <f>$B$27/100</f>
        <v>0.34</v>
      </c>
      <c r="U37" s="14">
        <f>S37*T37</f>
        <v>1.5907681514206852E-3</v>
      </c>
      <c r="V37" s="13"/>
      <c r="W37" s="2"/>
      <c r="X37" s="14"/>
      <c r="Y37" s="2">
        <v>0.02</v>
      </c>
      <c r="Z37" s="2">
        <v>0.63</v>
      </c>
      <c r="AA37" s="2">
        <f>Y37*Z37</f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>AO37*AN37</f>
        <v>2.9999999999999997E-4</v>
      </c>
      <c r="AQ37" s="1">
        <f>(AP37+AM37+AD37+AA37+U37+X37+AG37+AJ37)</f>
        <v>1.4490768151420686E-2</v>
      </c>
      <c r="AR37" s="9">
        <f>$B$26/12</f>
        <v>119.21204166666666</v>
      </c>
      <c r="AS37" s="1">
        <f>$B$28</f>
        <v>0.1</v>
      </c>
      <c r="AT37" s="1">
        <f>$E$2/12</f>
        <v>527.91666666666663</v>
      </c>
      <c r="AU37" s="1">
        <f>AT37*10000*AS37*0.67*AR37*AQ37</f>
        <v>611014.77164538053</v>
      </c>
      <c r="AV37" s="1">
        <f>SUM(AU26:AU37)</f>
        <v>27583015.245556697</v>
      </c>
    </row>
    <row r="38" spans="1:48" x14ac:dyDescent="0.15">
      <c r="C38" s="7">
        <v>12</v>
      </c>
      <c r="D38" s="7">
        <v>-20.413492666753601</v>
      </c>
      <c r="E38" s="10">
        <f>D37</f>
        <v>-15.2975470946595</v>
      </c>
      <c r="F38" s="7" t="s">
        <v>83</v>
      </c>
    </row>
    <row r="40" spans="1:48" x14ac:dyDescent="0.15">
      <c r="S40" s="36" t="s">
        <v>25</v>
      </c>
      <c r="T40" s="36"/>
      <c r="U40" s="36"/>
      <c r="V40" s="36" t="s">
        <v>54</v>
      </c>
      <c r="W40" s="36"/>
      <c r="X40" s="36"/>
      <c r="Y40" s="36" t="s">
        <v>55</v>
      </c>
      <c r="Z40" s="36"/>
      <c r="AA40" s="36"/>
      <c r="AB40" s="36" t="s">
        <v>56</v>
      </c>
      <c r="AC40" s="36"/>
      <c r="AD40" s="36"/>
      <c r="AE40" s="36" t="s">
        <v>57</v>
      </c>
      <c r="AF40" s="36"/>
      <c r="AG40" s="36"/>
      <c r="AH40" s="36" t="s">
        <v>58</v>
      </c>
      <c r="AI40" s="36"/>
      <c r="AJ40" s="36"/>
      <c r="AK40" s="39" t="s">
        <v>59</v>
      </c>
      <c r="AL40" s="38"/>
      <c r="AM40" s="37"/>
      <c r="AN40" s="36" t="s">
        <v>60</v>
      </c>
      <c r="AO40" s="36"/>
      <c r="AP40" s="36"/>
    </row>
    <row r="41" spans="1:48" x14ac:dyDescent="0.15">
      <c r="A41" s="35" t="s">
        <v>30</v>
      </c>
      <c r="B41" s="35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-21.755657668575498</v>
      </c>
      <c r="E42" s="7"/>
      <c r="F42" s="7"/>
      <c r="G42" s="1">
        <v>1</v>
      </c>
      <c r="H42" s="9">
        <f>E43</f>
        <v>-21.755657668575498</v>
      </c>
      <c r="I42" s="9">
        <f>H42+273.15</f>
        <v>251.39434233142447</v>
      </c>
      <c r="J42" s="9">
        <f>EXP(($C$15*(I42-$C$13))/($C$16*I42*$C$13))</f>
        <v>7.9704396308028131E-4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>O42*J42</f>
        <v>4.6911018752043808E-2</v>
      </c>
      <c r="Q42" s="12">
        <f>P42*$B$44</f>
        <v>1.1258644500490514E-2</v>
      </c>
      <c r="R42" s="9">
        <f>L42*$B$44</f>
        <v>14.125500000000001</v>
      </c>
      <c r="S42" s="13">
        <f>Q42/R42</f>
        <v>7.9704396308028131E-4</v>
      </c>
      <c r="T42" s="2">
        <f>$B$43/100</f>
        <v>0.43</v>
      </c>
      <c r="U42" s="14">
        <f>S42*T42</f>
        <v>3.4272890412452095E-4</v>
      </c>
      <c r="V42" s="13"/>
      <c r="W42" s="2"/>
      <c r="X42" s="14"/>
      <c r="Y42" s="2">
        <v>0.02</v>
      </c>
      <c r="Z42" s="2">
        <v>0.28999999999999998</v>
      </c>
      <c r="AA42" s="2">
        <f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>AO42*AN42</f>
        <v>2.6000000000000003E-3</v>
      </c>
      <c r="AQ42" s="1">
        <f>(AP42+AM42+AD42+AA42+U42+X42+AG42+AJ42)</f>
        <v>8.7627289041245192E-3</v>
      </c>
      <c r="AR42" s="9">
        <f>$B$42/12</f>
        <v>136.875</v>
      </c>
      <c r="AS42" s="1">
        <f>$B$44</f>
        <v>0.24</v>
      </c>
      <c r="AT42" s="1">
        <f>$E$3/12</f>
        <v>1512616.1666666667</v>
      </c>
      <c r="AU42" s="1">
        <f>AT42*10000*AS42*0.67*AR42*AQ42</f>
        <v>2917281180.3025541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>D27</f>
        <v>-23.0348767149707</v>
      </c>
      <c r="E43" s="10">
        <f>D42</f>
        <v>-21.755657668575498</v>
      </c>
      <c r="F43" s="7" t="s">
        <v>83</v>
      </c>
      <c r="G43" s="1">
        <v>2</v>
      </c>
      <c r="H43" s="9">
        <f>E44</f>
        <v>-23.0348767149707</v>
      </c>
      <c r="I43" s="9">
        <f>H43+273.15</f>
        <v>250.11512328502928</v>
      </c>
      <c r="J43" s="9">
        <f>EXP(($C$15*(I43-$C$13))/($C$16*I43*$C$13))</f>
        <v>6.5381119466732687E-4</v>
      </c>
      <c r="K43" s="9">
        <f>$B$42/12</f>
        <v>136.875</v>
      </c>
      <c r="L43" s="9">
        <f>K43*$B$43/100</f>
        <v>58.856250000000003</v>
      </c>
      <c r="M43" s="1" t="s">
        <v>83</v>
      </c>
      <c r="O43" s="9">
        <f>L43+O42-P42-N43</f>
        <v>117.66558898124796</v>
      </c>
      <c r="P43" s="9">
        <f>O43*J43</f>
        <v>7.6931079303064379E-2</v>
      </c>
      <c r="Q43" s="12">
        <f>P43*$B$44</f>
        <v>1.8463459032735451E-2</v>
      </c>
      <c r="R43" s="9">
        <f>L43*$B$44</f>
        <v>14.125500000000001</v>
      </c>
      <c r="S43" s="13">
        <f>Q43/R43</f>
        <v>1.3071012730689498E-3</v>
      </c>
      <c r="T43" s="2">
        <f>$B$43/100</f>
        <v>0.43</v>
      </c>
      <c r="U43" s="14">
        <f>S43*T43</f>
        <v>5.6205354741964842E-4</v>
      </c>
      <c r="V43" s="13"/>
      <c r="W43" s="2"/>
      <c r="X43" s="14"/>
      <c r="Y43" s="2">
        <v>0.02</v>
      </c>
      <c r="Z43" s="2">
        <v>0.28999999999999998</v>
      </c>
      <c r="AA43" s="2">
        <f>Y43*Z43</f>
        <v>5.7999999999999996E-3</v>
      </c>
      <c r="AB43" s="2"/>
      <c r="AC43" s="2"/>
      <c r="AD43" s="2"/>
      <c r="AE43" s="13">
        <v>1E-3</v>
      </c>
      <c r="AF43" s="2">
        <v>0.02</v>
      </c>
      <c r="AG43" s="16">
        <f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>AO43*AN43</f>
        <v>2.6000000000000003E-3</v>
      </c>
      <c r="AQ43" s="1">
        <f>(AP43+AM43+AD43+AA43+U43+X43+AG43+AJ43)</f>
        <v>8.9820535474196463E-3</v>
      </c>
      <c r="AR43" s="9">
        <f>$B$42/12</f>
        <v>136.875</v>
      </c>
      <c r="AS43" s="1">
        <f>$B$44</f>
        <v>0.24</v>
      </c>
      <c r="AT43" s="1">
        <f>$E$3/12</f>
        <v>1512616.1666666667</v>
      </c>
      <c r="AU43" s="1">
        <f>AT43*10000*AS43*0.67*AR43*AQ43</f>
        <v>2990298577.1959219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>D28</f>
        <v>-20.0550880231463</v>
      </c>
      <c r="E44" s="10">
        <f>D43</f>
        <v>-23.0348767149707</v>
      </c>
      <c r="F44" s="7" t="s">
        <v>83</v>
      </c>
      <c r="G44" s="1">
        <v>3</v>
      </c>
      <c r="H44" s="9">
        <f>E45</f>
        <v>-20.0550880231463</v>
      </c>
      <c r="I44" s="9">
        <f>H44+273.15</f>
        <v>253.09491197685367</v>
      </c>
      <c r="J44" s="9">
        <f>EXP(($C$15*(I44-$C$13))/($C$16*I44*$C$13))</f>
        <v>1.033956695782622E-3</v>
      </c>
      <c r="K44" s="9">
        <f>$B$42/12</f>
        <v>136.875</v>
      </c>
      <c r="L44" s="9">
        <f>K44*$B$43/100</f>
        <v>58.856250000000003</v>
      </c>
      <c r="M44" s="1" t="s">
        <v>83</v>
      </c>
      <c r="O44" s="9">
        <f>L44+O43-P43-N44</f>
        <v>176.44490790194493</v>
      </c>
      <c r="P44" s="9">
        <f>O44*J44</f>
        <v>0.18243639396196404</v>
      </c>
      <c r="Q44" s="12">
        <f>P44*$B$44</f>
        <v>4.3784734550871368E-2</v>
      </c>
      <c r="R44" s="9">
        <f>L44*$B$44</f>
        <v>14.125500000000001</v>
      </c>
      <c r="S44" s="13">
        <f>Q44/R44</f>
        <v>3.0996944922920509E-3</v>
      </c>
      <c r="T44" s="2">
        <f>$B$43/100</f>
        <v>0.43</v>
      </c>
      <c r="U44" s="14">
        <f>S44*T44</f>
        <v>1.332868631685582E-3</v>
      </c>
      <c r="V44" s="13"/>
      <c r="W44" s="2"/>
      <c r="X44" s="14"/>
      <c r="Y44" s="2">
        <v>0.02</v>
      </c>
      <c r="Z44" s="2">
        <v>0.28999999999999998</v>
      </c>
      <c r="AA44" s="2">
        <f>Y44*Z44</f>
        <v>5.7999999999999996E-3</v>
      </c>
      <c r="AB44" s="2"/>
      <c r="AC44" s="2"/>
      <c r="AD44" s="2"/>
      <c r="AE44" s="13">
        <v>1E-3</v>
      </c>
      <c r="AF44" s="2">
        <v>0.02</v>
      </c>
      <c r="AG44" s="16">
        <f>AE44*AF44</f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>AO44*AN44</f>
        <v>2.6000000000000003E-3</v>
      </c>
      <c r="AQ44" s="1">
        <f>(AP44+AM44+AD44+AA44+U44+X44+AG44+AJ44)</f>
        <v>9.7528686316855802E-3</v>
      </c>
      <c r="AR44" s="9">
        <f>$B$42/12</f>
        <v>136.875</v>
      </c>
      <c r="AS44" s="1">
        <f>$B$44</f>
        <v>0.24</v>
      </c>
      <c r="AT44" s="1">
        <f>$E$3/12</f>
        <v>1512616.1666666667</v>
      </c>
      <c r="AU44" s="1">
        <f>AT44*10000*AS44*0.67*AR44*AQ44</f>
        <v>3246917760.9485888</v>
      </c>
    </row>
    <row r="45" spans="1:48" x14ac:dyDescent="0.15">
      <c r="C45" s="7">
        <v>3</v>
      </c>
      <c r="D45" s="7">
        <f>D29</f>
        <v>-11.029009736511799</v>
      </c>
      <c r="E45" s="10">
        <f>D44</f>
        <v>-20.0550880231463</v>
      </c>
      <c r="F45" s="7" t="s">
        <v>83</v>
      </c>
      <c r="G45" s="1">
        <v>4</v>
      </c>
      <c r="H45" s="9">
        <f>E46</f>
        <v>-11.029009736511799</v>
      </c>
      <c r="I45" s="9">
        <f>H45+273.15</f>
        <v>262.12099026348818</v>
      </c>
      <c r="J45" s="9">
        <f>EXP(($C$15*(I45-$C$13))/($C$16*I45*$C$13))</f>
        <v>3.8889135784621947E-3</v>
      </c>
      <c r="K45" s="9">
        <f>$B$42/12</f>
        <v>136.875</v>
      </c>
      <c r="L45" s="9">
        <f>K45*$B$43/100</f>
        <v>58.856250000000003</v>
      </c>
      <c r="M45" s="1" t="s">
        <v>83</v>
      </c>
      <c r="O45" s="9">
        <f>L45+O44-P44-N45</f>
        <v>235.11872150798297</v>
      </c>
      <c r="P45" s="9">
        <f>O45*J45</f>
        <v>0.91435638862306623</v>
      </c>
      <c r="Q45" s="12">
        <f>P45*$B$44</f>
        <v>0.21944553326953589</v>
      </c>
      <c r="R45" s="9">
        <f>L45*$B$44</f>
        <v>14.125500000000001</v>
      </c>
      <c r="S45" s="13">
        <f>Q45/R45</f>
        <v>1.5535417030868704E-2</v>
      </c>
      <c r="T45" s="2">
        <f>$B$43/100</f>
        <v>0.43</v>
      </c>
      <c r="U45" s="14">
        <f>S45*T45</f>
        <v>6.6802293232735427E-3</v>
      </c>
      <c r="V45" s="13"/>
      <c r="W45" s="2"/>
      <c r="X45" s="14"/>
      <c r="Y45" s="2">
        <v>0.02</v>
      </c>
      <c r="Z45" s="2">
        <v>0.28999999999999998</v>
      </c>
      <c r="AA45" s="2">
        <f>Y45*Z45</f>
        <v>5.7999999999999996E-3</v>
      </c>
      <c r="AB45" s="2"/>
      <c r="AC45" s="2"/>
      <c r="AD45" s="2"/>
      <c r="AE45" s="13">
        <v>1E-3</v>
      </c>
      <c r="AF45" s="2">
        <v>0.02</v>
      </c>
      <c r="AG45" s="16">
        <f>AE45*AF45</f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>AO45*AN45</f>
        <v>2.6000000000000003E-3</v>
      </c>
      <c r="AQ45" s="1">
        <f>(AP45+AM45+AD45+AA45+U45+X45+AG45+AJ45)</f>
        <v>1.5100229323273541E-2</v>
      </c>
      <c r="AR45" s="9">
        <f>$B$42/12</f>
        <v>136.875</v>
      </c>
      <c r="AS45" s="1">
        <f>$B$44</f>
        <v>0.24</v>
      </c>
      <c r="AT45" s="1">
        <f>$E$3/12</f>
        <v>1512616.1666666667</v>
      </c>
      <c r="AU45" s="1">
        <f>AT45*10000*AS45*0.67*AR45*AQ45</f>
        <v>5027157099.6911783</v>
      </c>
    </row>
    <row r="46" spans="1:48" x14ac:dyDescent="0.15">
      <c r="C46" s="7">
        <v>4</v>
      </c>
      <c r="D46" s="7">
        <f>D30</f>
        <v>-3.7898347124618401</v>
      </c>
      <c r="E46" s="10">
        <f>D45</f>
        <v>-11.029009736511799</v>
      </c>
      <c r="F46" s="7" t="s">
        <v>83</v>
      </c>
      <c r="G46" s="1">
        <v>5</v>
      </c>
      <c r="H46" s="9">
        <f>E47</f>
        <v>-3.7898347124618401</v>
      </c>
      <c r="I46" s="9">
        <f>H46+273.15</f>
        <v>269.36016528753811</v>
      </c>
      <c r="J46" s="9">
        <f>EXP(($C$15*(I46-$C$13))/($C$16*I46*$C$13))</f>
        <v>1.0553416037774448E-2</v>
      </c>
      <c r="K46" s="9">
        <f>$B$42/12</f>
        <v>136.875</v>
      </c>
      <c r="L46" s="9">
        <f>K46*$B$43/100</f>
        <v>58.856250000000003</v>
      </c>
      <c r="M46" s="1" t="s">
        <v>85</v>
      </c>
      <c r="N46" s="9">
        <f>(O45-P45)*$C$21/100</f>
        <v>222.4941468633919</v>
      </c>
      <c r="O46" s="9">
        <f>L46+O45-P45-N46</f>
        <v>70.566468255968005</v>
      </c>
      <c r="P46" s="9">
        <f>O46*J46</f>
        <v>0.74471729782163421</v>
      </c>
      <c r="Q46" s="12">
        <f>P46*$B$44</f>
        <v>0.17873215147719221</v>
      </c>
      <c r="R46" s="9">
        <f>L46*$B$44</f>
        <v>14.125500000000001</v>
      </c>
      <c r="S46" s="13">
        <f>Q46/R46</f>
        <v>1.2653155745084578E-2</v>
      </c>
      <c r="T46" s="2">
        <f>$B$43/100</f>
        <v>0.43</v>
      </c>
      <c r="U46" s="14">
        <f>S46*T46</f>
        <v>5.4408569703863685E-3</v>
      </c>
      <c r="V46" s="13"/>
      <c r="W46" s="2"/>
      <c r="X46" s="14"/>
      <c r="Y46" s="2">
        <v>0.02</v>
      </c>
      <c r="Z46" s="2">
        <v>0.28999999999999998</v>
      </c>
      <c r="AA46" s="2">
        <f>Y46*Z46</f>
        <v>5.7999999999999996E-3</v>
      </c>
      <c r="AB46" s="2"/>
      <c r="AC46" s="2"/>
      <c r="AD46" s="2"/>
      <c r="AE46" s="13">
        <v>1E-3</v>
      </c>
      <c r="AF46" s="2">
        <v>0.02</v>
      </c>
      <c r="AG46" s="16">
        <f>AE46*AF46</f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>AO46*AN46</f>
        <v>2.6000000000000003E-3</v>
      </c>
      <c r="AQ46" s="1">
        <f>(AP46+AM46+AD46+AA46+U46+X46+AG46+AJ46)</f>
        <v>1.3860856970386366E-2</v>
      </c>
      <c r="AR46" s="9">
        <f>$B$42/12</f>
        <v>136.875</v>
      </c>
      <c r="AS46" s="1">
        <f>$B$44</f>
        <v>0.24</v>
      </c>
      <c r="AT46" s="1">
        <f>$E$3/12</f>
        <v>1512616.1666666667</v>
      </c>
      <c r="AU46" s="1">
        <f>AT46*10000*AS46*0.67*AR46*AQ46</f>
        <v>4614546179.0494099</v>
      </c>
    </row>
    <row r="47" spans="1:48" x14ac:dyDescent="0.15">
      <c r="C47" s="7">
        <v>5</v>
      </c>
      <c r="D47" s="7">
        <f>D31</f>
        <v>4.47320376647576</v>
      </c>
      <c r="E47" s="10">
        <f>D46</f>
        <v>-3.7898347124618401</v>
      </c>
      <c r="F47" s="7" t="s">
        <v>85</v>
      </c>
      <c r="G47" s="1">
        <v>6</v>
      </c>
      <c r="H47" s="9">
        <f>E48</f>
        <v>4.47320376647576</v>
      </c>
      <c r="I47" s="9">
        <f>H47+273.15</f>
        <v>277.62320376647574</v>
      </c>
      <c r="J47" s="9">
        <f>EXP(($C$15*(I47-$C$13))/($C$16*I47*$C$13))</f>
        <v>3.0948854243396207E-2</v>
      </c>
      <c r="K47" s="9">
        <f>$B$42/12</f>
        <v>136.875</v>
      </c>
      <c r="L47" s="9">
        <f>K47*$B$43/100</f>
        <v>58.856250000000003</v>
      </c>
      <c r="M47" s="1" t="s">
        <v>83</v>
      </c>
      <c r="O47" s="9">
        <f>L47+O46-P46-N47</f>
        <v>128.67800095814636</v>
      </c>
      <c r="P47" s="9">
        <f>O47*J47</f>
        <v>3.9824366959852693</v>
      </c>
      <c r="Q47" s="12">
        <f>P47*$B$44</f>
        <v>0.95578480703646462</v>
      </c>
      <c r="R47" s="9">
        <f>L47*$B$44</f>
        <v>14.125500000000001</v>
      </c>
      <c r="S47" s="13">
        <f>Q47/R47</f>
        <v>6.7663785850870031E-2</v>
      </c>
      <c r="T47" s="2">
        <f>$B$43/100</f>
        <v>0.43</v>
      </c>
      <c r="U47" s="14">
        <f>S47*T47</f>
        <v>2.9095427915874113E-2</v>
      </c>
      <c r="V47" s="13"/>
      <c r="W47" s="2"/>
      <c r="X47" s="14"/>
      <c r="Y47" s="2">
        <v>0.02</v>
      </c>
      <c r="Z47" s="2">
        <v>0.28999999999999998</v>
      </c>
      <c r="AA47" s="2">
        <f>Y47*Z47</f>
        <v>5.7999999999999996E-3</v>
      </c>
      <c r="AB47" s="2"/>
      <c r="AC47" s="2"/>
      <c r="AD47" s="2"/>
      <c r="AE47" s="13">
        <v>1E-3</v>
      </c>
      <c r="AF47" s="2">
        <v>0.02</v>
      </c>
      <c r="AG47" s="16">
        <f>AE47*AF47</f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>AO47*AN47</f>
        <v>2.6000000000000003E-3</v>
      </c>
      <c r="AQ47" s="1">
        <f>(AP47+AM47+AD47+AA47+U47+X47+AG47+AJ47)</f>
        <v>3.751542791587411E-2</v>
      </c>
      <c r="AR47" s="9">
        <f>$B$42/12</f>
        <v>136.875</v>
      </c>
      <c r="AS47" s="1">
        <f>$B$44</f>
        <v>0.24</v>
      </c>
      <c r="AT47" s="1">
        <f>$E$3/12</f>
        <v>1512616.1666666667</v>
      </c>
      <c r="AU47" s="1">
        <f>AT47*10000*AS47*0.67*AR47*AQ47</f>
        <v>12489608320.355885</v>
      </c>
    </row>
    <row r="48" spans="1:48" x14ac:dyDescent="0.15">
      <c r="C48" s="7">
        <v>6</v>
      </c>
      <c r="D48" s="7">
        <f>D32</f>
        <v>13.1558845901961</v>
      </c>
      <c r="E48" s="10">
        <f>D47</f>
        <v>4.47320376647576</v>
      </c>
      <c r="F48" s="7" t="s">
        <v>83</v>
      </c>
      <c r="G48" s="1">
        <v>7</v>
      </c>
      <c r="H48" s="9">
        <f>E49</f>
        <v>13.1558845901961</v>
      </c>
      <c r="I48" s="9">
        <f>H48+273.15</f>
        <v>286.30588459019606</v>
      </c>
      <c r="J48" s="9">
        <f>EXP(($C$15*(I48-$C$13))/($C$16*I48*$C$13))</f>
        <v>8.9653191872132831E-2</v>
      </c>
      <c r="K48" s="9">
        <f>$B$42/12</f>
        <v>136.875</v>
      </c>
      <c r="L48" s="9">
        <f>K48*$B$43/100</f>
        <v>58.856250000000003</v>
      </c>
      <c r="M48" s="1" t="s">
        <v>83</v>
      </c>
      <c r="O48" s="9">
        <f>L48+O47-P47-N48</f>
        <v>183.55181426216109</v>
      </c>
      <c r="P48" s="9">
        <f>O48*J48</f>
        <v>16.456006022523617</v>
      </c>
      <c r="Q48" s="12">
        <f>P48*$B$44</f>
        <v>3.9494414454056681</v>
      </c>
      <c r="R48" s="9">
        <f>L48*$B$44</f>
        <v>14.125500000000001</v>
      </c>
      <c r="S48" s="13">
        <f>Q48/R48</f>
        <v>0.27959657678706368</v>
      </c>
      <c r="T48" s="2">
        <f>$B$43/100</f>
        <v>0.43</v>
      </c>
      <c r="U48" s="14">
        <f>S48*T48</f>
        <v>0.12022652801843738</v>
      </c>
      <c r="V48" s="13"/>
      <c r="W48" s="2"/>
      <c r="X48" s="14"/>
      <c r="Y48" s="2">
        <v>0.02</v>
      </c>
      <c r="Z48" s="2">
        <v>0.28999999999999998</v>
      </c>
      <c r="AA48" s="2">
        <f>Y48*Z48</f>
        <v>5.7999999999999996E-3</v>
      </c>
      <c r="AB48" s="2"/>
      <c r="AC48" s="2"/>
      <c r="AD48" s="2"/>
      <c r="AE48" s="13">
        <v>1E-3</v>
      </c>
      <c r="AF48" s="2">
        <v>0.02</v>
      </c>
      <c r="AG48" s="16">
        <f>AE48*AF48</f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>AO48*AN48</f>
        <v>2.6000000000000003E-3</v>
      </c>
      <c r="AQ48" s="1">
        <f>(AP48+AM48+AD48+AA48+U48+X48+AG48+AJ48)</f>
        <v>0.12864652801843737</v>
      </c>
      <c r="AR48" s="9">
        <f>$B$42/12</f>
        <v>136.875</v>
      </c>
      <c r="AS48" s="1">
        <f>$B$44</f>
        <v>0.24</v>
      </c>
      <c r="AT48" s="1">
        <f>$E$3/12</f>
        <v>1512616.1666666667</v>
      </c>
      <c r="AU48" s="1">
        <f>AT48*10000*AS48*0.67*AR48*AQ48</f>
        <v>42828906292.285721</v>
      </c>
    </row>
    <row r="49" spans="1:48" x14ac:dyDescent="0.15">
      <c r="C49" s="7">
        <v>7</v>
      </c>
      <c r="D49" s="7">
        <f>D33</f>
        <v>15.099884401779001</v>
      </c>
      <c r="E49" s="10">
        <f>D48</f>
        <v>13.1558845901961</v>
      </c>
      <c r="F49" s="7" t="s">
        <v>83</v>
      </c>
      <c r="G49" s="1">
        <v>8</v>
      </c>
      <c r="H49" s="9">
        <f>E50</f>
        <v>15.099884401779001</v>
      </c>
      <c r="I49" s="9">
        <f>H49+273.15</f>
        <v>288.24988440177896</v>
      </c>
      <c r="J49" s="9">
        <f>EXP(($C$15*(I49-$C$13))/($C$16*I49*$C$13))</f>
        <v>0.11276501077859001</v>
      </c>
      <c r="K49" s="9">
        <f>$B$42/12</f>
        <v>136.875</v>
      </c>
      <c r="L49" s="9">
        <f>K49*$B$43/100</f>
        <v>58.856250000000003</v>
      </c>
      <c r="M49" s="1" t="s">
        <v>83</v>
      </c>
      <c r="O49" s="9">
        <f>L49+O48-P48-N49</f>
        <v>225.95205823963747</v>
      </c>
      <c r="P49" s="9">
        <f>O49*J49</f>
        <v>25.479486282837318</v>
      </c>
      <c r="Q49" s="12">
        <f>P49*$B$44</f>
        <v>6.1150767078809558</v>
      </c>
      <c r="R49" s="9">
        <f>L49*$B$44</f>
        <v>14.125500000000001</v>
      </c>
      <c r="S49" s="13">
        <f>Q49/R49</f>
        <v>0.43291046036465652</v>
      </c>
      <c r="T49" s="2">
        <f>$B$43/100</f>
        <v>0.43</v>
      </c>
      <c r="U49" s="14">
        <f>S49*T49</f>
        <v>0.1861514979568023</v>
      </c>
      <c r="V49" s="13"/>
      <c r="W49" s="2"/>
      <c r="X49" s="14"/>
      <c r="Y49" s="2">
        <v>0.04</v>
      </c>
      <c r="Z49" s="2">
        <v>0.28999999999999998</v>
      </c>
      <c r="AA49" s="2">
        <f>Y49*Z49</f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>AE49*AF49</f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>AO49*AN49</f>
        <v>3.8999999999999998E-3</v>
      </c>
      <c r="AQ49" s="1">
        <f>(AP49+AM49+AD49+AA49+U49+X49+AG49+AJ49)</f>
        <v>0.20175149795680231</v>
      </c>
      <c r="AR49" s="9">
        <f>$B$42/12</f>
        <v>136.875</v>
      </c>
      <c r="AS49" s="1">
        <f>$B$44</f>
        <v>0.24</v>
      </c>
      <c r="AT49" s="1">
        <f>$E$3/12</f>
        <v>1512616.1666666667</v>
      </c>
      <c r="AU49" s="1">
        <f>AT49*10000*AS49*0.67*AR49*AQ49</f>
        <v>67166958435.767326</v>
      </c>
    </row>
    <row r="50" spans="1:48" x14ac:dyDescent="0.15">
      <c r="C50" s="7">
        <v>8</v>
      </c>
      <c r="D50" s="7">
        <f>D34</f>
        <v>13.3568955858411</v>
      </c>
      <c r="E50" s="10">
        <f>D49</f>
        <v>15.099884401779001</v>
      </c>
      <c r="F50" s="7" t="s">
        <v>83</v>
      </c>
      <c r="G50" s="1">
        <v>9</v>
      </c>
      <c r="H50" s="9">
        <f>E51</f>
        <v>13.3568955858411</v>
      </c>
      <c r="I50" s="9">
        <f>H50+273.15</f>
        <v>286.50689558584105</v>
      </c>
      <c r="J50" s="9">
        <f>EXP(($C$15*(I50-$C$13))/($C$16*I50*$C$13))</f>
        <v>9.1818039900587581E-2</v>
      </c>
      <c r="K50" s="9">
        <f>$B$42/12</f>
        <v>136.875</v>
      </c>
      <c r="L50" s="9">
        <f>K50*$B$43/100</f>
        <v>58.856250000000003</v>
      </c>
      <c r="M50" s="1" t="s">
        <v>83</v>
      </c>
      <c r="O50" s="9">
        <f>L50+O49-P49-N50</f>
        <v>259.32882195680014</v>
      </c>
      <c r="P50" s="9">
        <f>O50*J50</f>
        <v>23.811064121801849</v>
      </c>
      <c r="Q50" s="12">
        <f>P50*$B$44</f>
        <v>5.7146553892324432</v>
      </c>
      <c r="R50" s="9">
        <f>L50*$B$44</f>
        <v>14.125500000000001</v>
      </c>
      <c r="S50" s="13">
        <f>Q50/R50</f>
        <v>0.40456305187302699</v>
      </c>
      <c r="T50" s="2">
        <f>$B$43/100</f>
        <v>0.43</v>
      </c>
      <c r="U50" s="14">
        <f>S50*T50</f>
        <v>0.17396211230540159</v>
      </c>
      <c r="V50" s="13"/>
      <c r="W50" s="2"/>
      <c r="X50" s="14"/>
      <c r="Y50" s="2">
        <v>0.02</v>
      </c>
      <c r="Z50" s="2">
        <v>0.28999999999999998</v>
      </c>
      <c r="AA50" s="2">
        <f>Y50*Z50</f>
        <v>5.7999999999999996E-3</v>
      </c>
      <c r="AB50" s="2"/>
      <c r="AC50" s="2"/>
      <c r="AD50" s="2"/>
      <c r="AE50" s="13">
        <v>1E-3</v>
      </c>
      <c r="AF50" s="2">
        <v>0.02</v>
      </c>
      <c r="AG50" s="16">
        <f>AE50*AF50</f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>AO50*AN50</f>
        <v>2.6000000000000003E-3</v>
      </c>
      <c r="AQ50" s="1">
        <f>(AP50+AM50+AD50+AA50+U50+X50+AG50+AJ50)</f>
        <v>0.18238211230540158</v>
      </c>
      <c r="AR50" s="9">
        <f>$B$42/12</f>
        <v>136.875</v>
      </c>
      <c r="AS50" s="1">
        <f>$B$44</f>
        <v>0.24</v>
      </c>
      <c r="AT50" s="1">
        <f>$E$3/12</f>
        <v>1512616.1666666667</v>
      </c>
      <c r="AU50" s="1">
        <f>AT50*10000*AS50*0.67*AR50*AQ50</f>
        <v>60718516990.973007</v>
      </c>
    </row>
    <row r="51" spans="1:48" x14ac:dyDescent="0.15">
      <c r="C51" s="7">
        <v>9</v>
      </c>
      <c r="D51" s="7">
        <f>D35</f>
        <v>6.2350453892016002</v>
      </c>
      <c r="E51" s="10">
        <f>D50</f>
        <v>13.3568955858411</v>
      </c>
      <c r="F51" s="7" t="s">
        <v>83</v>
      </c>
      <c r="G51" s="1">
        <v>10</v>
      </c>
      <c r="H51" s="9">
        <f>E52</f>
        <v>6.2350453892016002</v>
      </c>
      <c r="I51" s="9">
        <f>H51+273.15</f>
        <v>279.38504538920159</v>
      </c>
      <c r="J51" s="9">
        <f>EXP(($C$15*(I51-$C$13))/($C$16*I51*$C$13))</f>
        <v>3.8609744894850861E-2</v>
      </c>
      <c r="K51" s="9">
        <f>$B$42/12</f>
        <v>136.875</v>
      </c>
      <c r="L51" s="9">
        <f>K51*$B$43/100</f>
        <v>58.856250000000003</v>
      </c>
      <c r="M51" s="1" t="s">
        <v>83</v>
      </c>
      <c r="O51" s="9">
        <f>L51+O50-P50-N51</f>
        <v>294.37400783499828</v>
      </c>
      <c r="P51" s="9">
        <f>O51*J51</f>
        <v>11.365705346184113</v>
      </c>
      <c r="Q51" s="12">
        <f>P51*$B$44</f>
        <v>2.7277692830841871</v>
      </c>
      <c r="R51" s="9">
        <f>L51*$B$44</f>
        <v>14.125500000000001</v>
      </c>
      <c r="S51" s="13">
        <f>Q51/R51</f>
        <v>0.19310957368476775</v>
      </c>
      <c r="T51" s="2">
        <f>$B$43/100</f>
        <v>0.43</v>
      </c>
      <c r="U51" s="14">
        <f>S51*T51</f>
        <v>8.303711668445013E-2</v>
      </c>
      <c r="V51" s="13"/>
      <c r="W51" s="2"/>
      <c r="X51" s="14"/>
      <c r="Y51" s="2">
        <v>0.02</v>
      </c>
      <c r="Z51" s="2">
        <v>0.28999999999999998</v>
      </c>
      <c r="AA51" s="2">
        <f>Y51*Z51</f>
        <v>5.7999999999999996E-3</v>
      </c>
      <c r="AB51" s="2"/>
      <c r="AC51" s="2"/>
      <c r="AD51" s="2"/>
      <c r="AE51" s="13">
        <v>1E-3</v>
      </c>
      <c r="AF51" s="2">
        <v>0.02</v>
      </c>
      <c r="AG51" s="16">
        <f>AE51*AF51</f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>AO51*AN51</f>
        <v>2.6000000000000003E-3</v>
      </c>
      <c r="AQ51" s="1">
        <f>(AP51+AM51+AD51+AA51+U51+X51+AG51+AJ51)</f>
        <v>9.145711668445014E-2</v>
      </c>
      <c r="AR51" s="9">
        <f>$B$42/12</f>
        <v>136.875</v>
      </c>
      <c r="AS51" s="1">
        <f>$B$44</f>
        <v>0.24</v>
      </c>
      <c r="AT51" s="1">
        <f>$E$3/12</f>
        <v>1512616.1666666667</v>
      </c>
      <c r="AU51" s="1">
        <f>AT51*10000*AS51*0.67*AR51*AQ51</f>
        <v>30447835169.555279</v>
      </c>
    </row>
    <row r="52" spans="1:48" x14ac:dyDescent="0.15">
      <c r="C52" s="7">
        <v>10</v>
      </c>
      <c r="D52" s="7">
        <f>D36</f>
        <v>-2.6325424116530698</v>
      </c>
      <c r="E52" s="10">
        <f>D51</f>
        <v>6.2350453892016002</v>
      </c>
      <c r="F52" s="7" t="s">
        <v>83</v>
      </c>
      <c r="G52" s="1">
        <v>11</v>
      </c>
      <c r="H52" s="9">
        <f>E53</f>
        <v>-2.6325424116530698</v>
      </c>
      <c r="I52" s="9">
        <f>H52+273.15</f>
        <v>270.51745758834693</v>
      </c>
      <c r="J52" s="9">
        <f>EXP(($C$15*(I52-$C$13))/($C$16*I52*$C$13))</f>
        <v>1.2318381346329657E-2</v>
      </c>
      <c r="K52" s="9">
        <f>$B$42/12</f>
        <v>136.875</v>
      </c>
      <c r="L52" s="9">
        <f>K52*$B$43/100</f>
        <v>58.856250000000003</v>
      </c>
      <c r="M52" s="1" t="s">
        <v>85</v>
      </c>
      <c r="N52" s="9">
        <f>(O51-P51)*$C$21/100</f>
        <v>268.85788736437348</v>
      </c>
      <c r="O52" s="9">
        <f>L52+O51-P51-N52</f>
        <v>73.006665124440701</v>
      </c>
      <c r="P52" s="9">
        <f>O52*J52</f>
        <v>0.89932394182664632</v>
      </c>
      <c r="Q52" s="12">
        <f>P52*$B$44</f>
        <v>0.21583774603839512</v>
      </c>
      <c r="R52" s="9">
        <f>L52*$B$44</f>
        <v>14.125500000000001</v>
      </c>
      <c r="S52" s="13">
        <f>Q52/R52</f>
        <v>1.5280007506877287E-2</v>
      </c>
      <c r="T52" s="2">
        <f>$B$43/100</f>
        <v>0.43</v>
      </c>
      <c r="U52" s="14">
        <f>S52*T52</f>
        <v>6.5704032279572328E-3</v>
      </c>
      <c r="V52" s="13"/>
      <c r="W52" s="2"/>
      <c r="X52" s="14"/>
      <c r="Y52" s="2">
        <v>0.02</v>
      </c>
      <c r="Z52" s="2">
        <v>0.28999999999999998</v>
      </c>
      <c r="AA52" s="2">
        <f>Y52*Z52</f>
        <v>5.7999999999999996E-3</v>
      </c>
      <c r="AB52" s="2"/>
      <c r="AC52" s="2"/>
      <c r="AD52" s="2"/>
      <c r="AE52" s="13">
        <v>1E-3</v>
      </c>
      <c r="AF52" s="2">
        <v>0.02</v>
      </c>
      <c r="AG52" s="16">
        <f>AE52*AF52</f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>AO52*AN52</f>
        <v>2.6000000000000003E-3</v>
      </c>
      <c r="AQ52" s="1">
        <f>(AP52+AM52+AD52+AA52+U52+X52+AG52+AJ52)</f>
        <v>1.4990403227957232E-2</v>
      </c>
      <c r="AR52" s="9">
        <f>$B$42/12</f>
        <v>136.875</v>
      </c>
      <c r="AS52" s="1">
        <f>$B$44</f>
        <v>0.24</v>
      </c>
      <c r="AT52" s="1">
        <f>$E$3/12</f>
        <v>1512616.1666666667</v>
      </c>
      <c r="AU52" s="1">
        <f>AT52*10000*AS52*0.67*AR52*AQ52</f>
        <v>4990593877.8366737</v>
      </c>
    </row>
    <row r="53" spans="1:48" x14ac:dyDescent="0.15">
      <c r="C53" s="7">
        <v>11</v>
      </c>
      <c r="D53" s="7">
        <f>D37</f>
        <v>-15.2975470946595</v>
      </c>
      <c r="E53" s="10">
        <f>D52</f>
        <v>-2.6325424116530698</v>
      </c>
      <c r="F53" s="7" t="s">
        <v>85</v>
      </c>
      <c r="G53" s="1">
        <v>12</v>
      </c>
      <c r="H53" s="9">
        <f>E54</f>
        <v>-15.2975470946595</v>
      </c>
      <c r="I53" s="9">
        <f>H53+273.15</f>
        <v>257.8524529053405</v>
      </c>
      <c r="J53" s="9">
        <f>EXP(($C$15*(I53-$C$13))/($C$16*I53*$C$13))</f>
        <v>2.1026645013813273E-3</v>
      </c>
      <c r="K53" s="9">
        <f>$B$42/12</f>
        <v>136.875</v>
      </c>
      <c r="L53" s="9">
        <f>K53*$B$43/100</f>
        <v>58.856250000000003</v>
      </c>
      <c r="M53" s="1" t="s">
        <v>83</v>
      </c>
      <c r="O53" s="9">
        <f>L53+O52-P52-N53</f>
        <v>130.96359118261404</v>
      </c>
      <c r="P53" s="9">
        <f>O53*J53</f>
        <v>0.27537249415309911</v>
      </c>
      <c r="Q53" s="12">
        <f>P53*$B$44</f>
        <v>6.6089398596743787E-2</v>
      </c>
      <c r="R53" s="9">
        <f>L53*$B$44</f>
        <v>14.125500000000001</v>
      </c>
      <c r="S53" s="13">
        <f>Q53/R53</f>
        <v>4.6787298571196621E-3</v>
      </c>
      <c r="T53" s="2">
        <f>$B$43/100</f>
        <v>0.43</v>
      </c>
      <c r="U53" s="14">
        <f>S53*T53</f>
        <v>2.0118538385614547E-3</v>
      </c>
      <c r="V53" s="13"/>
      <c r="W53" s="2"/>
      <c r="X53" s="14"/>
      <c r="Y53" s="2">
        <v>0.02</v>
      </c>
      <c r="Z53" s="2">
        <v>0.28999999999999998</v>
      </c>
      <c r="AA53" s="2">
        <f>Y53*Z53</f>
        <v>5.7999999999999996E-3</v>
      </c>
      <c r="AB53" s="2"/>
      <c r="AC53" s="2"/>
      <c r="AD53" s="2"/>
      <c r="AE53" s="13">
        <v>1E-3</v>
      </c>
      <c r="AF53" s="2">
        <v>0.02</v>
      </c>
      <c r="AG53" s="16">
        <f>AE53*AF53</f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>AO53*AN53</f>
        <v>2.6000000000000003E-3</v>
      </c>
      <c r="AQ53" s="1">
        <f>(AP53+AM53+AD53+AA53+U53+X53+AG53+AJ53)</f>
        <v>1.0431853838561454E-2</v>
      </c>
      <c r="AR53" s="9">
        <f>$B$42/12</f>
        <v>136.875</v>
      </c>
      <c r="AS53" s="1">
        <f>$B$44</f>
        <v>0.24</v>
      </c>
      <c r="AT53" s="1">
        <f>$E$3/12</f>
        <v>1512616.1666666667</v>
      </c>
      <c r="AU53" s="1">
        <f>AT53*10000*AS53*0.67*AR53*AQ53</f>
        <v>3472965010.3152199</v>
      </c>
      <c r="AV53" s="1">
        <f>SUM(AU42:AU53)</f>
        <v>240911584894.27673</v>
      </c>
    </row>
    <row r="54" spans="1:48" x14ac:dyDescent="0.15">
      <c r="C54" s="7">
        <v>12</v>
      </c>
      <c r="D54" s="7">
        <f>D38</f>
        <v>-20.413492666753601</v>
      </c>
      <c r="E54" s="10">
        <f>D53</f>
        <v>-15.2975470946595</v>
      </c>
      <c r="F54" s="7" t="s">
        <v>83</v>
      </c>
    </row>
    <row r="56" spans="1:48" x14ac:dyDescent="0.15">
      <c r="S56" s="36" t="s">
        <v>25</v>
      </c>
      <c r="T56" s="36"/>
      <c r="U56" s="36"/>
      <c r="V56" s="36" t="s">
        <v>54</v>
      </c>
      <c r="W56" s="36"/>
      <c r="X56" s="36"/>
      <c r="Y56" s="36" t="s">
        <v>55</v>
      </c>
      <c r="Z56" s="36"/>
      <c r="AA56" s="36"/>
      <c r="AB56" s="36" t="s">
        <v>56</v>
      </c>
      <c r="AC56" s="36"/>
      <c r="AD56" s="36"/>
      <c r="AE56" s="36" t="s">
        <v>57</v>
      </c>
      <c r="AF56" s="36"/>
      <c r="AG56" s="36"/>
      <c r="AH56" s="36" t="s">
        <v>58</v>
      </c>
      <c r="AI56" s="36"/>
      <c r="AJ56" s="36"/>
      <c r="AK56" s="39" t="s">
        <v>59</v>
      </c>
      <c r="AL56" s="38"/>
      <c r="AM56" s="37"/>
      <c r="AN56" s="36" t="s">
        <v>60</v>
      </c>
      <c r="AO56" s="36"/>
      <c r="AP56" s="36"/>
    </row>
    <row r="57" spans="1:48" x14ac:dyDescent="0.15">
      <c r="A57" s="35" t="s">
        <v>31</v>
      </c>
      <c r="B57" s="35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-21.755657668575498</v>
      </c>
      <c r="E58" s="7"/>
      <c r="F58" s="7"/>
      <c r="G58" s="1">
        <v>1</v>
      </c>
      <c r="H58" s="9">
        <f>E59</f>
        <v>-21.755657668575498</v>
      </c>
      <c r="I58" s="9">
        <f>H58+273.15</f>
        <v>251.39434233142447</v>
      </c>
      <c r="J58" s="9">
        <f>EXP(($C$15*(I58-$C$13))/($C$16*I58*$C$13))</f>
        <v>7.9704396308028131E-4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>O58*J58</f>
        <v>7.9518419383309405E-5</v>
      </c>
      <c r="Q58" s="12">
        <f>P58*$B$60</f>
        <v>1.5108499682828787E-5</v>
      </c>
      <c r="R58" s="9">
        <f>L58*$B$60</f>
        <v>1.8955666666666669E-2</v>
      </c>
      <c r="S58" s="13">
        <f>Q58/R58</f>
        <v>7.9704396308028121E-4</v>
      </c>
      <c r="T58" s="2">
        <f>$B$59/100</f>
        <v>0.01</v>
      </c>
      <c r="U58" s="14">
        <f>S58*T58</f>
        <v>7.9704396308028127E-6</v>
      </c>
      <c r="V58" s="13"/>
      <c r="W58" s="2"/>
      <c r="X58" s="14"/>
      <c r="Y58" s="2">
        <v>0.02</v>
      </c>
      <c r="Z58" s="2">
        <v>0.21</v>
      </c>
      <c r="AA58" s="2">
        <f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>AO58*AN58</f>
        <v>7.8000000000000005E-3</v>
      </c>
      <c r="AQ58" s="1">
        <f>(AP58+AM58+AD58+AA58+U58+X58+AG58+AJ58)</f>
        <v>1.2007970439630804E-2</v>
      </c>
      <c r="AR58" s="9">
        <f>$B$58/12</f>
        <v>9.9766666666666666</v>
      </c>
      <c r="AS58" s="1">
        <f>$B$60</f>
        <v>0.19</v>
      </c>
      <c r="AT58" s="1">
        <f>$E$5/12</f>
        <v>1761366.6666666667</v>
      </c>
      <c r="AU58" s="1">
        <f>AT58*10000*AS58*0.67*AR58*AQ58</f>
        <v>268616848.23708874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>D27</f>
        <v>-23.0348767149707</v>
      </c>
      <c r="E59" s="10">
        <f>D58</f>
        <v>-21.755657668575498</v>
      </c>
      <c r="F59" s="7" t="s">
        <v>83</v>
      </c>
      <c r="G59" s="1">
        <v>2</v>
      </c>
      <c r="H59" s="9">
        <f>E60</f>
        <v>-23.0348767149707</v>
      </c>
      <c r="I59" s="9">
        <f>H59+273.15</f>
        <v>250.11512328502928</v>
      </c>
      <c r="J59" s="9">
        <f>EXP(($C$15*(I59-$C$13))/($C$16*I59*$C$13))</f>
        <v>6.5381119466732687E-4</v>
      </c>
      <c r="K59" s="9">
        <f>$B$58/12</f>
        <v>9.9766666666666666</v>
      </c>
      <c r="L59" s="9">
        <f>K59*$B$59/100</f>
        <v>9.976666666666667E-2</v>
      </c>
      <c r="M59" s="1" t="s">
        <v>83</v>
      </c>
      <c r="O59" s="9">
        <f>L59+O58-P58-N59</f>
        <v>0.19945381491395003</v>
      </c>
      <c r="P59" s="9">
        <f>O59*J59</f>
        <v>1.3040513700984558E-4</v>
      </c>
      <c r="Q59" s="12">
        <f>P59*$B$60</f>
        <v>2.4776976031870659E-5</v>
      </c>
      <c r="R59" s="9">
        <f>L59*$B$60</f>
        <v>1.8955666666666669E-2</v>
      </c>
      <c r="S59" s="13">
        <f>Q59/R59</f>
        <v>1.3071012730689498E-3</v>
      </c>
      <c r="T59" s="2">
        <f>$B$59/100</f>
        <v>0.01</v>
      </c>
      <c r="U59" s="14">
        <f>S59*T59</f>
        <v>1.3071012730689498E-5</v>
      </c>
      <c r="V59" s="13"/>
      <c r="W59" s="2"/>
      <c r="X59" s="14"/>
      <c r="Y59" s="2">
        <v>0.02</v>
      </c>
      <c r="Z59" s="2">
        <v>0.21</v>
      </c>
      <c r="AA59" s="2">
        <f>Y59*Z59</f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>AO59*AN59</f>
        <v>7.8000000000000005E-3</v>
      </c>
      <c r="AQ59" s="1">
        <f>(AP59+AM59+AD59+AA59+U59+X59+AG59+AJ59)</f>
        <v>1.201307101273069E-2</v>
      </c>
      <c r="AR59" s="9">
        <f>$B$58/12</f>
        <v>9.9766666666666666</v>
      </c>
      <c r="AS59" s="1">
        <f>$B$60</f>
        <v>0.19</v>
      </c>
      <c r="AT59" s="1">
        <f>$E$5/12</f>
        <v>1761366.6666666667</v>
      </c>
      <c r="AU59" s="1">
        <f>AT59*10000*AS59*0.67*AR59*AQ59</f>
        <v>268730947.4412117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>D28</f>
        <v>-20.0550880231463</v>
      </c>
      <c r="E60" s="10">
        <f>D59</f>
        <v>-23.0348767149707</v>
      </c>
      <c r="F60" s="7" t="s">
        <v>83</v>
      </c>
      <c r="G60" s="1">
        <v>3</v>
      </c>
      <c r="H60" s="9">
        <f>E61</f>
        <v>-20.0550880231463</v>
      </c>
      <c r="I60" s="9">
        <f>H60+273.15</f>
        <v>253.09491197685367</v>
      </c>
      <c r="J60" s="9">
        <f>EXP(($C$15*(I60-$C$13))/($C$16*I60*$C$13))</f>
        <v>1.033956695782622E-3</v>
      </c>
      <c r="K60" s="9">
        <f>$B$58/12</f>
        <v>9.9766666666666666</v>
      </c>
      <c r="L60" s="9">
        <f>K60*$B$59/100</f>
        <v>9.976666666666667E-2</v>
      </c>
      <c r="M60" s="1" t="s">
        <v>83</v>
      </c>
      <c r="O60" s="9">
        <f>L60+O59-P59-N60</f>
        <v>0.29909007644360686</v>
      </c>
      <c r="P60" s="9">
        <f>O60*J60</f>
        <v>3.0924618718100355E-4</v>
      </c>
      <c r="Q60" s="12">
        <f>P60*$B$60</f>
        <v>5.8756775564390675E-5</v>
      </c>
      <c r="R60" s="9">
        <f>L60*$B$60</f>
        <v>1.8955666666666669E-2</v>
      </c>
      <c r="S60" s="13">
        <f>Q60/R60</f>
        <v>3.0996944922920501E-3</v>
      </c>
      <c r="T60" s="2">
        <f>$B$59/100</f>
        <v>0.01</v>
      </c>
      <c r="U60" s="14">
        <f>S60*T60</f>
        <v>3.0996944922920501E-5</v>
      </c>
      <c r="V60" s="13"/>
      <c r="W60" s="2"/>
      <c r="X60" s="14"/>
      <c r="Y60" s="2">
        <v>0.02</v>
      </c>
      <c r="Z60" s="2">
        <v>0.21</v>
      </c>
      <c r="AA60" s="2">
        <f>Y60*Z60</f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>AO60*AN60</f>
        <v>7.8000000000000005E-3</v>
      </c>
      <c r="AQ60" s="1">
        <f>(AP60+AM60+AD60+AA60+U60+X60+AG60+AJ60)</f>
        <v>1.2030996944922922E-2</v>
      </c>
      <c r="AR60" s="9">
        <f>$B$58/12</f>
        <v>9.9766666666666666</v>
      </c>
      <c r="AS60" s="1">
        <f>$B$60</f>
        <v>0.19</v>
      </c>
      <c r="AT60" s="1">
        <f>$E$5/12</f>
        <v>1761366.6666666667</v>
      </c>
      <c r="AU60" s="1">
        <f>AT60*10000*AS60*0.67*AR60*AQ60</f>
        <v>269131948.37899691</v>
      </c>
    </row>
    <row r="61" spans="1:48" x14ac:dyDescent="0.15">
      <c r="C61" s="7">
        <v>3</v>
      </c>
      <c r="D61" s="7">
        <f>D29</f>
        <v>-11.029009736511799</v>
      </c>
      <c r="E61" s="10">
        <f>D60</f>
        <v>-20.0550880231463</v>
      </c>
      <c r="F61" s="7" t="s">
        <v>83</v>
      </c>
      <c r="G61" s="1">
        <v>4</v>
      </c>
      <c r="H61" s="9">
        <f>E62</f>
        <v>-11.029009736511799</v>
      </c>
      <c r="I61" s="9">
        <f>H61+273.15</f>
        <v>262.12099026348818</v>
      </c>
      <c r="J61" s="9">
        <f>EXP(($C$15*(I61-$C$13))/($C$16*I61*$C$13))</f>
        <v>3.8889135784621947E-3</v>
      </c>
      <c r="K61" s="9">
        <f>$B$58/12</f>
        <v>9.9766666666666666</v>
      </c>
      <c r="L61" s="9">
        <f>K61*$B$59/100</f>
        <v>9.976666666666667E-2</v>
      </c>
      <c r="M61" s="1" t="s">
        <v>83</v>
      </c>
      <c r="O61" s="9">
        <f>L61+O60-P60-N61</f>
        <v>0.39854749692309255</v>
      </c>
      <c r="P61" s="9">
        <f>O61*J61</f>
        <v>1.5499167724463345E-3</v>
      </c>
      <c r="Q61" s="12">
        <f>P61*$B$60</f>
        <v>2.9448418676480357E-4</v>
      </c>
      <c r="R61" s="9">
        <f>L61*$B$60</f>
        <v>1.8955666666666669E-2</v>
      </c>
      <c r="S61" s="13">
        <f>Q61/R61</f>
        <v>1.5535417030868704E-2</v>
      </c>
      <c r="T61" s="2">
        <f>$B$59/100</f>
        <v>0.01</v>
      </c>
      <c r="U61" s="14">
        <f>S61*T61</f>
        <v>1.5535417030868704E-4</v>
      </c>
      <c r="V61" s="13"/>
      <c r="W61" s="2"/>
      <c r="X61" s="14"/>
      <c r="Y61" s="2">
        <v>0.02</v>
      </c>
      <c r="Z61" s="2">
        <v>0.21</v>
      </c>
      <c r="AA61" s="2">
        <f>Y61*Z61</f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>AO61*AN61</f>
        <v>7.8000000000000005E-3</v>
      </c>
      <c r="AQ61" s="1">
        <f>(AP61+AM61+AD61+AA61+U61+X61+AG61+AJ61)</f>
        <v>1.2155354170308687E-2</v>
      </c>
      <c r="AR61" s="9">
        <f>$B$58/12</f>
        <v>9.9766666666666666</v>
      </c>
      <c r="AS61" s="1">
        <f>$B$60</f>
        <v>0.19</v>
      </c>
      <c r="AT61" s="1">
        <f>$E$5/12</f>
        <v>1761366.6666666667</v>
      </c>
      <c r="AU61" s="1">
        <f>AT61*10000*AS61*0.67*AR61*AQ61</f>
        <v>271913804.48920077</v>
      </c>
    </row>
    <row r="62" spans="1:48" x14ac:dyDescent="0.15">
      <c r="C62" s="7">
        <v>4</v>
      </c>
      <c r="D62" s="7">
        <f>D30</f>
        <v>-3.7898347124618401</v>
      </c>
      <c r="E62" s="10">
        <f>D61</f>
        <v>-11.029009736511799</v>
      </c>
      <c r="F62" s="7" t="s">
        <v>83</v>
      </c>
      <c r="G62" s="1">
        <v>5</v>
      </c>
      <c r="H62" s="9">
        <f>E63</f>
        <v>-3.7898347124618401</v>
      </c>
      <c r="I62" s="9">
        <f>H62+273.15</f>
        <v>269.36016528753811</v>
      </c>
      <c r="J62" s="9">
        <f>EXP(($C$15*(I62-$C$13))/($C$16*I62*$C$13))</f>
        <v>1.0553416037774448E-2</v>
      </c>
      <c r="K62" s="9">
        <f>$B$58/12</f>
        <v>9.9766666666666666</v>
      </c>
      <c r="L62" s="9">
        <f>K62*$B$59/100</f>
        <v>9.976666666666667E-2</v>
      </c>
      <c r="M62" s="1" t="s">
        <v>85</v>
      </c>
      <c r="N62" s="9">
        <f>(O61-P61)*$C$21/100</f>
        <v>0.37714770114311391</v>
      </c>
      <c r="O62" s="9">
        <f>L62+O61-P61-N62</f>
        <v>0.11961654567419899</v>
      </c>
      <c r="P62" s="9">
        <f>O62*J62</f>
        <v>1.2623631715012714E-3</v>
      </c>
      <c r="Q62" s="12">
        <f>P62*$B$60</f>
        <v>2.3984900258524155E-4</v>
      </c>
      <c r="R62" s="9">
        <f>L62*$B$60</f>
        <v>1.8955666666666669E-2</v>
      </c>
      <c r="S62" s="13">
        <f>Q62/R62</f>
        <v>1.2653155745084575E-2</v>
      </c>
      <c r="T62" s="2">
        <f>$B$59/100</f>
        <v>0.01</v>
      </c>
      <c r="U62" s="14">
        <f>S62*T62</f>
        <v>1.2653155745084575E-4</v>
      </c>
      <c r="V62" s="13"/>
      <c r="W62" s="2"/>
      <c r="X62" s="14"/>
      <c r="Y62" s="2">
        <v>0.02</v>
      </c>
      <c r="Z62" s="2">
        <v>0.21</v>
      </c>
      <c r="AA62" s="2">
        <f>Y62*Z62</f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>AO62*AN62</f>
        <v>7.8000000000000005E-3</v>
      </c>
      <c r="AQ62" s="1">
        <f>(AP62+AM62+AD62+AA62+U62+X62+AG62+AJ62)</f>
        <v>1.2126531557450845E-2</v>
      </c>
      <c r="AR62" s="9">
        <f>$B$58/12</f>
        <v>9.9766666666666666</v>
      </c>
      <c r="AS62" s="1">
        <f>$B$60</f>
        <v>0.19</v>
      </c>
      <c r="AT62" s="1">
        <f>$E$5/12</f>
        <v>1761366.6666666667</v>
      </c>
      <c r="AU62" s="1">
        <f>AT62*10000*AS62*0.67*AR62*AQ62</f>
        <v>271269046.12118554</v>
      </c>
    </row>
    <row r="63" spans="1:48" x14ac:dyDescent="0.15">
      <c r="C63" s="7">
        <v>5</v>
      </c>
      <c r="D63" s="7">
        <f>D31</f>
        <v>4.47320376647576</v>
      </c>
      <c r="E63" s="10">
        <f>D62</f>
        <v>-3.7898347124618401</v>
      </c>
      <c r="F63" s="7" t="s">
        <v>85</v>
      </c>
      <c r="G63" s="1">
        <v>6</v>
      </c>
      <c r="H63" s="9">
        <f>E64</f>
        <v>4.47320376647576</v>
      </c>
      <c r="I63" s="9">
        <f>H63+273.15</f>
        <v>277.62320376647574</v>
      </c>
      <c r="J63" s="9">
        <f>EXP(($C$15*(I63-$C$13))/($C$16*I63*$C$13))</f>
        <v>3.0948854243396207E-2</v>
      </c>
      <c r="K63" s="9">
        <f>$B$58/12</f>
        <v>9.9766666666666666</v>
      </c>
      <c r="L63" s="9">
        <f>K63*$B$59/100</f>
        <v>9.976666666666667E-2</v>
      </c>
      <c r="M63" s="1" t="s">
        <v>83</v>
      </c>
      <c r="O63" s="9">
        <f>L63+O62-P62-N63</f>
        <v>0.21812084916936439</v>
      </c>
      <c r="P63" s="9">
        <f>O63*J63</f>
        <v>6.7505903683884672E-3</v>
      </c>
      <c r="Q63" s="12">
        <f>P63*$B$60</f>
        <v>1.2826121699938088E-3</v>
      </c>
      <c r="R63" s="9">
        <f>L63*$B$60</f>
        <v>1.8955666666666669E-2</v>
      </c>
      <c r="S63" s="13">
        <f>Q63/R63</f>
        <v>6.7663785850870031E-2</v>
      </c>
      <c r="T63" s="2">
        <f>$B$59/100</f>
        <v>0.01</v>
      </c>
      <c r="U63" s="14">
        <f>S63*T63</f>
        <v>6.7663785850870033E-4</v>
      </c>
      <c r="V63" s="13"/>
      <c r="W63" s="2"/>
      <c r="X63" s="14"/>
      <c r="Y63" s="2">
        <v>0.02</v>
      </c>
      <c r="Z63" s="2">
        <v>0.21</v>
      </c>
      <c r="AA63" s="2">
        <f>Y63*Z63</f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>AO63*AN63</f>
        <v>7.8000000000000005E-3</v>
      </c>
      <c r="AQ63" s="1">
        <f>(AP63+AM63+AD63+AA63+U63+X63+AG63+AJ63)</f>
        <v>1.2676637858508701E-2</v>
      </c>
      <c r="AR63" s="9">
        <f>$B$58/12</f>
        <v>9.9766666666666666</v>
      </c>
      <c r="AS63" s="1">
        <f>$B$60</f>
        <v>0.19</v>
      </c>
      <c r="AT63" s="1">
        <f>$E$5/12</f>
        <v>1761366.6666666667</v>
      </c>
      <c r="AU63" s="1">
        <f>AT63*10000*AS63*0.67*AR63*AQ63</f>
        <v>283574857.62600362</v>
      </c>
    </row>
    <row r="64" spans="1:48" x14ac:dyDescent="0.15">
      <c r="C64" s="7">
        <v>6</v>
      </c>
      <c r="D64" s="7">
        <f>D32</f>
        <v>13.1558845901961</v>
      </c>
      <c r="E64" s="10">
        <f>D63</f>
        <v>4.47320376647576</v>
      </c>
      <c r="F64" s="7" t="s">
        <v>83</v>
      </c>
      <c r="G64" s="1">
        <v>7</v>
      </c>
      <c r="H64" s="9">
        <f>E65</f>
        <v>13.1558845901961</v>
      </c>
      <c r="I64" s="9">
        <f>H64+273.15</f>
        <v>286.30588459019606</v>
      </c>
      <c r="J64" s="9">
        <f>EXP(($C$15*(I64-$C$13))/($C$16*I64*$C$13))</f>
        <v>8.9653191872132831E-2</v>
      </c>
      <c r="K64" s="9">
        <f>$B$58/12</f>
        <v>9.9766666666666666</v>
      </c>
      <c r="L64" s="9">
        <f>K64*$B$59/100</f>
        <v>9.976666666666667E-2</v>
      </c>
      <c r="M64" s="1" t="s">
        <v>83</v>
      </c>
      <c r="O64" s="9">
        <f>L64+O63-P63-N64</f>
        <v>0.31113692546764254</v>
      </c>
      <c r="P64" s="9">
        <f>O64*J64</f>
        <v>2.7894418477456048E-2</v>
      </c>
      <c r="Q64" s="12">
        <f>P64*$B$60</f>
        <v>5.2999395107166487E-3</v>
      </c>
      <c r="R64" s="9">
        <f>L64*$B$60</f>
        <v>1.8955666666666669E-2</v>
      </c>
      <c r="S64" s="13">
        <f>Q64/R64</f>
        <v>0.27959657678706357</v>
      </c>
      <c r="T64" s="2">
        <f>$B$59/100</f>
        <v>0.01</v>
      </c>
      <c r="U64" s="14">
        <f>S64*T64</f>
        <v>2.7959657678706356E-3</v>
      </c>
      <c r="V64" s="13"/>
      <c r="W64" s="2"/>
      <c r="X64" s="14"/>
      <c r="Y64" s="2">
        <v>0.02</v>
      </c>
      <c r="Z64" s="2">
        <v>0.21</v>
      </c>
      <c r="AA64" s="2">
        <f>Y64*Z64</f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>AO64*AN64</f>
        <v>7.8000000000000005E-3</v>
      </c>
      <c r="AQ64" s="1">
        <f>(AP64+AM64+AD64+AA64+U64+X64+AG64+AJ64)</f>
        <v>1.4795965767870636E-2</v>
      </c>
      <c r="AR64" s="9">
        <f>$B$58/12</f>
        <v>9.9766666666666666</v>
      </c>
      <c r="AS64" s="1">
        <f>$B$60</f>
        <v>0.19</v>
      </c>
      <c r="AT64" s="1">
        <f>$E$5/12</f>
        <v>1761366.6666666667</v>
      </c>
      <c r="AU64" s="1">
        <f>AT64*10000*AS64*0.67*AR64*AQ64</f>
        <v>330983966.95515722</v>
      </c>
    </row>
    <row r="65" spans="1:48" x14ac:dyDescent="0.15">
      <c r="C65" s="7">
        <v>7</v>
      </c>
      <c r="D65" s="7">
        <f>D33</f>
        <v>15.099884401779001</v>
      </c>
      <c r="E65" s="10">
        <f>D64</f>
        <v>13.1558845901961</v>
      </c>
      <c r="F65" s="7" t="s">
        <v>83</v>
      </c>
      <c r="G65" s="1">
        <v>8</v>
      </c>
      <c r="H65" s="9">
        <f>E66</f>
        <v>15.099884401779001</v>
      </c>
      <c r="I65" s="9">
        <f>H65+273.15</f>
        <v>288.24988440177896</v>
      </c>
      <c r="J65" s="9">
        <f>EXP(($C$15*(I65-$C$13))/($C$16*I65*$C$13))</f>
        <v>0.11276501077859001</v>
      </c>
      <c r="K65" s="9">
        <f>$B$58/12</f>
        <v>9.9766666666666666</v>
      </c>
      <c r="L65" s="9">
        <f>K65*$B$59/100</f>
        <v>9.976666666666667E-2</v>
      </c>
      <c r="M65" s="1" t="s">
        <v>83</v>
      </c>
      <c r="O65" s="9">
        <f>L65+O64-P64-N65</f>
        <v>0.38300917365685316</v>
      </c>
      <c r="P65" s="9">
        <f>O65*J65</f>
        <v>4.3190033595713898E-2</v>
      </c>
      <c r="Q65" s="12">
        <f>P65*$B$60</f>
        <v>8.2061063831856407E-3</v>
      </c>
      <c r="R65" s="9">
        <f>L65*$B$60</f>
        <v>1.8955666666666669E-2</v>
      </c>
      <c r="S65" s="13">
        <f>Q65/R65</f>
        <v>0.43291046036465647</v>
      </c>
      <c r="T65" s="2">
        <f>$B$59/100</f>
        <v>0.01</v>
      </c>
      <c r="U65" s="14">
        <f>S65*T65</f>
        <v>4.3291046036465644E-3</v>
      </c>
      <c r="V65" s="13"/>
      <c r="W65" s="2"/>
      <c r="X65" s="14"/>
      <c r="Y65" s="2">
        <v>0.04</v>
      </c>
      <c r="Z65" s="2">
        <v>0.21</v>
      </c>
      <c r="AA65" s="2">
        <f>Y65*Z65</f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>AO65*AN65</f>
        <v>1.17E-2</v>
      </c>
      <c r="AQ65" s="1">
        <f>(AP65+AM65+AD65+AA65+U65+X65+AG65+AJ65)</f>
        <v>2.4429104603646563E-2</v>
      </c>
      <c r="AR65" s="9">
        <f>$B$58/12</f>
        <v>9.9766666666666666</v>
      </c>
      <c r="AS65" s="1">
        <f>$B$60</f>
        <v>0.19</v>
      </c>
      <c r="AT65" s="1">
        <f>$E$5/12</f>
        <v>1761366.6666666667</v>
      </c>
      <c r="AU65" s="1">
        <f>AT65*10000*AS65*0.67*AR65*AQ65</f>
        <v>546476119.08074045</v>
      </c>
    </row>
    <row r="66" spans="1:48" x14ac:dyDescent="0.15">
      <c r="C66" s="7">
        <v>8</v>
      </c>
      <c r="D66" s="7">
        <f>D34</f>
        <v>13.3568955858411</v>
      </c>
      <c r="E66" s="10">
        <f>D65</f>
        <v>15.099884401779001</v>
      </c>
      <c r="F66" s="7" t="s">
        <v>83</v>
      </c>
      <c r="G66" s="1">
        <v>9</v>
      </c>
      <c r="H66" s="9">
        <f>E67</f>
        <v>13.3568955858411</v>
      </c>
      <c r="I66" s="9">
        <f>H66+273.15</f>
        <v>286.50689558584105</v>
      </c>
      <c r="J66" s="9">
        <f>EXP(($C$15*(I66-$C$13))/($C$16*I66*$C$13))</f>
        <v>9.1818039900587581E-2</v>
      </c>
      <c r="K66" s="9">
        <f>$B$58/12</f>
        <v>9.9766666666666666</v>
      </c>
      <c r="L66" s="9">
        <f>K66*$B$59/100</f>
        <v>9.976666666666667E-2</v>
      </c>
      <c r="M66" s="1" t="s">
        <v>83</v>
      </c>
      <c r="O66" s="9">
        <f>L66+O65-P65-N66</f>
        <v>0.43958580672780595</v>
      </c>
      <c r="P66" s="9">
        <f>O66*J66</f>
        <v>4.0361907141865667E-2</v>
      </c>
      <c r="Q66" s="12">
        <f>P66*$B$60</f>
        <v>7.6687623569544772E-3</v>
      </c>
      <c r="R66" s="9">
        <f>L66*$B$60</f>
        <v>1.8955666666666669E-2</v>
      </c>
      <c r="S66" s="13">
        <f>Q66/R66</f>
        <v>0.40456305187302705</v>
      </c>
      <c r="T66" s="2">
        <f>$B$59/100</f>
        <v>0.01</v>
      </c>
      <c r="U66" s="14">
        <f>S66*T66</f>
        <v>4.0456305187302703E-3</v>
      </c>
      <c r="V66" s="13"/>
      <c r="W66" s="2"/>
      <c r="X66" s="14"/>
      <c r="Y66" s="2">
        <v>0.02</v>
      </c>
      <c r="Z66" s="2">
        <v>0.21</v>
      </c>
      <c r="AA66" s="2">
        <f>Y66*Z66</f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>AO66*AN66</f>
        <v>7.8000000000000005E-3</v>
      </c>
      <c r="AQ66" s="1">
        <f>(AP66+AM66+AD66+AA66+U66+X66+AG66+AJ66)</f>
        <v>1.6045630518730272E-2</v>
      </c>
      <c r="AR66" s="9">
        <f>$B$58/12</f>
        <v>9.9766666666666666</v>
      </c>
      <c r="AS66" s="1">
        <f>$B$60</f>
        <v>0.19</v>
      </c>
      <c r="AT66" s="1">
        <f>$E$5/12</f>
        <v>1761366.6666666667</v>
      </c>
      <c r="AU66" s="1">
        <f>AT66*10000*AS66*0.67*AR66*AQ66</f>
        <v>358938816.4791891</v>
      </c>
    </row>
    <row r="67" spans="1:48" x14ac:dyDescent="0.15">
      <c r="C67" s="7">
        <v>9</v>
      </c>
      <c r="D67" s="7">
        <f>D35</f>
        <v>6.2350453892016002</v>
      </c>
      <c r="E67" s="10">
        <f>D66</f>
        <v>13.3568955858411</v>
      </c>
      <c r="F67" s="7" t="s">
        <v>83</v>
      </c>
      <c r="G67" s="1">
        <v>10</v>
      </c>
      <c r="H67" s="9">
        <f>E68</f>
        <v>6.2350453892016002</v>
      </c>
      <c r="I67" s="9">
        <f>H67+273.15</f>
        <v>279.38504538920159</v>
      </c>
      <c r="J67" s="9">
        <f>EXP(($C$15*(I67-$C$13))/($C$16*I67*$C$13))</f>
        <v>3.8609744894850861E-2</v>
      </c>
      <c r="K67" s="9">
        <f>$B$58/12</f>
        <v>9.9766666666666666</v>
      </c>
      <c r="L67" s="9">
        <f>K67*$B$59/100</f>
        <v>9.976666666666667E-2</v>
      </c>
      <c r="M67" s="1" t="s">
        <v>83</v>
      </c>
      <c r="O67" s="9">
        <f>L67+O66-P66-N67</f>
        <v>0.4989905662526069</v>
      </c>
      <c r="P67" s="9">
        <f>O67*J67</f>
        <v>1.9265898467950331E-2</v>
      </c>
      <c r="Q67" s="12">
        <f>P67*$B$60</f>
        <v>3.6605207089105631E-3</v>
      </c>
      <c r="R67" s="9">
        <f>L67*$B$60</f>
        <v>1.8955666666666669E-2</v>
      </c>
      <c r="S67" s="13">
        <f>Q67/R67</f>
        <v>0.19310957368476775</v>
      </c>
      <c r="T67" s="2">
        <f>$B$59/100</f>
        <v>0.01</v>
      </c>
      <c r="U67" s="14">
        <f>S67*T67</f>
        <v>1.9310957368476776E-3</v>
      </c>
      <c r="V67" s="13"/>
      <c r="W67" s="2"/>
      <c r="X67" s="14"/>
      <c r="Y67" s="2">
        <v>0.02</v>
      </c>
      <c r="Z67" s="2">
        <v>0.21</v>
      </c>
      <c r="AA67" s="2">
        <f>Y67*Z67</f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>AO67*AN67</f>
        <v>7.8000000000000005E-3</v>
      </c>
      <c r="AQ67" s="1">
        <f>(AP67+AM67+AD67+AA67+U67+X67+AG67+AJ67)</f>
        <v>1.3931095736847678E-2</v>
      </c>
      <c r="AR67" s="9">
        <f>$B$58/12</f>
        <v>9.9766666666666666</v>
      </c>
      <c r="AS67" s="1">
        <f>$B$60</f>
        <v>0.19</v>
      </c>
      <c r="AT67" s="1">
        <f>$E$5/12</f>
        <v>1761366.6666666667</v>
      </c>
      <c r="AU67" s="1">
        <f>AT67*10000*AS67*0.67*AR67*AQ67</f>
        <v>311636928.83276463</v>
      </c>
    </row>
    <row r="68" spans="1:48" x14ac:dyDescent="0.15">
      <c r="C68" s="7">
        <v>10</v>
      </c>
      <c r="D68" s="7">
        <f>D36</f>
        <v>-2.6325424116530698</v>
      </c>
      <c r="E68" s="10">
        <f>D67</f>
        <v>6.2350453892016002</v>
      </c>
      <c r="F68" s="7" t="s">
        <v>83</v>
      </c>
      <c r="G68" s="1">
        <v>11</v>
      </c>
      <c r="H68" s="9">
        <f>E69</f>
        <v>-2.6325424116530698</v>
      </c>
      <c r="I68" s="9">
        <f>H68+273.15</f>
        <v>270.51745758834693</v>
      </c>
      <c r="J68" s="9">
        <f>EXP(($C$15*(I68-$C$13))/($C$16*I68*$C$13))</f>
        <v>1.2318381346329657E-2</v>
      </c>
      <c r="K68" s="9">
        <f>$B$58/12</f>
        <v>9.9766666666666666</v>
      </c>
      <c r="L68" s="9">
        <f>K68*$B$59/100</f>
        <v>9.976666666666667E-2</v>
      </c>
      <c r="M68" s="1" t="s">
        <v>85</v>
      </c>
      <c r="N68" s="9">
        <f>(O67-P67)*$C$21/100</f>
        <v>0.45573843439542372</v>
      </c>
      <c r="O68" s="9">
        <f>L68+O67-P67-N68</f>
        <v>0.12375290005589956</v>
      </c>
      <c r="P68" s="9">
        <f>O68*J68</f>
        <v>1.5244354156027915E-3</v>
      </c>
      <c r="Q68" s="12">
        <f>P68*$B$60</f>
        <v>2.896427289645304E-4</v>
      </c>
      <c r="R68" s="9">
        <f>L68*$B$60</f>
        <v>1.8955666666666669E-2</v>
      </c>
      <c r="S68" s="13">
        <f>Q68/R68</f>
        <v>1.5280007506877294E-2</v>
      </c>
      <c r="T68" s="2">
        <f>$B$59/100</f>
        <v>0.01</v>
      </c>
      <c r="U68" s="14">
        <f>S68*T68</f>
        <v>1.5280007506877295E-4</v>
      </c>
      <c r="V68" s="13"/>
      <c r="W68" s="2"/>
      <c r="X68" s="14"/>
      <c r="Y68" s="2">
        <v>0.02</v>
      </c>
      <c r="Z68" s="2">
        <v>0.21</v>
      </c>
      <c r="AA68" s="2">
        <f>Y68*Z68</f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>AO68*AN68</f>
        <v>7.8000000000000005E-3</v>
      </c>
      <c r="AQ68" s="1">
        <f>(AP68+AM68+AD68+AA68+U68+X68+AG68+AJ68)</f>
        <v>1.2152800075068772E-2</v>
      </c>
      <c r="AR68" s="9">
        <f>$B$58/12</f>
        <v>9.9766666666666666</v>
      </c>
      <c r="AS68" s="1">
        <f>$B$60</f>
        <v>0.19</v>
      </c>
      <c r="AT68" s="1">
        <f>$E$5/12</f>
        <v>1761366.6666666667</v>
      </c>
      <c r="AU68" s="1">
        <f>AT68*10000*AS68*0.67*AR68*AQ68</f>
        <v>271856669.68720466</v>
      </c>
    </row>
    <row r="69" spans="1:48" x14ac:dyDescent="0.15">
      <c r="C69" s="7">
        <v>11</v>
      </c>
      <c r="D69" s="7">
        <f>D37</f>
        <v>-15.2975470946595</v>
      </c>
      <c r="E69" s="10">
        <f>D68</f>
        <v>-2.6325424116530698</v>
      </c>
      <c r="F69" s="7" t="s">
        <v>85</v>
      </c>
      <c r="G69" s="1">
        <v>12</v>
      </c>
      <c r="H69" s="9">
        <f>E70</f>
        <v>-15.2975470946595</v>
      </c>
      <c r="I69" s="9">
        <f>H69+273.15</f>
        <v>257.8524529053405</v>
      </c>
      <c r="J69" s="9">
        <f>EXP(($C$15*(I69-$C$13))/($C$16*I69*$C$13))</f>
        <v>2.1026645013813273E-3</v>
      </c>
      <c r="K69" s="9">
        <f>$B$58/12</f>
        <v>9.9766666666666666</v>
      </c>
      <c r="L69" s="9">
        <f>K69*$B$59/100</f>
        <v>9.976666666666667E-2</v>
      </c>
      <c r="M69" s="1" t="s">
        <v>83</v>
      </c>
      <c r="O69" s="9">
        <f>L69+O68-P68-N69</f>
        <v>0.22199513130696344</v>
      </c>
      <c r="P69" s="9">
        <f>O69*J69</f>
        <v>4.6678128207863854E-4</v>
      </c>
      <c r="Q69" s="12">
        <f>P69*$B$60</f>
        <v>8.8688443594941326E-5</v>
      </c>
      <c r="R69" s="9">
        <f>L69*$B$60</f>
        <v>1.8955666666666669E-2</v>
      </c>
      <c r="S69" s="13">
        <f>Q69/R69</f>
        <v>4.6787298571196638E-3</v>
      </c>
      <c r="T69" s="2">
        <f>$B$59/100</f>
        <v>0.01</v>
      </c>
      <c r="U69" s="14">
        <f>S69*T69</f>
        <v>4.6787298571196641E-5</v>
      </c>
      <c r="V69" s="13"/>
      <c r="W69" s="2"/>
      <c r="X69" s="14"/>
      <c r="Y69" s="2">
        <v>0.02</v>
      </c>
      <c r="Z69" s="2">
        <v>0.21</v>
      </c>
      <c r="AA69" s="2">
        <f>Y69*Z69</f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>AO69*AN69</f>
        <v>7.8000000000000005E-3</v>
      </c>
      <c r="AQ69" s="1">
        <f>(AP69+AM69+AD69+AA69+U69+X69+AG69+AJ69)</f>
        <v>1.2046787298571197E-2</v>
      </c>
      <c r="AR69" s="9">
        <f>$B$58/12</f>
        <v>9.9766666666666666</v>
      </c>
      <c r="AS69" s="1">
        <f>$B$60</f>
        <v>0.19</v>
      </c>
      <c r="AT69" s="1">
        <f>$E$5/12</f>
        <v>1761366.6666666667</v>
      </c>
      <c r="AU69" s="1">
        <f>AT69*10000*AS69*0.67*AR69*AQ69</f>
        <v>269485176.68272012</v>
      </c>
      <c r="AV69" s="1">
        <f>SUM(AU58:AU69)</f>
        <v>3722615130.0114636</v>
      </c>
    </row>
    <row r="70" spans="1:48" x14ac:dyDescent="0.15">
      <c r="C70" s="7">
        <v>12</v>
      </c>
      <c r="D70" s="7">
        <f>D38</f>
        <v>-20.413492666753601</v>
      </c>
      <c r="E70" s="10">
        <f>D69</f>
        <v>-15.2975470946595</v>
      </c>
      <c r="F70" s="7" t="s">
        <v>83</v>
      </c>
    </row>
    <row r="71" spans="1:48" x14ac:dyDescent="0.15">
      <c r="S71" s="36" t="s">
        <v>25</v>
      </c>
      <c r="T71" s="36"/>
      <c r="U71" s="36"/>
      <c r="V71" s="36" t="s">
        <v>54</v>
      </c>
      <c r="W71" s="36"/>
      <c r="X71" s="36"/>
      <c r="Y71" s="36" t="s">
        <v>55</v>
      </c>
      <c r="Z71" s="36"/>
      <c r="AA71" s="36"/>
      <c r="AB71" s="36" t="s">
        <v>56</v>
      </c>
      <c r="AC71" s="36"/>
      <c r="AD71" s="36"/>
      <c r="AE71" s="36" t="s">
        <v>57</v>
      </c>
      <c r="AF71" s="36"/>
      <c r="AG71" s="36"/>
      <c r="AH71" s="36" t="s">
        <v>58</v>
      </c>
      <c r="AI71" s="36"/>
      <c r="AJ71" s="36"/>
      <c r="AK71" s="39" t="s">
        <v>59</v>
      </c>
      <c r="AL71" s="38"/>
      <c r="AM71" s="37"/>
      <c r="AN71" s="36" t="s">
        <v>60</v>
      </c>
      <c r="AO71" s="36"/>
      <c r="AP71" s="36"/>
    </row>
    <row r="72" spans="1:48" x14ac:dyDescent="0.15">
      <c r="A72" s="35" t="s">
        <v>32</v>
      </c>
      <c r="B72" s="35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-21.755657668575498</v>
      </c>
      <c r="E73" s="7"/>
      <c r="F73" s="7"/>
      <c r="G73" s="1">
        <v>1</v>
      </c>
      <c r="H73" s="9">
        <f>E74</f>
        <v>-21.755657668575498</v>
      </c>
      <c r="I73" s="9">
        <f>H73+273.15</f>
        <v>251.39434233142447</v>
      </c>
      <c r="J73" s="9">
        <f>EXP(($C$15*(I73-$C$13))/($C$16*I73*$C$13))</f>
        <v>7.9704396308028131E-4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>O73*J73</f>
        <v>8.7276313957290811E-5</v>
      </c>
      <c r="Q73" s="12">
        <f>P73*$B$75</f>
        <v>1.5709736512312345E-5</v>
      </c>
      <c r="R73" s="9">
        <f>L73*$B$75</f>
        <v>1.9710000000000002E-2</v>
      </c>
      <c r="S73" s="13">
        <f>Q73/R73</f>
        <v>7.9704396308028131E-4</v>
      </c>
      <c r="T73" s="2">
        <f>$B$74/100</f>
        <v>0.01</v>
      </c>
      <c r="U73" s="14">
        <f>S73*T73</f>
        <v>7.9704396308028127E-6</v>
      </c>
      <c r="V73" s="13"/>
      <c r="W73" s="2"/>
      <c r="X73" s="14"/>
      <c r="Y73" s="2">
        <v>0.02</v>
      </c>
      <c r="Z73" s="2">
        <v>0.27</v>
      </c>
      <c r="AA73" s="2">
        <f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>AO73*AN73</f>
        <v>7.1999999999999998E-3</v>
      </c>
      <c r="AQ73" s="1">
        <f>(AP73+AM73+AD73+AA73+U73+X73+AG73+AJ73)</f>
        <v>1.2607970439630804E-2</v>
      </c>
      <c r="AR73" s="9">
        <f>$B$73/12</f>
        <v>10.950000000000001</v>
      </c>
      <c r="AS73" s="1">
        <f>$B$75</f>
        <v>0.18</v>
      </c>
      <c r="AT73" s="1">
        <f>$E$4/12</f>
        <v>166074.66666666666</v>
      </c>
      <c r="AU73" s="1">
        <f>AT73*10000*AS73*0.67*AR73*AQ73</f>
        <v>27650946.270566512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>D59</f>
        <v>-23.0348767149707</v>
      </c>
      <c r="E74" s="10">
        <f>D73</f>
        <v>-21.755657668575498</v>
      </c>
      <c r="F74" s="7" t="s">
        <v>83</v>
      </c>
      <c r="G74" s="1">
        <v>2</v>
      </c>
      <c r="H74" s="9">
        <f>E75</f>
        <v>-23.0348767149707</v>
      </c>
      <c r="I74" s="9">
        <f>H74+273.15</f>
        <v>250.11512328502928</v>
      </c>
      <c r="J74" s="9">
        <f>EXP(($C$15*(I74-$C$13))/($C$16*I74*$C$13))</f>
        <v>6.5381119466732687E-4</v>
      </c>
      <c r="K74" s="9">
        <f>$B$73/12</f>
        <v>10.950000000000001</v>
      </c>
      <c r="L74" s="9">
        <f>K74*$B$74/100</f>
        <v>0.10950000000000001</v>
      </c>
      <c r="M74" s="1" t="s">
        <v>83</v>
      </c>
      <c r="O74" s="9">
        <f>L74+O73-P73-N74</f>
        <v>0.21891272368604273</v>
      </c>
      <c r="P74" s="9">
        <f>O74*J74</f>
        <v>1.4312758940105002E-4</v>
      </c>
      <c r="Q74" s="12">
        <f>P74*$B$75</f>
        <v>2.5762966092189003E-5</v>
      </c>
      <c r="R74" s="9">
        <f>L74*$B$75</f>
        <v>1.9710000000000002E-2</v>
      </c>
      <c r="S74" s="13">
        <f>Q74/R74</f>
        <v>1.3071012730689498E-3</v>
      </c>
      <c r="T74" s="2">
        <f>$B$74/100</f>
        <v>0.01</v>
      </c>
      <c r="U74" s="14">
        <f>S74*T74</f>
        <v>1.3071012730689498E-5</v>
      </c>
      <c r="V74" s="13"/>
      <c r="W74" s="2"/>
      <c r="X74" s="14"/>
      <c r="Y74" s="2">
        <v>0.02</v>
      </c>
      <c r="Z74" s="2">
        <v>0.27</v>
      </c>
      <c r="AA74" s="2">
        <f>Y74*Z74</f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>AO74*AN74</f>
        <v>7.1999999999999998E-3</v>
      </c>
      <c r="AQ74" s="1">
        <f>(AP74+AM74+AD74+AA74+U74+X74+AG74+AJ74)</f>
        <v>1.261307101273069E-2</v>
      </c>
      <c r="AR74" s="9">
        <f>$B$73/12</f>
        <v>10.950000000000001</v>
      </c>
      <c r="AS74" s="1">
        <f>$B$75</f>
        <v>0.18</v>
      </c>
      <c r="AT74" s="1">
        <f>$E$4/12</f>
        <v>166074.66666666666</v>
      </c>
      <c r="AU74" s="1">
        <f>AT74*10000*AS74*0.67*AR74*AQ74</f>
        <v>27662132.501800902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>D60</f>
        <v>-20.0550880231463</v>
      </c>
      <c r="E75" s="10">
        <f>D74</f>
        <v>-23.0348767149707</v>
      </c>
      <c r="F75" s="7" t="s">
        <v>83</v>
      </c>
      <c r="G75" s="1">
        <v>3</v>
      </c>
      <c r="H75" s="9">
        <f>E76</f>
        <v>-20.0550880231463</v>
      </c>
      <c r="I75" s="9">
        <f>H75+273.15</f>
        <v>253.09491197685367</v>
      </c>
      <c r="J75" s="9">
        <f>EXP(($C$15*(I75-$C$13))/($C$16*I75*$C$13))</f>
        <v>1.033956695782622E-3</v>
      </c>
      <c r="K75" s="9">
        <f>$B$73/12</f>
        <v>10.950000000000001</v>
      </c>
      <c r="L75" s="9">
        <f>K75*$B$74/100</f>
        <v>0.10950000000000001</v>
      </c>
      <c r="M75" s="1" t="s">
        <v>83</v>
      </c>
      <c r="O75" s="9">
        <f>L75+O74-P74-N75</f>
        <v>0.32826959609664169</v>
      </c>
      <c r="P75" s="9">
        <f>O75*J75</f>
        <v>3.3941654690597953E-4</v>
      </c>
      <c r="Q75" s="12">
        <f>P75*$B$75</f>
        <v>6.1094978443076311E-5</v>
      </c>
      <c r="R75" s="9">
        <f>L75*$B$75</f>
        <v>1.9710000000000002E-2</v>
      </c>
      <c r="S75" s="13">
        <f>Q75/R75</f>
        <v>3.0996944922920501E-3</v>
      </c>
      <c r="T75" s="2">
        <f>$B$74/100</f>
        <v>0.01</v>
      </c>
      <c r="U75" s="14">
        <f>S75*T75</f>
        <v>3.0996944922920501E-5</v>
      </c>
      <c r="V75" s="13"/>
      <c r="W75" s="2"/>
      <c r="X75" s="14"/>
      <c r="Y75" s="2">
        <v>0.02</v>
      </c>
      <c r="Z75" s="2">
        <v>0.27</v>
      </c>
      <c r="AA75" s="2">
        <f>Y75*Z75</f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>AO75*AN75</f>
        <v>7.1999999999999998E-3</v>
      </c>
      <c r="AQ75" s="1">
        <f>(AP75+AM75+AD75+AA75+U75+X75+AG75+AJ75)</f>
        <v>1.2630996944922921E-2</v>
      </c>
      <c r="AR75" s="9">
        <f>$B$73/12</f>
        <v>10.950000000000001</v>
      </c>
      <c r="AS75" s="1">
        <f>$B$75</f>
        <v>0.18</v>
      </c>
      <c r="AT75" s="1">
        <f>$E$4/12</f>
        <v>166074.66666666666</v>
      </c>
      <c r="AU75" s="1">
        <f>AT75*10000*AS75*0.67*AR75*AQ75</f>
        <v>27701446.441365607</v>
      </c>
    </row>
    <row r="76" spans="1:48" x14ac:dyDescent="0.15">
      <c r="C76" s="7">
        <v>3</v>
      </c>
      <c r="D76" s="7">
        <f>D61</f>
        <v>-11.029009736511799</v>
      </c>
      <c r="E76" s="10">
        <f>D75</f>
        <v>-20.0550880231463</v>
      </c>
      <c r="F76" s="7" t="s">
        <v>83</v>
      </c>
      <c r="G76" s="1">
        <v>4</v>
      </c>
      <c r="H76" s="9">
        <f>E77</f>
        <v>-11.029009736511799</v>
      </c>
      <c r="I76" s="9">
        <f>H76+273.15</f>
        <v>262.12099026348818</v>
      </c>
      <c r="J76" s="9">
        <f>EXP(($C$15*(I76-$C$13))/($C$16*I76*$C$13))</f>
        <v>3.8889135784621947E-3</v>
      </c>
      <c r="K76" s="9">
        <f>$B$73/12</f>
        <v>10.950000000000001</v>
      </c>
      <c r="L76" s="9">
        <f>K76*$B$74/100</f>
        <v>0.10950000000000001</v>
      </c>
      <c r="M76" s="1" t="s">
        <v>83</v>
      </c>
      <c r="O76" s="9">
        <f>L76+O75-P75-N76</f>
        <v>0.43743017954973568</v>
      </c>
      <c r="P76" s="9">
        <f>O76*J76</f>
        <v>1.7011281648801229E-3</v>
      </c>
      <c r="Q76" s="12">
        <f>P76*$B$75</f>
        <v>3.0620306967842211E-4</v>
      </c>
      <c r="R76" s="9">
        <f>L76*$B$75</f>
        <v>1.9710000000000002E-2</v>
      </c>
      <c r="S76" s="13">
        <f>Q76/R76</f>
        <v>1.5535417030868701E-2</v>
      </c>
      <c r="T76" s="2">
        <f>$B$74/100</f>
        <v>0.01</v>
      </c>
      <c r="U76" s="14">
        <f>S76*T76</f>
        <v>1.5535417030868701E-4</v>
      </c>
      <c r="V76" s="13"/>
      <c r="W76" s="2"/>
      <c r="X76" s="14"/>
      <c r="Y76" s="2">
        <v>0.02</v>
      </c>
      <c r="Z76" s="2">
        <v>0.27</v>
      </c>
      <c r="AA76" s="2">
        <f>Y76*Z76</f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>AO76*AN76</f>
        <v>7.1999999999999998E-3</v>
      </c>
      <c r="AQ76" s="1">
        <f>(AP76+AM76+AD76+AA76+U76+X76+AG76+AJ76)</f>
        <v>1.2755354170308687E-2</v>
      </c>
      <c r="AR76" s="9">
        <f>$B$73/12</f>
        <v>10.950000000000001</v>
      </c>
      <c r="AS76" s="1">
        <f>$B$75</f>
        <v>0.18</v>
      </c>
      <c r="AT76" s="1">
        <f>$E$4/12</f>
        <v>166074.66666666666</v>
      </c>
      <c r="AU76" s="1">
        <f>AT76*10000*AS76*0.67*AR76*AQ76</f>
        <v>27974178.279845331</v>
      </c>
    </row>
    <row r="77" spans="1:48" x14ac:dyDescent="0.15">
      <c r="C77" s="7">
        <v>4</v>
      </c>
      <c r="D77" s="7">
        <f>D62</f>
        <v>-3.7898347124618401</v>
      </c>
      <c r="E77" s="10">
        <f>D76</f>
        <v>-11.029009736511799</v>
      </c>
      <c r="F77" s="7" t="s">
        <v>83</v>
      </c>
      <c r="G77" s="1">
        <v>5</v>
      </c>
      <c r="H77" s="9">
        <f>E78</f>
        <v>-3.7898347124618401</v>
      </c>
      <c r="I77" s="9">
        <f>H77+273.15</f>
        <v>269.36016528753811</v>
      </c>
      <c r="J77" s="9">
        <f>EXP(($C$15*(I77-$C$13))/($C$16*I77*$C$13))</f>
        <v>1.0553416037774448E-2</v>
      </c>
      <c r="K77" s="9">
        <f>$B$73/12</f>
        <v>10.950000000000001</v>
      </c>
      <c r="L77" s="9">
        <f>K77*$B$74/100</f>
        <v>0.10950000000000001</v>
      </c>
      <c r="M77" s="1" t="s">
        <v>85</v>
      </c>
      <c r="N77" s="9">
        <f>(O76-P76)*$C$21/100</f>
        <v>0.41394259881561285</v>
      </c>
      <c r="O77" s="9">
        <f>L77+O76-P76-N77</f>
        <v>0.13128645256924271</v>
      </c>
      <c r="P77" s="9">
        <f>O77*J77</f>
        <v>1.3855205540867603E-3</v>
      </c>
      <c r="Q77" s="12">
        <f>P77*$B$75</f>
        <v>2.4939369973561682E-4</v>
      </c>
      <c r="R77" s="9">
        <f>L77*$B$75</f>
        <v>1.9710000000000002E-2</v>
      </c>
      <c r="S77" s="13">
        <f>Q77/R77</f>
        <v>1.2653155745084566E-2</v>
      </c>
      <c r="T77" s="2">
        <f>$B$74/100</f>
        <v>0.01</v>
      </c>
      <c r="U77" s="14">
        <f>S77*T77</f>
        <v>1.2653155745084567E-4</v>
      </c>
      <c r="V77" s="13"/>
      <c r="W77" s="2"/>
      <c r="X77" s="14"/>
      <c r="Y77" s="2">
        <v>0.02</v>
      </c>
      <c r="Z77" s="2">
        <v>0.27</v>
      </c>
      <c r="AA77" s="2">
        <f>Y77*Z77</f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>AO77*AN77</f>
        <v>7.1999999999999998E-3</v>
      </c>
      <c r="AQ77" s="1">
        <f>(AP77+AM77+AD77+AA77+U77+X77+AG77+AJ77)</f>
        <v>1.2726531557450845E-2</v>
      </c>
      <c r="AR77" s="9">
        <f>$B$73/12</f>
        <v>10.950000000000001</v>
      </c>
      <c r="AS77" s="1">
        <f>$B$75</f>
        <v>0.18</v>
      </c>
      <c r="AT77" s="1">
        <f>$E$4/12</f>
        <v>166074.66666666666</v>
      </c>
      <c r="AU77" s="1">
        <f>AT77*10000*AS77*0.67*AR77*AQ77</f>
        <v>27910966.478760805</v>
      </c>
    </row>
    <row r="78" spans="1:48" x14ac:dyDescent="0.15">
      <c r="C78" s="7">
        <v>5</v>
      </c>
      <c r="D78" s="7">
        <f>D63</f>
        <v>4.47320376647576</v>
      </c>
      <c r="E78" s="10">
        <f>D77</f>
        <v>-3.7898347124618401</v>
      </c>
      <c r="F78" s="7" t="s">
        <v>85</v>
      </c>
      <c r="G78" s="1">
        <v>6</v>
      </c>
      <c r="H78" s="9">
        <f>E79</f>
        <v>4.47320376647576</v>
      </c>
      <c r="I78" s="9">
        <f>H78+273.15</f>
        <v>277.62320376647574</v>
      </c>
      <c r="J78" s="9">
        <f>EXP(($C$15*(I78-$C$13))/($C$16*I78*$C$13))</f>
        <v>3.0948854243396207E-2</v>
      </c>
      <c r="K78" s="9">
        <f>$B$73/12</f>
        <v>10.950000000000001</v>
      </c>
      <c r="L78" s="9">
        <f>K78*$B$74/100</f>
        <v>0.10950000000000001</v>
      </c>
      <c r="M78" s="1" t="s">
        <v>83</v>
      </c>
      <c r="O78" s="9">
        <f>L78+O77-P77-N78</f>
        <v>0.23940093201515597</v>
      </c>
      <c r="P78" s="9">
        <f>O78*J78</f>
        <v>7.4091845506702664E-3</v>
      </c>
      <c r="Q78" s="12">
        <f>P78*$B$75</f>
        <v>1.3336532191206478E-3</v>
      </c>
      <c r="R78" s="9">
        <f>L78*$B$75</f>
        <v>1.9710000000000002E-2</v>
      </c>
      <c r="S78" s="13">
        <f>Q78/R78</f>
        <v>6.7663785850870004E-2</v>
      </c>
      <c r="T78" s="2">
        <f>$B$74/100</f>
        <v>0.01</v>
      </c>
      <c r="U78" s="14">
        <f>S78*T78</f>
        <v>6.7663785850870001E-4</v>
      </c>
      <c r="V78" s="13"/>
      <c r="W78" s="2"/>
      <c r="X78" s="14"/>
      <c r="Y78" s="2">
        <v>0.02</v>
      </c>
      <c r="Z78" s="2">
        <v>0.27</v>
      </c>
      <c r="AA78" s="2">
        <f>Y78*Z78</f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>AO78*AN78</f>
        <v>7.1999999999999998E-3</v>
      </c>
      <c r="AQ78" s="1">
        <f>(AP78+AM78+AD78+AA78+U78+X78+AG78+AJ78)</f>
        <v>1.3276637858508701E-2</v>
      </c>
      <c r="AR78" s="9">
        <f>$B$73/12</f>
        <v>10.950000000000001</v>
      </c>
      <c r="AS78" s="1">
        <f>$B$75</f>
        <v>0.18</v>
      </c>
      <c r="AT78" s="1">
        <f>$E$4/12</f>
        <v>166074.66666666666</v>
      </c>
      <c r="AU78" s="1">
        <f>AT78*10000*AS78*0.67*AR78*AQ78</f>
        <v>29117422.335116405</v>
      </c>
    </row>
    <row r="79" spans="1:48" x14ac:dyDescent="0.15">
      <c r="C79" s="7">
        <v>6</v>
      </c>
      <c r="D79" s="7">
        <f>D64</f>
        <v>13.1558845901961</v>
      </c>
      <c r="E79" s="10">
        <f>D78</f>
        <v>4.47320376647576</v>
      </c>
      <c r="F79" s="7" t="s">
        <v>83</v>
      </c>
      <c r="G79" s="1">
        <v>7</v>
      </c>
      <c r="H79" s="9">
        <f>E80</f>
        <v>13.1558845901961</v>
      </c>
      <c r="I79" s="9">
        <f>H79+273.15</f>
        <v>286.30588459019606</v>
      </c>
      <c r="J79" s="9">
        <f>EXP(($C$15*(I79-$C$13))/($C$16*I79*$C$13))</f>
        <v>8.9653191872132831E-2</v>
      </c>
      <c r="K79" s="9">
        <f>$B$73/12</f>
        <v>10.950000000000001</v>
      </c>
      <c r="L79" s="9">
        <f>K79*$B$74/100</f>
        <v>0.10950000000000001</v>
      </c>
      <c r="M79" s="1" t="s">
        <v>83</v>
      </c>
      <c r="O79" s="9">
        <f>L79+O78-P78-N79</f>
        <v>0.34149174746448574</v>
      </c>
      <c r="P79" s="9">
        <f>O79*J79</f>
        <v>3.0615825158183469E-2</v>
      </c>
      <c r="Q79" s="12">
        <f>P79*$B$75</f>
        <v>5.5108485284730245E-3</v>
      </c>
      <c r="R79" s="9">
        <f>L79*$B$75</f>
        <v>1.9710000000000002E-2</v>
      </c>
      <c r="S79" s="13">
        <f>Q79/R79</f>
        <v>0.27959657678706362</v>
      </c>
      <c r="T79" s="2">
        <f>$B$74/100</f>
        <v>0.01</v>
      </c>
      <c r="U79" s="14">
        <f>S79*T79</f>
        <v>2.7959657678706361E-3</v>
      </c>
      <c r="V79" s="13"/>
      <c r="W79" s="2"/>
      <c r="X79" s="14"/>
      <c r="Y79" s="2">
        <v>0.02</v>
      </c>
      <c r="Z79" s="2">
        <v>0.27</v>
      </c>
      <c r="AA79" s="2">
        <f>Y79*Z79</f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>AO79*AN79</f>
        <v>7.1999999999999998E-3</v>
      </c>
      <c r="AQ79" s="1">
        <f>(AP79+AM79+AD79+AA79+U79+X79+AG79+AJ79)</f>
        <v>1.5395965767870636E-2</v>
      </c>
      <c r="AR79" s="9">
        <f>$B$73/12</f>
        <v>10.950000000000001</v>
      </c>
      <c r="AS79" s="1">
        <f>$B$75</f>
        <v>0.18</v>
      </c>
      <c r="AT79" s="1">
        <f>$E$4/12</f>
        <v>166074.66666666666</v>
      </c>
      <c r="AU79" s="1">
        <f>AT79*10000*AS79*0.67*AR79*AQ79</f>
        <v>33765388.66975154</v>
      </c>
    </row>
    <row r="80" spans="1:48" x14ac:dyDescent="0.15">
      <c r="C80" s="7">
        <v>7</v>
      </c>
      <c r="D80" s="7">
        <f>D65</f>
        <v>15.099884401779001</v>
      </c>
      <c r="E80" s="10">
        <f>D79</f>
        <v>13.1558845901961</v>
      </c>
      <c r="F80" s="7" t="s">
        <v>83</v>
      </c>
      <c r="G80" s="1">
        <v>8</v>
      </c>
      <c r="H80" s="9">
        <f>E81</f>
        <v>15.099884401779001</v>
      </c>
      <c r="I80" s="9">
        <f>H80+273.15</f>
        <v>288.24988440177896</v>
      </c>
      <c r="J80" s="9">
        <f>EXP(($C$15*(I80-$C$13))/($C$16*I80*$C$13))</f>
        <v>0.11276501077859001</v>
      </c>
      <c r="K80" s="9">
        <f>$B$73/12</f>
        <v>10.950000000000001</v>
      </c>
      <c r="L80" s="9">
        <f>K80*$B$74/100</f>
        <v>0.10950000000000001</v>
      </c>
      <c r="M80" s="1" t="s">
        <v>83</v>
      </c>
      <c r="O80" s="9">
        <f>L80+O79-P79-N80</f>
        <v>0.42037592230630233</v>
      </c>
      <c r="P80" s="9">
        <f>O80*J80</f>
        <v>4.7403695409929898E-2</v>
      </c>
      <c r="Q80" s="12">
        <f>P80*$B$75</f>
        <v>8.5326651737873821E-3</v>
      </c>
      <c r="R80" s="9">
        <f>L80*$B$75</f>
        <v>1.9710000000000002E-2</v>
      </c>
      <c r="S80" s="13">
        <f>Q80/R80</f>
        <v>0.43291046036465658</v>
      </c>
      <c r="T80" s="2">
        <f>$B$74/100</f>
        <v>0.01</v>
      </c>
      <c r="U80" s="14">
        <f>S80*T80</f>
        <v>4.3291046036465662E-3</v>
      </c>
      <c r="V80" s="13"/>
      <c r="W80" s="2"/>
      <c r="X80" s="14"/>
      <c r="Y80" s="2">
        <v>0.04</v>
      </c>
      <c r="Z80" s="2">
        <v>0.27</v>
      </c>
      <c r="AA80" s="2">
        <f>Y80*Z80</f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>AO80*AN80</f>
        <v>1.0799999999999999E-2</v>
      </c>
      <c r="AQ80" s="1">
        <f>(AP80+AM80+AD80+AA80+U80+X80+AG80+AJ80)</f>
        <v>2.5929104603646568E-2</v>
      </c>
      <c r="AR80" s="9">
        <f>$B$73/12</f>
        <v>10.950000000000001</v>
      </c>
      <c r="AS80" s="1">
        <f>$B$75</f>
        <v>0.18</v>
      </c>
      <c r="AT80" s="1">
        <f>$E$4/12</f>
        <v>166074.66666666666</v>
      </c>
      <c r="AU80" s="1">
        <f>AT80*10000*AS80*0.67*AR80*AQ80</f>
        <v>56865954.8872106</v>
      </c>
    </row>
    <row r="81" spans="1:48" x14ac:dyDescent="0.15">
      <c r="C81" s="7">
        <v>8</v>
      </c>
      <c r="D81" s="7">
        <f>D66</f>
        <v>13.3568955858411</v>
      </c>
      <c r="E81" s="10">
        <f>D80</f>
        <v>15.099884401779001</v>
      </c>
      <c r="F81" s="7" t="s">
        <v>83</v>
      </c>
      <c r="G81" s="1">
        <v>9</v>
      </c>
      <c r="H81" s="9">
        <f>E82</f>
        <v>13.3568955858411</v>
      </c>
      <c r="I81" s="9">
        <f>H81+273.15</f>
        <v>286.50689558584105</v>
      </c>
      <c r="J81" s="9">
        <f>EXP(($C$15*(I81-$C$13))/($C$16*I81*$C$13))</f>
        <v>9.1818039900587581E-2</v>
      </c>
      <c r="K81" s="9">
        <f>$B$73/12</f>
        <v>10.950000000000001</v>
      </c>
      <c r="L81" s="9">
        <f>K81*$B$74/100</f>
        <v>0.10950000000000001</v>
      </c>
      <c r="M81" s="1" t="s">
        <v>83</v>
      </c>
      <c r="O81" s="9">
        <f>L81+O80-P80-N81</f>
        <v>0.48247222689637242</v>
      </c>
      <c r="P81" s="9">
        <f>O81*J81</f>
        <v>4.4299654180096466E-2</v>
      </c>
      <c r="Q81" s="12">
        <f>P81*$B$75</f>
        <v>7.9739377524173632E-3</v>
      </c>
      <c r="R81" s="9">
        <f>L81*$B$75</f>
        <v>1.9710000000000002E-2</v>
      </c>
      <c r="S81" s="13">
        <f>Q81/R81</f>
        <v>0.40456305187302699</v>
      </c>
      <c r="T81" s="2">
        <f>$B$74/100</f>
        <v>0.01</v>
      </c>
      <c r="U81" s="14">
        <f>S81*T81</f>
        <v>4.0456305187302703E-3</v>
      </c>
      <c r="V81" s="13"/>
      <c r="W81" s="2"/>
      <c r="X81" s="14"/>
      <c r="Y81" s="2">
        <v>0.02</v>
      </c>
      <c r="Z81" s="2">
        <v>0.27</v>
      </c>
      <c r="AA81" s="2">
        <f>Y81*Z81</f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>AO81*AN81</f>
        <v>7.1999999999999998E-3</v>
      </c>
      <c r="AQ81" s="1">
        <f>(AP81+AM81+AD81+AA81+U81+X81+AG81+AJ81)</f>
        <v>1.6645630518730269E-2</v>
      </c>
      <c r="AR81" s="9">
        <f>$B$73/12</f>
        <v>10.950000000000001</v>
      </c>
      <c r="AS81" s="1">
        <f>$B$75</f>
        <v>0.18</v>
      </c>
      <c r="AT81" s="1">
        <f>$E$4/12</f>
        <v>166074.66666666666</v>
      </c>
      <c r="AU81" s="1">
        <f>AT81*10000*AS81*0.67*AR81*AQ81</f>
        <v>36506068.706058197</v>
      </c>
    </row>
    <row r="82" spans="1:48" x14ac:dyDescent="0.15">
      <c r="C82" s="7">
        <v>9</v>
      </c>
      <c r="D82" s="7">
        <f>D67</f>
        <v>6.2350453892016002</v>
      </c>
      <c r="E82" s="10">
        <f>D81</f>
        <v>13.3568955858411</v>
      </c>
      <c r="F82" s="7" t="s">
        <v>83</v>
      </c>
      <c r="G82" s="1">
        <v>10</v>
      </c>
      <c r="H82" s="9">
        <f>E83</f>
        <v>6.2350453892016002</v>
      </c>
      <c r="I82" s="9">
        <f>H82+273.15</f>
        <v>279.38504538920159</v>
      </c>
      <c r="J82" s="9">
        <f>EXP(($C$15*(I82-$C$13))/($C$16*I82*$C$13))</f>
        <v>3.8609744894850861E-2</v>
      </c>
      <c r="K82" s="9">
        <f>$B$73/12</f>
        <v>10.950000000000001</v>
      </c>
      <c r="L82" s="9">
        <f>K82*$B$74/100</f>
        <v>0.10950000000000001</v>
      </c>
      <c r="M82" s="1" t="s">
        <v>83</v>
      </c>
      <c r="O82" s="9">
        <f>L82+O81-P81-N82</f>
        <v>0.5476725727162759</v>
      </c>
      <c r="P82" s="9">
        <f>O82*J82</f>
        <v>2.1145498318482069E-2</v>
      </c>
      <c r="Q82" s="12">
        <f>P82*$B$75</f>
        <v>3.8061896973267725E-3</v>
      </c>
      <c r="R82" s="9">
        <f>L82*$B$75</f>
        <v>1.9710000000000002E-2</v>
      </c>
      <c r="S82" s="13">
        <f>Q82/R82</f>
        <v>0.19310957368476775</v>
      </c>
      <c r="T82" s="2">
        <f>$B$74/100</f>
        <v>0.01</v>
      </c>
      <c r="U82" s="14">
        <f>S82*T82</f>
        <v>1.9310957368476776E-3</v>
      </c>
      <c r="V82" s="13"/>
      <c r="W82" s="2"/>
      <c r="X82" s="14"/>
      <c r="Y82" s="2">
        <v>0.02</v>
      </c>
      <c r="Z82" s="2">
        <v>0.27</v>
      </c>
      <c r="AA82" s="2">
        <f>Y82*Z82</f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>AO82*AN82</f>
        <v>7.1999999999999998E-3</v>
      </c>
      <c r="AQ82" s="1">
        <f>(AP82+AM82+AD82+AA82+U82+X82+AG82+AJ82)</f>
        <v>1.4531095736847677E-2</v>
      </c>
      <c r="AR82" s="9">
        <f>$B$73/12</f>
        <v>10.950000000000001</v>
      </c>
      <c r="AS82" s="1">
        <f>$B$75</f>
        <v>0.18</v>
      </c>
      <c r="AT82" s="1">
        <f>$E$4/12</f>
        <v>166074.66666666666</v>
      </c>
      <c r="AU82" s="1">
        <f>AT82*10000*AS82*0.67*AR82*AQ82</f>
        <v>31868614.333759416</v>
      </c>
    </row>
    <row r="83" spans="1:48" x14ac:dyDescent="0.15">
      <c r="C83" s="7">
        <v>10</v>
      </c>
      <c r="D83" s="7">
        <f>D68</f>
        <v>-2.6325424116530698</v>
      </c>
      <c r="E83" s="10">
        <f>D82</f>
        <v>6.2350453892016002</v>
      </c>
      <c r="F83" s="7" t="s">
        <v>83</v>
      </c>
      <c r="G83" s="1">
        <v>11</v>
      </c>
      <c r="H83" s="9">
        <f>E84</f>
        <v>-2.6325424116530698</v>
      </c>
      <c r="I83" s="9">
        <f>H83+273.15</f>
        <v>270.51745758834693</v>
      </c>
      <c r="J83" s="9">
        <f>EXP(($C$15*(I83-$C$13))/($C$16*I83*$C$13))</f>
        <v>1.2318381346329657E-2</v>
      </c>
      <c r="K83" s="9">
        <f>$B$73/12</f>
        <v>10.950000000000001</v>
      </c>
      <c r="L83" s="9">
        <f>K83*$B$74/100</f>
        <v>0.10950000000000001</v>
      </c>
      <c r="M83" s="1" t="s">
        <v>85</v>
      </c>
      <c r="N83" s="9">
        <f>(O82-P82)*$C$21/100</f>
        <v>0.50020072067790411</v>
      </c>
      <c r="O83" s="9">
        <f>L83+O82-P82-N83</f>
        <v>0.13582635371988971</v>
      </c>
      <c r="P83" s="9">
        <f>O83*J83</f>
        <v>1.6731608220030634E-3</v>
      </c>
      <c r="Q83" s="12">
        <f>P83*$B$75</f>
        <v>3.0116894796055141E-4</v>
      </c>
      <c r="R83" s="9">
        <f>L83*$B$75</f>
        <v>1.9710000000000002E-2</v>
      </c>
      <c r="S83" s="13">
        <f>Q83/R83</f>
        <v>1.528000750687729E-2</v>
      </c>
      <c r="T83" s="2">
        <f>$B$74/100</f>
        <v>0.01</v>
      </c>
      <c r="U83" s="14">
        <f>S83*T83</f>
        <v>1.5280007506877289E-4</v>
      </c>
      <c r="V83" s="13"/>
      <c r="W83" s="2"/>
      <c r="X83" s="14"/>
      <c r="Y83" s="2">
        <v>0.02</v>
      </c>
      <c r="Z83" s="2">
        <v>0.27</v>
      </c>
      <c r="AA83" s="2">
        <f>Y83*Z83</f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>AO83*AN83</f>
        <v>7.1999999999999998E-3</v>
      </c>
      <c r="AQ83" s="1">
        <f>(AP83+AM83+AD83+AA83+U83+X83+AG83+AJ83)</f>
        <v>1.2752800075068772E-2</v>
      </c>
      <c r="AR83" s="9">
        <f>$B$73/12</f>
        <v>10.950000000000001</v>
      </c>
      <c r="AS83" s="1">
        <f>$B$75</f>
        <v>0.18</v>
      </c>
      <c r="AT83" s="1">
        <f>$E$4/12</f>
        <v>166074.66666666666</v>
      </c>
      <c r="AU83" s="1">
        <f>AT83*10000*AS83*0.67*AR83*AQ83</f>
        <v>27968576.811267421</v>
      </c>
    </row>
    <row r="84" spans="1:48" x14ac:dyDescent="0.15">
      <c r="C84" s="7">
        <v>11</v>
      </c>
      <c r="D84" s="7">
        <f>D69</f>
        <v>-15.2975470946595</v>
      </c>
      <c r="E84" s="10">
        <f>D83</f>
        <v>-2.6325424116530698</v>
      </c>
      <c r="F84" s="7" t="s">
        <v>85</v>
      </c>
      <c r="G84" s="1">
        <v>12</v>
      </c>
      <c r="H84" s="9">
        <f>E85</f>
        <v>-15.2975470946595</v>
      </c>
      <c r="I84" s="9">
        <f>H84+273.15</f>
        <v>257.8524529053405</v>
      </c>
      <c r="J84" s="9">
        <f>EXP(($C$15*(I84-$C$13))/($C$16*I84*$C$13))</f>
        <v>2.1026645013813273E-3</v>
      </c>
      <c r="K84" s="9">
        <f>$B$73/12</f>
        <v>10.950000000000001</v>
      </c>
      <c r="L84" s="9">
        <f>K84*$B$74/100</f>
        <v>0.10950000000000001</v>
      </c>
      <c r="M84" s="1" t="s">
        <v>83</v>
      </c>
      <c r="O84" s="9">
        <f>L84+O83-P83-N84</f>
        <v>0.24365319289788667</v>
      </c>
      <c r="P84" s="9">
        <f>O84*J84</f>
        <v>5.1232091935460322E-4</v>
      </c>
      <c r="Q84" s="12">
        <f>P84*$B$75</f>
        <v>9.2217765483828575E-5</v>
      </c>
      <c r="R84" s="9">
        <f>L84*$B$75</f>
        <v>1.9710000000000002E-2</v>
      </c>
      <c r="S84" s="13">
        <f>Q84/R84</f>
        <v>4.6787298571196638E-3</v>
      </c>
      <c r="T84" s="2">
        <f>$B$74/100</f>
        <v>0.01</v>
      </c>
      <c r="U84" s="14">
        <f>S84*T84</f>
        <v>4.6787298571196641E-5</v>
      </c>
      <c r="V84" s="13"/>
      <c r="W84" s="2"/>
      <c r="X84" s="14"/>
      <c r="Y84" s="2">
        <v>0.02</v>
      </c>
      <c r="Z84" s="2">
        <v>0.27</v>
      </c>
      <c r="AA84" s="2">
        <f>Y84*Z84</f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>AO84*AN84</f>
        <v>7.1999999999999998E-3</v>
      </c>
      <c r="AQ84" s="1">
        <f>(AP84+AM84+AD84+AA84+U84+X84+AG84+AJ84)</f>
        <v>1.2646787298571197E-2</v>
      </c>
      <c r="AR84" s="9">
        <f>$B$73/12</f>
        <v>10.950000000000001</v>
      </c>
      <c r="AS84" s="1">
        <f>$B$75</f>
        <v>0.18</v>
      </c>
      <c r="AT84" s="1">
        <f>$E$4/12</f>
        <v>166074.66666666666</v>
      </c>
      <c r="AU84" s="1">
        <f>AT84*10000*AS84*0.67*AR84*AQ84</f>
        <v>27736076.774805259</v>
      </c>
      <c r="AV84" s="1">
        <f>SUM(AU73:AU84)</f>
        <v>382727772.49030805</v>
      </c>
    </row>
    <row r="85" spans="1:48" x14ac:dyDescent="0.15">
      <c r="C85" s="7">
        <v>12</v>
      </c>
      <c r="D85" s="7">
        <f>D70</f>
        <v>-20.413492666753601</v>
      </c>
      <c r="E85" s="10">
        <f>D84</f>
        <v>-15.2975470946595</v>
      </c>
      <c r="F85" s="7" t="s">
        <v>83</v>
      </c>
    </row>
    <row r="87" spans="1:48" x14ac:dyDescent="0.15">
      <c r="S87" s="36" t="s">
        <v>25</v>
      </c>
      <c r="T87" s="36"/>
      <c r="U87" s="36"/>
      <c r="V87" s="39" t="s">
        <v>54</v>
      </c>
      <c r="W87" s="37"/>
      <c r="X87" s="39" t="s">
        <v>55</v>
      </c>
      <c r="Y87" s="37"/>
      <c r="Z87" s="39" t="s">
        <v>56</v>
      </c>
      <c r="AA87" s="37"/>
      <c r="AB87" s="39" t="s">
        <v>86</v>
      </c>
      <c r="AC87" s="37"/>
      <c r="AD87" s="39" t="s">
        <v>87</v>
      </c>
      <c r="AE87" s="37"/>
      <c r="AF87" s="39" t="s">
        <v>57</v>
      </c>
      <c r="AG87" s="37"/>
      <c r="AH87" s="39" t="s">
        <v>58</v>
      </c>
      <c r="AI87" s="37"/>
    </row>
    <row r="88" spans="1:48" x14ac:dyDescent="0.15">
      <c r="A88" s="35" t="s">
        <v>27</v>
      </c>
      <c r="B88" s="35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-21.755657668575498</v>
      </c>
      <c r="E89" s="7"/>
      <c r="F89" s="7"/>
      <c r="G89" s="1">
        <v>1</v>
      </c>
      <c r="H89" s="9">
        <f>E90</f>
        <v>-21.755657668575498</v>
      </c>
      <c r="I89" s="9">
        <f>H89+273.15</f>
        <v>251.39434233142447</v>
      </c>
      <c r="J89" s="9">
        <f>EXP(($C$15*(I89-$C$13))/($C$16*I89*$C$13))</f>
        <v>7.9704396308028131E-4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>O89*J89</f>
        <v>4.2285374112307397E-3</v>
      </c>
      <c r="Q89" s="12">
        <f>P89*$B$91</f>
        <v>1.9028418350538329E-3</v>
      </c>
      <c r="R89" s="9">
        <f>L89*$B$91</f>
        <v>2.3873737500000001</v>
      </c>
      <c r="S89" s="13">
        <f>Q89/R89</f>
        <v>7.9704396308028131E-4</v>
      </c>
      <c r="T89" s="2">
        <f>$B$90/100</f>
        <v>0.51</v>
      </c>
      <c r="U89" s="14">
        <f>S89*T89</f>
        <v>4.064924211709435E-4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3.045955746498304E-2</v>
      </c>
      <c r="AK89" s="9">
        <f>$B$89/12</f>
        <v>10.4025</v>
      </c>
      <c r="AL89" s="1">
        <f>$B$91</f>
        <v>0.45</v>
      </c>
      <c r="AM89" s="17">
        <f>$E$6/12</f>
        <v>1977213.3333333333</v>
      </c>
      <c r="AN89" s="1">
        <f>AM89*10000*AK89*AJ89</f>
        <v>6264910113.3872013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>D74</f>
        <v>-23.0348767149707</v>
      </c>
      <c r="E90" s="10">
        <f>D89</f>
        <v>-21.755657668575498</v>
      </c>
      <c r="F90" s="7" t="s">
        <v>83</v>
      </c>
      <c r="G90" s="1">
        <v>2</v>
      </c>
      <c r="H90" s="9">
        <f>E91</f>
        <v>-23.0348767149707</v>
      </c>
      <c r="I90" s="9">
        <f>H90+273.15</f>
        <v>250.11512328502928</v>
      </c>
      <c r="J90" s="9">
        <f>EXP(($C$15*(I90-$C$13))/($C$16*I90*$C$13))</f>
        <v>6.5381119466732687E-4</v>
      </c>
      <c r="K90" s="9">
        <f>$B$89/12</f>
        <v>10.4025</v>
      </c>
      <c r="L90" s="9">
        <f>K90*$B$90/100</f>
        <v>5.305275</v>
      </c>
      <c r="M90" s="1" t="s">
        <v>83</v>
      </c>
      <c r="O90" s="9">
        <f>L90+O89-P89-N90</f>
        <v>10.606321462588769</v>
      </c>
      <c r="P90" s="9">
        <f>O90*J90</f>
        <v>6.9345317064808728E-3</v>
      </c>
      <c r="Q90" s="12">
        <f>P90*$B$91</f>
        <v>3.1205392679163929E-3</v>
      </c>
      <c r="R90" s="9">
        <f>L90*$B$91</f>
        <v>2.3873737500000001</v>
      </c>
      <c r="S90" s="13">
        <f>Q90/R90</f>
        <v>1.3071012730689498E-3</v>
      </c>
      <c r="T90" s="2">
        <f>$B$90/100</f>
        <v>0.51</v>
      </c>
      <c r="U90" s="14">
        <f>S90*T90</f>
        <v>6.6662164926516436E-4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>U90*0.67*AL90+(V90*W90+X90*Y90+Z90*AA90+AB90*AC90+AD90*AE90+AF90*AG90+AH90*AI90)/1000</f>
        <v>3.0537986427253448E-2</v>
      </c>
      <c r="AK90" s="9">
        <f>$B$89/12</f>
        <v>10.4025</v>
      </c>
      <c r="AL90" s="1">
        <f>$B$91</f>
        <v>0.45</v>
      </c>
      <c r="AM90" s="17">
        <f>$E$6/12</f>
        <v>1977213.3333333333</v>
      </c>
      <c r="AN90" s="1">
        <f>AM90*10000*AK90*AJ90</f>
        <v>6281041352.3086863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>D75</f>
        <v>-20.0550880231463</v>
      </c>
      <c r="E91" s="10">
        <f>D90</f>
        <v>-23.0348767149707</v>
      </c>
      <c r="F91" s="7" t="s">
        <v>83</v>
      </c>
      <c r="G91" s="1">
        <v>3</v>
      </c>
      <c r="H91" s="9">
        <f>E92</f>
        <v>-20.0550880231463</v>
      </c>
      <c r="I91" s="9">
        <f>H91+273.15</f>
        <v>253.09491197685367</v>
      </c>
      <c r="J91" s="9">
        <f>EXP(($C$15*(I91-$C$13))/($C$16*I91*$C$13))</f>
        <v>1.033956695782622E-3</v>
      </c>
      <c r="K91" s="9">
        <f>$B$89/12</f>
        <v>10.4025</v>
      </c>
      <c r="L91" s="9">
        <f>K91*$B$90/100</f>
        <v>5.305275</v>
      </c>
      <c r="M91" s="1" t="s">
        <v>83</v>
      </c>
      <c r="O91" s="9">
        <f>L91+O90-P90-N91</f>
        <v>15.904661930882288</v>
      </c>
      <c r="P91" s="9">
        <f>O91*J91</f>
        <v>1.6444731697594708E-2</v>
      </c>
      <c r="Q91" s="12">
        <f>P91*$B$91</f>
        <v>7.4001292639176187E-3</v>
      </c>
      <c r="R91" s="9">
        <f>L91*$B$91</f>
        <v>2.3873737500000001</v>
      </c>
      <c r="S91" s="13">
        <f>Q91/R91</f>
        <v>3.0996944922920505E-3</v>
      </c>
      <c r="T91" s="2">
        <f>$B$90/100</f>
        <v>0.51</v>
      </c>
      <c r="U91" s="14">
        <f>S91*T91</f>
        <v>1.5808441910689457E-3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>U91*0.67*AL91+(V91*W91+X91*Y91+Z91*AA91+AB91*AC91+AD91*AE91+AF91*AG91+AH91*AI91)/1000</f>
        <v>3.0813624523607287E-2</v>
      </c>
      <c r="AK91" s="9">
        <f>$B$89/12</f>
        <v>10.4025</v>
      </c>
      <c r="AL91" s="1">
        <f>$B$91</f>
        <v>0.45</v>
      </c>
      <c r="AM91" s="17">
        <f>$E$6/12</f>
        <v>1977213.3333333333</v>
      </c>
      <c r="AN91" s="1">
        <f>AM91*10000*AK91*AJ91</f>
        <v>6337734490.3973532</v>
      </c>
    </row>
    <row r="92" spans="1:48" x14ac:dyDescent="0.15">
      <c r="C92" s="7">
        <v>3</v>
      </c>
      <c r="D92" s="7">
        <f>D76</f>
        <v>-11.029009736511799</v>
      </c>
      <c r="E92" s="10">
        <f>D91</f>
        <v>-20.0550880231463</v>
      </c>
      <c r="F92" s="7" t="s">
        <v>83</v>
      </c>
      <c r="G92" s="1">
        <v>4</v>
      </c>
      <c r="H92" s="9">
        <f>E93</f>
        <v>-11.029009736511799</v>
      </c>
      <c r="I92" s="9">
        <f>H92+273.15</f>
        <v>262.12099026348818</v>
      </c>
      <c r="J92" s="9">
        <f>EXP(($C$15*(I92-$C$13))/($C$16*I92*$C$13))</f>
        <v>3.8889135784621947E-3</v>
      </c>
      <c r="K92" s="9">
        <f>$B$89/12</f>
        <v>10.4025</v>
      </c>
      <c r="L92" s="9">
        <f>K92*$B$90/100</f>
        <v>5.305275</v>
      </c>
      <c r="M92" s="1" t="s">
        <v>83</v>
      </c>
      <c r="O92" s="9">
        <f>L92+O91-P91-N92</f>
        <v>21.193492199184693</v>
      </c>
      <c r="P92" s="9">
        <f>O92*J92</f>
        <v>8.2419659588441954E-2</v>
      </c>
      <c r="Q92" s="12">
        <f>P92*$B$91</f>
        <v>3.7088846814798883E-2</v>
      </c>
      <c r="R92" s="9">
        <f>L92*$B$91</f>
        <v>2.3873737500000001</v>
      </c>
      <c r="S92" s="13">
        <f>Q92/R92</f>
        <v>1.5535417030868703E-2</v>
      </c>
      <c r="T92" s="2">
        <f>$B$90/100</f>
        <v>0.51</v>
      </c>
      <c r="U92" s="14">
        <f>S92*T92</f>
        <v>7.9230626857430386E-3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>U92*0.67*AL92+(V92*W92+X92*Y92+Z92*AA92+AB92*AC92+AD92*AE92+AF92*AG92+AH92*AI92)/1000</f>
        <v>3.2725803399751528E-2</v>
      </c>
      <c r="AK92" s="9">
        <f>$B$89/12</f>
        <v>10.4025</v>
      </c>
      <c r="AL92" s="1">
        <f>$B$91</f>
        <v>0.45</v>
      </c>
      <c r="AM92" s="17">
        <f>$E$6/12</f>
        <v>1977213.3333333333</v>
      </c>
      <c r="AN92" s="1">
        <f>AM92*10000*AK92*AJ92</f>
        <v>6731030709.2781916</v>
      </c>
    </row>
    <row r="93" spans="1:48" x14ac:dyDescent="0.15">
      <c r="C93" s="7">
        <v>4</v>
      </c>
      <c r="D93" s="7">
        <f>D77</f>
        <v>-3.7898347124618401</v>
      </c>
      <c r="E93" s="10">
        <f>D92</f>
        <v>-11.029009736511799</v>
      </c>
      <c r="F93" s="7" t="s">
        <v>83</v>
      </c>
      <c r="G93" s="1">
        <v>5</v>
      </c>
      <c r="H93" s="9">
        <f>E94</f>
        <v>-3.7898347124618401</v>
      </c>
      <c r="I93" s="9">
        <f>H93+273.15</f>
        <v>269.36016528753811</v>
      </c>
      <c r="J93" s="9">
        <f>EXP(($C$15*(I93-$C$13))/($C$16*I93*$C$13))</f>
        <v>1.0553416037774448E-2</v>
      </c>
      <c r="K93" s="9">
        <f>$B$89/12</f>
        <v>10.4025</v>
      </c>
      <c r="L93" s="9">
        <f>K93*$B$90/100</f>
        <v>5.305275</v>
      </c>
      <c r="M93" s="1" t="s">
        <v>85</v>
      </c>
      <c r="N93" s="9">
        <f>(O92-P92)*$C$21/100</f>
        <v>20.055518912616439</v>
      </c>
      <c r="O93" s="9">
        <f>L93+O92-P92-N93</f>
        <v>6.36082862697981</v>
      </c>
      <c r="P93" s="9">
        <f>O93*J93</f>
        <v>6.7128470845503552E-2</v>
      </c>
      <c r="Q93" s="12">
        <f>P93*$B$91</f>
        <v>3.0207811880476599E-2</v>
      </c>
      <c r="R93" s="9">
        <f>L93*$B$91</f>
        <v>2.3873737500000001</v>
      </c>
      <c r="S93" s="13">
        <f>Q93/R93</f>
        <v>1.2653155745084571E-2</v>
      </c>
      <c r="T93" s="2">
        <f>$B$90/100</f>
        <v>0.51</v>
      </c>
      <c r="U93" s="14">
        <f>S93*T93</f>
        <v>6.4531094299931317E-3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>U93*0.67*AL93+(V93*W93+X93*Y93+Z93*AA93+AB93*AC93+AD93*AE93+AF93*AG93+AH93*AI93)/1000</f>
        <v>3.2282612493142931E-2</v>
      </c>
      <c r="AK93" s="9">
        <f>$B$89/12</f>
        <v>10.4025</v>
      </c>
      <c r="AL93" s="1">
        <f>$B$91</f>
        <v>0.45</v>
      </c>
      <c r="AM93" s="17">
        <f>$E$6/12</f>
        <v>1977213.3333333333</v>
      </c>
      <c r="AN93" s="1">
        <f>AM93*10000*AK93*AJ93</f>
        <v>6639875373.3490524</v>
      </c>
    </row>
    <row r="94" spans="1:48" x14ac:dyDescent="0.15">
      <c r="C94" s="7">
        <v>5</v>
      </c>
      <c r="D94" s="7">
        <f>D78</f>
        <v>4.47320376647576</v>
      </c>
      <c r="E94" s="10">
        <f>D93</f>
        <v>-3.7898347124618401</v>
      </c>
      <c r="F94" s="7" t="s">
        <v>85</v>
      </c>
      <c r="G94" s="1">
        <v>6</v>
      </c>
      <c r="H94" s="9">
        <f>E95</f>
        <v>4.47320376647576</v>
      </c>
      <c r="I94" s="9">
        <f>H94+273.15</f>
        <v>277.62320376647574</v>
      </c>
      <c r="J94" s="9">
        <f>EXP(($C$15*(I94-$C$13))/($C$16*I94*$C$13))</f>
        <v>3.0948854243396207E-2</v>
      </c>
      <c r="K94" s="9">
        <f>$B$89/12</f>
        <v>10.4025</v>
      </c>
      <c r="L94" s="9">
        <f>K94*$B$90/100</f>
        <v>5.305275</v>
      </c>
      <c r="M94" s="1" t="s">
        <v>83</v>
      </c>
      <c r="O94" s="9">
        <f>L94+O93-P93-N94</f>
        <v>11.598975156134307</v>
      </c>
      <c r="P94" s="9">
        <f>O94*J94</f>
        <v>0.35897499147997441</v>
      </c>
      <c r="Q94" s="12">
        <f>P94*$B$91</f>
        <v>0.16153874616598848</v>
      </c>
      <c r="R94" s="9">
        <f>L94*$B$91</f>
        <v>2.3873737500000001</v>
      </c>
      <c r="S94" s="13">
        <f>Q94/R94</f>
        <v>6.7663785850870017E-2</v>
      </c>
      <c r="T94" s="2">
        <f>$B$90/100</f>
        <v>0.51</v>
      </c>
      <c r="U94" s="14">
        <f>S94*T94</f>
        <v>3.4508530783943711E-2</v>
      </c>
      <c r="V94" s="2">
        <v>180.9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>U94*0.67*AL94+(V94*W94+X94*Y94+Z94*AA94+AB94*AC94+AD94*AE94+AF94*AG94+AH94*AI94)/1000</f>
        <v>4.1595322031359031E-2</v>
      </c>
      <c r="AK94" s="9">
        <f>$B$89/12</f>
        <v>10.4025</v>
      </c>
      <c r="AL94" s="1">
        <f>$B$91</f>
        <v>0.45</v>
      </c>
      <c r="AM94" s="17">
        <f>$E$6/12</f>
        <v>1977213.3333333333</v>
      </c>
      <c r="AN94" s="1">
        <f>AM94*10000*AK94*AJ94</f>
        <v>8555309904.4015865</v>
      </c>
    </row>
    <row r="95" spans="1:48" x14ac:dyDescent="0.15">
      <c r="C95" s="7">
        <v>6</v>
      </c>
      <c r="D95" s="7">
        <f>D79</f>
        <v>13.1558845901961</v>
      </c>
      <c r="E95" s="10">
        <f>D94</f>
        <v>4.47320376647576</v>
      </c>
      <c r="F95" s="7" t="s">
        <v>83</v>
      </c>
      <c r="G95" s="1">
        <v>7</v>
      </c>
      <c r="H95" s="9">
        <f>E96</f>
        <v>13.1558845901961</v>
      </c>
      <c r="I95" s="9">
        <f>H95+273.15</f>
        <v>286.30588459019606</v>
      </c>
      <c r="J95" s="9">
        <f>EXP(($C$15*(I95-$C$13))/($C$16*I95*$C$13))</f>
        <v>8.9653191872132831E-2</v>
      </c>
      <c r="K95" s="9">
        <f>$B$89/12</f>
        <v>10.4025</v>
      </c>
      <c r="L95" s="9">
        <f>K95*$B$90/100</f>
        <v>5.305275</v>
      </c>
      <c r="M95" s="1" t="s">
        <v>83</v>
      </c>
      <c r="O95" s="9">
        <f>L95+O94-P94-N95</f>
        <v>16.545275164654331</v>
      </c>
      <c r="P95" s="9">
        <f>O95*J95</f>
        <v>1.4833367289139889</v>
      </c>
      <c r="Q95" s="12">
        <f>P95*$B$91</f>
        <v>0.66750152801129503</v>
      </c>
      <c r="R95" s="9">
        <f>L95*$B$91</f>
        <v>2.3873737500000001</v>
      </c>
      <c r="S95" s="13">
        <f>Q95/R95</f>
        <v>0.27959657678706362</v>
      </c>
      <c r="T95" s="2">
        <f>$B$90/100</f>
        <v>0.51</v>
      </c>
      <c r="U95" s="14">
        <f>S95*T95</f>
        <v>0.14259425416140245</v>
      </c>
      <c r="V95" s="2">
        <v>180.9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>U95*0.67*AL95+(V95*W95+X95*Y95+Z95*AA95+AB95*AC95+AD95*AE95+AF95*AG95+AH95*AI95)/1000</f>
        <v>7.4183167629662844E-2</v>
      </c>
      <c r="AK95" s="9">
        <f>$B$89/12</f>
        <v>10.4025</v>
      </c>
      <c r="AL95" s="1">
        <f>$B$91</f>
        <v>0.45</v>
      </c>
      <c r="AM95" s="17">
        <f>$E$6/12</f>
        <v>1977213.3333333333</v>
      </c>
      <c r="AN95" s="1">
        <f>AM95*10000*AK95*AJ95</f>
        <v>15257965505.91585</v>
      </c>
    </row>
    <row r="96" spans="1:48" x14ac:dyDescent="0.15">
      <c r="C96" s="7">
        <v>7</v>
      </c>
      <c r="D96" s="7">
        <f>D80</f>
        <v>15.099884401779001</v>
      </c>
      <c r="E96" s="10">
        <f>D95</f>
        <v>13.1558845901961</v>
      </c>
      <c r="F96" s="7" t="s">
        <v>83</v>
      </c>
      <c r="G96" s="1">
        <v>8</v>
      </c>
      <c r="H96" s="9">
        <f>E97</f>
        <v>15.099884401779001</v>
      </c>
      <c r="I96" s="9">
        <f>H96+273.15</f>
        <v>288.24988440177896</v>
      </c>
      <c r="J96" s="9">
        <f>EXP(($C$15*(I96-$C$13))/($C$16*I96*$C$13))</f>
        <v>0.11276501077859001</v>
      </c>
      <c r="K96" s="9">
        <f>$B$89/12</f>
        <v>10.4025</v>
      </c>
      <c r="L96" s="9">
        <f>K96*$B$90/100</f>
        <v>5.305275</v>
      </c>
      <c r="M96" s="1" t="s">
        <v>83</v>
      </c>
      <c r="O96" s="9">
        <f>L96+O95-P95-N96</f>
        <v>20.367213435740339</v>
      </c>
      <c r="P96" s="9">
        <f>O96*J96</f>
        <v>2.2967090426111025</v>
      </c>
      <c r="Q96" s="12">
        <f>P96*$B$91</f>
        <v>1.0335190691749963</v>
      </c>
      <c r="R96" s="9">
        <f>L96*$B$91</f>
        <v>2.3873737500000001</v>
      </c>
      <c r="S96" s="13">
        <f>Q96/R96</f>
        <v>0.43291046036465647</v>
      </c>
      <c r="T96" s="2">
        <f>$B$90/100</f>
        <v>0.51</v>
      </c>
      <c r="U96" s="14">
        <f>S96*T96</f>
        <v>0.22078433478597481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>U96*0.67*AL96+(V96*W96+X96*Y96+Z96*AA96+AB96*AC96+AD96*AE96+AF96*AG96+AH96*AI96)/1000</f>
        <v>0.11302147693797142</v>
      </c>
      <c r="AK96" s="9">
        <f>$B$89/12</f>
        <v>10.4025</v>
      </c>
      <c r="AL96" s="1">
        <f>$B$91</f>
        <v>0.45</v>
      </c>
      <c r="AM96" s="17">
        <f>$E$6/12</f>
        <v>1977213.3333333333</v>
      </c>
      <c r="AN96" s="1">
        <f>AM96*10000*AK96*AJ96</f>
        <v>23246214089.376289</v>
      </c>
    </row>
    <row r="97" spans="1:50" x14ac:dyDescent="0.15">
      <c r="C97" s="7">
        <v>8</v>
      </c>
      <c r="D97" s="7">
        <f>D81</f>
        <v>13.3568955858411</v>
      </c>
      <c r="E97" s="10">
        <f>D96</f>
        <v>15.099884401779001</v>
      </c>
      <c r="F97" s="7" t="s">
        <v>83</v>
      </c>
      <c r="G97" s="1">
        <v>9</v>
      </c>
      <c r="H97" s="9">
        <f>E98</f>
        <v>13.3568955858411</v>
      </c>
      <c r="I97" s="9">
        <f>H97+273.15</f>
        <v>286.50689558584105</v>
      </c>
      <c r="J97" s="9">
        <f>EXP(($C$15*(I97-$C$13))/($C$16*I97*$C$13))</f>
        <v>9.1818039900587581E-2</v>
      </c>
      <c r="K97" s="9">
        <f>$B$89/12</f>
        <v>10.4025</v>
      </c>
      <c r="L97" s="9">
        <f>K97*$B$90/100</f>
        <v>5.305275</v>
      </c>
      <c r="M97" s="1" t="s">
        <v>83</v>
      </c>
      <c r="O97" s="9">
        <f>L97+O96-P96-N97</f>
        <v>23.375779393129239</v>
      </c>
      <c r="P97" s="9">
        <f>O97*J97</f>
        <v>2.1463182450256735</v>
      </c>
      <c r="Q97" s="12">
        <f>P97*$B$91</f>
        <v>0.96584321026155306</v>
      </c>
      <c r="R97" s="9">
        <f>L97*$B$91</f>
        <v>2.3873737500000001</v>
      </c>
      <c r="S97" s="13">
        <f>Q97/R97</f>
        <v>0.40456305187302699</v>
      </c>
      <c r="T97" s="2">
        <f>$B$90/100</f>
        <v>0.51</v>
      </c>
      <c r="U97" s="14">
        <f>S97*T97</f>
        <v>0.20632715645524377</v>
      </c>
      <c r="V97" s="2">
        <v>180.9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>U97*0.67*AL97+(V97*W97+X97*Y97+Z97*AA97+AB97*AC97+AD97*AE97+AF97*AG97+AH97*AI97)/1000</f>
        <v>9.3398637671256002E-2</v>
      </c>
      <c r="AK97" s="9">
        <f>$B$89/12</f>
        <v>10.4025</v>
      </c>
      <c r="AL97" s="1">
        <f>$B$91</f>
        <v>0.45</v>
      </c>
      <c r="AM97" s="17">
        <f>$E$6/12</f>
        <v>1977213.3333333333</v>
      </c>
      <c r="AN97" s="1">
        <f>AM97*10000*AK97*AJ97</f>
        <v>19210196024.545704</v>
      </c>
    </row>
    <row r="98" spans="1:50" x14ac:dyDescent="0.15">
      <c r="C98" s="7">
        <v>9</v>
      </c>
      <c r="D98" s="7">
        <f>D82</f>
        <v>6.2350453892016002</v>
      </c>
      <c r="E98" s="10">
        <f>D97</f>
        <v>13.3568955858411</v>
      </c>
      <c r="F98" s="7" t="s">
        <v>83</v>
      </c>
      <c r="G98" s="1">
        <v>10</v>
      </c>
      <c r="H98" s="9">
        <f>E99</f>
        <v>6.2350453892016002</v>
      </c>
      <c r="I98" s="9">
        <f>H98+273.15</f>
        <v>279.38504538920159</v>
      </c>
      <c r="J98" s="9">
        <f>EXP(($C$15*(I98-$C$13))/($C$16*I98*$C$13))</f>
        <v>3.8609744894850861E-2</v>
      </c>
      <c r="K98" s="9">
        <f>$B$89/12</f>
        <v>10.4025</v>
      </c>
      <c r="L98" s="9">
        <f>K98*$B$90/100</f>
        <v>5.305275</v>
      </c>
      <c r="M98" s="1" t="s">
        <v>83</v>
      </c>
      <c r="O98" s="9">
        <f>L98+O97-P97-N98</f>
        <v>26.534736148103562</v>
      </c>
      <c r="P98" s="9">
        <f>O98*J98</f>
        <v>1.024499393530456</v>
      </c>
      <c r="Q98" s="12">
        <f>P98*$B$91</f>
        <v>0.46102472708870523</v>
      </c>
      <c r="R98" s="9">
        <f>L98*$B$91</f>
        <v>2.3873737500000001</v>
      </c>
      <c r="S98" s="13">
        <f>Q98/R98</f>
        <v>0.19310957368476772</v>
      </c>
      <c r="T98" s="2">
        <f>$B$90/100</f>
        <v>0.51</v>
      </c>
      <c r="U98" s="14">
        <f>S98*T98</f>
        <v>9.8485882579231535E-2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>U98*0.67*AL98+(V98*W98+X98*Y98+Z98*AA98+AB98*AC98+AD98*AE98+AF98*AG98+AH98*AI98)/1000</f>
        <v>6.0030493597638311E-2</v>
      </c>
      <c r="AK98" s="9">
        <f>$B$89/12</f>
        <v>10.4025</v>
      </c>
      <c r="AL98" s="1">
        <f>$B$91</f>
        <v>0.45</v>
      </c>
      <c r="AM98" s="17">
        <f>$E$6/12</f>
        <v>1977213.3333333333</v>
      </c>
      <c r="AN98" s="1">
        <f>AM98*10000*AK98*AJ98</f>
        <v>12347048931.483198</v>
      </c>
    </row>
    <row r="99" spans="1:50" x14ac:dyDescent="0.15">
      <c r="C99" s="7">
        <v>10</v>
      </c>
      <c r="D99" s="7">
        <f>D83</f>
        <v>-2.6325424116530698</v>
      </c>
      <c r="E99" s="10">
        <f>D98</f>
        <v>6.2350453892016002</v>
      </c>
      <c r="F99" s="7" t="s">
        <v>83</v>
      </c>
      <c r="G99" s="1">
        <v>11</v>
      </c>
      <c r="H99" s="9">
        <f>E100</f>
        <v>-2.6325424116530698</v>
      </c>
      <c r="I99" s="9">
        <f>H99+273.15</f>
        <v>270.51745758834693</v>
      </c>
      <c r="J99" s="9">
        <f>EXP(($C$15*(I99-$C$13))/($C$16*I99*$C$13))</f>
        <v>1.2318381346329657E-2</v>
      </c>
      <c r="K99" s="9">
        <f>$B$89/12</f>
        <v>10.4025</v>
      </c>
      <c r="L99" s="9">
        <f>K99*$B$90/100</f>
        <v>5.305275</v>
      </c>
      <c r="M99" s="1" t="s">
        <v>85</v>
      </c>
      <c r="N99" s="9">
        <f>(O98-P98)*$C$21/100</f>
        <v>24.234724916844453</v>
      </c>
      <c r="O99" s="9">
        <f>L99+O98-P98-N99</f>
        <v>6.580786837728656</v>
      </c>
      <c r="P99" s="9">
        <f>O99*J99</f>
        <v>8.1064641826048417E-2</v>
      </c>
      <c r="Q99" s="12">
        <f>P99*$B$91</f>
        <v>3.6479088821721788E-2</v>
      </c>
      <c r="R99" s="9">
        <f>L99*$B$91</f>
        <v>2.3873737500000001</v>
      </c>
      <c r="S99" s="13">
        <f>Q99/R99</f>
        <v>1.528000750687729E-2</v>
      </c>
      <c r="T99" s="2">
        <f>$B$90/100</f>
        <v>0.51</v>
      </c>
      <c r="U99" s="14">
        <f>S99*T99</f>
        <v>7.7928038285074181E-3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>U99*0.67*AL99+(V99*W99+X99*Y99+Z99*AA99+AB99*AC99+AD99*AE99+AF99*AG99+AH99*AI99)/1000</f>
        <v>3.2686530354294988E-2</v>
      </c>
      <c r="AK99" s="9">
        <f>$B$89/12</f>
        <v>10.4025</v>
      </c>
      <c r="AL99" s="1">
        <f>$B$91</f>
        <v>0.45</v>
      </c>
      <c r="AM99" s="17">
        <f>$E$6/12</f>
        <v>1977213.3333333333</v>
      </c>
      <c r="AN99" s="1">
        <f>AM99*10000*AK99*AJ99</f>
        <v>6722953044.330266</v>
      </c>
    </row>
    <row r="100" spans="1:50" x14ac:dyDescent="0.15">
      <c r="C100" s="7">
        <v>11</v>
      </c>
      <c r="D100" s="7">
        <f>D84</f>
        <v>-15.2975470946595</v>
      </c>
      <c r="E100" s="10">
        <f>D99</f>
        <v>-2.6325424116530698</v>
      </c>
      <c r="F100" s="7" t="s">
        <v>85</v>
      </c>
      <c r="G100" s="1">
        <v>12</v>
      </c>
      <c r="H100" s="9">
        <f>E101</f>
        <v>-15.2975470946595</v>
      </c>
      <c r="I100" s="9">
        <f>H100+273.15</f>
        <v>257.8524529053405</v>
      </c>
      <c r="J100" s="9">
        <f>EXP(($C$15*(I100-$C$13))/($C$16*I100*$C$13))</f>
        <v>2.1026645013813273E-3</v>
      </c>
      <c r="K100" s="9">
        <f>$B$89/12</f>
        <v>10.4025</v>
      </c>
      <c r="L100" s="9">
        <f>K100*$B$90/100</f>
        <v>5.305275</v>
      </c>
      <c r="M100" s="1" t="s">
        <v>83</v>
      </c>
      <c r="O100" s="9">
        <f>L100+O99-P99-N100</f>
        <v>11.804997195902608</v>
      </c>
      <c r="P100" s="9">
        <f>O100*J100</f>
        <v>2.4821948542730524E-2</v>
      </c>
      <c r="Q100" s="12">
        <f>P100*$B$91</f>
        <v>1.1169876844228736E-2</v>
      </c>
      <c r="R100" s="9">
        <f>L100*$B$91</f>
        <v>2.3873737500000001</v>
      </c>
      <c r="S100" s="13">
        <f>Q100/R100</f>
        <v>4.6787298571196638E-3</v>
      </c>
      <c r="T100" s="2">
        <f>$B$90/100</f>
        <v>0.51</v>
      </c>
      <c r="U100" s="14">
        <f>S100*T100</f>
        <v>2.3861522271310287E-3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>U100*0.67*AL100+(V100*W100+X100*Y100+Z100*AA100+AB100*AC100+AD100*AE100+AF100*AG100+AH100*AI100)/1000</f>
        <v>3.1056424896480004E-2</v>
      </c>
      <c r="AK100" s="9">
        <f>$B$89/12</f>
        <v>10.4025</v>
      </c>
      <c r="AL100" s="1">
        <f>$B$91</f>
        <v>0.45</v>
      </c>
      <c r="AM100" s="17">
        <f>$E$6/12</f>
        <v>1977213.3333333333</v>
      </c>
      <c r="AN100" s="1">
        <f>AM100*10000*AK100*AJ100</f>
        <v>6387673578.097271</v>
      </c>
      <c r="AO100" s="1">
        <f>SUM(AN89:AN100)</f>
        <v>123981953116.87065</v>
      </c>
    </row>
    <row r="101" spans="1:50" x14ac:dyDescent="0.15">
      <c r="C101" s="7">
        <v>12</v>
      </c>
      <c r="D101" s="7">
        <f>D85</f>
        <v>-20.413492666753601</v>
      </c>
      <c r="E101" s="10">
        <f>D100</f>
        <v>-15.2975470946595</v>
      </c>
      <c r="F101" s="7" t="s">
        <v>83</v>
      </c>
    </row>
    <row r="103" spans="1:50" x14ac:dyDescent="0.15">
      <c r="S103" s="36" t="s">
        <v>25</v>
      </c>
      <c r="T103" s="36"/>
      <c r="U103" s="36"/>
      <c r="V103" s="36" t="s">
        <v>54</v>
      </c>
      <c r="W103" s="36"/>
      <c r="X103" s="36"/>
      <c r="Y103" s="36" t="s">
        <v>55</v>
      </c>
      <c r="Z103" s="36"/>
      <c r="AA103" s="36"/>
      <c r="AB103" s="36" t="s">
        <v>56</v>
      </c>
      <c r="AC103" s="36"/>
      <c r="AD103" s="36"/>
      <c r="AE103" s="36" t="s">
        <v>57</v>
      </c>
      <c r="AF103" s="36"/>
      <c r="AG103" s="36"/>
      <c r="AH103" s="36" t="s">
        <v>58</v>
      </c>
      <c r="AI103" s="36"/>
      <c r="AJ103" s="36"/>
      <c r="AK103" s="39" t="s">
        <v>87</v>
      </c>
      <c r="AL103" s="38"/>
      <c r="AM103" s="37"/>
      <c r="AN103" s="38" t="s">
        <v>86</v>
      </c>
      <c r="AO103" s="38"/>
      <c r="AP103" s="37"/>
      <c r="AQ103" s="36" t="s">
        <v>60</v>
      </c>
      <c r="AR103" s="36"/>
      <c r="AS103" s="36"/>
    </row>
    <row r="104" spans="1:50" x14ac:dyDescent="0.15">
      <c r="A104" s="35" t="s">
        <v>28</v>
      </c>
      <c r="B104" s="35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-21.755657668575498</v>
      </c>
      <c r="E105" s="7"/>
      <c r="F105" s="7"/>
      <c r="G105" s="1">
        <v>1</v>
      </c>
      <c r="H105" s="9">
        <f>E106</f>
        <v>-21.755657668575498</v>
      </c>
      <c r="I105" s="9">
        <f>H105+273.15</f>
        <v>251.39434233142447</v>
      </c>
      <c r="J105" s="9">
        <f>EXP(($C$15*(I105-$C$13))/($C$16*I105*$C$13))</f>
        <v>7.9704396308028131E-4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>O105*J105</f>
        <v>5.1639697929090924E-4</v>
      </c>
      <c r="Q105" s="12">
        <f>P105*$B$107</f>
        <v>1.5491909378727276E-4</v>
      </c>
      <c r="R105" s="9">
        <f>L105*$B$107</f>
        <v>0.19436706250000002</v>
      </c>
      <c r="S105" s="13">
        <f>Q105/R105</f>
        <v>7.9704396308028142E-4</v>
      </c>
      <c r="T105" s="2">
        <f>$B$106/100</f>
        <v>0.01</v>
      </c>
      <c r="U105" s="14">
        <f>S105*T105</f>
        <v>7.9704396308028144E-6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>AR105*AQ105</f>
        <v>5.0000000000000001E-3</v>
      </c>
      <c r="AT105" s="1">
        <f>(AS105+AM105+AD105+AA105+U105+X105+AG105+AJ105+AP105)</f>
        <v>5.4979704396308027E-3</v>
      </c>
      <c r="AU105" s="9">
        <f>$B$105/12</f>
        <v>64.789020833333339</v>
      </c>
      <c r="AV105" s="1">
        <f>$B$107</f>
        <v>0.3</v>
      </c>
      <c r="AW105" s="1">
        <f>$E$7/12</f>
        <v>106913.66666666667</v>
      </c>
      <c r="AX105" s="1">
        <f>AW105*10000*AV105*0.67*AU105*AT105</f>
        <v>76547867.864368737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>D90</f>
        <v>-23.0348767149707</v>
      </c>
      <c r="E106" s="10">
        <f>D105</f>
        <v>-21.755657668575498</v>
      </c>
      <c r="F106" s="7" t="s">
        <v>83</v>
      </c>
      <c r="G106" s="1">
        <v>2</v>
      </c>
      <c r="H106" s="9">
        <f>E107</f>
        <v>-23.0348767149707</v>
      </c>
      <c r="I106" s="9">
        <f>H106+273.15</f>
        <v>250.11512328502928</v>
      </c>
      <c r="J106" s="9">
        <f>EXP(($C$15*(I106-$C$13))/($C$16*I106*$C$13))</f>
        <v>6.5381119466732687E-4</v>
      </c>
      <c r="K106" s="9">
        <f>$B$105/12</f>
        <v>64.789020833333339</v>
      </c>
      <c r="L106" s="9">
        <f>K106*$B$106/100</f>
        <v>0.64789020833333344</v>
      </c>
      <c r="M106" s="1" t="s">
        <v>83</v>
      </c>
      <c r="O106" s="9">
        <f>L106+O105-P105-N106</f>
        <v>1.2952640196873759</v>
      </c>
      <c r="P106" s="9">
        <f>O106*J106</f>
        <v>8.4685811612140722E-4</v>
      </c>
      <c r="Q106" s="12">
        <f>P106*$B$107</f>
        <v>2.5405743483642216E-4</v>
      </c>
      <c r="R106" s="9">
        <f>L106*$B$107</f>
        <v>0.19436706250000002</v>
      </c>
      <c r="S106" s="13">
        <f>Q106/R106</f>
        <v>1.3071012730689498E-3</v>
      </c>
      <c r="T106" s="2">
        <f>$B$106/100</f>
        <v>0.01</v>
      </c>
      <c r="U106" s="14">
        <f>S106*T106</f>
        <v>1.3071012730689498E-5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>AF106*AE106</f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>AR106*AQ106</f>
        <v>5.0000000000000001E-3</v>
      </c>
      <c r="AT106" s="1">
        <f>(AS106+AM106+AD106+AA106+U106+X106+AG106+AJ106+AP106)</f>
        <v>5.5030710127306898E-3</v>
      </c>
      <c r="AU106" s="9">
        <f>$B$105/12</f>
        <v>64.789020833333339</v>
      </c>
      <c r="AV106" s="1">
        <f>$B$107</f>
        <v>0.3</v>
      </c>
      <c r="AW106" s="1">
        <f>$E$7/12</f>
        <v>106913.66666666667</v>
      </c>
      <c r="AX106" s="1">
        <f>AW106*10000*AV106*0.67*AU106*AT106</f>
        <v>76618882.796145797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>D91</f>
        <v>-20.0550880231463</v>
      </c>
      <c r="E107" s="10">
        <f>D106</f>
        <v>-23.0348767149707</v>
      </c>
      <c r="F107" s="7" t="s">
        <v>83</v>
      </c>
      <c r="G107" s="1">
        <v>3</v>
      </c>
      <c r="H107" s="9">
        <f>E108</f>
        <v>-20.0550880231463</v>
      </c>
      <c r="I107" s="9">
        <f>H107+273.15</f>
        <v>253.09491197685367</v>
      </c>
      <c r="J107" s="9">
        <f>EXP(($C$15*(I107-$C$13))/($C$16*I107*$C$13))</f>
        <v>1.033956695782622E-3</v>
      </c>
      <c r="K107" s="9">
        <f>$B$105/12</f>
        <v>64.789020833333339</v>
      </c>
      <c r="L107" s="9">
        <f>K107*$B$106/100</f>
        <v>0.64789020833333344</v>
      </c>
      <c r="M107" s="1" t="s">
        <v>83</v>
      </c>
      <c r="O107" s="9">
        <f>L107+O106-P106-N107</f>
        <v>1.9423073699045879</v>
      </c>
      <c r="P107" s="9">
        <f>O107*J107</f>
        <v>2.0082617103807827E-3</v>
      </c>
      <c r="Q107" s="12">
        <f>P107*$B$107</f>
        <v>6.0247851311423484E-4</v>
      </c>
      <c r="R107" s="9">
        <f>L107*$B$107</f>
        <v>0.19436706250000002</v>
      </c>
      <c r="S107" s="13">
        <f>Q107/R107</f>
        <v>3.0996944922920505E-3</v>
      </c>
      <c r="T107" s="2">
        <f>$B$106/100</f>
        <v>0.01</v>
      </c>
      <c r="U107" s="14">
        <f>S107*T107</f>
        <v>3.0996944922920508E-5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>AF107*AE107</f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>AR107*AQ107</f>
        <v>5.0000000000000001E-3</v>
      </c>
      <c r="AT107" s="1">
        <f>(AS107+AM107+AD107+AA107+U107+X107+AG107+AJ107+AP107)</f>
        <v>5.5209969449229205E-3</v>
      </c>
      <c r="AU107" s="9">
        <f>$B$105/12</f>
        <v>64.789020833333339</v>
      </c>
      <c r="AV107" s="1">
        <f>$B$107</f>
        <v>0.3</v>
      </c>
      <c r="AW107" s="1">
        <f>$E$7/12</f>
        <v>106913.66666666667</v>
      </c>
      <c r="AX107" s="1">
        <f>AW107*10000*AV107*0.67*AU107*AT107</f>
        <v>76868464.32879746</v>
      </c>
    </row>
    <row r="108" spans="1:50" x14ac:dyDescent="0.15">
      <c r="C108" s="7">
        <v>3</v>
      </c>
      <c r="D108" s="7">
        <f>D92</f>
        <v>-11.029009736511799</v>
      </c>
      <c r="E108" s="10">
        <f>D107</f>
        <v>-20.0550880231463</v>
      </c>
      <c r="F108" s="7" t="s">
        <v>83</v>
      </c>
      <c r="G108" s="1">
        <v>4</v>
      </c>
      <c r="H108" s="9">
        <f>E109</f>
        <v>-11.029009736511799</v>
      </c>
      <c r="I108" s="9">
        <f>H108+273.15</f>
        <v>262.12099026348818</v>
      </c>
      <c r="J108" s="9">
        <f>EXP(($C$15*(I108-$C$13))/($C$16*I108*$C$13))</f>
        <v>3.8889135784621947E-3</v>
      </c>
      <c r="K108" s="9">
        <f>$B$105/12</f>
        <v>64.789020833333339</v>
      </c>
      <c r="L108" s="9">
        <f>K108*$B$106/100</f>
        <v>0.64789020833333344</v>
      </c>
      <c r="M108" s="1" t="s">
        <v>83</v>
      </c>
      <c r="O108" s="9">
        <f>L108+O107-P107-N108</f>
        <v>2.5881893165275405</v>
      </c>
      <c r="P108" s="9">
        <f>O108*J108</f>
        <v>1.006524457667474E-2</v>
      </c>
      <c r="Q108" s="12">
        <f>P108*$B$107</f>
        <v>3.0195733730024221E-3</v>
      </c>
      <c r="R108" s="9">
        <f>L108*$B$107</f>
        <v>0.19436706250000002</v>
      </c>
      <c r="S108" s="13">
        <f>Q108/R108</f>
        <v>1.5535417030868704E-2</v>
      </c>
      <c r="T108" s="2">
        <f>$B$106/100</f>
        <v>0.01</v>
      </c>
      <c r="U108" s="14">
        <f>S108*T108</f>
        <v>1.5535417030868704E-4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>AF108*AE108</f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>AR108*AQ108</f>
        <v>5.0000000000000001E-3</v>
      </c>
      <c r="AT108" s="1">
        <f>(AS108+AM108+AD108+AA108+U108+X108+AG108+AJ108+AP108)</f>
        <v>5.6453541703086873E-3</v>
      </c>
      <c r="AU108" s="9">
        <f>$B$105/12</f>
        <v>64.789020833333339</v>
      </c>
      <c r="AV108" s="1">
        <f>$B$107</f>
        <v>0.3</v>
      </c>
      <c r="AW108" s="1">
        <f>$E$7/12</f>
        <v>106913.66666666667</v>
      </c>
      <c r="AX108" s="1">
        <f>AW108*10000*AV108*0.67*AU108*AT108</f>
        <v>78599881.505614504</v>
      </c>
    </row>
    <row r="109" spans="1:50" x14ac:dyDescent="0.15">
      <c r="C109" s="7">
        <v>4</v>
      </c>
      <c r="D109" s="7">
        <f>D93</f>
        <v>-3.7898347124618401</v>
      </c>
      <c r="E109" s="10">
        <f>D108</f>
        <v>-11.029009736511799</v>
      </c>
      <c r="F109" s="7" t="s">
        <v>83</v>
      </c>
      <c r="G109" s="1">
        <v>5</v>
      </c>
      <c r="H109" s="9">
        <f>E110</f>
        <v>-3.7898347124618401</v>
      </c>
      <c r="I109" s="9">
        <f>H109+273.15</f>
        <v>269.36016528753811</v>
      </c>
      <c r="J109" s="9">
        <f>EXP(($C$15*(I109-$C$13))/($C$16*I109*$C$13))</f>
        <v>1.0553416037774448E-2</v>
      </c>
      <c r="K109" s="9">
        <f>$B$105/12</f>
        <v>64.789020833333339</v>
      </c>
      <c r="L109" s="9">
        <f>K109*$B$106/100</f>
        <v>0.64789020833333344</v>
      </c>
      <c r="M109" s="1" t="s">
        <v>85</v>
      </c>
      <c r="N109" s="9">
        <f>(O108-P108)*$C$21/100</f>
        <v>2.4492178683533221</v>
      </c>
      <c r="O109" s="9">
        <f>L109+O108-P108-N109</f>
        <v>0.77679641193087701</v>
      </c>
      <c r="P109" s="9">
        <f>O109*J109</f>
        <v>8.1978557117569646E-3</v>
      </c>
      <c r="Q109" s="12">
        <f>P109*$B$107</f>
        <v>2.4593567135270892E-3</v>
      </c>
      <c r="R109" s="9">
        <f>L109*$B$107</f>
        <v>0.19436706250000002</v>
      </c>
      <c r="S109" s="13">
        <f>Q109/R109</f>
        <v>1.2653155745084582E-2</v>
      </c>
      <c r="T109" s="2">
        <f>$B$106/100</f>
        <v>0.01</v>
      </c>
      <c r="U109" s="14">
        <f>S109*T109</f>
        <v>1.2653155745084583E-4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>AF109*AE109</f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>AR109*AQ109</f>
        <v>5.0000000000000001E-3</v>
      </c>
      <c r="AT109" s="1">
        <f>(AS109+AM109+AD109+AA109+U109+X109+AG109+AJ109+AP109)</f>
        <v>5.616531557450846E-3</v>
      </c>
      <c r="AU109" s="9">
        <f>$B$105/12</f>
        <v>64.789020833333339</v>
      </c>
      <c r="AV109" s="1">
        <f>$B$107</f>
        <v>0.3</v>
      </c>
      <c r="AW109" s="1">
        <f>$E$7/12</f>
        <v>106913.66666666667</v>
      </c>
      <c r="AX109" s="1">
        <f>AW109*10000*AV109*0.67*AU109*AT109</f>
        <v>78198586.230426371</v>
      </c>
    </row>
    <row r="110" spans="1:50" x14ac:dyDescent="0.15">
      <c r="C110" s="7">
        <v>5</v>
      </c>
      <c r="D110" s="7">
        <f>D94</f>
        <v>4.47320376647576</v>
      </c>
      <c r="E110" s="10">
        <f>D109</f>
        <v>-3.7898347124618401</v>
      </c>
      <c r="F110" s="7" t="s">
        <v>85</v>
      </c>
      <c r="G110" s="1">
        <v>6</v>
      </c>
      <c r="H110" s="9">
        <f>E111</f>
        <v>4.47320376647576</v>
      </c>
      <c r="I110" s="9">
        <f>H110+273.15</f>
        <v>277.62320376647574</v>
      </c>
      <c r="J110" s="9">
        <f>EXP(($C$15*(I110-$C$13))/($C$16*I110*$C$13))</f>
        <v>3.0948854243396207E-2</v>
      </c>
      <c r="K110" s="9">
        <f>$B$105/12</f>
        <v>64.789020833333339</v>
      </c>
      <c r="L110" s="9">
        <f>K110*$B$106/100</f>
        <v>0.64789020833333344</v>
      </c>
      <c r="M110" s="1" t="s">
        <v>83</v>
      </c>
      <c r="O110" s="9">
        <f>L110+O109-P109-N110</f>
        <v>1.4164887645524535</v>
      </c>
      <c r="P110" s="9">
        <f>O110*J110</f>
        <v>4.383870431154225E-2</v>
      </c>
      <c r="Q110" s="12">
        <f>P110*$B$107</f>
        <v>1.3151611293462675E-2</v>
      </c>
      <c r="R110" s="9">
        <f>L110*$B$107</f>
        <v>0.19436706250000002</v>
      </c>
      <c r="S110" s="13">
        <f>Q110/R110</f>
        <v>6.7663785850870045E-2</v>
      </c>
      <c r="T110" s="2">
        <f>$B$106/100</f>
        <v>0.01</v>
      </c>
      <c r="U110" s="14">
        <f>S110*T110</f>
        <v>6.7663785850870044E-4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>AF110*AE110</f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>AR110*AQ110</f>
        <v>5.0000000000000001E-3</v>
      </c>
      <c r="AT110" s="1">
        <f>(AS110+AM110+AD110+AA110+U110+X110+AG110+AJ110+AP110)</f>
        <v>6.1666378585087007E-3</v>
      </c>
      <c r="AU110" s="9">
        <f>$B$105/12</f>
        <v>64.789020833333339</v>
      </c>
      <c r="AV110" s="1">
        <f>$B$107</f>
        <v>0.3</v>
      </c>
      <c r="AW110" s="1">
        <f>$E$7/12</f>
        <v>106913.66666666667</v>
      </c>
      <c r="AX110" s="1">
        <f>AW110*10000*AV110*0.67*AU110*AT110</f>
        <v>85857678.782324672</v>
      </c>
    </row>
    <row r="111" spans="1:50" x14ac:dyDescent="0.15">
      <c r="C111" s="7">
        <v>6</v>
      </c>
      <c r="D111" s="7">
        <f>D95</f>
        <v>13.1558845901961</v>
      </c>
      <c r="E111" s="10">
        <f>D110</f>
        <v>4.47320376647576</v>
      </c>
      <c r="F111" s="7" t="s">
        <v>83</v>
      </c>
      <c r="G111" s="1">
        <v>7</v>
      </c>
      <c r="H111" s="9">
        <f>E112</f>
        <v>13.1558845901961</v>
      </c>
      <c r="I111" s="9">
        <f>H111+273.15</f>
        <v>286.30588459019606</v>
      </c>
      <c r="J111" s="9">
        <f>EXP(($C$15*(I111-$C$13))/($C$16*I111*$C$13))</f>
        <v>8.9653191872132831E-2</v>
      </c>
      <c r="K111" s="9">
        <f>$B$105/12</f>
        <v>64.789020833333339</v>
      </c>
      <c r="L111" s="9">
        <f>K111*$B$106/100</f>
        <v>0.64789020833333344</v>
      </c>
      <c r="M111" s="1" t="s">
        <v>83</v>
      </c>
      <c r="O111" s="9">
        <f>L111+O110-P110-N111</f>
        <v>2.0205402685742446</v>
      </c>
      <c r="P111" s="9">
        <f>O111*J111</f>
        <v>0.18114788438385757</v>
      </c>
      <c r="Q111" s="12">
        <f>P111*$B$107</f>
        <v>5.4344365315157267E-2</v>
      </c>
      <c r="R111" s="9">
        <f>L111*$B$107</f>
        <v>0.19436706250000002</v>
      </c>
      <c r="S111" s="13">
        <f>Q111/R111</f>
        <v>0.27959657678706373</v>
      </c>
      <c r="T111" s="2">
        <f>$B$106/100</f>
        <v>0.01</v>
      </c>
      <c r="U111" s="14">
        <f>S111*T111</f>
        <v>2.7959657678706374E-3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>AF111*AE111</f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>AR111*AQ111</f>
        <v>5.0000000000000001E-3</v>
      </c>
      <c r="AT111" s="1">
        <f>(AS111+AM111+AD111+AA111+U111+X111+AG111+AJ111+AP111)</f>
        <v>8.2859657678706379E-3</v>
      </c>
      <c r="AU111" s="9">
        <f>$B$105/12</f>
        <v>64.789020833333339</v>
      </c>
      <c r="AV111" s="1">
        <f>$B$107</f>
        <v>0.3</v>
      </c>
      <c r="AW111" s="1">
        <f>$E$7/12</f>
        <v>106913.66666666667</v>
      </c>
      <c r="AX111" s="1">
        <f>AW111*10000*AV111*0.67*AU111*AT111</f>
        <v>115364936.87845959</v>
      </c>
    </row>
    <row r="112" spans="1:50" x14ac:dyDescent="0.15">
      <c r="C112" s="7">
        <v>7</v>
      </c>
      <c r="D112" s="7">
        <f>D96</f>
        <v>15.099884401779001</v>
      </c>
      <c r="E112" s="10">
        <f>D111</f>
        <v>13.1558845901961</v>
      </c>
      <c r="F112" s="7" t="s">
        <v>83</v>
      </c>
      <c r="G112" s="1">
        <v>8</v>
      </c>
      <c r="H112" s="9">
        <f>E113</f>
        <v>15.099884401779001</v>
      </c>
      <c r="I112" s="9">
        <f>H112+273.15</f>
        <v>288.24988440177896</v>
      </c>
      <c r="J112" s="9">
        <f>EXP(($C$15*(I112-$C$13))/($C$16*I112*$C$13))</f>
        <v>0.11276501077859001</v>
      </c>
      <c r="K112" s="9">
        <f>$B$105/12</f>
        <v>64.789020833333339</v>
      </c>
      <c r="L112" s="9">
        <f>K112*$B$106/100</f>
        <v>0.64789020833333344</v>
      </c>
      <c r="M112" s="1" t="s">
        <v>83</v>
      </c>
      <c r="O112" s="9">
        <f>L112+O111-P111-N112</f>
        <v>2.4872825925237207</v>
      </c>
      <c r="P112" s="9">
        <f>O112*J112</f>
        <v>0.2804784483553367</v>
      </c>
      <c r="Q112" s="12">
        <f>P112*$B$107</f>
        <v>8.4143534506601003E-2</v>
      </c>
      <c r="R112" s="9">
        <f>L112*$B$107</f>
        <v>0.19436706250000002</v>
      </c>
      <c r="S112" s="13">
        <f>Q112/R112</f>
        <v>0.43291046036465664</v>
      </c>
      <c r="T112" s="2">
        <f>$B$106/100</f>
        <v>0.01</v>
      </c>
      <c r="U112" s="14">
        <f>S112*T112</f>
        <v>4.3291046036465662E-3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>AF112*AE112</f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>AR112*AQ112</f>
        <v>7.4999999999999997E-3</v>
      </c>
      <c r="AT112" s="1">
        <f>(AS112+AM112+AD112+AA112+U112+X112+AG112+AJ112+AP112)</f>
        <v>1.4279104603646568E-2</v>
      </c>
      <c r="AU112" s="9">
        <f>$B$105/12</f>
        <v>64.789020833333339</v>
      </c>
      <c r="AV112" s="1">
        <f>$B$107</f>
        <v>0.3</v>
      </c>
      <c r="AW112" s="1">
        <f>$E$7/12</f>
        <v>106913.66666666667</v>
      </c>
      <c r="AX112" s="1">
        <f>AW112*10000*AV112*0.67*AU112*AT112</f>
        <v>198807000.58744511</v>
      </c>
    </row>
    <row r="113" spans="1:53" x14ac:dyDescent="0.15">
      <c r="C113" s="7">
        <v>8</v>
      </c>
      <c r="D113" s="7">
        <f>D97</f>
        <v>13.3568955858411</v>
      </c>
      <c r="E113" s="10">
        <f>D112</f>
        <v>15.099884401779001</v>
      </c>
      <c r="F113" s="7" t="s">
        <v>83</v>
      </c>
      <c r="G113" s="1">
        <v>9</v>
      </c>
      <c r="H113" s="9">
        <f>E114</f>
        <v>13.3568955858411</v>
      </c>
      <c r="I113" s="9">
        <f>H113+273.15</f>
        <v>286.50689558584105</v>
      </c>
      <c r="J113" s="9">
        <f>EXP(($C$15*(I113-$C$13))/($C$16*I113*$C$13))</f>
        <v>9.1818039900587581E-2</v>
      </c>
      <c r="K113" s="9">
        <f>$B$105/12</f>
        <v>64.789020833333339</v>
      </c>
      <c r="L113" s="9">
        <f>K113*$B$106/100</f>
        <v>0.64789020833333344</v>
      </c>
      <c r="M113" s="1" t="s">
        <v>83</v>
      </c>
      <c r="O113" s="9">
        <f>L113+O112-P112-N113</f>
        <v>2.8546943525017174</v>
      </c>
      <c r="P113" s="9">
        <f>O113*J113</f>
        <v>0.26211243996198474</v>
      </c>
      <c r="Q113" s="12">
        <f>P113*$B$107</f>
        <v>7.8633731988595426E-2</v>
      </c>
      <c r="R113" s="9">
        <f>L113*$B$107</f>
        <v>0.19436706250000002</v>
      </c>
      <c r="S113" s="13">
        <f>Q113/R113</f>
        <v>0.40456305187302721</v>
      </c>
      <c r="T113" s="2">
        <f>$B$106/100</f>
        <v>0.01</v>
      </c>
      <c r="U113" s="14">
        <f>S113*T113</f>
        <v>4.045630518730272E-3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>AF113*AE113</f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>AR113*AQ113</f>
        <v>5.0000000000000001E-3</v>
      </c>
      <c r="AT113" s="1">
        <f>(AS113+AM113+AD113+AA113+U113+X113+AG113+AJ113+AP113)</f>
        <v>9.5356305187302738E-3</v>
      </c>
      <c r="AU113" s="9">
        <f>$B$105/12</f>
        <v>64.789020833333339</v>
      </c>
      <c r="AV113" s="1">
        <f>$B$107</f>
        <v>0.3</v>
      </c>
      <c r="AW113" s="1">
        <f>$E$7/12</f>
        <v>106913.66666666667</v>
      </c>
      <c r="AX113" s="1">
        <f>AW113*10000*AV113*0.67*AU113*AT113</f>
        <v>132763934.06731795</v>
      </c>
    </row>
    <row r="114" spans="1:53" x14ac:dyDescent="0.15">
      <c r="C114" s="7">
        <v>9</v>
      </c>
      <c r="D114" s="7">
        <f>D98</f>
        <v>6.2350453892016002</v>
      </c>
      <c r="E114" s="10">
        <f>D113</f>
        <v>13.3568955858411</v>
      </c>
      <c r="F114" s="7" t="s">
        <v>83</v>
      </c>
      <c r="G114" s="1">
        <v>10</v>
      </c>
      <c r="H114" s="9">
        <f>E115</f>
        <v>6.2350453892016002</v>
      </c>
      <c r="I114" s="9">
        <f>H114+273.15</f>
        <v>279.38504538920159</v>
      </c>
      <c r="J114" s="9">
        <f>EXP(($C$15*(I114-$C$13))/($C$16*I114*$C$13))</f>
        <v>3.8609744894850861E-2</v>
      </c>
      <c r="K114" s="9">
        <f>$B$105/12</f>
        <v>64.789020833333339</v>
      </c>
      <c r="L114" s="9">
        <f>K114*$B$106/100</f>
        <v>0.64789020833333344</v>
      </c>
      <c r="M114" s="1" t="s">
        <v>83</v>
      </c>
      <c r="O114" s="9">
        <f>L114+O113-P113-N114</f>
        <v>3.2404721208730662</v>
      </c>
      <c r="P114" s="9">
        <f>O114*J114</f>
        <v>0.12511380192578542</v>
      </c>
      <c r="Q114" s="12">
        <f>P114*$B$107</f>
        <v>3.7534140577735624E-2</v>
      </c>
      <c r="R114" s="9">
        <f>L114*$B$107</f>
        <v>0.19436706250000002</v>
      </c>
      <c r="S114" s="13">
        <f>Q114/R114</f>
        <v>0.1931095736847678</v>
      </c>
      <c r="T114" s="2">
        <f>$B$106/100</f>
        <v>0.01</v>
      </c>
      <c r="U114" s="14">
        <f>S114*T114</f>
        <v>1.931095736847678E-3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>AF114*AE114</f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>AR114*AQ114</f>
        <v>5.0000000000000001E-3</v>
      </c>
      <c r="AT114" s="1">
        <f>(AS114+AM114+AD114+AA114+U114+X114+AG114+AJ114+AP114)</f>
        <v>7.4210957368476783E-3</v>
      </c>
      <c r="AU114" s="9">
        <f>$B$105/12</f>
        <v>64.789020833333339</v>
      </c>
      <c r="AV114" s="1">
        <f>$B$107</f>
        <v>0.3</v>
      </c>
      <c r="AW114" s="1">
        <f>$E$7/12</f>
        <v>106913.66666666667</v>
      </c>
      <c r="AX114" s="1">
        <f>AW114*10000*AV114*0.67*AU114*AT114</f>
        <v>103323410.35853095</v>
      </c>
    </row>
    <row r="115" spans="1:53" x14ac:dyDescent="0.15">
      <c r="C115" s="7">
        <v>10</v>
      </c>
      <c r="D115" s="7">
        <f>D99</f>
        <v>-2.6325424116530698</v>
      </c>
      <c r="E115" s="10">
        <f>D114</f>
        <v>6.2350453892016002</v>
      </c>
      <c r="F115" s="7" t="s">
        <v>83</v>
      </c>
      <c r="G115" s="1">
        <v>11</v>
      </c>
      <c r="H115" s="9">
        <f>E116</f>
        <v>-2.6325424116530698</v>
      </c>
      <c r="I115" s="9">
        <f>H115+273.15</f>
        <v>270.51745758834693</v>
      </c>
      <c r="J115" s="9">
        <f>EXP(($C$15*(I115-$C$13))/($C$16*I115*$C$13))</f>
        <v>1.2318381346329657E-2</v>
      </c>
      <c r="K115" s="9">
        <f>$B$105/12</f>
        <v>64.789020833333339</v>
      </c>
      <c r="L115" s="9">
        <f>K115*$B$106/100</f>
        <v>0.64789020833333344</v>
      </c>
      <c r="M115" s="1" t="s">
        <v>85</v>
      </c>
      <c r="N115" s="9">
        <f>(O114-P114)*$C$21/100</f>
        <v>2.9595904029999165</v>
      </c>
      <c r="O115" s="9">
        <f>L115+O114-P114-N115</f>
        <v>0.80365812428069772</v>
      </c>
      <c r="P115" s="9">
        <f>O115*J115</f>
        <v>9.8997672469656288E-3</v>
      </c>
      <c r="Q115" s="12">
        <f>P115*$B$107</f>
        <v>2.9699301740896884E-3</v>
      </c>
      <c r="R115" s="9">
        <f>L115*$B$107</f>
        <v>0.19436706250000002</v>
      </c>
      <c r="S115" s="13">
        <f>Q115/R115</f>
        <v>1.5280007506877294E-2</v>
      </c>
      <c r="T115" s="2">
        <f>$B$106/100</f>
        <v>0.01</v>
      </c>
      <c r="U115" s="14">
        <f>S115*T115</f>
        <v>1.5280007506877295E-4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>AF115*AE115</f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>AR115*AQ115</f>
        <v>5.0000000000000001E-3</v>
      </c>
      <c r="AT115" s="1">
        <f>(AS115+AM115+AD115+AA115+U115+X115+AG115+AJ115+AP115)</f>
        <v>5.6428000750687731E-3</v>
      </c>
      <c r="AU115" s="9">
        <f>$B$105/12</f>
        <v>64.789020833333339</v>
      </c>
      <c r="AV115" s="1">
        <f>$B$107</f>
        <v>0.3</v>
      </c>
      <c r="AW115" s="1">
        <f>$E$7/12</f>
        <v>106913.66666666667</v>
      </c>
      <c r="AX115" s="1">
        <f>AW115*10000*AV115*0.67*AU115*AT115</f>
        <v>78564321.011594996</v>
      </c>
    </row>
    <row r="116" spans="1:53" x14ac:dyDescent="0.15">
      <c r="C116" s="7">
        <v>11</v>
      </c>
      <c r="D116" s="7">
        <f>D100</f>
        <v>-15.2975470946595</v>
      </c>
      <c r="E116" s="10">
        <f>D115</f>
        <v>-2.6325424116530698</v>
      </c>
      <c r="F116" s="7" t="s">
        <v>85</v>
      </c>
      <c r="G116" s="1">
        <v>12</v>
      </c>
      <c r="H116" s="9">
        <f>E117</f>
        <v>-15.2975470946595</v>
      </c>
      <c r="I116" s="9">
        <f>H116+273.15</f>
        <v>257.8524529053405</v>
      </c>
      <c r="J116" s="9">
        <f>EXP(($C$15*(I116-$C$13))/($C$16*I116*$C$13))</f>
        <v>2.1026645013813273E-3</v>
      </c>
      <c r="K116" s="9">
        <f>$B$105/12</f>
        <v>64.789020833333339</v>
      </c>
      <c r="L116" s="9">
        <f>K116*$B$106/100</f>
        <v>0.64789020833333344</v>
      </c>
      <c r="M116" s="1" t="s">
        <v>83</v>
      </c>
      <c r="O116" s="9">
        <f>L116+O115-P115-N116</f>
        <v>1.4416485653670656</v>
      </c>
      <c r="P116" s="9">
        <f>O116*J116</f>
        <v>3.0313032618646467E-3</v>
      </c>
      <c r="Q116" s="12">
        <f>P116*$B$107</f>
        <v>9.0939097855939394E-4</v>
      </c>
      <c r="R116" s="9">
        <f>L116*$B$107</f>
        <v>0.19436706250000002</v>
      </c>
      <c r="S116" s="13">
        <f>Q116/R116</f>
        <v>4.6787298571196638E-3</v>
      </c>
      <c r="T116" s="2">
        <f>$B$106/100</f>
        <v>0.01</v>
      </c>
      <c r="U116" s="14">
        <f>S116*T116</f>
        <v>4.6787298571196641E-5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>AF116*AE116</f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>AR116*AQ116</f>
        <v>5.0000000000000001E-3</v>
      </c>
      <c r="AT116" s="1">
        <f>(AS116+AM116+AD116+AA116+U116+X116+AG116+AJ116+AP116)</f>
        <v>5.5367872985711969E-3</v>
      </c>
      <c r="AU116" s="9">
        <f>$B$105/12</f>
        <v>64.789020833333339</v>
      </c>
      <c r="AV116" s="1">
        <f>$B$107</f>
        <v>0.3</v>
      </c>
      <c r="AW116" s="1">
        <f>$E$7/12</f>
        <v>106913.66666666667</v>
      </c>
      <c r="AX116" s="1">
        <f>AW116*10000*AV116*0.67*AU116*AT116</f>
        <v>77088312.346874654</v>
      </c>
      <c r="AY116" s="1">
        <f>SUM(AX105:AX116)</f>
        <v>1178603276.757901</v>
      </c>
    </row>
    <row r="117" spans="1:53" x14ac:dyDescent="0.15">
      <c r="C117" s="7">
        <v>12</v>
      </c>
      <c r="D117" s="7">
        <f>D101</f>
        <v>-20.413492666753601</v>
      </c>
      <c r="E117" s="10">
        <f>D116</f>
        <v>-15.2975470946595</v>
      </c>
      <c r="F117" s="7" t="s">
        <v>83</v>
      </c>
    </row>
    <row r="119" spans="1:53" x14ac:dyDescent="0.15">
      <c r="S119" s="36" t="s">
        <v>25</v>
      </c>
      <c r="T119" s="36"/>
      <c r="U119" s="36"/>
      <c r="V119" s="36" t="s">
        <v>54</v>
      </c>
      <c r="W119" s="36"/>
      <c r="X119" s="36"/>
      <c r="Y119" s="36" t="s">
        <v>55</v>
      </c>
      <c r="Z119" s="36"/>
      <c r="AA119" s="36"/>
      <c r="AB119" s="36" t="s">
        <v>56</v>
      </c>
      <c r="AC119" s="36"/>
      <c r="AD119" s="36"/>
      <c r="AE119" s="36" t="s">
        <v>57</v>
      </c>
      <c r="AF119" s="36"/>
      <c r="AG119" s="36"/>
      <c r="AH119" s="36" t="s">
        <v>58</v>
      </c>
      <c r="AI119" s="36"/>
      <c r="AJ119" s="36"/>
      <c r="AK119" s="39" t="s">
        <v>87</v>
      </c>
      <c r="AL119" s="38"/>
      <c r="AM119" s="37"/>
      <c r="AN119" s="38" t="s">
        <v>86</v>
      </c>
      <c r="AO119" s="38"/>
      <c r="AP119" s="37"/>
      <c r="AQ119" s="36" t="s">
        <v>60</v>
      </c>
      <c r="AR119" s="36"/>
      <c r="AS119" s="36"/>
    </row>
    <row r="120" spans="1:53" x14ac:dyDescent="0.15">
      <c r="A120" s="35" t="s">
        <v>90</v>
      </c>
      <c r="B120" s="35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-21.755657668575498</v>
      </c>
      <c r="E121" s="7"/>
      <c r="F121" s="7"/>
      <c r="G121" s="1">
        <v>1</v>
      </c>
      <c r="H121" s="9">
        <f>E122</f>
        <v>-21.755657668575498</v>
      </c>
      <c r="I121" s="9">
        <f>H121+273.15</f>
        <v>251.39434233142447</v>
      </c>
      <c r="J121" s="9">
        <f>EXP(($C$15*(I121-$C$13))/($C$16*I121*$C$13))</f>
        <v>7.9704396308028131E-4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>O121*J121</f>
        <v>2.269184162889561E-4</v>
      </c>
      <c r="Q121" s="12">
        <f>P121*$B$123</f>
        <v>7.488307737535552E-5</v>
      </c>
      <c r="R121" s="9">
        <f>L121*$B$123</f>
        <v>9.3951000000000007E-2</v>
      </c>
      <c r="S121" s="13">
        <f>Q121/R121</f>
        <v>7.9704396308028142E-4</v>
      </c>
      <c r="T121" s="2">
        <f>$B$122/100</f>
        <v>0.01</v>
      </c>
      <c r="U121" s="14">
        <f>S121*T121</f>
        <v>7.9704396308028144E-6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>AR121*AQ121</f>
        <v>5.0000000000000001E-3</v>
      </c>
      <c r="AT121" s="1">
        <f>(AS121+AM121+AD121+AA121+U121+X121+AG121+AJ121+AP121)</f>
        <v>5.4979704396308027E-3</v>
      </c>
      <c r="AU121" s="9">
        <f>$B$121/12</f>
        <v>28.47</v>
      </c>
      <c r="AV121" s="1">
        <f>$B$123</f>
        <v>0.33</v>
      </c>
      <c r="AW121" s="1">
        <f>$E$8/12</f>
        <v>645.83333333333337</v>
      </c>
      <c r="AX121" s="1">
        <f>AW121*10000*AV121*0.67*AU121*AT121</f>
        <v>223511.08494730969</v>
      </c>
      <c r="AZ121" s="1">
        <f>$E$9/12</f>
        <v>13.25</v>
      </c>
      <c r="BA121" s="1">
        <f>AZ121*10000*AV121*0.67*AU121*AT121</f>
        <v>4585.5822589189966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>D106</f>
        <v>-23.0348767149707</v>
      </c>
      <c r="E122" s="10">
        <f>D121</f>
        <v>-21.755657668575498</v>
      </c>
      <c r="F122" s="7" t="s">
        <v>83</v>
      </c>
      <c r="G122" s="1">
        <v>2</v>
      </c>
      <c r="H122" s="9">
        <f>E123</f>
        <v>-23.0348767149707</v>
      </c>
      <c r="I122" s="9">
        <f>H122+273.15</f>
        <v>250.11512328502928</v>
      </c>
      <c r="J122" s="9">
        <f>EXP(($C$15*(I122-$C$13))/($C$16*I122*$C$13))</f>
        <v>6.5381119466732687E-4</v>
      </c>
      <c r="K122" s="9">
        <f>$B$121/12</f>
        <v>28.47</v>
      </c>
      <c r="L122" s="9">
        <f>K122*$B$122/100</f>
        <v>0.28470000000000001</v>
      </c>
      <c r="M122" s="1" t="s">
        <v>83</v>
      </c>
      <c r="O122" s="9">
        <f>L122+O121-P121-N122</f>
        <v>0.56917308158371105</v>
      </c>
      <c r="P122" s="9">
        <f>O122*J122</f>
        <v>3.7213173244273005E-4</v>
      </c>
      <c r="Q122" s="12">
        <f>P122*$B$123</f>
        <v>1.2280347170610093E-4</v>
      </c>
      <c r="R122" s="9">
        <f>L122*$B$123</f>
        <v>9.3951000000000007E-2</v>
      </c>
      <c r="S122" s="13">
        <f>Q122/R122</f>
        <v>1.30710127306895E-3</v>
      </c>
      <c r="T122" s="2">
        <f>$B$122/100</f>
        <v>0.01</v>
      </c>
      <c r="U122" s="14">
        <f>S122*T122</f>
        <v>1.3071012730689501E-5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>AF122*AE122</f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>AR122*AQ122</f>
        <v>5.0000000000000001E-3</v>
      </c>
      <c r="AT122" s="1">
        <f>(AS122+AM122+AD122+AA122+U122+X122+AG122+AJ122+AP122)</f>
        <v>5.5030710127306898E-3</v>
      </c>
      <c r="AU122" s="9">
        <f>$B$121/12</f>
        <v>28.47</v>
      </c>
      <c r="AV122" s="1">
        <f>$B$123</f>
        <v>0.33</v>
      </c>
      <c r="AW122" s="1">
        <f>$E$8/12</f>
        <v>645.83333333333337</v>
      </c>
      <c r="AX122" s="1">
        <f>AW122*10000*AV122*0.67*AU122*AT122</f>
        <v>223718.44048694504</v>
      </c>
      <c r="AZ122" s="1">
        <f>$E$9/12</f>
        <v>13.25</v>
      </c>
      <c r="BA122" s="1">
        <f>AZ122*10000*AV122*0.67*AU122*AT122</f>
        <v>4589.836391925709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>D107</f>
        <v>-20.0550880231463</v>
      </c>
      <c r="E123" s="10">
        <f>D122</f>
        <v>-23.0348767149707</v>
      </c>
      <c r="F123" s="7" t="s">
        <v>83</v>
      </c>
      <c r="G123" s="1">
        <v>3</v>
      </c>
      <c r="H123" s="9">
        <f>E124</f>
        <v>-20.0550880231463</v>
      </c>
      <c r="I123" s="9">
        <f>H123+273.15</f>
        <v>253.09491197685367</v>
      </c>
      <c r="J123" s="9">
        <f>EXP(($C$15*(I123-$C$13))/($C$16*I123*$C$13))</f>
        <v>1.033956695782622E-3</v>
      </c>
      <c r="K123" s="9">
        <f>$B$121/12</f>
        <v>28.47</v>
      </c>
      <c r="L123" s="9">
        <f>K123*$B$122/100</f>
        <v>0.28470000000000001</v>
      </c>
      <c r="M123" s="1" t="s">
        <v>83</v>
      </c>
      <c r="O123" s="9">
        <f>L123+O122-P122-N123</f>
        <v>0.85350094985126823</v>
      </c>
      <c r="P123" s="9">
        <f>O123*J123</f>
        <v>8.8248302195554663E-4</v>
      </c>
      <c r="Q123" s="12">
        <f>P123*$B$123</f>
        <v>2.9121939724533038E-4</v>
      </c>
      <c r="R123" s="9">
        <f>L123*$B$123</f>
        <v>9.3951000000000007E-2</v>
      </c>
      <c r="S123" s="13">
        <f>Q123/R123</f>
        <v>3.0996944922920496E-3</v>
      </c>
      <c r="T123" s="2">
        <f>$B$122/100</f>
        <v>0.01</v>
      </c>
      <c r="U123" s="14">
        <f>S123*T123</f>
        <v>3.0996944922920494E-5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>AF123*AE123</f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>AR123*AQ123</f>
        <v>5.0000000000000001E-3</v>
      </c>
      <c r="AT123" s="1">
        <f>(AS123+AM123+AD123+AA123+U123+X123+AG123+AJ123+AP123)</f>
        <v>5.5209969449229205E-3</v>
      </c>
      <c r="AU123" s="9">
        <f>$B$121/12</f>
        <v>28.47</v>
      </c>
      <c r="AV123" s="1">
        <f>$B$123</f>
        <v>0.33</v>
      </c>
      <c r="AW123" s="1">
        <f>$E$8/12</f>
        <v>645.83333333333337</v>
      </c>
      <c r="AX123" s="1">
        <f>AW123*10000*AV123*0.67*AU123*AT123</f>
        <v>224447.19023141373</v>
      </c>
      <c r="AZ123" s="1">
        <f>$E$9/12</f>
        <v>13.25</v>
      </c>
      <c r="BA123" s="1">
        <f>AZ123*10000*AV123*0.67*AU123*AT123</f>
        <v>4604.787515715454</v>
      </c>
    </row>
    <row r="124" spans="1:53" x14ac:dyDescent="0.15">
      <c r="C124" s="7">
        <v>3</v>
      </c>
      <c r="D124" s="7">
        <f>D108</f>
        <v>-11.029009736511799</v>
      </c>
      <c r="E124" s="10">
        <f>D123</f>
        <v>-20.0550880231463</v>
      </c>
      <c r="F124" s="7" t="s">
        <v>83</v>
      </c>
      <c r="G124" s="1">
        <v>4</v>
      </c>
      <c r="H124" s="9">
        <f>E125</f>
        <v>-11.029009736511799</v>
      </c>
      <c r="I124" s="9">
        <f>H124+273.15</f>
        <v>262.12099026348818</v>
      </c>
      <c r="J124" s="9">
        <f>EXP(($C$15*(I124-$C$13))/($C$16*I124*$C$13))</f>
        <v>3.8889135784621947E-3</v>
      </c>
      <c r="K124" s="9">
        <f>$B$121/12</f>
        <v>28.47</v>
      </c>
      <c r="L124" s="9">
        <f>K124*$B$122/100</f>
        <v>0.28470000000000001</v>
      </c>
      <c r="M124" s="1" t="s">
        <v>83</v>
      </c>
      <c r="O124" s="9">
        <f>L124+O123-P123-N124</f>
        <v>1.1373184668293126</v>
      </c>
      <c r="P124" s="9">
        <f>O124*J124</f>
        <v>4.4229332286883187E-3</v>
      </c>
      <c r="Q124" s="12">
        <f>P124*$B$123</f>
        <v>1.4595679654671452E-3</v>
      </c>
      <c r="R124" s="9">
        <f>L124*$B$123</f>
        <v>9.3951000000000007E-2</v>
      </c>
      <c r="S124" s="13">
        <f>Q124/R124</f>
        <v>1.5535417030868699E-2</v>
      </c>
      <c r="T124" s="2">
        <f>$B$122/100</f>
        <v>0.01</v>
      </c>
      <c r="U124" s="14">
        <f>S124*T124</f>
        <v>1.5535417030868698E-4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>AF124*AE124</f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>AR124*AQ124</f>
        <v>5.0000000000000001E-3</v>
      </c>
      <c r="AT124" s="1">
        <f>(AS124+AM124+AD124+AA124+U124+X124+AG124+AJ124+AP124)</f>
        <v>5.6453541703086873E-3</v>
      </c>
      <c r="AU124" s="9">
        <f>$B$121/12</f>
        <v>28.47</v>
      </c>
      <c r="AV124" s="1">
        <f>$B$123</f>
        <v>0.33</v>
      </c>
      <c r="AW124" s="1">
        <f>$E$8/12</f>
        <v>645.83333333333337</v>
      </c>
      <c r="AX124" s="1">
        <f>AW124*10000*AV124*0.67*AU124*AT124</f>
        <v>229502.73184849022</v>
      </c>
      <c r="AZ124" s="1">
        <f>$E$9/12</f>
        <v>13.25</v>
      </c>
      <c r="BA124" s="1">
        <f>AZ124*10000*AV124*0.67*AU124*AT124</f>
        <v>4708.5076598593459</v>
      </c>
    </row>
    <row r="125" spans="1:53" x14ac:dyDescent="0.15">
      <c r="C125" s="7">
        <v>4</v>
      </c>
      <c r="D125" s="7">
        <f>D109</f>
        <v>-3.7898347124618401</v>
      </c>
      <c r="E125" s="10">
        <f>D124</f>
        <v>-11.029009736511799</v>
      </c>
      <c r="F125" s="7" t="s">
        <v>83</v>
      </c>
      <c r="G125" s="1">
        <v>5</v>
      </c>
      <c r="H125" s="9">
        <f>E126</f>
        <v>-3.7898347124618401</v>
      </c>
      <c r="I125" s="9">
        <f>H125+273.15</f>
        <v>269.36016528753811</v>
      </c>
      <c r="J125" s="9">
        <f>EXP(($C$15*(I125-$C$13))/($C$16*I125*$C$13))</f>
        <v>1.0553416037774448E-2</v>
      </c>
      <c r="K125" s="9">
        <f>$B$121/12</f>
        <v>28.47</v>
      </c>
      <c r="L125" s="9">
        <f>K125*$B$122/100</f>
        <v>0.28470000000000001</v>
      </c>
      <c r="M125" s="1" t="s">
        <v>85</v>
      </c>
      <c r="N125" s="9">
        <f>(O124-P124)*$C$21/100</f>
        <v>1.076250756920593</v>
      </c>
      <c r="O125" s="9">
        <f>L125+O124-P124-N125</f>
        <v>0.34134477668003127</v>
      </c>
      <c r="P125" s="9">
        <f>O125*J125</f>
        <v>3.6023534406255794E-3</v>
      </c>
      <c r="Q125" s="12">
        <f>P125*$B$123</f>
        <v>1.1887766354064413E-3</v>
      </c>
      <c r="R125" s="9">
        <f>L125*$B$123</f>
        <v>9.3951000000000007E-2</v>
      </c>
      <c r="S125" s="13">
        <f>Q125/R125</f>
        <v>1.2653155745084578E-2</v>
      </c>
      <c r="T125" s="2">
        <f>$B$122/100</f>
        <v>0.01</v>
      </c>
      <c r="U125" s="14">
        <f>S125*T125</f>
        <v>1.2653155745084578E-4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>AF125*AE125</f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>AR125*AQ125</f>
        <v>5.0000000000000001E-3</v>
      </c>
      <c r="AT125" s="1">
        <f>(AS125+AM125+AD125+AA125+U125+X125+AG125+AJ125+AP125)</f>
        <v>5.616531557450846E-3</v>
      </c>
      <c r="AU125" s="9">
        <f>$B$121/12</f>
        <v>28.47</v>
      </c>
      <c r="AV125" s="1">
        <f>$B$123</f>
        <v>0.33</v>
      </c>
      <c r="AW125" s="1">
        <f>$E$8/12</f>
        <v>645.83333333333337</v>
      </c>
      <c r="AX125" s="1">
        <f>AW125*10000*AV125*0.67*AU125*AT125</f>
        <v>228330.99519737338</v>
      </c>
      <c r="AZ125" s="1">
        <f>$E$9/12</f>
        <v>13.25</v>
      </c>
      <c r="BA125" s="1">
        <f>AZ125*10000*AV125*0.67*AU125*AT125</f>
        <v>4684.4681595332067</v>
      </c>
    </row>
    <row r="126" spans="1:53" x14ac:dyDescent="0.15">
      <c r="C126" s="7">
        <v>5</v>
      </c>
      <c r="D126" s="7">
        <f>D110</f>
        <v>4.47320376647576</v>
      </c>
      <c r="E126" s="10">
        <f>D125</f>
        <v>-3.7898347124618401</v>
      </c>
      <c r="F126" s="7" t="s">
        <v>85</v>
      </c>
      <c r="G126" s="1">
        <v>6</v>
      </c>
      <c r="H126" s="9">
        <f>E127</f>
        <v>4.47320376647576</v>
      </c>
      <c r="I126" s="9">
        <f>H126+273.15</f>
        <v>277.62320376647574</v>
      </c>
      <c r="J126" s="9">
        <f>EXP(($C$15*(I126-$C$13))/($C$16*I126*$C$13))</f>
        <v>3.0948854243396207E-2</v>
      </c>
      <c r="K126" s="9">
        <f>$B$121/12</f>
        <v>28.47</v>
      </c>
      <c r="L126" s="9">
        <f>K126*$B$122/100</f>
        <v>0.28470000000000001</v>
      </c>
      <c r="M126" s="1" t="s">
        <v>83</v>
      </c>
      <c r="O126" s="9">
        <f>L126+O125-P125-N126</f>
        <v>0.62244242323940568</v>
      </c>
      <c r="P126" s="9">
        <f>O126*J126</f>
        <v>1.92638798317427E-2</v>
      </c>
      <c r="Q126" s="12">
        <f>P126*$B$123</f>
        <v>6.357080344475091E-3</v>
      </c>
      <c r="R126" s="9">
        <f>L126*$B$123</f>
        <v>9.3951000000000007E-2</v>
      </c>
      <c r="S126" s="13">
        <f>Q126/R126</f>
        <v>6.7663785850870031E-2</v>
      </c>
      <c r="T126" s="2">
        <f>$B$122/100</f>
        <v>0.01</v>
      </c>
      <c r="U126" s="14">
        <f>S126*T126</f>
        <v>6.7663785850870033E-4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>AF126*AE126</f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>AR126*AQ126</f>
        <v>5.0000000000000001E-3</v>
      </c>
      <c r="AT126" s="1">
        <f>(AS126+AM126+AD126+AA126+U126+X126+AG126+AJ126+AP126)</f>
        <v>6.1666378585087007E-3</v>
      </c>
      <c r="AU126" s="9">
        <f>$B$121/12</f>
        <v>28.47</v>
      </c>
      <c r="AV126" s="1">
        <f>$B$123</f>
        <v>0.33</v>
      </c>
      <c r="AW126" s="1">
        <f>$E$8/12</f>
        <v>645.83333333333337</v>
      </c>
      <c r="AX126" s="1">
        <f>AW126*10000*AV126*0.67*AU126*AT126</f>
        <v>250694.67603848921</v>
      </c>
      <c r="AZ126" s="1">
        <f>$E$9/12</f>
        <v>13.25</v>
      </c>
      <c r="BA126" s="1">
        <f>AZ126*10000*AV126*0.67*AU126*AT126</f>
        <v>5143.2843213057758</v>
      </c>
    </row>
    <row r="127" spans="1:53" x14ac:dyDescent="0.15">
      <c r="C127" s="7">
        <v>6</v>
      </c>
      <c r="D127" s="7">
        <f>D111</f>
        <v>13.1558845901961</v>
      </c>
      <c r="E127" s="10">
        <f>D126</f>
        <v>4.47320376647576</v>
      </c>
      <c r="F127" s="7" t="s">
        <v>83</v>
      </c>
      <c r="G127" s="1">
        <v>7</v>
      </c>
      <c r="H127" s="9">
        <f>E128</f>
        <v>13.1558845901961</v>
      </c>
      <c r="I127" s="9">
        <f>H127+273.15</f>
        <v>286.30588459019606</v>
      </c>
      <c r="J127" s="9">
        <f>EXP(($C$15*(I127-$C$13))/($C$16*I127*$C$13))</f>
        <v>8.9653191872132831E-2</v>
      </c>
      <c r="K127" s="9">
        <f>$B$121/12</f>
        <v>28.47</v>
      </c>
      <c r="L127" s="9">
        <f>K127*$B$122/100</f>
        <v>0.28470000000000001</v>
      </c>
      <c r="M127" s="1" t="s">
        <v>83</v>
      </c>
      <c r="O127" s="9">
        <f>L127+O126-P126-N127</f>
        <v>0.88787854340766292</v>
      </c>
      <c r="P127" s="9">
        <f>O127*J127</f>
        <v>7.9601145411277024E-2</v>
      </c>
      <c r="Q127" s="12">
        <f>P127*$B$123</f>
        <v>2.626837798572142E-2</v>
      </c>
      <c r="R127" s="9">
        <f>L127*$B$123</f>
        <v>9.3951000000000007E-2</v>
      </c>
      <c r="S127" s="13">
        <f>Q127/R127</f>
        <v>0.27959657678706368</v>
      </c>
      <c r="T127" s="2">
        <f>$B$122/100</f>
        <v>0.01</v>
      </c>
      <c r="U127" s="14">
        <f>S127*T127</f>
        <v>2.7959657678706369E-3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>AF127*AE127</f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>AR127*AQ127</f>
        <v>5.0000000000000001E-3</v>
      </c>
      <c r="AT127" s="1">
        <f>(AS127+AM127+AD127+AA127+U127+X127+AG127+AJ127+AP127)</f>
        <v>8.2859657678706379E-3</v>
      </c>
      <c r="AU127" s="9">
        <f>$B$121/12</f>
        <v>28.47</v>
      </c>
      <c r="AV127" s="1">
        <f>$B$123</f>
        <v>0.33</v>
      </c>
      <c r="AW127" s="1">
        <f>$E$8/12</f>
        <v>645.83333333333337</v>
      </c>
      <c r="AX127" s="1">
        <f>AW127*10000*AV127*0.67*AU127*AT127</f>
        <v>336852.52020696556</v>
      </c>
      <c r="AZ127" s="1">
        <f>$E$9/12</f>
        <v>13.25</v>
      </c>
      <c r="BA127" s="1">
        <f>AZ127*10000*AV127*0.67*AU127*AT127</f>
        <v>6910.9097694074198</v>
      </c>
    </row>
    <row r="128" spans="1:53" x14ac:dyDescent="0.15">
      <c r="C128" s="7">
        <v>7</v>
      </c>
      <c r="D128" s="7">
        <f>D112</f>
        <v>15.099884401779001</v>
      </c>
      <c r="E128" s="10">
        <f>D127</f>
        <v>13.1558845901961</v>
      </c>
      <c r="F128" s="7" t="s">
        <v>83</v>
      </c>
      <c r="G128" s="1">
        <v>8</v>
      </c>
      <c r="H128" s="9">
        <f>E129</f>
        <v>15.099884401779001</v>
      </c>
      <c r="I128" s="9">
        <f>H128+273.15</f>
        <v>288.24988440177896</v>
      </c>
      <c r="J128" s="9">
        <f>EXP(($C$15*(I128-$C$13))/($C$16*I128*$C$13))</f>
        <v>0.11276501077859001</v>
      </c>
      <c r="K128" s="9">
        <f>$B$121/12</f>
        <v>28.47</v>
      </c>
      <c r="L128" s="9">
        <f>K128*$B$122/100</f>
        <v>0.28470000000000001</v>
      </c>
      <c r="M128" s="1" t="s">
        <v>83</v>
      </c>
      <c r="O128" s="9">
        <f>L128+O127-P127-N128</f>
        <v>1.0929773979963859</v>
      </c>
      <c r="P128" s="9">
        <f>O128*J128</f>
        <v>0.12324960806581772</v>
      </c>
      <c r="Q128" s="12">
        <f>P128*$B$123</f>
        <v>4.0672370661719852E-2</v>
      </c>
      <c r="R128" s="9">
        <f>L128*$B$123</f>
        <v>9.3951000000000007E-2</v>
      </c>
      <c r="S128" s="13">
        <f>Q128/R128</f>
        <v>0.43291046036465658</v>
      </c>
      <c r="T128" s="2">
        <f>$B$122/100</f>
        <v>0.01</v>
      </c>
      <c r="U128" s="14">
        <f>S128*T128</f>
        <v>4.3291046036465662E-3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>AF128*AE128</f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>AR128*AQ128</f>
        <v>7.4999999999999997E-3</v>
      </c>
      <c r="AT128" s="1">
        <f>(AS128+AM128+AD128+AA128+U128+X128+AG128+AJ128+AP128)</f>
        <v>1.4279104603646568E-2</v>
      </c>
      <c r="AU128" s="9">
        <f>$B$121/12</f>
        <v>28.47</v>
      </c>
      <c r="AV128" s="1">
        <f>$B$123</f>
        <v>0.33</v>
      </c>
      <c r="AW128" s="1">
        <f>$E$8/12</f>
        <v>645.83333333333337</v>
      </c>
      <c r="AX128" s="1">
        <f>AW128*10000*AV128*0.67*AU128*AT128</f>
        <v>580493.87443623389</v>
      </c>
      <c r="AZ128" s="1">
        <f>$E$9/12</f>
        <v>13.25</v>
      </c>
      <c r="BA128" s="1">
        <f>AZ128*10000*AV128*0.67*AU128*AT128</f>
        <v>11909.487230369181</v>
      </c>
    </row>
    <row r="129" spans="1:54" x14ac:dyDescent="0.15">
      <c r="C129" s="7">
        <v>8</v>
      </c>
      <c r="D129" s="7">
        <f>D113</f>
        <v>13.3568955858411</v>
      </c>
      <c r="E129" s="10">
        <f>D128</f>
        <v>15.099884401779001</v>
      </c>
      <c r="F129" s="7" t="s">
        <v>83</v>
      </c>
      <c r="G129" s="1">
        <v>9</v>
      </c>
      <c r="H129" s="9">
        <f>E130</f>
        <v>13.3568955858411</v>
      </c>
      <c r="I129" s="9">
        <f>H129+273.15</f>
        <v>286.50689558584105</v>
      </c>
      <c r="J129" s="9">
        <f>EXP(($C$15*(I129-$C$13))/($C$16*I129*$C$13))</f>
        <v>9.1818039900587581E-2</v>
      </c>
      <c r="K129" s="9">
        <f>$B$121/12</f>
        <v>28.47</v>
      </c>
      <c r="L129" s="9">
        <f>K129*$B$122/100</f>
        <v>0.28470000000000001</v>
      </c>
      <c r="M129" s="1" t="s">
        <v>83</v>
      </c>
      <c r="O129" s="9">
        <f>L129+O128-P128-N129</f>
        <v>1.2544277899305682</v>
      </c>
      <c r="P129" s="9">
        <f>O129*J129</f>
        <v>0.11517910086825081</v>
      </c>
      <c r="Q129" s="12">
        <f>P129*$B$123</f>
        <v>3.8009103286522766E-2</v>
      </c>
      <c r="R129" s="9">
        <f>L129*$B$123</f>
        <v>9.3951000000000007E-2</v>
      </c>
      <c r="S129" s="13">
        <f>Q129/R129</f>
        <v>0.40456305187302705</v>
      </c>
      <c r="T129" s="2">
        <f>$B$122/100</f>
        <v>0.01</v>
      </c>
      <c r="U129" s="14">
        <f>S129*T129</f>
        <v>4.0456305187302703E-3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>AF129*AE129</f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>AR129*AQ129</f>
        <v>5.0000000000000001E-3</v>
      </c>
      <c r="AT129" s="1">
        <f>(AS129+AM129+AD129+AA129+U129+X129+AG129+AJ129+AP129)</f>
        <v>9.5356305187302703E-3</v>
      </c>
      <c r="AU129" s="9">
        <f>$B$121/12</f>
        <v>28.47</v>
      </c>
      <c r="AV129" s="1">
        <f>$B$123</f>
        <v>0.33</v>
      </c>
      <c r="AW129" s="1">
        <f>$E$8/12</f>
        <v>645.83333333333337</v>
      </c>
      <c r="AX129" s="1">
        <f>AW129*10000*AV129*0.67*AU129*AT129</f>
        <v>387655.616977308</v>
      </c>
      <c r="AZ129" s="1">
        <f>$E$9/12</f>
        <v>13.25</v>
      </c>
      <c r="BA129" s="1">
        <f>AZ129*10000*AV129*0.67*AU129*AT129</f>
        <v>7953.1926579860574</v>
      </c>
    </row>
    <row r="130" spans="1:54" x14ac:dyDescent="0.15">
      <c r="C130" s="7">
        <v>9</v>
      </c>
      <c r="D130" s="7">
        <f>D114</f>
        <v>6.2350453892016002</v>
      </c>
      <c r="E130" s="10">
        <f>D129</f>
        <v>13.3568955858411</v>
      </c>
      <c r="F130" s="7" t="s">
        <v>83</v>
      </c>
      <c r="G130" s="1">
        <v>10</v>
      </c>
      <c r="H130" s="9">
        <f>E131</f>
        <v>6.2350453892016002</v>
      </c>
      <c r="I130" s="9">
        <f>H130+273.15</f>
        <v>279.38504538920159</v>
      </c>
      <c r="J130" s="9">
        <f>EXP(($C$15*(I130-$C$13))/($C$16*I130*$C$13))</f>
        <v>3.8609744894850861E-2</v>
      </c>
      <c r="K130" s="9">
        <f>$B$121/12</f>
        <v>28.47</v>
      </c>
      <c r="L130" s="9">
        <f>K130*$B$122/100</f>
        <v>0.28470000000000001</v>
      </c>
      <c r="M130" s="1" t="s">
        <v>83</v>
      </c>
      <c r="O130" s="9">
        <f>L130+O129-P129-N130</f>
        <v>1.4239486890623174</v>
      </c>
      <c r="P130" s="9">
        <f>O130*J130</f>
        <v>5.4978295628053384E-2</v>
      </c>
      <c r="Q130" s="12">
        <f>P130*$B$123</f>
        <v>1.8142837557257617E-2</v>
      </c>
      <c r="R130" s="9">
        <f>L130*$B$123</f>
        <v>9.3951000000000007E-2</v>
      </c>
      <c r="S130" s="13">
        <f>Q130/R130</f>
        <v>0.19310957368476775</v>
      </c>
      <c r="T130" s="2">
        <f>$B$122/100</f>
        <v>0.01</v>
      </c>
      <c r="U130" s="14">
        <f>S130*T130</f>
        <v>1.9310957368476776E-3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>AF130*AE130</f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>AR130*AQ130</f>
        <v>5.0000000000000001E-3</v>
      </c>
      <c r="AT130" s="1">
        <f>(AS130+AM130+AD130+AA130+U130+X130+AG130+AJ130+AP130)</f>
        <v>7.4210957368476774E-3</v>
      </c>
      <c r="AU130" s="9">
        <f>$B$121/12</f>
        <v>28.47</v>
      </c>
      <c r="AV130" s="1">
        <f>$B$123</f>
        <v>0.33</v>
      </c>
      <c r="AW130" s="1">
        <f>$E$8/12</f>
        <v>645.83333333333337</v>
      </c>
      <c r="AX130" s="1">
        <f>AW130*10000*AV130*0.67*AU130*AT130</f>
        <v>301692.62964463356</v>
      </c>
      <c r="AZ130" s="1">
        <f>$E$9/12</f>
        <v>13.25</v>
      </c>
      <c r="BA130" s="1">
        <f>AZ130*10000*AV130*0.67*AU130*AT130</f>
        <v>6189.5649178705444</v>
      </c>
    </row>
    <row r="131" spans="1:54" x14ac:dyDescent="0.15">
      <c r="C131" s="7">
        <v>10</v>
      </c>
      <c r="D131" s="7">
        <f>D115</f>
        <v>-2.6325424116530698</v>
      </c>
      <c r="E131" s="10">
        <f>D130</f>
        <v>6.2350453892016002</v>
      </c>
      <c r="F131" s="7" t="s">
        <v>83</v>
      </c>
      <c r="G131" s="1">
        <v>11</v>
      </c>
      <c r="H131" s="9">
        <f>E132</f>
        <v>-2.6325424116530698</v>
      </c>
      <c r="I131" s="9">
        <f>H131+273.15</f>
        <v>270.51745758834693</v>
      </c>
      <c r="J131" s="9">
        <f>EXP(($C$15*(I131-$C$13))/($C$16*I131*$C$13))</f>
        <v>1.2318381346329657E-2</v>
      </c>
      <c r="K131" s="9">
        <f>$B$121/12</f>
        <v>28.47</v>
      </c>
      <c r="L131" s="9">
        <f>K131*$B$122/100</f>
        <v>0.28470000000000001</v>
      </c>
      <c r="M131" s="1" t="s">
        <v>85</v>
      </c>
      <c r="N131" s="9">
        <f>(O130-P130)*$C$21/100</f>
        <v>1.300521873762551</v>
      </c>
      <c r="O131" s="9">
        <f>L131+O130-P130-N131</f>
        <v>0.35314851967171301</v>
      </c>
      <c r="P131" s="9">
        <f>O131*J131</f>
        <v>4.3502181372079615E-3</v>
      </c>
      <c r="Q131" s="12">
        <f>P131*$B$123</f>
        <v>1.4355719852786274E-3</v>
      </c>
      <c r="R131" s="9">
        <f>L131*$B$123</f>
        <v>9.3951000000000007E-2</v>
      </c>
      <c r="S131" s="13">
        <f>Q131/R131</f>
        <v>1.528000750687728E-2</v>
      </c>
      <c r="T131" s="2">
        <f>$B$122/100</f>
        <v>0.01</v>
      </c>
      <c r="U131" s="14">
        <f>S131*T131</f>
        <v>1.5280007506877281E-4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>AF131*AE131</f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>AR131*AQ131</f>
        <v>5.0000000000000001E-3</v>
      </c>
      <c r="AT131" s="1">
        <f>(AS131+AM131+AD131+AA131+U131+X131+AG131+AJ131+AP131)</f>
        <v>5.6428000750687731E-3</v>
      </c>
      <c r="AU131" s="9">
        <f>$B$121/12</f>
        <v>28.47</v>
      </c>
      <c r="AV131" s="1">
        <f>$B$123</f>
        <v>0.33</v>
      </c>
      <c r="AW131" s="1">
        <f>$E$8/12</f>
        <v>645.83333333333337</v>
      </c>
      <c r="AX131" s="1">
        <f>AW131*10000*AV131*0.67*AU131*AT131</f>
        <v>229398.89924254949</v>
      </c>
      <c r="AZ131" s="1">
        <f>$E$9/12</f>
        <v>13.25</v>
      </c>
      <c r="BA131" s="1">
        <f>AZ131*10000*AV131*0.67*AU131*AT131</f>
        <v>4706.37741671811</v>
      </c>
    </row>
    <row r="132" spans="1:54" x14ac:dyDescent="0.15">
      <c r="C132" s="7">
        <v>11</v>
      </c>
      <c r="D132" s="7">
        <f>D116</f>
        <v>-15.2975470946595</v>
      </c>
      <c r="E132" s="10">
        <f>D131</f>
        <v>-2.6325424116530698</v>
      </c>
      <c r="F132" s="7" t="s">
        <v>85</v>
      </c>
      <c r="G132" s="1">
        <v>12</v>
      </c>
      <c r="H132" s="9">
        <f>E133</f>
        <v>-15.2975470946595</v>
      </c>
      <c r="I132" s="9">
        <f>H132+273.15</f>
        <v>257.8524529053405</v>
      </c>
      <c r="J132" s="9">
        <f>EXP(($C$15*(I132-$C$13))/($C$16*I132*$C$13))</f>
        <v>2.1026645013813273E-3</v>
      </c>
      <c r="K132" s="9">
        <f>$B$121/12</f>
        <v>28.47</v>
      </c>
      <c r="L132" s="9">
        <f>K132*$B$122/100</f>
        <v>0.28470000000000001</v>
      </c>
      <c r="M132" s="1" t="s">
        <v>83</v>
      </c>
      <c r="O132" s="9">
        <f>L132+O131-P131-N132</f>
        <v>0.63349830153450504</v>
      </c>
      <c r="P132" s="9">
        <f>O132*J132</f>
        <v>1.3320343903219678E-3</v>
      </c>
      <c r="Q132" s="12">
        <f>P132*$B$123</f>
        <v>4.3957134880624938E-4</v>
      </c>
      <c r="R132" s="9">
        <f>L132*$B$123</f>
        <v>9.3951000000000007E-2</v>
      </c>
      <c r="S132" s="13">
        <f>Q132/R132</f>
        <v>4.6787298571196621E-3</v>
      </c>
      <c r="T132" s="2">
        <f>$B$122/100</f>
        <v>0.01</v>
      </c>
      <c r="U132" s="14">
        <f>S132*T132</f>
        <v>4.678729857119662E-5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>AF132*AE132</f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>AR132*AQ132</f>
        <v>5.0000000000000001E-3</v>
      </c>
      <c r="AT132" s="1">
        <f>(AS132+AM132+AD132+AA132+U132+X132+AG132+AJ132+AP132)</f>
        <v>5.5367872985711969E-3</v>
      </c>
      <c r="AU132" s="9">
        <f>$B$121/12</f>
        <v>28.47</v>
      </c>
      <c r="AV132" s="1">
        <f>$B$123</f>
        <v>0.33</v>
      </c>
      <c r="AW132" s="1">
        <f>$E$8/12</f>
        <v>645.83333333333337</v>
      </c>
      <c r="AX132" s="1">
        <f>AW132*10000*AV132*0.67*AU132*AT132</f>
        <v>225089.12148848048</v>
      </c>
      <c r="AY132" s="1">
        <f>SUM(AX121:AX132)</f>
        <v>3441387.7807461922</v>
      </c>
      <c r="AZ132" s="1">
        <f>$E$9/12</f>
        <v>13.25</v>
      </c>
      <c r="BA132" s="1">
        <f>AZ132*10000*AV132*0.67*AU132*AT132</f>
        <v>4617.9574602152743</v>
      </c>
      <c r="BB132" s="1">
        <f>SUM(BA121:BA132)</f>
        <v>70603.955759825069</v>
      </c>
    </row>
    <row r="133" spans="1:54" x14ac:dyDescent="0.15">
      <c r="C133" s="7">
        <v>12</v>
      </c>
      <c r="D133" s="7">
        <f>D117</f>
        <v>-20.413492666753601</v>
      </c>
      <c r="E133" s="10">
        <f>D132</f>
        <v>-15.2975470946595</v>
      </c>
      <c r="F133" s="7" t="s">
        <v>83</v>
      </c>
    </row>
    <row r="135" spans="1:54" x14ac:dyDescent="0.15">
      <c r="A135" s="35" t="s">
        <v>29</v>
      </c>
      <c r="B135" s="35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-21.755657668575498</v>
      </c>
      <c r="E136" s="7"/>
      <c r="F136" s="7"/>
      <c r="G136" s="1">
        <v>1</v>
      </c>
      <c r="H136" s="9">
        <f>E137</f>
        <v>-21.755657668575498</v>
      </c>
      <c r="I136" s="9">
        <f>H136+273.15</f>
        <v>251.39434233142447</v>
      </c>
      <c r="J136" s="9">
        <f>EXP(($C$15*(I136-$C$13))/($C$16*I136*$C$13))</f>
        <v>7.9704396308028131E-4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>O136*J136</f>
        <v>6.0499455966783115E-4</v>
      </c>
      <c r="Q136" s="12">
        <f>P136*$B$138</f>
        <v>1.5729858551363611E-4</v>
      </c>
      <c r="R136" s="9">
        <f>L136*$B$138</f>
        <v>0.19735245833333334</v>
      </c>
      <c r="S136" s="13">
        <f>Q136/R136</f>
        <v>7.9704396308028142E-4</v>
      </c>
      <c r="T136" s="2">
        <f>$B$137/100</f>
        <v>0.01</v>
      </c>
      <c r="U136" s="14">
        <f>S136*T136</f>
        <v>7.9704396308028144E-6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>AR136*AQ136</f>
        <v>5.0000000000000001E-3</v>
      </c>
      <c r="AT136" s="1">
        <f>(AS136+AM136+AD136+AA136+U136+X136+AG136+AJ136+AP136)</f>
        <v>5.4979704396308027E-3</v>
      </c>
      <c r="AU136" s="9">
        <f>$B$136/12</f>
        <v>75.904791666666668</v>
      </c>
      <c r="AV136" s="1">
        <f>$B$138</f>
        <v>0.26</v>
      </c>
      <c r="AW136" s="1">
        <f>$E$10/12</f>
        <v>488.58333333333331</v>
      </c>
      <c r="AX136" s="1">
        <f>AW136*10000*AV136*0.67*AU136*AT136</f>
        <v>355188.08764043485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>D122</f>
        <v>-23.0348767149707</v>
      </c>
      <c r="E137" s="10">
        <f>D136</f>
        <v>-21.755657668575498</v>
      </c>
      <c r="F137" s="7" t="s">
        <v>83</v>
      </c>
      <c r="G137" s="1">
        <v>2</v>
      </c>
      <c r="H137" s="9">
        <f>E138</f>
        <v>-23.0348767149707</v>
      </c>
      <c r="I137" s="9">
        <f>H137+273.15</f>
        <v>250.11512328502928</v>
      </c>
      <c r="J137" s="9">
        <f>EXP(($C$15*(I137-$C$13))/($C$16*I137*$C$13))</f>
        <v>6.5381119466732687E-4</v>
      </c>
      <c r="K137" s="9">
        <f>$B$136/12</f>
        <v>75.904791666666668</v>
      </c>
      <c r="L137" s="9">
        <f>K137*$B$137/100</f>
        <v>0.75904791666666671</v>
      </c>
      <c r="M137" s="1" t="s">
        <v>83</v>
      </c>
      <c r="O137" s="9">
        <f>L137+O136-P136-N137</f>
        <v>1.5174908387736656</v>
      </c>
      <c r="P137" s="9">
        <f>O137*J137</f>
        <v>9.9215249819533421E-4</v>
      </c>
      <c r="Q137" s="12">
        <f>P137*$B$138</f>
        <v>2.5795964953078689E-4</v>
      </c>
      <c r="R137" s="9">
        <f>L137*$B$138</f>
        <v>0.19735245833333334</v>
      </c>
      <c r="S137" s="13">
        <f>Q137/R137</f>
        <v>1.3071012730689498E-3</v>
      </c>
      <c r="T137" s="2">
        <f>$B$137/100</f>
        <v>0.01</v>
      </c>
      <c r="U137" s="14">
        <f>S137*T137</f>
        <v>1.3071012730689498E-5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>AF137*AE137</f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>AR137*AQ137</f>
        <v>5.0000000000000001E-3</v>
      </c>
      <c r="AT137" s="1">
        <f>(AS137+AM137+AD137+AA137+U137+X137+AG137+AJ137+AP137)</f>
        <v>5.5030710127306898E-3</v>
      </c>
      <c r="AU137" s="9">
        <f>$B$136/12</f>
        <v>75.904791666666668</v>
      </c>
      <c r="AV137" s="1">
        <f>$B$138</f>
        <v>0.26</v>
      </c>
      <c r="AW137" s="1">
        <f>$E$10/12</f>
        <v>488.58333333333331</v>
      </c>
      <c r="AX137" s="1">
        <f>AW137*10000*AV137*0.67*AU137*AT137</f>
        <v>355517.6024723372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>D123</f>
        <v>-20.0550880231463</v>
      </c>
      <c r="E138" s="10">
        <f>D137</f>
        <v>-23.0348767149707</v>
      </c>
      <c r="F138" s="7" t="s">
        <v>83</v>
      </c>
      <c r="G138" s="1">
        <v>3</v>
      </c>
      <c r="H138" s="9">
        <f>E139</f>
        <v>-20.0550880231463</v>
      </c>
      <c r="I138" s="9">
        <f>H138+273.15</f>
        <v>253.09491197685367</v>
      </c>
      <c r="J138" s="9">
        <f>EXP(($C$15*(I138-$C$13))/($C$16*I138*$C$13))</f>
        <v>1.033956695782622E-3</v>
      </c>
      <c r="K138" s="9">
        <f>$B$136/12</f>
        <v>75.904791666666668</v>
      </c>
      <c r="L138" s="9">
        <f>K138*$B$137/100</f>
        <v>0.75904791666666671</v>
      </c>
      <c r="M138" s="1" t="s">
        <v>83</v>
      </c>
      <c r="O138" s="9">
        <f>L138+O137-P137-N138</f>
        <v>2.275546602942137</v>
      </c>
      <c r="P138" s="9">
        <f>O138*J138</f>
        <v>2.3528166466774219E-3</v>
      </c>
      <c r="Q138" s="12">
        <f>P138*$B$138</f>
        <v>6.1173232813612974E-4</v>
      </c>
      <c r="R138" s="9">
        <f>L138*$B$138</f>
        <v>0.19735245833333334</v>
      </c>
      <c r="S138" s="13">
        <f>Q138/R138</f>
        <v>3.0996944922920505E-3</v>
      </c>
      <c r="T138" s="2">
        <f>$B$137/100</f>
        <v>0.01</v>
      </c>
      <c r="U138" s="14">
        <f>S138*T138</f>
        <v>3.0996944922920508E-5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>AF138*AE138</f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>AR138*AQ138</f>
        <v>5.0000000000000001E-3</v>
      </c>
      <c r="AT138" s="1">
        <f>(AS138+AM138+AD138+AA138+U138+X138+AG138+AJ138+AP138)</f>
        <v>5.5209969449229205E-3</v>
      </c>
      <c r="AU138" s="9">
        <f>$B$136/12</f>
        <v>75.904791666666668</v>
      </c>
      <c r="AV138" s="1">
        <f>$B$138</f>
        <v>0.26</v>
      </c>
      <c r="AW138" s="1">
        <f>$E$10/12</f>
        <v>488.58333333333331</v>
      </c>
      <c r="AX138" s="1">
        <f>AW138*10000*AV138*0.67*AU138*AT138</f>
        <v>356675.68028385745</v>
      </c>
    </row>
    <row r="139" spans="1:54" x14ac:dyDescent="0.15">
      <c r="C139" s="7">
        <v>3</v>
      </c>
      <c r="D139" s="7">
        <f>D124</f>
        <v>-11.029009736511799</v>
      </c>
      <c r="E139" s="10">
        <f>D138</f>
        <v>-20.0550880231463</v>
      </c>
      <c r="F139" s="7" t="s">
        <v>83</v>
      </c>
      <c r="G139" s="1">
        <v>4</v>
      </c>
      <c r="H139" s="9">
        <f>E140</f>
        <v>-11.029009736511799</v>
      </c>
      <c r="I139" s="9">
        <f>H139+273.15</f>
        <v>262.12099026348818</v>
      </c>
      <c r="J139" s="9">
        <f>EXP(($C$15*(I139-$C$13))/($C$16*I139*$C$13))</f>
        <v>3.8889135784621947E-3</v>
      </c>
      <c r="K139" s="9">
        <f>$B$136/12</f>
        <v>75.904791666666668</v>
      </c>
      <c r="L139" s="9">
        <f>K139*$B$137/100</f>
        <v>0.75904791666666671</v>
      </c>
      <c r="M139" s="1" t="s">
        <v>83</v>
      </c>
      <c r="O139" s="9">
        <f>L139+O138-P138-N139</f>
        <v>3.0322417029621263</v>
      </c>
      <c r="P139" s="9">
        <f>O139*J139</f>
        <v>1.1792125931828741E-2</v>
      </c>
      <c r="Q139" s="12">
        <f>P139*$B$138</f>
        <v>3.0659527422754727E-3</v>
      </c>
      <c r="R139" s="9">
        <f>L139*$B$138</f>
        <v>0.19735245833333334</v>
      </c>
      <c r="S139" s="13">
        <f>Q139/R139</f>
        <v>1.5535417030868703E-2</v>
      </c>
      <c r="T139" s="2">
        <f>$B$137/100</f>
        <v>0.01</v>
      </c>
      <c r="U139" s="14">
        <f>S139*T139</f>
        <v>1.5535417030868704E-4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>AF139*AE139</f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>AR139*AQ139</f>
        <v>5.0000000000000001E-3</v>
      </c>
      <c r="AT139" s="1">
        <f>(AS139+AM139+AD139+AA139+U139+X139+AG139+AJ139+AP139)</f>
        <v>5.6453541703086873E-3</v>
      </c>
      <c r="AU139" s="9">
        <f>$B$136/12</f>
        <v>75.904791666666668</v>
      </c>
      <c r="AV139" s="1">
        <f>$B$138</f>
        <v>0.26</v>
      </c>
      <c r="AW139" s="1">
        <f>$E$10/12</f>
        <v>488.58333333333331</v>
      </c>
      <c r="AX139" s="1">
        <f>AW139*10000*AV139*0.67*AU139*AT139</f>
        <v>364709.59126137936</v>
      </c>
    </row>
    <row r="140" spans="1:54" x14ac:dyDescent="0.15">
      <c r="C140" s="7">
        <v>4</v>
      </c>
      <c r="D140" s="7">
        <f>D125</f>
        <v>-3.7898347124618401</v>
      </c>
      <c r="E140" s="10">
        <f>D139</f>
        <v>-11.029009736511799</v>
      </c>
      <c r="F140" s="7" t="s">
        <v>83</v>
      </c>
      <c r="G140" s="1">
        <v>5</v>
      </c>
      <c r="H140" s="9">
        <f>E141</f>
        <v>-3.7898347124618401</v>
      </c>
      <c r="I140" s="9">
        <f>H140+273.15</f>
        <v>269.36016528753811</v>
      </c>
      <c r="J140" s="9">
        <f>EXP(($C$15*(I140-$C$13))/($C$16*I140*$C$13))</f>
        <v>1.0553416037774448E-2</v>
      </c>
      <c r="K140" s="9">
        <f>$B$136/12</f>
        <v>75.904791666666668</v>
      </c>
      <c r="L140" s="9">
        <f>K140*$B$137/100</f>
        <v>0.75904791666666671</v>
      </c>
      <c r="M140" s="1" t="s">
        <v>85</v>
      </c>
      <c r="N140" s="9">
        <f>(O139-P139)*$C$24/100</f>
        <v>0</v>
      </c>
      <c r="O140" s="9">
        <f>L140+O139-P139-N140</f>
        <v>3.7794974936969643</v>
      </c>
      <c r="P140" s="9">
        <f>O140*J140</f>
        <v>3.9886609464709871E-2</v>
      </c>
      <c r="Q140" s="12">
        <f>P140*$B$138</f>
        <v>1.0370518460824566E-2</v>
      </c>
      <c r="R140" s="9">
        <f>L140*$B$138</f>
        <v>0.19735245833333334</v>
      </c>
      <c r="S140" s="13">
        <f>Q140/R140</f>
        <v>5.2548210183977012E-2</v>
      </c>
      <c r="T140" s="2">
        <f>$B$137/100</f>
        <v>0.01</v>
      </c>
      <c r="U140" s="14">
        <f>S140*T140</f>
        <v>5.2548210183977009E-4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>AF140*AE140</f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>AR140*AQ140</f>
        <v>5.0000000000000001E-3</v>
      </c>
      <c r="AT140" s="1">
        <f>(AS140+AM140+AD140+AA140+U140+X140+AG140+AJ140+AP140)</f>
        <v>6.0154821018397701E-3</v>
      </c>
      <c r="AU140" s="9">
        <f>$B$136/12</f>
        <v>75.904791666666668</v>
      </c>
      <c r="AV140" s="1">
        <f>$B$138</f>
        <v>0.26</v>
      </c>
      <c r="AW140" s="1">
        <f>$E$10/12</f>
        <v>488.58333333333331</v>
      </c>
      <c r="AX140" s="1">
        <f>AW140*10000*AV140*0.67*AU140*AT140</f>
        <v>388621.14801243081</v>
      </c>
    </row>
    <row r="141" spans="1:54" x14ac:dyDescent="0.15">
      <c r="C141" s="7">
        <v>5</v>
      </c>
      <c r="D141" s="7">
        <f>D126</f>
        <v>4.47320376647576</v>
      </c>
      <c r="E141" s="10">
        <f>D140</f>
        <v>-3.7898347124618401</v>
      </c>
      <c r="F141" s="7" t="s">
        <v>85</v>
      </c>
      <c r="G141" s="1">
        <v>6</v>
      </c>
      <c r="H141" s="9">
        <f>E142</f>
        <v>4.47320376647576</v>
      </c>
      <c r="I141" s="9">
        <f>H141+273.15</f>
        <v>277.62320376647574</v>
      </c>
      <c r="J141" s="9">
        <f>EXP(($C$15*(I141-$C$13))/($C$16*I141*$C$13))</f>
        <v>3.0948854243396207E-2</v>
      </c>
      <c r="K141" s="9">
        <f>$B$136/12</f>
        <v>75.904791666666668</v>
      </c>
      <c r="L141" s="9">
        <f>K141*$B$137/100</f>
        <v>0.75904791666666671</v>
      </c>
      <c r="M141" s="1" t="s">
        <v>83</v>
      </c>
      <c r="O141" s="9">
        <f>L141+O140-P140-N141</f>
        <v>4.4986588008989212</v>
      </c>
      <c r="P141" s="9">
        <f>O141*J141</f>
        <v>0.13922833551979227</v>
      </c>
      <c r="Q141" s="12">
        <f>P141*$B$138</f>
        <v>3.6199367235145989E-2</v>
      </c>
      <c r="R141" s="9">
        <f>L141*$B$138</f>
        <v>0.19735245833333334</v>
      </c>
      <c r="S141" s="13">
        <f>Q141/R141</f>
        <v>0.18342496232808173</v>
      </c>
      <c r="T141" s="2">
        <f>$B$137/100</f>
        <v>0.01</v>
      </c>
      <c r="U141" s="14">
        <f>S141*T141</f>
        <v>1.8342496232808172E-3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>AF141*AE141</f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>AR141*AQ141</f>
        <v>5.0000000000000001E-3</v>
      </c>
      <c r="AT141" s="1">
        <f>(AS141+AM141+AD141+AA141+U141+X141+AG141+AJ141+AP141)</f>
        <v>7.3242496232808173E-3</v>
      </c>
      <c r="AU141" s="9">
        <f>$B$136/12</f>
        <v>75.904791666666668</v>
      </c>
      <c r="AV141" s="1">
        <f>$B$138</f>
        <v>0.26</v>
      </c>
      <c r="AW141" s="1">
        <f>$E$10/12</f>
        <v>488.58333333333331</v>
      </c>
      <c r="AX141" s="1">
        <f>AW141*10000*AV141*0.67*AU141*AT141</f>
        <v>473172.09971557843</v>
      </c>
    </row>
    <row r="142" spans="1:54" x14ac:dyDescent="0.15">
      <c r="C142" s="7">
        <v>6</v>
      </c>
      <c r="D142" s="7">
        <f>D127</f>
        <v>13.1558845901961</v>
      </c>
      <c r="E142" s="10">
        <f>D141</f>
        <v>4.47320376647576</v>
      </c>
      <c r="F142" s="7" t="s">
        <v>83</v>
      </c>
      <c r="G142" s="1">
        <v>7</v>
      </c>
      <c r="H142" s="9">
        <f>E143</f>
        <v>13.1558845901961</v>
      </c>
      <c r="I142" s="9">
        <f>H142+273.15</f>
        <v>286.30588459019606</v>
      </c>
      <c r="J142" s="9">
        <f>EXP(($C$15*(I142-$C$13))/($C$16*I142*$C$13))</f>
        <v>8.9653191872132831E-2</v>
      </c>
      <c r="K142" s="9">
        <f>$B$136/12</f>
        <v>75.904791666666668</v>
      </c>
      <c r="L142" s="9">
        <f>K142*$B$137/100</f>
        <v>0.75904791666666671</v>
      </c>
      <c r="M142" s="1" t="s">
        <v>83</v>
      </c>
      <c r="O142" s="9">
        <f>L142+O141-P141-N142</f>
        <v>5.1184783820457955</v>
      </c>
      <c r="P142" s="9">
        <f>O142*J142</f>
        <v>0.45888792447891574</v>
      </c>
      <c r="Q142" s="12">
        <f>P142*$B$138</f>
        <v>0.1193108603645181</v>
      </c>
      <c r="R142" s="9">
        <f>L142*$B$138</f>
        <v>0.19735245833333334</v>
      </c>
      <c r="S142" s="13">
        <f>Q142/R142</f>
        <v>0.60455725442750252</v>
      </c>
      <c r="T142" s="2">
        <f>$B$137/100</f>
        <v>0.01</v>
      </c>
      <c r="U142" s="14">
        <f>S142*T142</f>
        <v>6.0455725442750251E-3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>AF142*AE142</f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>AR142*AQ142</f>
        <v>5.0000000000000001E-3</v>
      </c>
      <c r="AT142" s="1">
        <f>(AS142+AM142+AD142+AA142+U142+X142+AG142+AJ142+AP142)</f>
        <v>1.1535572544275025E-2</v>
      </c>
      <c r="AU142" s="9">
        <f>$B$136/12</f>
        <v>75.904791666666668</v>
      </c>
      <c r="AV142" s="1">
        <f>$B$138</f>
        <v>0.26</v>
      </c>
      <c r="AW142" s="1">
        <f>$E$10/12</f>
        <v>488.58333333333331</v>
      </c>
      <c r="AX142" s="1">
        <f>AW142*10000*AV142*0.67*AU142*AT142</f>
        <v>745238.2650703541</v>
      </c>
    </row>
    <row r="143" spans="1:54" x14ac:dyDescent="0.15">
      <c r="C143" s="7">
        <v>7</v>
      </c>
      <c r="D143" s="7">
        <f>D128</f>
        <v>15.099884401779001</v>
      </c>
      <c r="E143" s="10">
        <f>D142</f>
        <v>13.1558845901961</v>
      </c>
      <c r="F143" s="7" t="s">
        <v>83</v>
      </c>
      <c r="G143" s="1">
        <v>8</v>
      </c>
      <c r="H143" s="9">
        <f>E144</f>
        <v>15.099884401779001</v>
      </c>
      <c r="I143" s="9">
        <f>H143+273.15</f>
        <v>288.24988440177896</v>
      </c>
      <c r="J143" s="9">
        <f>EXP(($C$15*(I143-$C$13))/($C$16*I143*$C$13))</f>
        <v>0.11276501077859001</v>
      </c>
      <c r="K143" s="9">
        <f>$B$136/12</f>
        <v>75.904791666666668</v>
      </c>
      <c r="L143" s="9">
        <f>K143*$B$137/100</f>
        <v>0.75904791666666671</v>
      </c>
      <c r="M143" s="1" t="s">
        <v>83</v>
      </c>
      <c r="O143" s="9">
        <f>L143+O142-P142-N143</f>
        <v>5.4186383742335469</v>
      </c>
      <c r="P143" s="9">
        <f>O143*J143</f>
        <v>0.61103281467572734</v>
      </c>
      <c r="Q143" s="12">
        <f>P143*$B$138</f>
        <v>0.15886853181568911</v>
      </c>
      <c r="R143" s="9">
        <f>L143*$B$138</f>
        <v>0.19735245833333334</v>
      </c>
      <c r="S143" s="13">
        <f>Q143/R143</f>
        <v>0.80499900106314404</v>
      </c>
      <c r="T143" s="2">
        <f>$B$137/100</f>
        <v>0.01</v>
      </c>
      <c r="U143" s="14">
        <f>S143*T143</f>
        <v>8.0499900106314401E-3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>AF143*AE143</f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>AR143*AQ143</f>
        <v>7.4999999999999997E-3</v>
      </c>
      <c r="AT143" s="1">
        <f>(AS143+AM143+AD143+AA143+U143+X143+AG143+AJ143+AP143)</f>
        <v>1.7999990010631441E-2</v>
      </c>
      <c r="AU143" s="9">
        <f>$B$136/12</f>
        <v>75.904791666666668</v>
      </c>
      <c r="AV143" s="1">
        <f>$B$138</f>
        <v>0.26</v>
      </c>
      <c r="AW143" s="1">
        <f>$E$10/12</f>
        <v>488.58333333333331</v>
      </c>
      <c r="AX143" s="1">
        <f>AW143*10000*AV143*0.67*AU143*AT143</f>
        <v>1162862.2051762864</v>
      </c>
    </row>
    <row r="144" spans="1:54" x14ac:dyDescent="0.15">
      <c r="C144" s="7">
        <v>8</v>
      </c>
      <c r="D144" s="7">
        <f>D129</f>
        <v>13.3568955858411</v>
      </c>
      <c r="E144" s="10">
        <f>D143</f>
        <v>15.099884401779001</v>
      </c>
      <c r="F144" s="7" t="s">
        <v>83</v>
      </c>
      <c r="G144" s="1">
        <v>9</v>
      </c>
      <c r="H144" s="9">
        <f>E145</f>
        <v>13.3568955858411</v>
      </c>
      <c r="I144" s="9">
        <f>H144+273.15</f>
        <v>286.50689558584105</v>
      </c>
      <c r="J144" s="9">
        <f>EXP(($C$15*(I144-$C$13))/($C$16*I144*$C$13))</f>
        <v>9.1818039900587581E-2</v>
      </c>
      <c r="K144" s="9">
        <f>$B$136/12</f>
        <v>75.904791666666668</v>
      </c>
      <c r="L144" s="9">
        <f>K144*$B$137/100</f>
        <v>0.75904791666666671</v>
      </c>
      <c r="M144" s="1" t="s">
        <v>83</v>
      </c>
      <c r="O144" s="9">
        <f>L144+O143-P143-N144</f>
        <v>5.5666534762244861</v>
      </c>
      <c r="P144" s="9">
        <f>O144*J144</f>
        <v>0.51111921099272439</v>
      </c>
      <c r="Q144" s="12">
        <f>P144*$B$138</f>
        <v>0.13289099485810835</v>
      </c>
      <c r="R144" s="9">
        <f>L144*$B$138</f>
        <v>0.19735245833333334</v>
      </c>
      <c r="S144" s="13">
        <f>Q144/R144</f>
        <v>0.6733688345227099</v>
      </c>
      <c r="T144" s="2">
        <f>$B$137/100</f>
        <v>0.01</v>
      </c>
      <c r="U144" s="14">
        <f>S144*T144</f>
        <v>6.7336883452270993E-3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>AF144*AE144</f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>AR144*AQ144</f>
        <v>5.0000000000000001E-3</v>
      </c>
      <c r="AT144" s="1">
        <f>(AS144+AM144+AD144+AA144+U144+X144+AG144+AJ144+AP144)</f>
        <v>1.22236883452271E-2</v>
      </c>
      <c r="AU144" s="9">
        <f>$B$136/12</f>
        <v>75.904791666666668</v>
      </c>
      <c r="AV144" s="1">
        <f>$B$138</f>
        <v>0.26</v>
      </c>
      <c r="AW144" s="1">
        <f>$E$10/12</f>
        <v>488.58333333333331</v>
      </c>
      <c r="AX144" s="1">
        <f>AW144*10000*AV144*0.67*AU144*AT144</f>
        <v>789692.94850290939</v>
      </c>
    </row>
    <row r="145" spans="3:51" x14ac:dyDescent="0.15">
      <c r="C145" s="7">
        <v>9</v>
      </c>
      <c r="D145" s="7">
        <f>D130</f>
        <v>6.2350453892016002</v>
      </c>
      <c r="E145" s="10">
        <f>D144</f>
        <v>13.3568955858411</v>
      </c>
      <c r="F145" s="7" t="s">
        <v>83</v>
      </c>
      <c r="G145" s="1">
        <v>10</v>
      </c>
      <c r="H145" s="9">
        <f>E146</f>
        <v>6.2350453892016002</v>
      </c>
      <c r="I145" s="9">
        <f>H145+273.15</f>
        <v>279.38504538920159</v>
      </c>
      <c r="J145" s="9">
        <f>EXP(($C$15*(I145-$C$13))/($C$16*I145*$C$13))</f>
        <v>3.8609744894850861E-2</v>
      </c>
      <c r="K145" s="9">
        <f>$B$136/12</f>
        <v>75.904791666666668</v>
      </c>
      <c r="L145" s="9">
        <f>K145*$B$137/100</f>
        <v>0.75904791666666671</v>
      </c>
      <c r="M145" s="1" t="s">
        <v>83</v>
      </c>
      <c r="O145" s="9">
        <f>L145+O144-P144-N145</f>
        <v>5.8145821818984285</v>
      </c>
      <c r="P145" s="9">
        <f>O145*J145</f>
        <v>0.22449953471324363</v>
      </c>
      <c r="Q145" s="12">
        <f>P145*$B$138</f>
        <v>5.8369879025443348E-2</v>
      </c>
      <c r="R145" s="9">
        <f>L145*$B$138</f>
        <v>0.19735245833333334</v>
      </c>
      <c r="S145" s="13">
        <f>Q145/R145</f>
        <v>0.29576464118250373</v>
      </c>
      <c r="T145" s="2">
        <f>$B$137/100</f>
        <v>0.01</v>
      </c>
      <c r="U145" s="14">
        <f>S145*T145</f>
        <v>2.9576464118250372E-3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>AF145*AE145</f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>AR145*AQ145</f>
        <v>5.0000000000000001E-3</v>
      </c>
      <c r="AT145" s="1">
        <f>(AS145+AM145+AD145+AA145+U145+X145+AG145+AJ145+AP145)</f>
        <v>8.447646411825039E-3</v>
      </c>
      <c r="AU145" s="9">
        <f>$B$136/12</f>
        <v>75.904791666666668</v>
      </c>
      <c r="AV145" s="1">
        <f>$B$138</f>
        <v>0.26</v>
      </c>
      <c r="AW145" s="1">
        <f>$E$10/12</f>
        <v>488.58333333333331</v>
      </c>
      <c r="AX145" s="1">
        <f>AW145*10000*AV145*0.67*AU145*AT145</f>
        <v>545747.45481538191</v>
      </c>
    </row>
    <row r="146" spans="3:51" x14ac:dyDescent="0.15">
      <c r="C146" s="7">
        <v>10</v>
      </c>
      <c r="D146" s="7">
        <f>D131</f>
        <v>-2.6325424116530698</v>
      </c>
      <c r="E146" s="10">
        <f>D145</f>
        <v>6.2350453892016002</v>
      </c>
      <c r="F146" s="7" t="s">
        <v>83</v>
      </c>
      <c r="G146" s="1">
        <v>11</v>
      </c>
      <c r="H146" s="9">
        <f>E147</f>
        <v>-2.6325424116530698</v>
      </c>
      <c r="I146" s="9">
        <f>H146+273.15</f>
        <v>270.51745758834693</v>
      </c>
      <c r="J146" s="9">
        <f>EXP(($C$15*(I146-$C$13))/($C$16*I146*$C$13))</f>
        <v>1.2318381346329657E-2</v>
      </c>
      <c r="K146" s="9">
        <f>$B$136/12</f>
        <v>75.904791666666668</v>
      </c>
      <c r="L146" s="9">
        <f>K146*$B$137/100</f>
        <v>0.75904791666666671</v>
      </c>
      <c r="M146" s="1" t="s">
        <v>85</v>
      </c>
      <c r="N146" s="9">
        <f>(O145-P145)*$C$24/100</f>
        <v>0</v>
      </c>
      <c r="O146" s="9">
        <f>L146+O145-P145-N146</f>
        <v>6.349130563851852</v>
      </c>
      <c r="P146" s="9">
        <f>O146*J146</f>
        <v>7.821101150316416E-2</v>
      </c>
      <c r="Q146" s="12">
        <f>P146*$B$138</f>
        <v>2.0334862990822683E-2</v>
      </c>
      <c r="R146" s="9">
        <f>L146*$B$138</f>
        <v>0.19735245833333334</v>
      </c>
      <c r="S146" s="13">
        <f>Q146/R146</f>
        <v>0.10303830599604986</v>
      </c>
      <c r="T146" s="2">
        <f>$B$137/100</f>
        <v>0.01</v>
      </c>
      <c r="U146" s="14">
        <f>S146*T146</f>
        <v>1.0303830599604988E-3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>AF146*AE146</f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>AR146*AQ146</f>
        <v>5.0000000000000001E-3</v>
      </c>
      <c r="AT146" s="1">
        <f>(AS146+AM146+AD146+AA146+U146+X146+AG146+AJ146+AP146)</f>
        <v>6.5203830599604986E-3</v>
      </c>
      <c r="AU146" s="9">
        <f>$B$136/12</f>
        <v>75.904791666666668</v>
      </c>
      <c r="AV146" s="1">
        <f>$B$138</f>
        <v>0.26</v>
      </c>
      <c r="AW146" s="1">
        <f>$E$10/12</f>
        <v>488.58333333333331</v>
      </c>
      <c r="AX146" s="1">
        <f>AW146*10000*AV146*0.67*AU146*AT146</f>
        <v>421239.51286758407</v>
      </c>
    </row>
    <row r="147" spans="3:51" x14ac:dyDescent="0.15">
      <c r="C147" s="7">
        <v>11</v>
      </c>
      <c r="D147" s="7">
        <f>D132</f>
        <v>-15.2975470946595</v>
      </c>
      <c r="E147" s="10">
        <f>D146</f>
        <v>-2.6325424116530698</v>
      </c>
      <c r="F147" s="7" t="s">
        <v>85</v>
      </c>
      <c r="G147" s="1">
        <v>12</v>
      </c>
      <c r="H147" s="9">
        <f>E148</f>
        <v>-15.2975470946595</v>
      </c>
      <c r="I147" s="9">
        <f>H147+273.15</f>
        <v>257.8524529053405</v>
      </c>
      <c r="J147" s="9">
        <f>EXP(($C$15*(I147-$C$13))/($C$16*I147*$C$13))</f>
        <v>2.1026645013813273E-3</v>
      </c>
      <c r="K147" s="9">
        <f>$B$136/12</f>
        <v>75.904791666666668</v>
      </c>
      <c r="L147" s="9">
        <f>K147*$B$137/100</f>
        <v>0.75904791666666671</v>
      </c>
      <c r="M147" s="1" t="s">
        <v>83</v>
      </c>
      <c r="O147" s="9">
        <f>L147+O146-P146-N147</f>
        <v>7.0299674690153546</v>
      </c>
      <c r="P147" s="9">
        <f>O147*J147</f>
        <v>1.4781663042964122E-2</v>
      </c>
      <c r="Q147" s="12">
        <f>P147*$B$138</f>
        <v>3.8432323911706721E-3</v>
      </c>
      <c r="R147" s="9">
        <f>L147*$B$138</f>
        <v>0.19735245833333334</v>
      </c>
      <c r="S147" s="13">
        <f>Q147/R147</f>
        <v>1.9473952458597472E-2</v>
      </c>
      <c r="T147" s="2">
        <f>$B$137/100</f>
        <v>0.01</v>
      </c>
      <c r="U147" s="14">
        <f>S147*T147</f>
        <v>1.9473952458597471E-4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>AF147*AE147</f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>AR147*AQ147</f>
        <v>5.0000000000000001E-3</v>
      </c>
      <c r="AT147" s="1">
        <f>(AS147+AM147+AD147+AA147+U147+X147+AG147+AJ147+AP147)</f>
        <v>5.6847395245859748E-3</v>
      </c>
      <c r="AU147" s="9">
        <f>$B$136/12</f>
        <v>75.904791666666668</v>
      </c>
      <c r="AV147" s="1">
        <f>$B$138</f>
        <v>0.26</v>
      </c>
      <c r="AW147" s="1">
        <f>$E$10/12</f>
        <v>488.58333333333331</v>
      </c>
      <c r="AX147" s="1">
        <f>AW147*10000*AV147*0.67*AU147*AT147</f>
        <v>367254.02266936819</v>
      </c>
      <c r="AY147" s="1">
        <f>SUM(AX136:AX147)</f>
        <v>6325918.618487902</v>
      </c>
    </row>
    <row r="148" spans="3:51" x14ac:dyDescent="0.15">
      <c r="C148" s="7">
        <v>12</v>
      </c>
      <c r="D148" s="7">
        <f>D133</f>
        <v>-20.413492666753601</v>
      </c>
      <c r="E148" s="10">
        <f>D147</f>
        <v>-15.2975470946595</v>
      </c>
      <c r="F148" s="7" t="s">
        <v>83</v>
      </c>
    </row>
  </sheetData>
  <mergeCells count="88">
    <mergeCell ref="R1:W1"/>
    <mergeCell ref="R2:T2"/>
    <mergeCell ref="U2:W2"/>
    <mergeCell ref="A6:B6"/>
    <mergeCell ref="A7:B7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AK40:AM40"/>
    <mergeCell ref="AN40:AP40"/>
    <mergeCell ref="S24:U24"/>
    <mergeCell ref="V24:X24"/>
    <mergeCell ref="Y24:AA24"/>
    <mergeCell ref="AB24:AD24"/>
    <mergeCell ref="AE24:AG24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F87:AG87"/>
    <mergeCell ref="AH87:AI87"/>
    <mergeCell ref="S71:U71"/>
    <mergeCell ref="V71:X71"/>
    <mergeCell ref="Y71:AA71"/>
    <mergeCell ref="AB71:AD71"/>
    <mergeCell ref="AE71:AG71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48"/>
  <sheetViews>
    <sheetView topLeftCell="A10" workbookViewId="0">
      <pane xSplit="4" topLeftCell="E1" activePane="topRight" state="frozen"/>
      <selection pane="topRight" activeCell="R26" sqref="R26:R37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11.5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0</v>
      </c>
      <c r="G2" s="2">
        <v>0.1</v>
      </c>
      <c r="H2" s="2">
        <v>43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94804700</v>
      </c>
      <c r="F3" s="2">
        <v>2206.4250000000002</v>
      </c>
      <c r="G3" s="2">
        <v>0.24</v>
      </c>
      <c r="H3" s="2">
        <v>24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2622000</v>
      </c>
      <c r="F4" s="2">
        <v>134.685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5230000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78227600</v>
      </c>
      <c r="F6" s="2">
        <v>92.746499999999997</v>
      </c>
      <c r="G6" s="2">
        <v>0.48</v>
      </c>
      <c r="H6" s="2">
        <v>31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10481944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51974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(AV53+AV69+AV84+AO100+AY116+AY132+BB132+AY147)/10000</f>
        <v>792195683.19059181</v>
      </c>
      <c r="J13" s="6" t="s">
        <v>37</v>
      </c>
      <c r="K13" s="6">
        <f>I13/(10000*1000)</f>
        <v>79.219568319059178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0</v>
      </c>
      <c r="C26" s="7" t="s">
        <v>82</v>
      </c>
      <c r="D26" s="8">
        <v>3.3020271150599299</v>
      </c>
      <c r="E26" s="7"/>
      <c r="F26" s="7"/>
      <c r="G26" s="1">
        <v>1</v>
      </c>
      <c r="H26" s="9">
        <f t="shared" ref="H26:H37" si="0">E27</f>
        <v>3.3020271150599299</v>
      </c>
      <c r="I26" s="9">
        <f t="shared" ref="I26:I37" si="1">H26+273.15</f>
        <v>276.45202711505993</v>
      </c>
      <c r="J26" s="9">
        <f t="shared" ref="J26:J37" si="2">EXP(($C$15*(I26-$C$13))/($C$16*I26*$C$13))</f>
        <v>2.6675757662696038E-2</v>
      </c>
      <c r="K26" s="9">
        <f t="shared" ref="K26:K37" si="3">$B$26/12</f>
        <v>0</v>
      </c>
      <c r="L26" s="9">
        <f t="shared" ref="L26:L37" si="4">K26*$B$27/100</f>
        <v>0</v>
      </c>
      <c r="M26" s="1" t="s">
        <v>83</v>
      </c>
      <c r="O26" s="9">
        <f>L26</f>
        <v>0</v>
      </c>
      <c r="P26" s="9">
        <f t="shared" ref="P26:P37" si="5">O26*J26</f>
        <v>0</v>
      </c>
      <c r="Q26" s="12">
        <f t="shared" ref="Q26:Q37" si="6">P26*$B$28</f>
        <v>0</v>
      </c>
      <c r="R26" s="9">
        <v>1</v>
      </c>
      <c r="S26" s="13">
        <f t="shared" ref="S26:S37" si="7">Q26/R26</f>
        <v>0</v>
      </c>
      <c r="T26" s="2">
        <f t="shared" ref="T26:T37" si="8">$B$27/100</f>
        <v>0.43</v>
      </c>
      <c r="U26" s="14">
        <f t="shared" ref="U26:U37" si="9">S26*T26</f>
        <v>0</v>
      </c>
      <c r="V26" s="13"/>
      <c r="W26" s="2"/>
      <c r="X26" s="14"/>
      <c r="Y26" s="2">
        <v>0.02</v>
      </c>
      <c r="Z26" s="2">
        <v>0.4</v>
      </c>
      <c r="AA26" s="2">
        <f t="shared" ref="AA26:AA37" si="10">Y26*Z26</f>
        <v>8.0000000000000002E-3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0.17</v>
      </c>
      <c r="AP26" s="2">
        <f t="shared" ref="AP26:AP37" si="11">AO26*AN26</f>
        <v>1.7000000000000001E-3</v>
      </c>
      <c r="AQ26" s="1">
        <f t="shared" ref="AQ26:AQ37" si="12">(AP26+AM26+AD26+AA26+U26+X26+AG26+AJ26)</f>
        <v>9.7000000000000003E-3</v>
      </c>
      <c r="AR26" s="9">
        <f t="shared" ref="AR26:AR37" si="13">$B$26/12</f>
        <v>0</v>
      </c>
      <c r="AS26" s="1">
        <f t="shared" ref="AS26:AS37" si="14">$B$28</f>
        <v>0.1</v>
      </c>
      <c r="AT26" s="1">
        <f t="shared" ref="AT26:AT37" si="15">$E$2/12</f>
        <v>0</v>
      </c>
      <c r="AU26" s="1">
        <f t="shared" ref="AU26:AU37" si="16">AT26*10000*AS26*0.67*AR26*AQ26</f>
        <v>0</v>
      </c>
    </row>
    <row r="27" spans="1:47" x14ac:dyDescent="0.15">
      <c r="A27" s="1" t="s">
        <v>84</v>
      </c>
      <c r="B27" s="1">
        <f>H2</f>
        <v>43</v>
      </c>
      <c r="C27" s="7">
        <v>1</v>
      </c>
      <c r="D27" s="8">
        <v>-0.48949655356989202</v>
      </c>
      <c r="E27" s="10">
        <f t="shared" ref="E27:E38" si="17">D26</f>
        <v>3.3020271150599299</v>
      </c>
      <c r="F27" s="7" t="s">
        <v>83</v>
      </c>
      <c r="G27" s="1">
        <v>2</v>
      </c>
      <c r="H27" s="9">
        <f t="shared" si="0"/>
        <v>-0.48949655356989202</v>
      </c>
      <c r="I27" s="9">
        <f t="shared" si="1"/>
        <v>272.66050344643008</v>
      </c>
      <c r="J27" s="9">
        <f t="shared" si="2"/>
        <v>1.6346118189856085E-2</v>
      </c>
      <c r="K27" s="9">
        <f t="shared" si="3"/>
        <v>0</v>
      </c>
      <c r="L27" s="9">
        <f t="shared" si="4"/>
        <v>0</v>
      </c>
      <c r="M27" s="1" t="s">
        <v>83</v>
      </c>
      <c r="O27" s="9">
        <f t="shared" ref="O27:O37" si="18">L27+O26-P26-N27</f>
        <v>0</v>
      </c>
      <c r="P27" s="9">
        <f t="shared" si="5"/>
        <v>0</v>
      </c>
      <c r="Q27" s="12">
        <f t="shared" si="6"/>
        <v>0</v>
      </c>
      <c r="R27" s="9">
        <v>1</v>
      </c>
      <c r="S27" s="13">
        <f t="shared" si="7"/>
        <v>0</v>
      </c>
      <c r="T27" s="2">
        <f t="shared" si="8"/>
        <v>0.43</v>
      </c>
      <c r="U27" s="14">
        <f t="shared" si="9"/>
        <v>0</v>
      </c>
      <c r="V27" s="13"/>
      <c r="W27" s="2"/>
      <c r="X27" s="14"/>
      <c r="Y27" s="2">
        <v>0.02</v>
      </c>
      <c r="Z27" s="2">
        <v>0.4</v>
      </c>
      <c r="AA27" s="2">
        <f t="shared" si="10"/>
        <v>8.0000000000000002E-3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0.17</v>
      </c>
      <c r="AP27" s="2">
        <f t="shared" si="11"/>
        <v>1.7000000000000001E-3</v>
      </c>
      <c r="AQ27" s="1">
        <f t="shared" si="12"/>
        <v>9.7000000000000003E-3</v>
      </c>
      <c r="AR27" s="9">
        <f t="shared" si="13"/>
        <v>0</v>
      </c>
      <c r="AS27" s="1">
        <f t="shared" si="14"/>
        <v>0.1</v>
      </c>
      <c r="AT27" s="1">
        <f t="shared" si="15"/>
        <v>0</v>
      </c>
      <c r="AU27" s="1">
        <f t="shared" si="16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0.46032513598809499</v>
      </c>
      <c r="E28" s="10">
        <f t="shared" si="17"/>
        <v>-0.48949655356989202</v>
      </c>
      <c r="F28" s="7" t="s">
        <v>83</v>
      </c>
      <c r="G28" s="1">
        <v>3</v>
      </c>
      <c r="H28" s="9">
        <f t="shared" si="0"/>
        <v>0.46032513598809499</v>
      </c>
      <c r="I28" s="9">
        <f t="shared" si="1"/>
        <v>273.61032513598809</v>
      </c>
      <c r="J28" s="9">
        <f t="shared" si="2"/>
        <v>1.850343896936122E-2</v>
      </c>
      <c r="K28" s="9">
        <f t="shared" si="3"/>
        <v>0</v>
      </c>
      <c r="L28" s="9">
        <f t="shared" si="4"/>
        <v>0</v>
      </c>
      <c r="M28" s="1" t="s">
        <v>83</v>
      </c>
      <c r="O28" s="9">
        <f t="shared" si="18"/>
        <v>0</v>
      </c>
      <c r="P28" s="9">
        <f t="shared" si="5"/>
        <v>0</v>
      </c>
      <c r="Q28" s="12">
        <f t="shared" si="6"/>
        <v>0</v>
      </c>
      <c r="R28" s="9">
        <v>1</v>
      </c>
      <c r="S28" s="13">
        <f t="shared" si="7"/>
        <v>0</v>
      </c>
      <c r="T28" s="2">
        <f t="shared" si="8"/>
        <v>0.43</v>
      </c>
      <c r="U28" s="14">
        <f t="shared" si="9"/>
        <v>0</v>
      </c>
      <c r="V28" s="13"/>
      <c r="W28" s="2"/>
      <c r="X28" s="14"/>
      <c r="Y28" s="2">
        <v>0.02</v>
      </c>
      <c r="Z28" s="2">
        <v>0.4</v>
      </c>
      <c r="AA28" s="2">
        <f t="shared" si="10"/>
        <v>8.0000000000000002E-3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0.17</v>
      </c>
      <c r="AP28" s="2">
        <f t="shared" si="11"/>
        <v>1.7000000000000001E-3</v>
      </c>
      <c r="AQ28" s="1">
        <f t="shared" si="12"/>
        <v>9.7000000000000003E-3</v>
      </c>
      <c r="AR28" s="9">
        <f t="shared" si="13"/>
        <v>0</v>
      </c>
      <c r="AS28" s="1">
        <f t="shared" si="14"/>
        <v>0.1</v>
      </c>
      <c r="AT28" s="1">
        <f t="shared" si="15"/>
        <v>0</v>
      </c>
      <c r="AU28" s="1">
        <f t="shared" si="16"/>
        <v>0</v>
      </c>
    </row>
    <row r="29" spans="1:47" x14ac:dyDescent="0.15">
      <c r="C29" s="7">
        <v>3</v>
      </c>
      <c r="D29" s="8">
        <v>4.4846250818785602</v>
      </c>
      <c r="E29" s="10">
        <f t="shared" si="17"/>
        <v>0.46032513598809499</v>
      </c>
      <c r="F29" s="7" t="s">
        <v>83</v>
      </c>
      <c r="G29" s="1">
        <v>4</v>
      </c>
      <c r="H29" s="9">
        <f t="shared" si="0"/>
        <v>4.4846250818785602</v>
      </c>
      <c r="I29" s="9">
        <f t="shared" si="1"/>
        <v>277.63462508187854</v>
      </c>
      <c r="J29" s="9">
        <f t="shared" si="2"/>
        <v>3.0993539104308861E-2</v>
      </c>
      <c r="K29" s="9">
        <f t="shared" si="3"/>
        <v>0</v>
      </c>
      <c r="L29" s="9">
        <f t="shared" si="4"/>
        <v>0</v>
      </c>
      <c r="M29" s="1" t="s">
        <v>83</v>
      </c>
      <c r="O29" s="9">
        <f t="shared" si="18"/>
        <v>0</v>
      </c>
      <c r="P29" s="9">
        <f t="shared" si="5"/>
        <v>0</v>
      </c>
      <c r="Q29" s="12">
        <f t="shared" si="6"/>
        <v>0</v>
      </c>
      <c r="R29" s="9">
        <v>1</v>
      </c>
      <c r="S29" s="13">
        <f t="shared" si="7"/>
        <v>0</v>
      </c>
      <c r="T29" s="2">
        <f t="shared" si="8"/>
        <v>0.43</v>
      </c>
      <c r="U29" s="14">
        <f t="shared" si="9"/>
        <v>0</v>
      </c>
      <c r="V29" s="13"/>
      <c r="W29" s="2"/>
      <c r="X29" s="14"/>
      <c r="Y29" s="2">
        <v>0.02</v>
      </c>
      <c r="Z29" s="2">
        <v>0.4</v>
      </c>
      <c r="AA29" s="2">
        <f t="shared" si="10"/>
        <v>8.0000000000000002E-3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0.17</v>
      </c>
      <c r="AP29" s="2">
        <f t="shared" si="11"/>
        <v>1.7000000000000001E-3</v>
      </c>
      <c r="AQ29" s="1">
        <f t="shared" si="12"/>
        <v>9.7000000000000003E-3</v>
      </c>
      <c r="AR29" s="9">
        <f t="shared" si="13"/>
        <v>0</v>
      </c>
      <c r="AS29" s="1">
        <f t="shared" si="14"/>
        <v>0.1</v>
      </c>
      <c r="AT29" s="1">
        <f t="shared" si="15"/>
        <v>0</v>
      </c>
      <c r="AU29" s="1">
        <f t="shared" si="16"/>
        <v>0</v>
      </c>
    </row>
    <row r="30" spans="1:47" x14ac:dyDescent="0.15">
      <c r="C30" s="7">
        <v>4</v>
      </c>
      <c r="D30" s="8">
        <v>11.702153956520901</v>
      </c>
      <c r="E30" s="10">
        <f t="shared" si="17"/>
        <v>4.4846250818785602</v>
      </c>
      <c r="F30" s="7" t="s">
        <v>83</v>
      </c>
      <c r="G30" s="1">
        <v>5</v>
      </c>
      <c r="H30" s="9">
        <f t="shared" si="0"/>
        <v>11.702153956520901</v>
      </c>
      <c r="I30" s="9">
        <f t="shared" si="1"/>
        <v>284.85215395652085</v>
      </c>
      <c r="J30" s="9">
        <f t="shared" si="2"/>
        <v>7.536844529364195E-2</v>
      </c>
      <c r="K30" s="9">
        <f t="shared" si="3"/>
        <v>0</v>
      </c>
      <c r="L30" s="9">
        <f t="shared" si="4"/>
        <v>0</v>
      </c>
      <c r="M30" s="1" t="s">
        <v>85</v>
      </c>
      <c r="N30" s="9">
        <f>(O29-P29)*C21/100</f>
        <v>0</v>
      </c>
      <c r="O30" s="9">
        <f t="shared" si="18"/>
        <v>0</v>
      </c>
      <c r="P30" s="9">
        <f t="shared" si="5"/>
        <v>0</v>
      </c>
      <c r="Q30" s="12">
        <f t="shared" si="6"/>
        <v>0</v>
      </c>
      <c r="R30" s="9">
        <v>1</v>
      </c>
      <c r="S30" s="13">
        <f t="shared" si="7"/>
        <v>0</v>
      </c>
      <c r="T30" s="2">
        <f t="shared" si="8"/>
        <v>0.43</v>
      </c>
      <c r="U30" s="14">
        <f t="shared" si="9"/>
        <v>0</v>
      </c>
      <c r="V30" s="13"/>
      <c r="W30" s="2"/>
      <c r="X30" s="14"/>
      <c r="Y30" s="2">
        <v>0.02</v>
      </c>
      <c r="Z30" s="2">
        <v>0.4</v>
      </c>
      <c r="AA30" s="2">
        <f t="shared" si="10"/>
        <v>8.0000000000000002E-3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0.17</v>
      </c>
      <c r="AP30" s="2">
        <f t="shared" si="11"/>
        <v>1.7000000000000001E-3</v>
      </c>
      <c r="AQ30" s="1">
        <f t="shared" si="12"/>
        <v>9.7000000000000003E-3</v>
      </c>
      <c r="AR30" s="9">
        <f t="shared" si="13"/>
        <v>0</v>
      </c>
      <c r="AS30" s="1">
        <f t="shared" si="14"/>
        <v>0.1</v>
      </c>
      <c r="AT30" s="1">
        <f t="shared" si="15"/>
        <v>0</v>
      </c>
      <c r="AU30" s="1">
        <f t="shared" si="16"/>
        <v>0</v>
      </c>
    </row>
    <row r="31" spans="1:47" x14ac:dyDescent="0.15">
      <c r="C31" s="7">
        <v>5</v>
      </c>
      <c r="D31" s="8">
        <v>16.102011868301702</v>
      </c>
      <c r="E31" s="10">
        <f t="shared" si="17"/>
        <v>11.702153956520901</v>
      </c>
      <c r="F31" s="7" t="s">
        <v>85</v>
      </c>
      <c r="G31" s="1">
        <v>6</v>
      </c>
      <c r="H31" s="9">
        <f t="shared" si="0"/>
        <v>16.102011868301702</v>
      </c>
      <c r="I31" s="9">
        <f t="shared" si="1"/>
        <v>289.25201186830168</v>
      </c>
      <c r="J31" s="9">
        <f t="shared" si="2"/>
        <v>0.12676500569123852</v>
      </c>
      <c r="K31" s="9">
        <f t="shared" si="3"/>
        <v>0</v>
      </c>
      <c r="L31" s="9">
        <f t="shared" si="4"/>
        <v>0</v>
      </c>
      <c r="M31" s="1" t="s">
        <v>83</v>
      </c>
      <c r="O31" s="9">
        <f t="shared" si="18"/>
        <v>0</v>
      </c>
      <c r="P31" s="9">
        <f t="shared" si="5"/>
        <v>0</v>
      </c>
      <c r="Q31" s="12">
        <f t="shared" si="6"/>
        <v>0</v>
      </c>
      <c r="R31" s="9">
        <v>1</v>
      </c>
      <c r="S31" s="13">
        <f t="shared" si="7"/>
        <v>0</v>
      </c>
      <c r="T31" s="2">
        <f t="shared" si="8"/>
        <v>0.43</v>
      </c>
      <c r="U31" s="14">
        <f t="shared" si="9"/>
        <v>0</v>
      </c>
      <c r="V31" s="13"/>
      <c r="W31" s="2"/>
      <c r="X31" s="14"/>
      <c r="Y31" s="2">
        <v>0.02</v>
      </c>
      <c r="Z31" s="2">
        <v>0.4</v>
      </c>
      <c r="AA31" s="2">
        <f t="shared" si="10"/>
        <v>8.0000000000000002E-3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0.17</v>
      </c>
      <c r="AP31" s="2">
        <f t="shared" si="11"/>
        <v>1.7000000000000001E-3</v>
      </c>
      <c r="AQ31" s="1">
        <f t="shared" si="12"/>
        <v>9.7000000000000003E-3</v>
      </c>
      <c r="AR31" s="9">
        <f t="shared" si="13"/>
        <v>0</v>
      </c>
      <c r="AS31" s="1">
        <f t="shared" si="14"/>
        <v>0.1</v>
      </c>
      <c r="AT31" s="1">
        <f t="shared" si="15"/>
        <v>0</v>
      </c>
      <c r="AU31" s="1">
        <f t="shared" si="16"/>
        <v>0</v>
      </c>
    </row>
    <row r="32" spans="1:47" x14ac:dyDescent="0.15">
      <c r="C32" s="7">
        <v>6</v>
      </c>
      <c r="D32" s="8">
        <v>20.811888005643102</v>
      </c>
      <c r="E32" s="10">
        <f t="shared" si="17"/>
        <v>16.102011868301702</v>
      </c>
      <c r="F32" s="7" t="s">
        <v>83</v>
      </c>
      <c r="G32" s="1">
        <v>7</v>
      </c>
      <c r="H32" s="9">
        <f t="shared" si="0"/>
        <v>20.811888005643102</v>
      </c>
      <c r="I32" s="9">
        <f t="shared" si="1"/>
        <v>293.96188800564306</v>
      </c>
      <c r="J32" s="9">
        <f t="shared" si="2"/>
        <v>0.21738480254918216</v>
      </c>
      <c r="K32" s="9">
        <f t="shared" si="3"/>
        <v>0</v>
      </c>
      <c r="L32" s="9">
        <f t="shared" si="4"/>
        <v>0</v>
      </c>
      <c r="M32" s="1" t="s">
        <v>83</v>
      </c>
      <c r="O32" s="9">
        <f t="shared" si="18"/>
        <v>0</v>
      </c>
      <c r="P32" s="9">
        <f t="shared" si="5"/>
        <v>0</v>
      </c>
      <c r="Q32" s="12">
        <f t="shared" si="6"/>
        <v>0</v>
      </c>
      <c r="R32" s="9">
        <v>1</v>
      </c>
      <c r="S32" s="13">
        <f t="shared" si="7"/>
        <v>0</v>
      </c>
      <c r="T32" s="2">
        <f t="shared" si="8"/>
        <v>0.43</v>
      </c>
      <c r="U32" s="14">
        <f t="shared" si="9"/>
        <v>0</v>
      </c>
      <c r="V32" s="13"/>
      <c r="W32" s="2"/>
      <c r="X32" s="14"/>
      <c r="Y32" s="2">
        <v>0.04</v>
      </c>
      <c r="Z32" s="2">
        <v>0.4</v>
      </c>
      <c r="AA32" s="2">
        <f t="shared" si="10"/>
        <v>1.6E-2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0.17</v>
      </c>
      <c r="AP32" s="2">
        <f t="shared" si="11"/>
        <v>2.5500000000000002E-3</v>
      </c>
      <c r="AQ32" s="1">
        <f t="shared" si="12"/>
        <v>1.8550000000000001E-2</v>
      </c>
      <c r="AR32" s="9">
        <f t="shared" si="13"/>
        <v>0</v>
      </c>
      <c r="AS32" s="1">
        <f t="shared" si="14"/>
        <v>0.1</v>
      </c>
      <c r="AT32" s="1">
        <f t="shared" si="15"/>
        <v>0</v>
      </c>
      <c r="AU32" s="1">
        <f t="shared" si="16"/>
        <v>0</v>
      </c>
    </row>
    <row r="33" spans="1:48" x14ac:dyDescent="0.15">
      <c r="C33" s="7">
        <v>7</v>
      </c>
      <c r="D33" s="8">
        <v>24.163100596894399</v>
      </c>
      <c r="E33" s="10">
        <f t="shared" si="17"/>
        <v>20.811888005643102</v>
      </c>
      <c r="F33" s="7" t="s">
        <v>83</v>
      </c>
      <c r="G33" s="1">
        <v>8</v>
      </c>
      <c r="H33" s="9">
        <f t="shared" si="0"/>
        <v>24.163100596894399</v>
      </c>
      <c r="I33" s="9">
        <f t="shared" si="1"/>
        <v>297.3131005968944</v>
      </c>
      <c r="J33" s="9">
        <f t="shared" si="2"/>
        <v>0.31577062187451083</v>
      </c>
      <c r="K33" s="9">
        <f t="shared" si="3"/>
        <v>0</v>
      </c>
      <c r="L33" s="9">
        <f t="shared" si="4"/>
        <v>0</v>
      </c>
      <c r="M33" s="1" t="s">
        <v>83</v>
      </c>
      <c r="O33" s="9">
        <f t="shared" si="18"/>
        <v>0</v>
      </c>
      <c r="P33" s="9">
        <f t="shared" si="5"/>
        <v>0</v>
      </c>
      <c r="Q33" s="12">
        <f t="shared" si="6"/>
        <v>0</v>
      </c>
      <c r="R33" s="9">
        <v>1</v>
      </c>
      <c r="S33" s="13">
        <f t="shared" si="7"/>
        <v>0</v>
      </c>
      <c r="T33" s="2">
        <f t="shared" si="8"/>
        <v>0.43</v>
      </c>
      <c r="U33" s="14">
        <f t="shared" si="9"/>
        <v>0</v>
      </c>
      <c r="V33" s="13"/>
      <c r="W33" s="2"/>
      <c r="X33" s="14"/>
      <c r="Y33" s="2">
        <v>0.04</v>
      </c>
      <c r="Z33" s="2">
        <v>0.4</v>
      </c>
      <c r="AA33" s="2">
        <f t="shared" si="10"/>
        <v>1.6E-2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0.17</v>
      </c>
      <c r="AP33" s="2">
        <f t="shared" si="11"/>
        <v>2.5500000000000002E-3</v>
      </c>
      <c r="AQ33" s="1">
        <f t="shared" si="12"/>
        <v>1.8550000000000001E-2</v>
      </c>
      <c r="AR33" s="9">
        <f t="shared" si="13"/>
        <v>0</v>
      </c>
      <c r="AS33" s="1">
        <f t="shared" si="14"/>
        <v>0.1</v>
      </c>
      <c r="AT33" s="1">
        <f t="shared" si="15"/>
        <v>0</v>
      </c>
      <c r="AU33" s="1">
        <f t="shared" si="16"/>
        <v>0</v>
      </c>
    </row>
    <row r="34" spans="1:48" x14ac:dyDescent="0.15">
      <c r="C34" s="7">
        <v>8</v>
      </c>
      <c r="D34" s="8">
        <v>23.0443511572334</v>
      </c>
      <c r="E34" s="10">
        <f t="shared" si="17"/>
        <v>24.163100596894399</v>
      </c>
      <c r="F34" s="7" t="s">
        <v>83</v>
      </c>
      <c r="G34" s="1">
        <v>9</v>
      </c>
      <c r="H34" s="9">
        <f t="shared" si="0"/>
        <v>23.0443511572334</v>
      </c>
      <c r="I34" s="9">
        <f t="shared" si="1"/>
        <v>296.19435115723337</v>
      </c>
      <c r="J34" s="9">
        <f t="shared" si="2"/>
        <v>0.27903004538130094</v>
      </c>
      <c r="K34" s="9">
        <f t="shared" si="3"/>
        <v>0</v>
      </c>
      <c r="L34" s="9">
        <f t="shared" si="4"/>
        <v>0</v>
      </c>
      <c r="M34" s="1" t="s">
        <v>83</v>
      </c>
      <c r="O34" s="9">
        <f t="shared" si="18"/>
        <v>0</v>
      </c>
      <c r="P34" s="9">
        <f t="shared" si="5"/>
        <v>0</v>
      </c>
      <c r="Q34" s="12">
        <f t="shared" si="6"/>
        <v>0</v>
      </c>
      <c r="R34" s="9">
        <v>1</v>
      </c>
      <c r="S34" s="13">
        <f t="shared" si="7"/>
        <v>0</v>
      </c>
      <c r="T34" s="2">
        <f t="shared" si="8"/>
        <v>0.43</v>
      </c>
      <c r="U34" s="14">
        <f t="shared" si="9"/>
        <v>0</v>
      </c>
      <c r="V34" s="13"/>
      <c r="W34" s="2"/>
      <c r="X34" s="14"/>
      <c r="Y34" s="2">
        <v>0.04</v>
      </c>
      <c r="Z34" s="2">
        <v>0.4</v>
      </c>
      <c r="AA34" s="2">
        <f t="shared" si="10"/>
        <v>1.6E-2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0.17</v>
      </c>
      <c r="AP34" s="2">
        <f t="shared" si="11"/>
        <v>2.5500000000000002E-3</v>
      </c>
      <c r="AQ34" s="1">
        <f t="shared" si="12"/>
        <v>1.8550000000000001E-2</v>
      </c>
      <c r="AR34" s="9">
        <f t="shared" si="13"/>
        <v>0</v>
      </c>
      <c r="AS34" s="1">
        <f t="shared" si="14"/>
        <v>0.1</v>
      </c>
      <c r="AT34" s="1">
        <f t="shared" si="15"/>
        <v>0</v>
      </c>
      <c r="AU34" s="1">
        <f t="shared" si="16"/>
        <v>0</v>
      </c>
    </row>
    <row r="35" spans="1:48" x14ac:dyDescent="0.15">
      <c r="C35" s="7">
        <v>9</v>
      </c>
      <c r="D35" s="8">
        <v>20.465240315826801</v>
      </c>
      <c r="E35" s="10">
        <f t="shared" si="17"/>
        <v>23.0443511572334</v>
      </c>
      <c r="F35" s="7" t="s">
        <v>83</v>
      </c>
      <c r="G35" s="1">
        <v>10</v>
      </c>
      <c r="H35" s="9">
        <f t="shared" si="0"/>
        <v>20.465240315826801</v>
      </c>
      <c r="I35" s="9">
        <f t="shared" si="1"/>
        <v>293.61524031582678</v>
      </c>
      <c r="J35" s="9">
        <f t="shared" si="2"/>
        <v>0.20904799611063937</v>
      </c>
      <c r="K35" s="9">
        <f t="shared" si="3"/>
        <v>0</v>
      </c>
      <c r="L35" s="9">
        <f t="shared" si="4"/>
        <v>0</v>
      </c>
      <c r="M35" s="1" t="s">
        <v>83</v>
      </c>
      <c r="O35" s="9">
        <f t="shared" si="18"/>
        <v>0</v>
      </c>
      <c r="P35" s="9">
        <f t="shared" si="5"/>
        <v>0</v>
      </c>
      <c r="Q35" s="12">
        <f t="shared" si="6"/>
        <v>0</v>
      </c>
      <c r="R35" s="9">
        <v>1</v>
      </c>
      <c r="S35" s="13">
        <f t="shared" si="7"/>
        <v>0</v>
      </c>
      <c r="T35" s="2">
        <f t="shared" si="8"/>
        <v>0.43</v>
      </c>
      <c r="U35" s="14">
        <f t="shared" si="9"/>
        <v>0</v>
      </c>
      <c r="V35" s="13"/>
      <c r="W35" s="2"/>
      <c r="X35" s="14"/>
      <c r="Y35" s="2">
        <v>0.04</v>
      </c>
      <c r="Z35" s="2">
        <v>0.4</v>
      </c>
      <c r="AA35" s="2">
        <f t="shared" si="10"/>
        <v>1.6E-2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0.17</v>
      </c>
      <c r="AP35" s="2">
        <f t="shared" si="11"/>
        <v>2.5500000000000002E-3</v>
      </c>
      <c r="AQ35" s="1">
        <f t="shared" si="12"/>
        <v>1.8550000000000001E-2</v>
      </c>
      <c r="AR35" s="9">
        <f t="shared" si="13"/>
        <v>0</v>
      </c>
      <c r="AS35" s="1">
        <f t="shared" si="14"/>
        <v>0.1</v>
      </c>
      <c r="AT35" s="1">
        <f t="shared" si="15"/>
        <v>0</v>
      </c>
      <c r="AU35" s="1">
        <f t="shared" si="16"/>
        <v>0</v>
      </c>
    </row>
    <row r="36" spans="1:48" x14ac:dyDescent="0.15">
      <c r="C36" s="7">
        <v>10</v>
      </c>
      <c r="D36" s="8">
        <v>12.173072809358599</v>
      </c>
      <c r="E36" s="10">
        <f t="shared" si="17"/>
        <v>20.465240315826801</v>
      </c>
      <c r="F36" s="7" t="s">
        <v>83</v>
      </c>
      <c r="G36" s="1">
        <v>11</v>
      </c>
      <c r="H36" s="9">
        <f t="shared" si="0"/>
        <v>12.173072809358599</v>
      </c>
      <c r="I36" s="9">
        <f t="shared" si="1"/>
        <v>285.32307280935856</v>
      </c>
      <c r="J36" s="9">
        <f t="shared" si="2"/>
        <v>7.9742691857185827E-2</v>
      </c>
      <c r="K36" s="9">
        <f t="shared" si="3"/>
        <v>0</v>
      </c>
      <c r="L36" s="9">
        <f t="shared" si="4"/>
        <v>0</v>
      </c>
      <c r="M36" s="1" t="s">
        <v>85</v>
      </c>
      <c r="N36" s="9">
        <f>(O35-P35)*C21/100</f>
        <v>0</v>
      </c>
      <c r="O36" s="9">
        <f t="shared" si="18"/>
        <v>0</v>
      </c>
      <c r="P36" s="9">
        <f t="shared" si="5"/>
        <v>0</v>
      </c>
      <c r="Q36" s="12">
        <f t="shared" si="6"/>
        <v>0</v>
      </c>
      <c r="R36" s="9">
        <v>1</v>
      </c>
      <c r="S36" s="13">
        <f t="shared" si="7"/>
        <v>0</v>
      </c>
      <c r="T36" s="2">
        <f t="shared" si="8"/>
        <v>0.43</v>
      </c>
      <c r="U36" s="14">
        <f t="shared" si="9"/>
        <v>0</v>
      </c>
      <c r="V36" s="13"/>
      <c r="W36" s="2"/>
      <c r="X36" s="14"/>
      <c r="Y36" s="2">
        <v>0.02</v>
      </c>
      <c r="Z36" s="2">
        <v>0.4</v>
      </c>
      <c r="AA36" s="2">
        <f t="shared" si="10"/>
        <v>8.0000000000000002E-3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0.17</v>
      </c>
      <c r="AP36" s="2">
        <f t="shared" si="11"/>
        <v>1.7000000000000001E-3</v>
      </c>
      <c r="AQ36" s="1">
        <f t="shared" si="12"/>
        <v>9.7000000000000003E-3</v>
      </c>
      <c r="AR36" s="9">
        <f t="shared" si="13"/>
        <v>0</v>
      </c>
      <c r="AS36" s="1">
        <f t="shared" si="14"/>
        <v>0.1</v>
      </c>
      <c r="AT36" s="1">
        <f t="shared" si="15"/>
        <v>0</v>
      </c>
      <c r="AU36" s="1">
        <f t="shared" si="16"/>
        <v>0</v>
      </c>
    </row>
    <row r="37" spans="1:48" x14ac:dyDescent="0.15">
      <c r="C37" s="7">
        <v>11</v>
      </c>
      <c r="D37" s="8">
        <v>4.8341159265</v>
      </c>
      <c r="E37" s="10">
        <f t="shared" si="17"/>
        <v>12.173072809358599</v>
      </c>
      <c r="F37" s="7" t="s">
        <v>85</v>
      </c>
      <c r="G37" s="1">
        <v>12</v>
      </c>
      <c r="H37" s="9">
        <f t="shared" si="0"/>
        <v>4.8341159265</v>
      </c>
      <c r="I37" s="9">
        <f t="shared" si="1"/>
        <v>277.98411592649995</v>
      </c>
      <c r="J37" s="9">
        <f t="shared" si="2"/>
        <v>3.2390675234884078E-2</v>
      </c>
      <c r="K37" s="9">
        <f t="shared" si="3"/>
        <v>0</v>
      </c>
      <c r="L37" s="9">
        <f t="shared" si="4"/>
        <v>0</v>
      </c>
      <c r="M37" s="1" t="s">
        <v>83</v>
      </c>
      <c r="O37" s="9">
        <f t="shared" si="18"/>
        <v>0</v>
      </c>
      <c r="P37" s="9">
        <f t="shared" si="5"/>
        <v>0</v>
      </c>
      <c r="Q37" s="12">
        <f t="shared" si="6"/>
        <v>0</v>
      </c>
      <c r="R37" s="9">
        <v>1</v>
      </c>
      <c r="S37" s="13">
        <f t="shared" si="7"/>
        <v>0</v>
      </c>
      <c r="T37" s="2">
        <f t="shared" si="8"/>
        <v>0.43</v>
      </c>
      <c r="U37" s="14">
        <f t="shared" si="9"/>
        <v>0</v>
      </c>
      <c r="V37" s="13"/>
      <c r="W37" s="2"/>
      <c r="X37" s="14"/>
      <c r="Y37" s="2">
        <v>0.02</v>
      </c>
      <c r="Z37" s="2">
        <v>0.4</v>
      </c>
      <c r="AA37" s="2">
        <f t="shared" si="10"/>
        <v>8.0000000000000002E-3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0.17</v>
      </c>
      <c r="AP37" s="2">
        <f t="shared" si="11"/>
        <v>1.7000000000000001E-3</v>
      </c>
      <c r="AQ37" s="1">
        <f t="shared" si="12"/>
        <v>9.7000000000000003E-3</v>
      </c>
      <c r="AR37" s="9">
        <f t="shared" si="13"/>
        <v>0</v>
      </c>
      <c r="AS37" s="1">
        <f t="shared" si="14"/>
        <v>0.1</v>
      </c>
      <c r="AT37" s="1">
        <f t="shared" si="15"/>
        <v>0</v>
      </c>
      <c r="AU37" s="1">
        <f t="shared" si="16"/>
        <v>0</v>
      </c>
      <c r="AV37" s="1">
        <f>SUM(AU26:AU37)</f>
        <v>0</v>
      </c>
    </row>
    <row r="38" spans="1:48" x14ac:dyDescent="0.15">
      <c r="C38" s="7">
        <v>12</v>
      </c>
      <c r="D38" s="8">
        <v>3.6280716228875698</v>
      </c>
      <c r="E38" s="10">
        <f t="shared" si="17"/>
        <v>4.8341159265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2206.4250000000002</v>
      </c>
      <c r="C42" s="7" t="s">
        <v>82</v>
      </c>
      <c r="D42" s="7">
        <f>D26</f>
        <v>3.3020271150599299</v>
      </c>
      <c r="E42" s="7"/>
      <c r="F42" s="7"/>
      <c r="G42" s="1">
        <v>1</v>
      </c>
      <c r="H42" s="9">
        <f t="shared" ref="H42:H53" si="19">E43</f>
        <v>3.3020271150599299</v>
      </c>
      <c r="I42" s="9">
        <f t="shared" ref="I42:I53" si="20">H42+273.15</f>
        <v>276.45202711505993</v>
      </c>
      <c r="J42" s="9">
        <f t="shared" ref="J42:J53" si="21">EXP(($C$15*(I42-$C$13))/($C$16*I42*$C$13))</f>
        <v>2.6675757662696038E-2</v>
      </c>
      <c r="K42" s="9">
        <f t="shared" ref="K42:K53" si="22">$B$42/12</f>
        <v>183.86875000000001</v>
      </c>
      <c r="L42" s="9">
        <f t="shared" ref="L42:L53" si="23">K42*$B$43/100</f>
        <v>44.128500000000003</v>
      </c>
      <c r="M42" s="1" t="s">
        <v>83</v>
      </c>
      <c r="O42" s="9">
        <f>L42</f>
        <v>44.128500000000003</v>
      </c>
      <c r="P42" s="9">
        <f t="shared" ref="P42:P53" si="24">O42*J42</f>
        <v>1.1771611720182822</v>
      </c>
      <c r="Q42" s="12">
        <f t="shared" ref="Q42:Q53" si="25">P42*$B$44</f>
        <v>0.28251868128438773</v>
      </c>
      <c r="R42" s="9">
        <f t="shared" ref="R42:R53" si="26">L42*$B$44</f>
        <v>10.59084</v>
      </c>
      <c r="S42" s="13">
        <f t="shared" ref="S42:S53" si="27">Q42/R42</f>
        <v>2.6675757662696042E-2</v>
      </c>
      <c r="T42" s="2">
        <f t="shared" ref="T42:T53" si="28">$B$43/100</f>
        <v>0.24</v>
      </c>
      <c r="U42" s="14">
        <f t="shared" ref="U42:U53" si="29">S42*T42</f>
        <v>6.4021818390470496E-3</v>
      </c>
      <c r="V42" s="13">
        <v>0.6</v>
      </c>
      <c r="W42" s="2">
        <v>0.26</v>
      </c>
      <c r="X42" s="13">
        <f>V42*W42</f>
        <v>0.156</v>
      </c>
      <c r="Y42" s="2">
        <v>0.02</v>
      </c>
      <c r="Z42" s="2">
        <v>0.24</v>
      </c>
      <c r="AA42" s="2">
        <f t="shared" ref="AA42:AA53" si="30">Y42*Z42</f>
        <v>4.7999999999999996E-3</v>
      </c>
      <c r="AB42" s="2"/>
      <c r="AC42" s="2"/>
      <c r="AD42" s="2"/>
      <c r="AE42" s="13">
        <v>1E-3</v>
      </c>
      <c r="AF42" s="2">
        <v>0.11</v>
      </c>
      <c r="AG42" s="16">
        <f t="shared" ref="AG42:AG53" si="31">AE42*AF42</f>
        <v>1.1E-4</v>
      </c>
      <c r="AH42" s="13"/>
      <c r="AI42" s="2"/>
      <c r="AJ42" s="14"/>
      <c r="AL42" s="2"/>
      <c r="AM42" s="2"/>
      <c r="AN42" s="2">
        <v>0.01</v>
      </c>
      <c r="AO42" s="2">
        <v>0.15</v>
      </c>
      <c r="AP42" s="2">
        <f t="shared" ref="AP42:AP53" si="32">AO42*AN42</f>
        <v>1.5E-3</v>
      </c>
      <c r="AQ42" s="1">
        <f t="shared" ref="AQ42:AQ53" si="33">(AP42+AM42+AD42+AA42+U42+X42+AG42+AJ42)</f>
        <v>0.16881218183904706</v>
      </c>
      <c r="AR42" s="9">
        <f t="shared" ref="AR42:AR53" si="34">$B$42/12</f>
        <v>183.86875000000001</v>
      </c>
      <c r="AS42" s="1">
        <f t="shared" ref="AS42:AS53" si="35">$B$44</f>
        <v>0.24</v>
      </c>
      <c r="AT42" s="1">
        <f t="shared" ref="AT42:AT53" si="36">$E$3/12</f>
        <v>7900391.666666667</v>
      </c>
      <c r="AU42" s="1">
        <f t="shared" ref="AU42:AU53" si="37">AT42*10000*AS42*0.67*AR42*AQ42</f>
        <v>394317791969.03717</v>
      </c>
    </row>
    <row r="43" spans="1:48" x14ac:dyDescent="0.15">
      <c r="A43" s="1" t="s">
        <v>84</v>
      </c>
      <c r="B43" s="1">
        <f>H3</f>
        <v>24</v>
      </c>
      <c r="C43" s="7">
        <v>1</v>
      </c>
      <c r="D43" s="7">
        <f t="shared" ref="D43:D54" si="38">D27</f>
        <v>-0.48949655356989202</v>
      </c>
      <c r="E43" s="10">
        <f t="shared" ref="E43:E54" si="39">D42</f>
        <v>3.3020271150599299</v>
      </c>
      <c r="F43" s="7" t="s">
        <v>83</v>
      </c>
      <c r="G43" s="1">
        <v>2</v>
      </c>
      <c r="H43" s="9">
        <f t="shared" si="19"/>
        <v>-0.48949655356989202</v>
      </c>
      <c r="I43" s="9">
        <f t="shared" si="20"/>
        <v>272.66050344643008</v>
      </c>
      <c r="J43" s="9">
        <f t="shared" si="21"/>
        <v>1.6346118189856085E-2</v>
      </c>
      <c r="K43" s="9">
        <f t="shared" si="22"/>
        <v>183.86875000000001</v>
      </c>
      <c r="L43" s="9">
        <f t="shared" si="23"/>
        <v>44.128500000000003</v>
      </c>
      <c r="M43" s="1" t="s">
        <v>83</v>
      </c>
      <c r="O43" s="9">
        <f t="shared" ref="O43:O53" si="40">L43+O42-P42-N43</f>
        <v>87.079838827981717</v>
      </c>
      <c r="P43" s="9">
        <f t="shared" si="24"/>
        <v>1.4234173374358081</v>
      </c>
      <c r="Q43" s="12">
        <f t="shared" si="25"/>
        <v>0.34162016098459391</v>
      </c>
      <c r="R43" s="9">
        <f t="shared" si="26"/>
        <v>10.59084</v>
      </c>
      <c r="S43" s="13">
        <f t="shared" si="27"/>
        <v>3.2256191292153777E-2</v>
      </c>
      <c r="T43" s="2">
        <f t="shared" si="28"/>
        <v>0.24</v>
      </c>
      <c r="U43" s="14">
        <f t="shared" si="29"/>
        <v>7.7414859101169065E-3</v>
      </c>
      <c r="V43" s="13">
        <v>0.6</v>
      </c>
      <c r="W43" s="2">
        <v>0.26</v>
      </c>
      <c r="X43" s="13">
        <f t="shared" ref="X43:X53" si="41">V43*W43</f>
        <v>0.156</v>
      </c>
      <c r="Y43" s="2">
        <v>0.02</v>
      </c>
      <c r="Z43" s="2">
        <v>0.24</v>
      </c>
      <c r="AA43" s="2">
        <f t="shared" si="30"/>
        <v>4.7999999999999996E-3</v>
      </c>
      <c r="AB43" s="2"/>
      <c r="AC43" s="2"/>
      <c r="AD43" s="2"/>
      <c r="AE43" s="13">
        <v>1E-3</v>
      </c>
      <c r="AF43" s="2">
        <v>0.11</v>
      </c>
      <c r="AG43" s="16">
        <f t="shared" si="31"/>
        <v>1.1E-4</v>
      </c>
      <c r="AH43" s="13"/>
      <c r="AI43" s="2"/>
      <c r="AJ43" s="14"/>
      <c r="AK43" s="2"/>
      <c r="AL43" s="2"/>
      <c r="AM43" s="2"/>
      <c r="AN43" s="2">
        <v>0.01</v>
      </c>
      <c r="AO43" s="2">
        <v>0.15</v>
      </c>
      <c r="AP43" s="2">
        <f t="shared" si="32"/>
        <v>1.5E-3</v>
      </c>
      <c r="AQ43" s="1">
        <f t="shared" si="33"/>
        <v>0.17015148591011692</v>
      </c>
      <c r="AR43" s="9">
        <f t="shared" si="34"/>
        <v>183.86875000000001</v>
      </c>
      <c r="AS43" s="1">
        <f t="shared" si="35"/>
        <v>0.24</v>
      </c>
      <c r="AT43" s="1">
        <f t="shared" si="36"/>
        <v>7900391.666666667</v>
      </c>
      <c r="AU43" s="1">
        <f t="shared" si="37"/>
        <v>397446188381.70209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0.46032513598809499</v>
      </c>
      <c r="E44" s="10">
        <f t="shared" si="39"/>
        <v>-0.48949655356989202</v>
      </c>
      <c r="F44" s="7" t="s">
        <v>83</v>
      </c>
      <c r="G44" s="1">
        <v>3</v>
      </c>
      <c r="H44" s="9">
        <f t="shared" si="19"/>
        <v>0.46032513598809499</v>
      </c>
      <c r="I44" s="9">
        <f t="shared" si="20"/>
        <v>273.61032513598809</v>
      </c>
      <c r="J44" s="9">
        <f t="shared" si="21"/>
        <v>1.850343896936122E-2</v>
      </c>
      <c r="K44" s="9">
        <f t="shared" si="22"/>
        <v>183.86875000000001</v>
      </c>
      <c r="L44" s="9">
        <f t="shared" si="23"/>
        <v>44.128500000000003</v>
      </c>
      <c r="M44" s="1" t="s">
        <v>83</v>
      </c>
      <c r="O44" s="9">
        <f t="shared" si="40"/>
        <v>129.78492149054591</v>
      </c>
      <c r="P44" s="9">
        <f t="shared" si="24"/>
        <v>2.4014673739436536</v>
      </c>
      <c r="Q44" s="12">
        <f t="shared" si="25"/>
        <v>0.57635216974647685</v>
      </c>
      <c r="R44" s="9">
        <f t="shared" si="26"/>
        <v>10.59084</v>
      </c>
      <c r="S44" s="13">
        <f t="shared" si="27"/>
        <v>5.4419873187252082E-2</v>
      </c>
      <c r="T44" s="2">
        <f t="shared" si="28"/>
        <v>0.24</v>
      </c>
      <c r="U44" s="14">
        <f t="shared" si="29"/>
        <v>1.3060769564940499E-2</v>
      </c>
      <c r="V44" s="13">
        <v>0.6</v>
      </c>
      <c r="W44" s="2">
        <v>0.26</v>
      </c>
      <c r="X44" s="13">
        <f t="shared" si="41"/>
        <v>0.156</v>
      </c>
      <c r="Y44" s="2">
        <v>0.02</v>
      </c>
      <c r="Z44" s="2">
        <v>0.24</v>
      </c>
      <c r="AA44" s="2">
        <f t="shared" si="30"/>
        <v>4.7999999999999996E-3</v>
      </c>
      <c r="AB44" s="2"/>
      <c r="AC44" s="2"/>
      <c r="AD44" s="2"/>
      <c r="AE44" s="13">
        <v>1E-3</v>
      </c>
      <c r="AF44" s="2">
        <v>0.11</v>
      </c>
      <c r="AG44" s="16">
        <f t="shared" si="31"/>
        <v>1.1E-4</v>
      </c>
      <c r="AH44" s="13"/>
      <c r="AI44" s="2"/>
      <c r="AJ44" s="14"/>
      <c r="AL44" s="2"/>
      <c r="AM44" s="2"/>
      <c r="AN44" s="2">
        <v>0.01</v>
      </c>
      <c r="AO44" s="2">
        <v>0.15</v>
      </c>
      <c r="AP44" s="2">
        <f t="shared" si="32"/>
        <v>1.5E-3</v>
      </c>
      <c r="AQ44" s="1">
        <f t="shared" si="33"/>
        <v>0.17547076956494051</v>
      </c>
      <c r="AR44" s="9">
        <f t="shared" si="34"/>
        <v>183.86875000000001</v>
      </c>
      <c r="AS44" s="1">
        <f t="shared" si="35"/>
        <v>0.24</v>
      </c>
      <c r="AT44" s="1">
        <f t="shared" si="36"/>
        <v>7900391.666666667</v>
      </c>
      <c r="AU44" s="1">
        <f t="shared" si="37"/>
        <v>409871169581.38153</v>
      </c>
    </row>
    <row r="45" spans="1:48" x14ac:dyDescent="0.15">
      <c r="C45" s="7">
        <v>3</v>
      </c>
      <c r="D45" s="7">
        <f t="shared" si="38"/>
        <v>4.4846250818785602</v>
      </c>
      <c r="E45" s="10">
        <f t="shared" si="39"/>
        <v>0.46032513598809499</v>
      </c>
      <c r="F45" s="7" t="s">
        <v>83</v>
      </c>
      <c r="G45" s="1">
        <v>4</v>
      </c>
      <c r="H45" s="9">
        <f t="shared" si="19"/>
        <v>4.4846250818785602</v>
      </c>
      <c r="I45" s="9">
        <f t="shared" si="20"/>
        <v>277.63462508187854</v>
      </c>
      <c r="J45" s="9">
        <f t="shared" si="21"/>
        <v>3.0993539104308861E-2</v>
      </c>
      <c r="K45" s="9">
        <f t="shared" si="22"/>
        <v>183.86875000000001</v>
      </c>
      <c r="L45" s="9">
        <f t="shared" si="23"/>
        <v>44.128500000000003</v>
      </c>
      <c r="M45" s="1" t="s">
        <v>83</v>
      </c>
      <c r="O45" s="9">
        <f t="shared" si="40"/>
        <v>171.51195411660225</v>
      </c>
      <c r="P45" s="9">
        <f t="shared" si="24"/>
        <v>5.3157624567693391</v>
      </c>
      <c r="Q45" s="12">
        <f t="shared" si="25"/>
        <v>1.2757829896246413</v>
      </c>
      <c r="R45" s="9">
        <f t="shared" si="26"/>
        <v>10.59084</v>
      </c>
      <c r="S45" s="13">
        <f t="shared" si="27"/>
        <v>0.12046098228512954</v>
      </c>
      <c r="T45" s="2">
        <f t="shared" si="28"/>
        <v>0.24</v>
      </c>
      <c r="U45" s="14">
        <f t="shared" si="29"/>
        <v>2.8910635748431088E-2</v>
      </c>
      <c r="V45" s="13">
        <v>0.6</v>
      </c>
      <c r="W45" s="2">
        <v>0.26</v>
      </c>
      <c r="X45" s="13">
        <f t="shared" si="41"/>
        <v>0.156</v>
      </c>
      <c r="Y45" s="2">
        <v>0.02</v>
      </c>
      <c r="Z45" s="2">
        <v>0.24</v>
      </c>
      <c r="AA45" s="2">
        <f t="shared" si="30"/>
        <v>4.7999999999999996E-3</v>
      </c>
      <c r="AB45" s="2"/>
      <c r="AC45" s="2"/>
      <c r="AD45" s="2"/>
      <c r="AE45" s="13">
        <v>1E-3</v>
      </c>
      <c r="AF45" s="2">
        <v>0.11</v>
      </c>
      <c r="AG45" s="16">
        <f t="shared" si="31"/>
        <v>1.1E-4</v>
      </c>
      <c r="AH45" s="13"/>
      <c r="AI45" s="2"/>
      <c r="AJ45" s="14"/>
      <c r="AK45" s="2"/>
      <c r="AL45" s="2"/>
      <c r="AM45" s="2"/>
      <c r="AN45" s="2">
        <v>0.01</v>
      </c>
      <c r="AO45" s="2">
        <v>0.15</v>
      </c>
      <c r="AP45" s="2">
        <f t="shared" si="32"/>
        <v>1.5E-3</v>
      </c>
      <c r="AQ45" s="1">
        <f t="shared" si="33"/>
        <v>0.19132063574843108</v>
      </c>
      <c r="AR45" s="9">
        <f t="shared" si="34"/>
        <v>183.86875000000001</v>
      </c>
      <c r="AS45" s="1">
        <f t="shared" si="35"/>
        <v>0.24</v>
      </c>
      <c r="AT45" s="1">
        <f t="shared" si="36"/>
        <v>7900391.666666667</v>
      </c>
      <c r="AU45" s="1">
        <f t="shared" si="37"/>
        <v>446893878300.57593</v>
      </c>
    </row>
    <row r="46" spans="1:48" x14ac:dyDescent="0.15">
      <c r="C46" s="7">
        <v>4</v>
      </c>
      <c r="D46" s="7">
        <f t="shared" si="38"/>
        <v>11.702153956520901</v>
      </c>
      <c r="E46" s="10">
        <f t="shared" si="39"/>
        <v>4.4846250818785602</v>
      </c>
      <c r="F46" s="7" t="s">
        <v>83</v>
      </c>
      <c r="G46" s="1">
        <v>5</v>
      </c>
      <c r="H46" s="9">
        <f t="shared" si="19"/>
        <v>11.702153956520901</v>
      </c>
      <c r="I46" s="9">
        <f t="shared" si="20"/>
        <v>284.85215395652085</v>
      </c>
      <c r="J46" s="9">
        <f t="shared" si="21"/>
        <v>7.536844529364195E-2</v>
      </c>
      <c r="K46" s="9">
        <f t="shared" si="22"/>
        <v>183.86875000000001</v>
      </c>
      <c r="L46" s="9">
        <f t="shared" si="23"/>
        <v>44.128500000000003</v>
      </c>
      <c r="M46" s="1" t="s">
        <v>85</v>
      </c>
      <c r="N46" s="9">
        <f>(O45-P45)*$C$21/100</f>
        <v>157.88638207684127</v>
      </c>
      <c r="O46" s="9">
        <f t="shared" si="40"/>
        <v>52.43830958299165</v>
      </c>
      <c r="P46" s="9">
        <f t="shared" si="24"/>
        <v>3.9521938670967667</v>
      </c>
      <c r="Q46" s="12">
        <f t="shared" si="25"/>
        <v>0.94852652810322402</v>
      </c>
      <c r="R46" s="9">
        <f t="shared" si="26"/>
        <v>10.59084</v>
      </c>
      <c r="S46" s="13">
        <f t="shared" si="27"/>
        <v>8.9561028974399007E-2</v>
      </c>
      <c r="T46" s="2">
        <f t="shared" si="28"/>
        <v>0.24</v>
      </c>
      <c r="U46" s="14">
        <f t="shared" si="29"/>
        <v>2.1494646953855761E-2</v>
      </c>
      <c r="V46" s="13">
        <v>0.6</v>
      </c>
      <c r="W46" s="2">
        <v>0.26</v>
      </c>
      <c r="X46" s="13">
        <f t="shared" si="41"/>
        <v>0.156</v>
      </c>
      <c r="Y46" s="2">
        <v>0.02</v>
      </c>
      <c r="Z46" s="2">
        <v>0.24</v>
      </c>
      <c r="AA46" s="2">
        <f t="shared" si="30"/>
        <v>4.7999999999999996E-3</v>
      </c>
      <c r="AB46" s="2"/>
      <c r="AC46" s="2"/>
      <c r="AD46" s="2"/>
      <c r="AE46" s="13">
        <v>1E-3</v>
      </c>
      <c r="AF46" s="2">
        <v>0.11</v>
      </c>
      <c r="AG46" s="16">
        <f t="shared" si="31"/>
        <v>1.1E-4</v>
      </c>
      <c r="AH46" s="13"/>
      <c r="AI46" s="2"/>
      <c r="AJ46" s="14"/>
      <c r="AL46" s="2"/>
      <c r="AM46" s="2"/>
      <c r="AN46" s="2">
        <v>0.01</v>
      </c>
      <c r="AO46" s="2">
        <v>0.15</v>
      </c>
      <c r="AP46" s="2">
        <f t="shared" si="32"/>
        <v>1.5E-3</v>
      </c>
      <c r="AQ46" s="1">
        <f t="shared" si="33"/>
        <v>0.18390464695385575</v>
      </c>
      <c r="AR46" s="9">
        <f t="shared" si="34"/>
        <v>183.86875000000001</v>
      </c>
      <c r="AS46" s="1">
        <f t="shared" si="35"/>
        <v>0.24</v>
      </c>
      <c r="AT46" s="1">
        <f t="shared" si="36"/>
        <v>7900391.666666667</v>
      </c>
      <c r="AU46" s="1">
        <f t="shared" si="37"/>
        <v>429571335016.74951</v>
      </c>
    </row>
    <row r="47" spans="1:48" x14ac:dyDescent="0.15">
      <c r="C47" s="7">
        <v>5</v>
      </c>
      <c r="D47" s="7">
        <f t="shared" si="38"/>
        <v>16.102011868301702</v>
      </c>
      <c r="E47" s="10">
        <f t="shared" si="39"/>
        <v>11.702153956520901</v>
      </c>
      <c r="F47" s="7" t="s">
        <v>85</v>
      </c>
      <c r="G47" s="1">
        <v>6</v>
      </c>
      <c r="H47" s="9">
        <f t="shared" si="19"/>
        <v>16.102011868301702</v>
      </c>
      <c r="I47" s="9">
        <f t="shared" si="20"/>
        <v>289.25201186830168</v>
      </c>
      <c r="J47" s="9">
        <f t="shared" si="21"/>
        <v>0.12676500569123852</v>
      </c>
      <c r="K47" s="9">
        <f t="shared" si="22"/>
        <v>183.86875000000001</v>
      </c>
      <c r="L47" s="9">
        <f t="shared" si="23"/>
        <v>44.128500000000003</v>
      </c>
      <c r="M47" s="1" t="s">
        <v>83</v>
      </c>
      <c r="O47" s="9">
        <f t="shared" si="40"/>
        <v>92.614615715894885</v>
      </c>
      <c r="P47" s="9">
        <f t="shared" si="24"/>
        <v>11.740292288317285</v>
      </c>
      <c r="Q47" s="12">
        <f t="shared" si="25"/>
        <v>2.8176701491961484</v>
      </c>
      <c r="R47" s="9">
        <f t="shared" si="26"/>
        <v>10.59084</v>
      </c>
      <c r="S47" s="13">
        <f t="shared" si="27"/>
        <v>0.26604784409887683</v>
      </c>
      <c r="T47" s="2">
        <f t="shared" si="28"/>
        <v>0.24</v>
      </c>
      <c r="U47" s="14">
        <f t="shared" si="29"/>
        <v>6.385148258373044E-2</v>
      </c>
      <c r="V47" s="13">
        <v>0.6</v>
      </c>
      <c r="W47" s="2">
        <v>0.26</v>
      </c>
      <c r="X47" s="13">
        <f t="shared" si="41"/>
        <v>0.156</v>
      </c>
      <c r="Y47" s="2">
        <v>0.02</v>
      </c>
      <c r="Z47" s="2">
        <v>0.24</v>
      </c>
      <c r="AA47" s="2">
        <f t="shared" si="30"/>
        <v>4.7999999999999996E-3</v>
      </c>
      <c r="AB47" s="2"/>
      <c r="AC47" s="2"/>
      <c r="AD47" s="2"/>
      <c r="AE47" s="13">
        <v>1E-3</v>
      </c>
      <c r="AF47" s="2">
        <v>0.11</v>
      </c>
      <c r="AG47" s="16">
        <f t="shared" si="31"/>
        <v>1.1E-4</v>
      </c>
      <c r="AH47" s="13"/>
      <c r="AI47" s="2"/>
      <c r="AJ47" s="14"/>
      <c r="AK47" s="2"/>
      <c r="AL47" s="2"/>
      <c r="AM47" s="2"/>
      <c r="AN47" s="2">
        <v>0.01</v>
      </c>
      <c r="AO47" s="2">
        <v>0.15</v>
      </c>
      <c r="AP47" s="2">
        <f t="shared" si="32"/>
        <v>1.5E-3</v>
      </c>
      <c r="AQ47" s="1">
        <f t="shared" si="33"/>
        <v>0.22626148258373044</v>
      </c>
      <c r="AR47" s="9">
        <f t="shared" si="34"/>
        <v>183.86875000000001</v>
      </c>
      <c r="AS47" s="1">
        <f t="shared" si="35"/>
        <v>0.24</v>
      </c>
      <c r="AT47" s="1">
        <f t="shared" si="36"/>
        <v>7900391.666666667</v>
      </c>
      <c r="AU47" s="1">
        <f t="shared" si="37"/>
        <v>528510011825.58374</v>
      </c>
    </row>
    <row r="48" spans="1:48" x14ac:dyDescent="0.15">
      <c r="C48" s="7">
        <v>6</v>
      </c>
      <c r="D48" s="7">
        <f t="shared" si="38"/>
        <v>20.811888005643102</v>
      </c>
      <c r="E48" s="10">
        <f t="shared" si="39"/>
        <v>16.102011868301702</v>
      </c>
      <c r="F48" s="7" t="s">
        <v>83</v>
      </c>
      <c r="G48" s="1">
        <v>7</v>
      </c>
      <c r="H48" s="9">
        <f t="shared" si="19"/>
        <v>20.811888005643102</v>
      </c>
      <c r="I48" s="9">
        <f t="shared" si="20"/>
        <v>293.96188800564306</v>
      </c>
      <c r="J48" s="9">
        <f t="shared" si="21"/>
        <v>0.21738480254918216</v>
      </c>
      <c r="K48" s="9">
        <f t="shared" si="22"/>
        <v>183.86875000000001</v>
      </c>
      <c r="L48" s="9">
        <f t="shared" si="23"/>
        <v>44.128500000000003</v>
      </c>
      <c r="M48" s="1" t="s">
        <v>83</v>
      </c>
      <c r="O48" s="9">
        <f t="shared" si="40"/>
        <v>125.0028234275776</v>
      </c>
      <c r="P48" s="9">
        <f t="shared" si="24"/>
        <v>27.173714088894236</v>
      </c>
      <c r="Q48" s="12">
        <f t="shared" si="25"/>
        <v>6.5216913813346169</v>
      </c>
      <c r="R48" s="9">
        <f t="shared" si="26"/>
        <v>10.59084</v>
      </c>
      <c r="S48" s="13">
        <f t="shared" si="27"/>
        <v>0.61578603598341741</v>
      </c>
      <c r="T48" s="2">
        <f t="shared" si="28"/>
        <v>0.24</v>
      </c>
      <c r="U48" s="14">
        <f t="shared" si="29"/>
        <v>0.14778864863602018</v>
      </c>
      <c r="V48" s="13">
        <v>0.75</v>
      </c>
      <c r="W48" s="2">
        <v>0.26</v>
      </c>
      <c r="X48" s="13">
        <f t="shared" si="41"/>
        <v>0.19500000000000001</v>
      </c>
      <c r="Y48" s="2">
        <v>0.04</v>
      </c>
      <c r="Z48" s="2">
        <v>0.24</v>
      </c>
      <c r="AA48" s="2">
        <f t="shared" si="30"/>
        <v>9.5999999999999992E-3</v>
      </c>
      <c r="AB48" s="2"/>
      <c r="AC48" s="2"/>
      <c r="AD48" s="2"/>
      <c r="AE48" s="13">
        <v>5.0000000000000001E-3</v>
      </c>
      <c r="AF48" s="2">
        <v>0.11</v>
      </c>
      <c r="AG48" s="16">
        <f t="shared" si="31"/>
        <v>5.5000000000000003E-4</v>
      </c>
      <c r="AH48" s="13"/>
      <c r="AI48" s="2"/>
      <c r="AJ48" s="14"/>
      <c r="AL48" s="2"/>
      <c r="AM48" s="2"/>
      <c r="AN48" s="2">
        <v>1.4999999999999999E-2</v>
      </c>
      <c r="AO48" s="2">
        <v>0.15</v>
      </c>
      <c r="AP48" s="2">
        <f t="shared" si="32"/>
        <v>2.2499999999999998E-3</v>
      </c>
      <c r="AQ48" s="1">
        <f t="shared" si="33"/>
        <v>0.35518864863602018</v>
      </c>
      <c r="AR48" s="9">
        <f t="shared" si="34"/>
        <v>183.86875000000001</v>
      </c>
      <c r="AS48" s="1">
        <f t="shared" si="35"/>
        <v>0.24</v>
      </c>
      <c r="AT48" s="1">
        <f t="shared" si="36"/>
        <v>7900391.666666667</v>
      </c>
      <c r="AU48" s="1">
        <f t="shared" si="37"/>
        <v>829662895987.91113</v>
      </c>
    </row>
    <row r="49" spans="1:48" x14ac:dyDescent="0.15">
      <c r="C49" s="7">
        <v>7</v>
      </c>
      <c r="D49" s="7">
        <f t="shared" si="38"/>
        <v>24.163100596894399</v>
      </c>
      <c r="E49" s="10">
        <f t="shared" si="39"/>
        <v>20.811888005643102</v>
      </c>
      <c r="F49" s="7" t="s">
        <v>83</v>
      </c>
      <c r="G49" s="1">
        <v>8</v>
      </c>
      <c r="H49" s="9">
        <f t="shared" si="19"/>
        <v>24.163100596894399</v>
      </c>
      <c r="I49" s="9">
        <f t="shared" si="20"/>
        <v>297.3131005968944</v>
      </c>
      <c r="J49" s="9">
        <f t="shared" si="21"/>
        <v>0.31577062187451083</v>
      </c>
      <c r="K49" s="9">
        <f t="shared" si="22"/>
        <v>183.86875000000001</v>
      </c>
      <c r="L49" s="9">
        <f t="shared" si="23"/>
        <v>44.128500000000003</v>
      </c>
      <c r="M49" s="1" t="s">
        <v>83</v>
      </c>
      <c r="O49" s="9">
        <f t="shared" si="40"/>
        <v>141.95760933868337</v>
      </c>
      <c r="P49" s="9">
        <f t="shared" si="24"/>
        <v>44.82604258069491</v>
      </c>
      <c r="Q49" s="12">
        <f t="shared" si="25"/>
        <v>10.758250219366778</v>
      </c>
      <c r="R49" s="9">
        <f t="shared" si="26"/>
        <v>10.59084</v>
      </c>
      <c r="S49" s="13">
        <f t="shared" si="27"/>
        <v>1.015807076621569</v>
      </c>
      <c r="T49" s="2">
        <f t="shared" si="28"/>
        <v>0.24</v>
      </c>
      <c r="U49" s="14">
        <f t="shared" si="29"/>
        <v>0.24379369838917656</v>
      </c>
      <c r="V49" s="13">
        <v>0.75</v>
      </c>
      <c r="W49" s="2">
        <v>0.26</v>
      </c>
      <c r="X49" s="13">
        <f t="shared" si="41"/>
        <v>0.19500000000000001</v>
      </c>
      <c r="Y49" s="2">
        <v>0.04</v>
      </c>
      <c r="Z49" s="2">
        <v>0.24</v>
      </c>
      <c r="AA49" s="2">
        <f t="shared" si="30"/>
        <v>9.5999999999999992E-3</v>
      </c>
      <c r="AB49" s="2"/>
      <c r="AC49" s="2"/>
      <c r="AD49" s="2"/>
      <c r="AE49" s="13">
        <v>5.0000000000000001E-3</v>
      </c>
      <c r="AF49" s="2">
        <v>0.11</v>
      </c>
      <c r="AG49" s="16">
        <f t="shared" si="31"/>
        <v>5.5000000000000003E-4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0.15</v>
      </c>
      <c r="AP49" s="2">
        <f t="shared" si="32"/>
        <v>2.2499999999999998E-3</v>
      </c>
      <c r="AQ49" s="1">
        <f t="shared" si="33"/>
        <v>0.45119369838917656</v>
      </c>
      <c r="AR49" s="9">
        <f t="shared" si="34"/>
        <v>183.86875000000001</v>
      </c>
      <c r="AS49" s="1">
        <f t="shared" si="35"/>
        <v>0.24</v>
      </c>
      <c r="AT49" s="1">
        <f t="shared" si="36"/>
        <v>7900391.666666667</v>
      </c>
      <c r="AU49" s="1">
        <f t="shared" si="37"/>
        <v>1053915072721.4376</v>
      </c>
    </row>
    <row r="50" spans="1:48" x14ac:dyDescent="0.15">
      <c r="C50" s="7">
        <v>8</v>
      </c>
      <c r="D50" s="7">
        <f t="shared" si="38"/>
        <v>23.0443511572334</v>
      </c>
      <c r="E50" s="10">
        <f t="shared" si="39"/>
        <v>24.163100596894399</v>
      </c>
      <c r="F50" s="7" t="s">
        <v>83</v>
      </c>
      <c r="G50" s="1">
        <v>9</v>
      </c>
      <c r="H50" s="9">
        <f t="shared" si="19"/>
        <v>23.0443511572334</v>
      </c>
      <c r="I50" s="9">
        <f t="shared" si="20"/>
        <v>296.19435115723337</v>
      </c>
      <c r="J50" s="9">
        <f t="shared" si="21"/>
        <v>0.27903004538130094</v>
      </c>
      <c r="K50" s="9">
        <f t="shared" si="22"/>
        <v>183.86875000000001</v>
      </c>
      <c r="L50" s="9">
        <f t="shared" si="23"/>
        <v>44.128500000000003</v>
      </c>
      <c r="M50" s="1" t="s">
        <v>83</v>
      </c>
      <c r="O50" s="9">
        <f t="shared" si="40"/>
        <v>141.26006675798845</v>
      </c>
      <c r="P50" s="9">
        <f t="shared" si="24"/>
        <v>39.415802838047121</v>
      </c>
      <c r="Q50" s="12">
        <f t="shared" si="25"/>
        <v>9.459792681131308</v>
      </c>
      <c r="R50" s="9">
        <f t="shared" si="26"/>
        <v>10.59084</v>
      </c>
      <c r="S50" s="13">
        <f t="shared" si="27"/>
        <v>0.89320513586564498</v>
      </c>
      <c r="T50" s="2">
        <f t="shared" si="28"/>
        <v>0.24</v>
      </c>
      <c r="U50" s="14">
        <f t="shared" si="29"/>
        <v>0.21436923260775478</v>
      </c>
      <c r="V50" s="13">
        <v>0.75</v>
      </c>
      <c r="W50" s="2">
        <v>0.26</v>
      </c>
      <c r="X50" s="13">
        <f t="shared" si="41"/>
        <v>0.19500000000000001</v>
      </c>
      <c r="Y50" s="2">
        <v>0.04</v>
      </c>
      <c r="Z50" s="2">
        <v>0.24</v>
      </c>
      <c r="AA50" s="2">
        <f t="shared" si="30"/>
        <v>9.5999999999999992E-3</v>
      </c>
      <c r="AB50" s="2"/>
      <c r="AC50" s="2"/>
      <c r="AD50" s="2"/>
      <c r="AE50" s="13">
        <v>5.0000000000000001E-3</v>
      </c>
      <c r="AF50" s="2">
        <v>0.11</v>
      </c>
      <c r="AG50" s="16">
        <f t="shared" si="31"/>
        <v>5.5000000000000003E-4</v>
      </c>
      <c r="AH50" s="13"/>
      <c r="AI50" s="2"/>
      <c r="AJ50" s="14"/>
      <c r="AL50" s="2"/>
      <c r="AM50" s="2"/>
      <c r="AN50" s="2">
        <v>1.4999999999999999E-2</v>
      </c>
      <c r="AO50" s="2">
        <v>0.15</v>
      </c>
      <c r="AP50" s="2">
        <f t="shared" si="32"/>
        <v>2.2499999999999998E-3</v>
      </c>
      <c r="AQ50" s="1">
        <f t="shared" si="33"/>
        <v>0.42176923260775478</v>
      </c>
      <c r="AR50" s="9">
        <f t="shared" si="34"/>
        <v>183.86875000000001</v>
      </c>
      <c r="AS50" s="1">
        <f t="shared" si="35"/>
        <v>0.24</v>
      </c>
      <c r="AT50" s="1">
        <f t="shared" si="36"/>
        <v>7900391.666666667</v>
      </c>
      <c r="AU50" s="1">
        <f t="shared" si="37"/>
        <v>985184307853.64429</v>
      </c>
    </row>
    <row r="51" spans="1:48" x14ac:dyDescent="0.15">
      <c r="C51" s="7">
        <v>9</v>
      </c>
      <c r="D51" s="7">
        <f t="shared" si="38"/>
        <v>20.465240315826801</v>
      </c>
      <c r="E51" s="10">
        <f t="shared" si="39"/>
        <v>23.0443511572334</v>
      </c>
      <c r="F51" s="7" t="s">
        <v>83</v>
      </c>
      <c r="G51" s="1">
        <v>10</v>
      </c>
      <c r="H51" s="9">
        <f t="shared" si="19"/>
        <v>20.465240315826801</v>
      </c>
      <c r="I51" s="9">
        <f t="shared" si="20"/>
        <v>293.61524031582678</v>
      </c>
      <c r="J51" s="9">
        <f t="shared" si="21"/>
        <v>0.20904799611063937</v>
      </c>
      <c r="K51" s="9">
        <f t="shared" si="22"/>
        <v>183.86875000000001</v>
      </c>
      <c r="L51" s="9">
        <f t="shared" si="23"/>
        <v>44.128500000000003</v>
      </c>
      <c r="M51" s="1" t="s">
        <v>83</v>
      </c>
      <c r="O51" s="9">
        <f t="shared" si="40"/>
        <v>145.97276391994134</v>
      </c>
      <c r="P51" s="9">
        <f t="shared" si="24"/>
        <v>30.515313784195179</v>
      </c>
      <c r="Q51" s="12">
        <f t="shared" si="25"/>
        <v>7.3236753082068429</v>
      </c>
      <c r="R51" s="9">
        <f t="shared" si="26"/>
        <v>10.59084</v>
      </c>
      <c r="S51" s="13">
        <f t="shared" si="27"/>
        <v>0.69151033423286945</v>
      </c>
      <c r="T51" s="2">
        <f t="shared" si="28"/>
        <v>0.24</v>
      </c>
      <c r="U51" s="14">
        <f t="shared" si="29"/>
        <v>0.16596248021588866</v>
      </c>
      <c r="V51" s="13">
        <v>0.75</v>
      </c>
      <c r="W51" s="2">
        <v>0.26</v>
      </c>
      <c r="X51" s="13">
        <f t="shared" si="41"/>
        <v>0.19500000000000001</v>
      </c>
      <c r="Y51" s="2">
        <v>0.04</v>
      </c>
      <c r="Z51" s="2">
        <v>0.24</v>
      </c>
      <c r="AA51" s="2">
        <f t="shared" si="30"/>
        <v>9.5999999999999992E-3</v>
      </c>
      <c r="AB51" s="2"/>
      <c r="AC51" s="2"/>
      <c r="AD51" s="2"/>
      <c r="AE51" s="13">
        <v>5.0000000000000001E-3</v>
      </c>
      <c r="AF51" s="2">
        <v>0.11</v>
      </c>
      <c r="AG51" s="16">
        <f t="shared" si="31"/>
        <v>5.5000000000000003E-4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0.15</v>
      </c>
      <c r="AP51" s="2">
        <f t="shared" si="32"/>
        <v>2.2499999999999998E-3</v>
      </c>
      <c r="AQ51" s="1">
        <f t="shared" si="33"/>
        <v>0.37336248021588864</v>
      </c>
      <c r="AR51" s="9">
        <f t="shared" si="34"/>
        <v>183.86875000000001</v>
      </c>
      <c r="AS51" s="1">
        <f t="shared" si="35"/>
        <v>0.24</v>
      </c>
      <c r="AT51" s="1">
        <f t="shared" si="36"/>
        <v>7900391.666666667</v>
      </c>
      <c r="AU51" s="1">
        <f t="shared" si="37"/>
        <v>872114009776.74622</v>
      </c>
    </row>
    <row r="52" spans="1:48" x14ac:dyDescent="0.15">
      <c r="C52" s="7">
        <v>10</v>
      </c>
      <c r="D52" s="7">
        <f t="shared" si="38"/>
        <v>12.173072809358599</v>
      </c>
      <c r="E52" s="10">
        <f t="shared" si="39"/>
        <v>20.465240315826801</v>
      </c>
      <c r="F52" s="7" t="s">
        <v>83</v>
      </c>
      <c r="G52" s="1">
        <v>11</v>
      </c>
      <c r="H52" s="9">
        <f t="shared" si="19"/>
        <v>12.173072809358599</v>
      </c>
      <c r="I52" s="9">
        <f t="shared" si="20"/>
        <v>285.32307280935856</v>
      </c>
      <c r="J52" s="9">
        <f t="shared" si="21"/>
        <v>7.9742691857185827E-2</v>
      </c>
      <c r="K52" s="9">
        <f t="shared" si="22"/>
        <v>183.86875000000001</v>
      </c>
      <c r="L52" s="9">
        <f t="shared" si="23"/>
        <v>44.128500000000003</v>
      </c>
      <c r="M52" s="1" t="s">
        <v>85</v>
      </c>
      <c r="N52" s="9">
        <f>(O51-P51)*$C$21/100</f>
        <v>109.68457762895886</v>
      </c>
      <c r="O52" s="9">
        <f t="shared" si="40"/>
        <v>49.901372506787311</v>
      </c>
      <c r="P52" s="9">
        <f t="shared" si="24"/>
        <v>3.9792697710593852</v>
      </c>
      <c r="Q52" s="12">
        <f t="shared" si="25"/>
        <v>0.95502474505425239</v>
      </c>
      <c r="R52" s="9">
        <f t="shared" si="26"/>
        <v>10.59084</v>
      </c>
      <c r="S52" s="13">
        <f t="shared" si="27"/>
        <v>9.0174598526108637E-2</v>
      </c>
      <c r="T52" s="2">
        <f t="shared" si="28"/>
        <v>0.24</v>
      </c>
      <c r="U52" s="14">
        <f t="shared" si="29"/>
        <v>2.1641903646266072E-2</v>
      </c>
      <c r="V52" s="13">
        <v>0.6</v>
      </c>
      <c r="W52" s="2">
        <v>0.26</v>
      </c>
      <c r="X52" s="13">
        <f t="shared" si="41"/>
        <v>0.156</v>
      </c>
      <c r="Y52" s="2">
        <v>0.02</v>
      </c>
      <c r="Z52" s="2">
        <v>0.24</v>
      </c>
      <c r="AA52" s="2">
        <f t="shared" si="30"/>
        <v>4.7999999999999996E-3</v>
      </c>
      <c r="AB52" s="2"/>
      <c r="AC52" s="2"/>
      <c r="AD52" s="2"/>
      <c r="AE52" s="13">
        <v>1E-3</v>
      </c>
      <c r="AF52" s="2">
        <v>0.11</v>
      </c>
      <c r="AG52" s="16">
        <f t="shared" si="31"/>
        <v>1.1E-4</v>
      </c>
      <c r="AH52" s="13"/>
      <c r="AI52" s="2"/>
      <c r="AJ52" s="14"/>
      <c r="AL52" s="2"/>
      <c r="AM52" s="2"/>
      <c r="AN52" s="2">
        <v>0.01</v>
      </c>
      <c r="AO52" s="2">
        <v>0.15</v>
      </c>
      <c r="AP52" s="2">
        <f t="shared" si="32"/>
        <v>1.5E-3</v>
      </c>
      <c r="AQ52" s="1">
        <f t="shared" si="33"/>
        <v>0.18405190364626606</v>
      </c>
      <c r="AR52" s="9">
        <f t="shared" si="34"/>
        <v>183.86875000000001</v>
      </c>
      <c r="AS52" s="1">
        <f t="shared" si="35"/>
        <v>0.24</v>
      </c>
      <c r="AT52" s="1">
        <f t="shared" si="36"/>
        <v>7900391.666666667</v>
      </c>
      <c r="AU52" s="1">
        <f t="shared" si="37"/>
        <v>429915302692.37177</v>
      </c>
    </row>
    <row r="53" spans="1:48" x14ac:dyDescent="0.15">
      <c r="C53" s="7">
        <v>11</v>
      </c>
      <c r="D53" s="7">
        <f t="shared" si="38"/>
        <v>4.8341159265</v>
      </c>
      <c r="E53" s="10">
        <f t="shared" si="39"/>
        <v>12.173072809358599</v>
      </c>
      <c r="F53" s="7" t="s">
        <v>85</v>
      </c>
      <c r="G53" s="1">
        <v>12</v>
      </c>
      <c r="H53" s="9">
        <f t="shared" si="19"/>
        <v>4.8341159265</v>
      </c>
      <c r="I53" s="9">
        <f t="shared" si="20"/>
        <v>277.98411592649995</v>
      </c>
      <c r="J53" s="9">
        <f t="shared" si="21"/>
        <v>3.2390675234884078E-2</v>
      </c>
      <c r="K53" s="9">
        <f t="shared" si="22"/>
        <v>183.86875000000001</v>
      </c>
      <c r="L53" s="9">
        <f t="shared" si="23"/>
        <v>44.128500000000003</v>
      </c>
      <c r="M53" s="1" t="s">
        <v>83</v>
      </c>
      <c r="O53" s="9">
        <f t="shared" si="40"/>
        <v>90.050602735727935</v>
      </c>
      <c r="P53" s="9">
        <f t="shared" si="24"/>
        <v>2.9167998279185272</v>
      </c>
      <c r="Q53" s="12">
        <f t="shared" si="25"/>
        <v>0.70003195870044654</v>
      </c>
      <c r="R53" s="9">
        <f t="shared" si="26"/>
        <v>10.59084</v>
      </c>
      <c r="S53" s="13">
        <f t="shared" si="27"/>
        <v>6.6097869356958133E-2</v>
      </c>
      <c r="T53" s="2">
        <f t="shared" si="28"/>
        <v>0.24</v>
      </c>
      <c r="U53" s="14">
        <f t="shared" si="29"/>
        <v>1.586348864566995E-2</v>
      </c>
      <c r="V53" s="13">
        <v>0.6</v>
      </c>
      <c r="W53" s="2">
        <v>0.26</v>
      </c>
      <c r="X53" s="13">
        <f t="shared" si="41"/>
        <v>0.156</v>
      </c>
      <c r="Y53" s="2">
        <v>0.02</v>
      </c>
      <c r="Z53" s="2">
        <v>0.24</v>
      </c>
      <c r="AA53" s="2">
        <f t="shared" si="30"/>
        <v>4.7999999999999996E-3</v>
      </c>
      <c r="AB53" s="2"/>
      <c r="AC53" s="2"/>
      <c r="AD53" s="2"/>
      <c r="AE53" s="13">
        <v>1E-3</v>
      </c>
      <c r="AF53" s="2">
        <v>0.11</v>
      </c>
      <c r="AG53" s="16">
        <f t="shared" si="31"/>
        <v>1.1E-4</v>
      </c>
      <c r="AH53" s="13"/>
      <c r="AI53" s="2"/>
      <c r="AJ53" s="14"/>
      <c r="AK53" s="2"/>
      <c r="AL53" s="2"/>
      <c r="AM53" s="2"/>
      <c r="AN53" s="2">
        <v>0.01</v>
      </c>
      <c r="AO53" s="2">
        <v>0.15</v>
      </c>
      <c r="AP53" s="2">
        <f t="shared" si="32"/>
        <v>1.5E-3</v>
      </c>
      <c r="AQ53" s="1">
        <f t="shared" si="33"/>
        <v>0.17827348864566994</v>
      </c>
      <c r="AR53" s="9">
        <f t="shared" si="34"/>
        <v>183.86875000000001</v>
      </c>
      <c r="AS53" s="1">
        <f t="shared" si="35"/>
        <v>0.24</v>
      </c>
      <c r="AT53" s="1">
        <f t="shared" si="36"/>
        <v>7900391.666666667</v>
      </c>
      <c r="AU53" s="1">
        <f t="shared" si="37"/>
        <v>416417865367.0946</v>
      </c>
      <c r="AV53" s="1">
        <f>SUM(AU42:AU53)</f>
        <v>7193819829474.2363</v>
      </c>
    </row>
    <row r="54" spans="1:48" x14ac:dyDescent="0.15">
      <c r="C54" s="7">
        <v>12</v>
      </c>
      <c r="D54" s="7">
        <f t="shared" si="38"/>
        <v>3.6280716228875698</v>
      </c>
      <c r="E54" s="10">
        <f t="shared" si="39"/>
        <v>4.8341159265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3.3020271150599299</v>
      </c>
      <c r="E58" s="7"/>
      <c r="F58" s="7"/>
      <c r="G58" s="1">
        <v>1</v>
      </c>
      <c r="H58" s="9">
        <f t="shared" ref="H58:H69" si="42">E59</f>
        <v>3.3020271150599299</v>
      </c>
      <c r="I58" s="9">
        <f t="shared" ref="I58:I69" si="43">H58+273.15</f>
        <v>276.45202711505993</v>
      </c>
      <c r="J58" s="9">
        <f t="shared" ref="J58:J69" si="44">EXP(($C$15*(I58-$C$13))/($C$16*I58*$C$13))</f>
        <v>2.6675757662696038E-2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2.661351422814975E-3</v>
      </c>
      <c r="Q58" s="12">
        <f t="shared" ref="Q58:Q69" si="48">P58*$B$60</f>
        <v>5.0565677033484523E-4</v>
      </c>
      <c r="R58" s="9">
        <f t="shared" ref="R58:R69" si="49">L58*$B$60</f>
        <v>1.8955666666666669E-2</v>
      </c>
      <c r="S58" s="13">
        <f t="shared" ref="S58:S69" si="50">Q58/R58</f>
        <v>2.6675757662696035E-2</v>
      </c>
      <c r="T58" s="2">
        <f t="shared" ref="T58:T69" si="51">$B$59/100</f>
        <v>0.01</v>
      </c>
      <c r="U58" s="14">
        <f t="shared" ref="U58:U69" si="52">S58*T58</f>
        <v>2.6675757662696038E-4</v>
      </c>
      <c r="V58" s="13"/>
      <c r="W58" s="2"/>
      <c r="X58" s="14"/>
      <c r="Y58" s="2">
        <v>0.02</v>
      </c>
      <c r="Z58" s="2">
        <v>0.53</v>
      </c>
      <c r="AA58" s="2">
        <f t="shared" ref="AA58:AA69" si="53">Y58*Z58</f>
        <v>1.06E-2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0.46</v>
      </c>
      <c r="AP58" s="2">
        <f t="shared" ref="AP58:AP69" si="54">AO58*AN58</f>
        <v>4.5999999999999999E-3</v>
      </c>
      <c r="AQ58" s="1">
        <f t="shared" ref="AQ58:AQ69" si="55">(AP58+AM58+AD58+AA58+U58+X58+AG58+AJ58)</f>
        <v>1.5466757576626961E-2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435833.33333333331</v>
      </c>
      <c r="AU58" s="1">
        <f t="shared" ref="AU58:AU69" si="59">AT58*10000*AS58*0.67*AR58*AQ58</f>
        <v>85611791.891886368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-0.48949655356989202</v>
      </c>
      <c r="E59" s="10">
        <f t="shared" ref="E59:E70" si="61">D58</f>
        <v>3.3020271150599299</v>
      </c>
      <c r="F59" s="7" t="s">
        <v>83</v>
      </c>
      <c r="G59" s="1">
        <v>2</v>
      </c>
      <c r="H59" s="9">
        <f t="shared" si="42"/>
        <v>-0.48949655356989202</v>
      </c>
      <c r="I59" s="9">
        <f t="shared" si="43"/>
        <v>272.66050344643008</v>
      </c>
      <c r="J59" s="9">
        <f t="shared" si="44"/>
        <v>1.6346118189856085E-2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0.19687198191051836</v>
      </c>
      <c r="P59" s="9">
        <f t="shared" si="47"/>
        <v>3.2180926845805425E-3</v>
      </c>
      <c r="Q59" s="12">
        <f t="shared" si="48"/>
        <v>6.1143761007030313E-4</v>
      </c>
      <c r="R59" s="9">
        <f t="shared" si="49"/>
        <v>1.8955666666666669E-2</v>
      </c>
      <c r="S59" s="13">
        <f t="shared" si="50"/>
        <v>3.2256191292153784E-2</v>
      </c>
      <c r="T59" s="2">
        <f t="shared" si="51"/>
        <v>0.01</v>
      </c>
      <c r="U59" s="14">
        <f t="shared" si="52"/>
        <v>3.2256191292153786E-4</v>
      </c>
      <c r="V59" s="13"/>
      <c r="W59" s="2"/>
      <c r="X59" s="14"/>
      <c r="Y59" s="2">
        <v>0.02</v>
      </c>
      <c r="Z59" s="2">
        <v>0.53</v>
      </c>
      <c r="AA59" s="2">
        <f t="shared" si="53"/>
        <v>1.06E-2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0.46</v>
      </c>
      <c r="AP59" s="2">
        <f t="shared" si="54"/>
        <v>4.5999999999999999E-3</v>
      </c>
      <c r="AQ59" s="1">
        <f t="shared" si="55"/>
        <v>1.5522561912921538E-2</v>
      </c>
      <c r="AR59" s="9">
        <f t="shared" si="56"/>
        <v>9.9766666666666666</v>
      </c>
      <c r="AS59" s="1">
        <f t="shared" si="57"/>
        <v>0.19</v>
      </c>
      <c r="AT59" s="1">
        <f t="shared" si="58"/>
        <v>435833.33333333331</v>
      </c>
      <c r="AU59" s="1">
        <f t="shared" si="59"/>
        <v>85920680.75898388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0.46032513598809499</v>
      </c>
      <c r="E60" s="10">
        <f t="shared" si="61"/>
        <v>-0.48949655356989202</v>
      </c>
      <c r="F60" s="7" t="s">
        <v>83</v>
      </c>
      <c r="G60" s="1">
        <v>3</v>
      </c>
      <c r="H60" s="9">
        <f t="shared" si="42"/>
        <v>0.46032513598809499</v>
      </c>
      <c r="I60" s="9">
        <f t="shared" si="43"/>
        <v>273.61032513598809</v>
      </c>
      <c r="J60" s="9">
        <f t="shared" si="44"/>
        <v>1.850343896936122E-2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0.29342055589260446</v>
      </c>
      <c r="P60" s="9">
        <f t="shared" si="47"/>
        <v>5.4292893483148495E-3</v>
      </c>
      <c r="Q60" s="12">
        <f t="shared" si="48"/>
        <v>1.0315649761798214E-3</v>
      </c>
      <c r="R60" s="9">
        <f t="shared" si="49"/>
        <v>1.8955666666666669E-2</v>
      </c>
      <c r="S60" s="13">
        <f t="shared" si="50"/>
        <v>5.4419873187252076E-2</v>
      </c>
      <c r="T60" s="2">
        <f t="shared" si="51"/>
        <v>0.01</v>
      </c>
      <c r="U60" s="14">
        <f t="shared" si="52"/>
        <v>5.4419873187252078E-4</v>
      </c>
      <c r="V60" s="13"/>
      <c r="W60" s="2"/>
      <c r="X60" s="14"/>
      <c r="Y60" s="2">
        <v>0.02</v>
      </c>
      <c r="Z60" s="2">
        <v>0.53</v>
      </c>
      <c r="AA60" s="2">
        <f t="shared" si="53"/>
        <v>1.06E-2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0.46</v>
      </c>
      <c r="AP60" s="2">
        <f t="shared" si="54"/>
        <v>4.5999999999999999E-3</v>
      </c>
      <c r="AQ60" s="1">
        <f t="shared" si="55"/>
        <v>1.5744198731872522E-2</v>
      </c>
      <c r="AR60" s="9">
        <f t="shared" si="56"/>
        <v>9.9766666666666666</v>
      </c>
      <c r="AS60" s="1">
        <f t="shared" si="57"/>
        <v>0.19</v>
      </c>
      <c r="AT60" s="1">
        <f t="shared" si="58"/>
        <v>435833.33333333331</v>
      </c>
      <c r="AU60" s="1">
        <f t="shared" si="59"/>
        <v>87147487.678637519</v>
      </c>
    </row>
    <row r="61" spans="1:48" x14ac:dyDescent="0.15">
      <c r="C61" s="7">
        <v>3</v>
      </c>
      <c r="D61" s="7">
        <f t="shared" si="60"/>
        <v>4.4846250818785602</v>
      </c>
      <c r="E61" s="10">
        <f t="shared" si="61"/>
        <v>0.46032513598809499</v>
      </c>
      <c r="F61" s="7" t="s">
        <v>83</v>
      </c>
      <c r="G61" s="1">
        <v>4</v>
      </c>
      <c r="H61" s="9">
        <f t="shared" si="42"/>
        <v>4.4846250818785602</v>
      </c>
      <c r="I61" s="9">
        <f t="shared" si="43"/>
        <v>277.63462508187854</v>
      </c>
      <c r="J61" s="9">
        <f t="shared" si="44"/>
        <v>3.0993539104308861E-2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0.38775793321095631</v>
      </c>
      <c r="P61" s="9">
        <f t="shared" si="47"/>
        <v>1.2017990665979758E-2</v>
      </c>
      <c r="Q61" s="12">
        <f t="shared" si="48"/>
        <v>2.2834182265361542E-3</v>
      </c>
      <c r="R61" s="9">
        <f t="shared" si="49"/>
        <v>1.8955666666666669E-2</v>
      </c>
      <c r="S61" s="13">
        <f t="shared" si="50"/>
        <v>0.12046098228512954</v>
      </c>
      <c r="T61" s="2">
        <f t="shared" si="51"/>
        <v>0.01</v>
      </c>
      <c r="U61" s="14">
        <f t="shared" si="52"/>
        <v>1.2046098228512955E-3</v>
      </c>
      <c r="V61" s="13"/>
      <c r="W61" s="2"/>
      <c r="X61" s="14"/>
      <c r="Y61" s="2">
        <v>0.02</v>
      </c>
      <c r="Z61" s="2">
        <v>0.53</v>
      </c>
      <c r="AA61" s="2">
        <f t="shared" si="53"/>
        <v>1.06E-2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0.46</v>
      </c>
      <c r="AP61" s="2">
        <f t="shared" si="54"/>
        <v>4.5999999999999999E-3</v>
      </c>
      <c r="AQ61" s="1">
        <f t="shared" si="55"/>
        <v>1.6404609822851295E-2</v>
      </c>
      <c r="AR61" s="9">
        <f t="shared" si="56"/>
        <v>9.9766666666666666</v>
      </c>
      <c r="AS61" s="1">
        <f t="shared" si="57"/>
        <v>0.19</v>
      </c>
      <c r="AT61" s="1">
        <f t="shared" si="58"/>
        <v>435833.33333333331</v>
      </c>
      <c r="AU61" s="1">
        <f t="shared" si="59"/>
        <v>90803003.490782201</v>
      </c>
    </row>
    <row r="62" spans="1:48" x14ac:dyDescent="0.15">
      <c r="C62" s="7">
        <v>4</v>
      </c>
      <c r="D62" s="7">
        <f t="shared" si="60"/>
        <v>11.702153956520901</v>
      </c>
      <c r="E62" s="10">
        <f t="shared" si="61"/>
        <v>4.4846250818785602</v>
      </c>
      <c r="F62" s="7" t="s">
        <v>83</v>
      </c>
      <c r="G62" s="1">
        <v>5</v>
      </c>
      <c r="H62" s="9">
        <f t="shared" si="42"/>
        <v>11.702153956520901</v>
      </c>
      <c r="I62" s="9">
        <f t="shared" si="43"/>
        <v>284.85215395652085</v>
      </c>
      <c r="J62" s="9">
        <f t="shared" si="44"/>
        <v>7.536844529364195E-2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0.35695294541772776</v>
      </c>
      <c r="O62" s="9">
        <f t="shared" si="62"/>
        <v>0.11855366379391546</v>
      </c>
      <c r="P62" s="9">
        <f t="shared" si="47"/>
        <v>8.9352053240125389E-3</v>
      </c>
      <c r="Q62" s="12">
        <f t="shared" si="48"/>
        <v>1.6976890115623824E-3</v>
      </c>
      <c r="R62" s="9">
        <f t="shared" si="49"/>
        <v>1.8955666666666669E-2</v>
      </c>
      <c r="S62" s="13">
        <f t="shared" si="50"/>
        <v>8.9561028974398979E-2</v>
      </c>
      <c r="T62" s="2">
        <f t="shared" si="51"/>
        <v>0.01</v>
      </c>
      <c r="U62" s="14">
        <f t="shared" si="52"/>
        <v>8.9561028974398979E-4</v>
      </c>
      <c r="V62" s="13"/>
      <c r="W62" s="2"/>
      <c r="X62" s="14"/>
      <c r="Y62" s="2">
        <v>0.02</v>
      </c>
      <c r="Z62" s="2">
        <v>0.53</v>
      </c>
      <c r="AA62" s="2">
        <f t="shared" si="53"/>
        <v>1.06E-2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0.46</v>
      </c>
      <c r="AP62" s="2">
        <f t="shared" si="54"/>
        <v>4.5999999999999999E-3</v>
      </c>
      <c r="AQ62" s="1">
        <f t="shared" si="55"/>
        <v>1.6095610289743989E-2</v>
      </c>
      <c r="AR62" s="9">
        <f t="shared" si="56"/>
        <v>9.9766666666666666</v>
      </c>
      <c r="AS62" s="1">
        <f t="shared" si="57"/>
        <v>0.19</v>
      </c>
      <c r="AT62" s="1">
        <f t="shared" si="58"/>
        <v>435833.33333333331</v>
      </c>
      <c r="AU62" s="1">
        <f t="shared" si="59"/>
        <v>89092625.372290879</v>
      </c>
    </row>
    <row r="63" spans="1:48" x14ac:dyDescent="0.15">
      <c r="C63" s="7">
        <v>5</v>
      </c>
      <c r="D63" s="7">
        <f t="shared" si="60"/>
        <v>16.102011868301702</v>
      </c>
      <c r="E63" s="10">
        <f t="shared" si="61"/>
        <v>11.702153956520901</v>
      </c>
      <c r="F63" s="7" t="s">
        <v>85</v>
      </c>
      <c r="G63" s="1">
        <v>6</v>
      </c>
      <c r="H63" s="9">
        <f t="shared" si="42"/>
        <v>16.102011868301702</v>
      </c>
      <c r="I63" s="9">
        <f t="shared" si="43"/>
        <v>289.25201186830168</v>
      </c>
      <c r="J63" s="9">
        <f t="shared" si="44"/>
        <v>0.12676500569123852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0.20938512513656959</v>
      </c>
      <c r="P63" s="9">
        <f t="shared" si="47"/>
        <v>2.6542706579597935E-2</v>
      </c>
      <c r="Q63" s="12">
        <f t="shared" si="48"/>
        <v>5.043114250123608E-3</v>
      </c>
      <c r="R63" s="9">
        <f t="shared" si="49"/>
        <v>1.8955666666666669E-2</v>
      </c>
      <c r="S63" s="13">
        <f t="shared" si="50"/>
        <v>0.26604784409887672</v>
      </c>
      <c r="T63" s="2">
        <f t="shared" si="51"/>
        <v>0.01</v>
      </c>
      <c r="U63" s="14">
        <f t="shared" si="52"/>
        <v>2.6604784409887672E-3</v>
      </c>
      <c r="V63" s="13"/>
      <c r="W63" s="2"/>
      <c r="X63" s="14"/>
      <c r="Y63" s="2">
        <v>0.02</v>
      </c>
      <c r="Z63" s="2">
        <v>0.53</v>
      </c>
      <c r="AA63" s="2">
        <f t="shared" si="53"/>
        <v>1.06E-2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0.46</v>
      </c>
      <c r="AP63" s="2">
        <f t="shared" si="54"/>
        <v>4.5999999999999999E-3</v>
      </c>
      <c r="AQ63" s="1">
        <f t="shared" si="55"/>
        <v>1.7860478440988765E-2</v>
      </c>
      <c r="AR63" s="9">
        <f t="shared" si="56"/>
        <v>9.9766666666666666</v>
      </c>
      <c r="AS63" s="1">
        <f t="shared" si="57"/>
        <v>0.19</v>
      </c>
      <c r="AT63" s="1">
        <f t="shared" si="58"/>
        <v>435833.33333333331</v>
      </c>
      <c r="AU63" s="1">
        <f t="shared" si="59"/>
        <v>98861545.854326189</v>
      </c>
    </row>
    <row r="64" spans="1:48" x14ac:dyDescent="0.15">
      <c r="C64" s="7">
        <v>6</v>
      </c>
      <c r="D64" s="7">
        <f t="shared" si="60"/>
        <v>20.811888005643102</v>
      </c>
      <c r="E64" s="10">
        <f t="shared" si="61"/>
        <v>16.102011868301702</v>
      </c>
      <c r="F64" s="7" t="s">
        <v>83</v>
      </c>
      <c r="G64" s="1">
        <v>7</v>
      </c>
      <c r="H64" s="9">
        <f t="shared" si="42"/>
        <v>20.811888005643102</v>
      </c>
      <c r="I64" s="9">
        <f t="shared" si="43"/>
        <v>293.96188800564306</v>
      </c>
      <c r="J64" s="9">
        <f t="shared" si="44"/>
        <v>0.21738480254918216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0.28260908522363831</v>
      </c>
      <c r="P64" s="9">
        <f t="shared" si="47"/>
        <v>6.1434920189945605E-2</v>
      </c>
      <c r="Q64" s="12">
        <f t="shared" si="48"/>
        <v>1.1672634836089666E-2</v>
      </c>
      <c r="R64" s="9">
        <f t="shared" si="49"/>
        <v>1.8955666666666669E-2</v>
      </c>
      <c r="S64" s="13">
        <f t="shared" si="50"/>
        <v>0.6157860359834173</v>
      </c>
      <c r="T64" s="2">
        <f t="shared" si="51"/>
        <v>0.01</v>
      </c>
      <c r="U64" s="14">
        <f t="shared" si="52"/>
        <v>6.1578603598341731E-3</v>
      </c>
      <c r="V64" s="13"/>
      <c r="W64" s="2"/>
      <c r="X64" s="14"/>
      <c r="Y64" s="2">
        <v>0.04</v>
      </c>
      <c r="Z64" s="2">
        <v>0.53</v>
      </c>
      <c r="AA64" s="2">
        <f t="shared" si="53"/>
        <v>2.12E-2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0.46</v>
      </c>
      <c r="AP64" s="2">
        <f t="shared" si="54"/>
        <v>6.8999999999999999E-3</v>
      </c>
      <c r="AQ64" s="1">
        <f t="shared" si="55"/>
        <v>3.425786035983417E-2</v>
      </c>
      <c r="AR64" s="9">
        <f t="shared" si="56"/>
        <v>9.9766666666666666</v>
      </c>
      <c r="AS64" s="1">
        <f t="shared" si="57"/>
        <v>0.19</v>
      </c>
      <c r="AT64" s="1">
        <f t="shared" si="58"/>
        <v>435833.33333333331</v>
      </c>
      <c r="AU64" s="1">
        <f t="shared" si="59"/>
        <v>189624541.35956255</v>
      </c>
    </row>
    <row r="65" spans="1:48" x14ac:dyDescent="0.15">
      <c r="C65" s="7">
        <v>7</v>
      </c>
      <c r="D65" s="7">
        <f t="shared" si="60"/>
        <v>24.163100596894399</v>
      </c>
      <c r="E65" s="10">
        <f t="shared" si="61"/>
        <v>20.811888005643102</v>
      </c>
      <c r="F65" s="7" t="s">
        <v>83</v>
      </c>
      <c r="G65" s="1">
        <v>8</v>
      </c>
      <c r="H65" s="9">
        <f t="shared" si="42"/>
        <v>24.163100596894399</v>
      </c>
      <c r="I65" s="9">
        <f t="shared" si="43"/>
        <v>297.3131005968944</v>
      </c>
      <c r="J65" s="9">
        <f t="shared" si="44"/>
        <v>0.31577062187451083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0.32094083170035936</v>
      </c>
      <c r="P65" s="9">
        <f t="shared" si="47"/>
        <v>0.10134368601094519</v>
      </c>
      <c r="Q65" s="12">
        <f t="shared" si="48"/>
        <v>1.9255300342079586E-2</v>
      </c>
      <c r="R65" s="9">
        <f t="shared" si="49"/>
        <v>1.8955666666666669E-2</v>
      </c>
      <c r="S65" s="13">
        <f t="shared" si="50"/>
        <v>1.0158070766215688</v>
      </c>
      <c r="T65" s="2">
        <f t="shared" si="51"/>
        <v>0.01</v>
      </c>
      <c r="U65" s="14">
        <f t="shared" si="52"/>
        <v>1.0158070766215688E-2</v>
      </c>
      <c r="V65" s="13"/>
      <c r="W65" s="2"/>
      <c r="X65" s="14"/>
      <c r="Y65" s="2">
        <v>0.04</v>
      </c>
      <c r="Z65" s="2">
        <v>0.53</v>
      </c>
      <c r="AA65" s="2">
        <f t="shared" si="53"/>
        <v>2.12E-2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0.46</v>
      </c>
      <c r="AP65" s="2">
        <f t="shared" si="54"/>
        <v>6.8999999999999999E-3</v>
      </c>
      <c r="AQ65" s="1">
        <f t="shared" si="55"/>
        <v>3.8258070766215686E-2</v>
      </c>
      <c r="AR65" s="9">
        <f t="shared" si="56"/>
        <v>9.9766666666666666</v>
      </c>
      <c r="AS65" s="1">
        <f t="shared" si="57"/>
        <v>0.19</v>
      </c>
      <c r="AT65" s="1">
        <f t="shared" si="58"/>
        <v>435833.33333333331</v>
      </c>
      <c r="AU65" s="1">
        <f t="shared" si="59"/>
        <v>211766556.52584529</v>
      </c>
    </row>
    <row r="66" spans="1:48" x14ac:dyDescent="0.15">
      <c r="C66" s="7">
        <v>8</v>
      </c>
      <c r="D66" s="7">
        <f t="shared" si="60"/>
        <v>23.0443511572334</v>
      </c>
      <c r="E66" s="10">
        <f t="shared" si="61"/>
        <v>24.163100596894399</v>
      </c>
      <c r="F66" s="7" t="s">
        <v>83</v>
      </c>
      <c r="G66" s="1">
        <v>9</v>
      </c>
      <c r="H66" s="9">
        <f t="shared" si="42"/>
        <v>23.0443511572334</v>
      </c>
      <c r="I66" s="9">
        <f t="shared" si="43"/>
        <v>296.19435115723337</v>
      </c>
      <c r="J66" s="9">
        <f t="shared" si="44"/>
        <v>0.27903004538130094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0.31936381235608086</v>
      </c>
      <c r="P66" s="9">
        <f t="shared" si="47"/>
        <v>8.9112099054862517E-2</v>
      </c>
      <c r="Q66" s="12">
        <f t="shared" si="48"/>
        <v>1.6931298820423879E-2</v>
      </c>
      <c r="R66" s="9">
        <f t="shared" si="49"/>
        <v>1.8955666666666669E-2</v>
      </c>
      <c r="S66" s="13">
        <f t="shared" si="50"/>
        <v>0.89320513586564487</v>
      </c>
      <c r="T66" s="2">
        <f t="shared" si="51"/>
        <v>0.01</v>
      </c>
      <c r="U66" s="14">
        <f t="shared" si="52"/>
        <v>8.9320513586564482E-3</v>
      </c>
      <c r="V66" s="13"/>
      <c r="W66" s="2"/>
      <c r="X66" s="14"/>
      <c r="Y66" s="2">
        <v>0.04</v>
      </c>
      <c r="Z66" s="2">
        <v>0.53</v>
      </c>
      <c r="AA66" s="2">
        <f t="shared" si="53"/>
        <v>2.12E-2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0.46</v>
      </c>
      <c r="AP66" s="2">
        <f t="shared" si="54"/>
        <v>6.8999999999999999E-3</v>
      </c>
      <c r="AQ66" s="1">
        <f t="shared" si="55"/>
        <v>3.7032051358656448E-2</v>
      </c>
      <c r="AR66" s="9">
        <f t="shared" si="56"/>
        <v>9.9766666666666666</v>
      </c>
      <c r="AS66" s="1">
        <f t="shared" si="57"/>
        <v>0.19</v>
      </c>
      <c r="AT66" s="1">
        <f t="shared" si="58"/>
        <v>435833.33333333331</v>
      </c>
      <c r="AU66" s="1">
        <f t="shared" si="59"/>
        <v>204980278.41581714</v>
      </c>
    </row>
    <row r="67" spans="1:48" x14ac:dyDescent="0.15">
      <c r="C67" s="7">
        <v>9</v>
      </c>
      <c r="D67" s="7">
        <f t="shared" si="60"/>
        <v>20.465240315826801</v>
      </c>
      <c r="E67" s="10">
        <f t="shared" si="61"/>
        <v>23.0443511572334</v>
      </c>
      <c r="F67" s="7" t="s">
        <v>83</v>
      </c>
      <c r="G67" s="1">
        <v>10</v>
      </c>
      <c r="H67" s="9">
        <f t="shared" si="42"/>
        <v>20.465240315826801</v>
      </c>
      <c r="I67" s="9">
        <f t="shared" si="43"/>
        <v>293.61524031582678</v>
      </c>
      <c r="J67" s="9">
        <f t="shared" si="44"/>
        <v>0.20904799611063937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0.33001837996788502</v>
      </c>
      <c r="P67" s="9">
        <f t="shared" si="47"/>
        <v>6.8989681011965939E-2</v>
      </c>
      <c r="Q67" s="12">
        <f t="shared" si="48"/>
        <v>1.3108039392273528E-2</v>
      </c>
      <c r="R67" s="9">
        <f t="shared" si="49"/>
        <v>1.8955666666666669E-2</v>
      </c>
      <c r="S67" s="13">
        <f t="shared" si="50"/>
        <v>0.69151033423286934</v>
      </c>
      <c r="T67" s="2">
        <f t="shared" si="51"/>
        <v>0.01</v>
      </c>
      <c r="U67" s="14">
        <f t="shared" si="52"/>
        <v>6.9151033423286937E-3</v>
      </c>
      <c r="V67" s="13"/>
      <c r="W67" s="2"/>
      <c r="X67" s="14"/>
      <c r="Y67" s="2">
        <v>0.04</v>
      </c>
      <c r="Z67" s="2">
        <v>0.53</v>
      </c>
      <c r="AA67" s="2">
        <f t="shared" si="53"/>
        <v>2.12E-2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0.46</v>
      </c>
      <c r="AP67" s="2">
        <f t="shared" si="54"/>
        <v>6.8999999999999999E-3</v>
      </c>
      <c r="AQ67" s="1">
        <f t="shared" si="55"/>
        <v>3.5015103342328692E-2</v>
      </c>
      <c r="AR67" s="9">
        <f t="shared" si="56"/>
        <v>9.9766666666666666</v>
      </c>
      <c r="AS67" s="1">
        <f t="shared" si="57"/>
        <v>0.19</v>
      </c>
      <c r="AT67" s="1">
        <f t="shared" si="58"/>
        <v>435833.33333333331</v>
      </c>
      <c r="AU67" s="1">
        <f t="shared" si="59"/>
        <v>193816042.28066579</v>
      </c>
    </row>
    <row r="68" spans="1:48" x14ac:dyDescent="0.15">
      <c r="C68" s="7">
        <v>10</v>
      </c>
      <c r="D68" s="7">
        <f t="shared" si="60"/>
        <v>12.173072809358599</v>
      </c>
      <c r="E68" s="10">
        <f t="shared" si="61"/>
        <v>20.465240315826801</v>
      </c>
      <c r="F68" s="7" t="s">
        <v>83</v>
      </c>
      <c r="G68" s="1">
        <v>11</v>
      </c>
      <c r="H68" s="9">
        <f t="shared" si="42"/>
        <v>12.173072809358599</v>
      </c>
      <c r="I68" s="9">
        <f t="shared" si="43"/>
        <v>285.32307280935856</v>
      </c>
      <c r="J68" s="9">
        <f t="shared" si="44"/>
        <v>7.9742691857185827E-2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0.24797726400812312</v>
      </c>
      <c r="O68" s="9">
        <f t="shared" si="62"/>
        <v>0.11281810161446262</v>
      </c>
      <c r="P68" s="9">
        <f t="shared" si="47"/>
        <v>8.9964191129547726E-3</v>
      </c>
      <c r="Q68" s="12">
        <f t="shared" si="48"/>
        <v>1.7093196314614068E-3</v>
      </c>
      <c r="R68" s="9">
        <f t="shared" si="49"/>
        <v>1.8955666666666669E-2</v>
      </c>
      <c r="S68" s="13">
        <f t="shared" si="50"/>
        <v>9.0174598526108637E-2</v>
      </c>
      <c r="T68" s="2">
        <f t="shared" si="51"/>
        <v>0.01</v>
      </c>
      <c r="U68" s="14">
        <f t="shared" si="52"/>
        <v>9.0174598526108639E-4</v>
      </c>
      <c r="V68" s="13"/>
      <c r="W68" s="2"/>
      <c r="X68" s="14"/>
      <c r="Y68" s="2">
        <v>0.02</v>
      </c>
      <c r="Z68" s="2">
        <v>0.53</v>
      </c>
      <c r="AA68" s="2">
        <f t="shared" si="53"/>
        <v>1.06E-2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0.46</v>
      </c>
      <c r="AP68" s="2">
        <f t="shared" si="54"/>
        <v>4.5999999999999999E-3</v>
      </c>
      <c r="AQ68" s="1">
        <f t="shared" si="55"/>
        <v>1.6101745985261085E-2</v>
      </c>
      <c r="AR68" s="9">
        <f t="shared" si="56"/>
        <v>9.9766666666666666</v>
      </c>
      <c r="AS68" s="1">
        <f t="shared" si="57"/>
        <v>0.19</v>
      </c>
      <c r="AT68" s="1">
        <f t="shared" si="58"/>
        <v>435833.33333333331</v>
      </c>
      <c r="AU68" s="1">
        <f t="shared" si="59"/>
        <v>89126587.751614347</v>
      </c>
    </row>
    <row r="69" spans="1:48" x14ac:dyDescent="0.15">
      <c r="C69" s="7">
        <v>11</v>
      </c>
      <c r="D69" s="7">
        <f t="shared" si="60"/>
        <v>4.8341159265</v>
      </c>
      <c r="E69" s="10">
        <f t="shared" si="61"/>
        <v>12.173072809358599</v>
      </c>
      <c r="F69" s="7" t="s">
        <v>85</v>
      </c>
      <c r="G69" s="1">
        <v>12</v>
      </c>
      <c r="H69" s="9">
        <f t="shared" si="42"/>
        <v>4.8341159265</v>
      </c>
      <c r="I69" s="9">
        <f t="shared" si="43"/>
        <v>277.98411592649995</v>
      </c>
      <c r="J69" s="9">
        <f t="shared" si="44"/>
        <v>3.2390675234884078E-2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0.20358834916817453</v>
      </c>
      <c r="P69" s="9">
        <f t="shared" si="47"/>
        <v>6.5943640995125234E-3</v>
      </c>
      <c r="Q69" s="12">
        <f t="shared" si="48"/>
        <v>1.2529291789073794E-3</v>
      </c>
      <c r="R69" s="9">
        <f t="shared" si="49"/>
        <v>1.8955666666666669E-2</v>
      </c>
      <c r="S69" s="13">
        <f t="shared" si="50"/>
        <v>6.6097869356958119E-2</v>
      </c>
      <c r="T69" s="2">
        <f t="shared" si="51"/>
        <v>0.01</v>
      </c>
      <c r="U69" s="14">
        <f t="shared" si="52"/>
        <v>6.6097869356958122E-4</v>
      </c>
      <c r="V69" s="13"/>
      <c r="W69" s="2"/>
      <c r="X69" s="14"/>
      <c r="Y69" s="2">
        <v>0.02</v>
      </c>
      <c r="Z69" s="2">
        <v>0.53</v>
      </c>
      <c r="AA69" s="2">
        <f t="shared" si="53"/>
        <v>1.06E-2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0.46</v>
      </c>
      <c r="AP69" s="2">
        <f t="shared" si="54"/>
        <v>4.5999999999999999E-3</v>
      </c>
      <c r="AQ69" s="1">
        <f t="shared" si="55"/>
        <v>1.5860978693569582E-2</v>
      </c>
      <c r="AR69" s="9">
        <f t="shared" si="56"/>
        <v>9.9766666666666666</v>
      </c>
      <c r="AS69" s="1">
        <f t="shared" si="57"/>
        <v>0.19</v>
      </c>
      <c r="AT69" s="1">
        <f t="shared" si="58"/>
        <v>435833.33333333331</v>
      </c>
      <c r="AU69" s="1">
        <f t="shared" si="59"/>
        <v>87793889.597618878</v>
      </c>
      <c r="AV69" s="1">
        <f>SUM(AU58:AU69)</f>
        <v>1514545030.9780309</v>
      </c>
    </row>
    <row r="70" spans="1:48" x14ac:dyDescent="0.15">
      <c r="C70" s="7">
        <v>12</v>
      </c>
      <c r="D70" s="7">
        <f t="shared" si="60"/>
        <v>3.6280716228875698</v>
      </c>
      <c r="E70" s="10">
        <f t="shared" si="61"/>
        <v>4.8341159265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134.685</v>
      </c>
      <c r="C73" s="7" t="s">
        <v>82</v>
      </c>
      <c r="D73" s="7">
        <f>D58</f>
        <v>3.3020271150599299</v>
      </c>
      <c r="E73" s="7"/>
      <c r="F73" s="7"/>
      <c r="G73" s="1">
        <v>1</v>
      </c>
      <c r="H73" s="9">
        <f t="shared" ref="H73:H84" si="63">E74</f>
        <v>3.3020271150599299</v>
      </c>
      <c r="I73" s="9">
        <f t="shared" ref="I73:I84" si="64">H73+273.15</f>
        <v>276.45202711505993</v>
      </c>
      <c r="J73" s="9">
        <f t="shared" ref="J73:J84" si="65">EXP(($C$15*(I73-$C$13))/($C$16*I73*$C$13))</f>
        <v>2.6675757662696038E-2</v>
      </c>
      <c r="K73" s="9">
        <f t="shared" ref="K73:K84" si="66">$B$73/12</f>
        <v>11.223750000000001</v>
      </c>
      <c r="L73" s="9">
        <f t="shared" ref="L73:L84" si="67">K73*$B$74/100</f>
        <v>0.1122375</v>
      </c>
      <c r="M73" s="1" t="s">
        <v>83</v>
      </c>
      <c r="O73" s="9">
        <f>L73</f>
        <v>0.1122375</v>
      </c>
      <c r="P73" s="9">
        <f t="shared" ref="P73:P84" si="68">O73*J73</f>
        <v>2.9940203506668467E-3</v>
      </c>
      <c r="Q73" s="12">
        <f t="shared" ref="Q73:Q84" si="69">P73*$B$75</f>
        <v>5.3892366312003237E-4</v>
      </c>
      <c r="R73" s="9">
        <f t="shared" ref="R73:R84" si="70">L73*$B$75</f>
        <v>2.0202749999999998E-2</v>
      </c>
      <c r="S73" s="13">
        <f t="shared" ref="S73:S84" si="71">Q73/R73</f>
        <v>2.6675757662696038E-2</v>
      </c>
      <c r="T73" s="2">
        <f t="shared" ref="T73:T84" si="72">$B$74/100</f>
        <v>0.01</v>
      </c>
      <c r="U73" s="14">
        <f t="shared" ref="U73:U84" si="73">S73*T73</f>
        <v>2.6675757662696038E-4</v>
      </c>
      <c r="V73" s="13"/>
      <c r="W73" s="2"/>
      <c r="X73" s="14"/>
      <c r="Y73" s="2">
        <v>0.02</v>
      </c>
      <c r="Z73" s="2">
        <v>0.49</v>
      </c>
      <c r="AA73" s="2">
        <f t="shared" ref="AA73:AA84" si="74">Y73*Z73</f>
        <v>9.7999999999999997E-3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0.5</v>
      </c>
      <c r="AP73" s="2">
        <f t="shared" ref="AP73:AP84" si="75">AO73*AN73</f>
        <v>5.0000000000000001E-3</v>
      </c>
      <c r="AQ73" s="1">
        <f t="shared" ref="AQ73:AQ84" si="76">(AP73+AM73+AD73+AA73+U73+X73+AG73+AJ73)</f>
        <v>1.5066757576626962E-2</v>
      </c>
      <c r="AR73" s="9">
        <f t="shared" ref="AR73:AR84" si="77">$B$73/12</f>
        <v>11.223750000000001</v>
      </c>
      <c r="AS73" s="1">
        <f t="shared" ref="AS73:AS84" si="78">$B$75</f>
        <v>0.18</v>
      </c>
      <c r="AT73" s="1">
        <f t="shared" ref="AT73:AT84" si="79">$E$4/12</f>
        <v>218500</v>
      </c>
      <c r="AU73" s="1">
        <f t="shared" ref="AU73:AU84" si="80">AT73*10000*AS73*0.67*AR73*AQ73</f>
        <v>44561164.773124583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-0.48949655356989202</v>
      </c>
      <c r="E74" s="10">
        <f t="shared" ref="E74:E85" si="82">D73</f>
        <v>3.3020271150599299</v>
      </c>
      <c r="F74" s="7" t="s">
        <v>83</v>
      </c>
      <c r="G74" s="1">
        <v>2</v>
      </c>
      <c r="H74" s="9">
        <f t="shared" si="63"/>
        <v>-0.48949655356989202</v>
      </c>
      <c r="I74" s="9">
        <f t="shared" si="64"/>
        <v>272.66050344643008</v>
      </c>
      <c r="J74" s="9">
        <f t="shared" si="65"/>
        <v>1.6346118189856085E-2</v>
      </c>
      <c r="K74" s="9">
        <f t="shared" si="66"/>
        <v>11.223750000000001</v>
      </c>
      <c r="L74" s="9">
        <f t="shared" si="67"/>
        <v>0.1122375</v>
      </c>
      <c r="M74" s="1" t="s">
        <v>83</v>
      </c>
      <c r="O74" s="9">
        <f t="shared" ref="O74:O84" si="83">L74+O73-P73-N74</f>
        <v>0.22148097964933317</v>
      </c>
      <c r="P74" s="9">
        <f t="shared" si="68"/>
        <v>3.6203542701531105E-3</v>
      </c>
      <c r="Q74" s="12">
        <f t="shared" si="69"/>
        <v>6.5166376862755985E-4</v>
      </c>
      <c r="R74" s="9">
        <f t="shared" si="70"/>
        <v>2.0202749999999998E-2</v>
      </c>
      <c r="S74" s="13">
        <f t="shared" si="71"/>
        <v>3.2256191292153784E-2</v>
      </c>
      <c r="T74" s="2">
        <f t="shared" si="72"/>
        <v>0.01</v>
      </c>
      <c r="U74" s="14">
        <f t="shared" si="73"/>
        <v>3.2256191292153786E-4</v>
      </c>
      <c r="V74" s="13"/>
      <c r="W74" s="2"/>
      <c r="X74" s="14"/>
      <c r="Y74" s="2">
        <v>0.02</v>
      </c>
      <c r="Z74" s="2">
        <v>0.49</v>
      </c>
      <c r="AA74" s="2">
        <f t="shared" si="74"/>
        <v>9.7999999999999997E-3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0.5</v>
      </c>
      <c r="AP74" s="2">
        <f t="shared" si="75"/>
        <v>5.0000000000000001E-3</v>
      </c>
      <c r="AQ74" s="1">
        <f t="shared" si="76"/>
        <v>1.5122561912921538E-2</v>
      </c>
      <c r="AR74" s="9">
        <f t="shared" si="77"/>
        <v>11.223750000000001</v>
      </c>
      <c r="AS74" s="1">
        <f t="shared" si="78"/>
        <v>0.18</v>
      </c>
      <c r="AT74" s="1">
        <f t="shared" si="79"/>
        <v>218500</v>
      </c>
      <c r="AU74" s="1">
        <f t="shared" si="80"/>
        <v>44726210.650582328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0.46032513598809499</v>
      </c>
      <c r="E75" s="10">
        <f t="shared" si="82"/>
        <v>-0.48949655356989202</v>
      </c>
      <c r="F75" s="7" t="s">
        <v>83</v>
      </c>
      <c r="G75" s="1">
        <v>3</v>
      </c>
      <c r="H75" s="9">
        <f t="shared" si="63"/>
        <v>0.46032513598809499</v>
      </c>
      <c r="I75" s="9">
        <f t="shared" si="64"/>
        <v>273.61032513598809</v>
      </c>
      <c r="J75" s="9">
        <f t="shared" si="65"/>
        <v>1.850343896936122E-2</v>
      </c>
      <c r="K75" s="9">
        <f t="shared" si="66"/>
        <v>11.223750000000001</v>
      </c>
      <c r="L75" s="9">
        <f t="shared" si="67"/>
        <v>0.1122375</v>
      </c>
      <c r="M75" s="1" t="s">
        <v>83</v>
      </c>
      <c r="O75" s="9">
        <f t="shared" si="83"/>
        <v>0.33009812537918004</v>
      </c>
      <c r="P75" s="9">
        <f t="shared" si="68"/>
        <v>6.1079505168542061E-3</v>
      </c>
      <c r="Q75" s="12">
        <f t="shared" si="69"/>
        <v>1.099431093033757E-3</v>
      </c>
      <c r="R75" s="9">
        <f t="shared" si="70"/>
        <v>2.0202749999999998E-2</v>
      </c>
      <c r="S75" s="13">
        <f t="shared" si="71"/>
        <v>5.4419873187252089E-2</v>
      </c>
      <c r="T75" s="2">
        <f t="shared" si="72"/>
        <v>0.01</v>
      </c>
      <c r="U75" s="14">
        <f t="shared" si="73"/>
        <v>5.4419873187252089E-4</v>
      </c>
      <c r="V75" s="13"/>
      <c r="W75" s="2"/>
      <c r="X75" s="14"/>
      <c r="Y75" s="2">
        <v>0.02</v>
      </c>
      <c r="Z75" s="2">
        <v>0.49</v>
      </c>
      <c r="AA75" s="2">
        <f t="shared" si="74"/>
        <v>9.7999999999999997E-3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0.5</v>
      </c>
      <c r="AP75" s="2">
        <f t="shared" si="75"/>
        <v>5.0000000000000001E-3</v>
      </c>
      <c r="AQ75" s="1">
        <f t="shared" si="76"/>
        <v>1.5344198731872521E-2</v>
      </c>
      <c r="AR75" s="9">
        <f t="shared" si="77"/>
        <v>11.223750000000001</v>
      </c>
      <c r="AS75" s="1">
        <f t="shared" si="78"/>
        <v>0.18</v>
      </c>
      <c r="AT75" s="1">
        <f t="shared" si="79"/>
        <v>218500</v>
      </c>
      <c r="AU75" s="1">
        <f t="shared" si="80"/>
        <v>45381719.625146776</v>
      </c>
    </row>
    <row r="76" spans="1:48" x14ac:dyDescent="0.15">
      <c r="C76" s="7">
        <v>3</v>
      </c>
      <c r="D76" s="7">
        <f t="shared" si="81"/>
        <v>4.4846250818785602</v>
      </c>
      <c r="E76" s="10">
        <f t="shared" si="82"/>
        <v>0.46032513598809499</v>
      </c>
      <c r="F76" s="7" t="s">
        <v>83</v>
      </c>
      <c r="G76" s="1">
        <v>4</v>
      </c>
      <c r="H76" s="9">
        <f t="shared" si="63"/>
        <v>4.4846250818785602</v>
      </c>
      <c r="I76" s="9">
        <f t="shared" si="64"/>
        <v>277.63462508187854</v>
      </c>
      <c r="J76" s="9">
        <f t="shared" si="65"/>
        <v>3.0993539104308861E-2</v>
      </c>
      <c r="K76" s="9">
        <f t="shared" si="66"/>
        <v>11.223750000000001</v>
      </c>
      <c r="L76" s="9">
        <f t="shared" si="67"/>
        <v>0.1122375</v>
      </c>
      <c r="M76" s="1" t="s">
        <v>83</v>
      </c>
      <c r="O76" s="9">
        <f t="shared" si="83"/>
        <v>0.43622767486232583</v>
      </c>
      <c r="P76" s="9">
        <f t="shared" si="68"/>
        <v>1.3520239499227227E-2</v>
      </c>
      <c r="Q76" s="12">
        <f t="shared" si="69"/>
        <v>2.4336431098609008E-3</v>
      </c>
      <c r="R76" s="9">
        <f t="shared" si="70"/>
        <v>2.0202749999999998E-2</v>
      </c>
      <c r="S76" s="13">
        <f t="shared" si="71"/>
        <v>0.12046098228512955</v>
      </c>
      <c r="T76" s="2">
        <f t="shared" si="72"/>
        <v>0.01</v>
      </c>
      <c r="U76" s="14">
        <f t="shared" si="73"/>
        <v>1.2046098228512955E-3</v>
      </c>
      <c r="V76" s="13"/>
      <c r="W76" s="2"/>
      <c r="X76" s="14"/>
      <c r="Y76" s="2">
        <v>0.02</v>
      </c>
      <c r="Z76" s="2">
        <v>0.49</v>
      </c>
      <c r="AA76" s="2">
        <f t="shared" si="74"/>
        <v>9.7999999999999997E-3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0.5</v>
      </c>
      <c r="AP76" s="2">
        <f t="shared" si="75"/>
        <v>5.0000000000000001E-3</v>
      </c>
      <c r="AQ76" s="1">
        <f t="shared" si="76"/>
        <v>1.6004609822851297E-2</v>
      </c>
      <c r="AR76" s="9">
        <f t="shared" si="77"/>
        <v>11.223750000000001</v>
      </c>
      <c r="AS76" s="1">
        <f t="shared" si="78"/>
        <v>0.18</v>
      </c>
      <c r="AT76" s="1">
        <f t="shared" si="79"/>
        <v>218500</v>
      </c>
      <c r="AU76" s="1">
        <f t="shared" si="80"/>
        <v>47334939.307180882</v>
      </c>
    </row>
    <row r="77" spans="1:48" x14ac:dyDescent="0.15">
      <c r="C77" s="7">
        <v>4</v>
      </c>
      <c r="D77" s="7">
        <f t="shared" si="81"/>
        <v>11.702153956520901</v>
      </c>
      <c r="E77" s="10">
        <f t="shared" si="82"/>
        <v>4.4846250818785602</v>
      </c>
      <c r="F77" s="7" t="s">
        <v>83</v>
      </c>
      <c r="G77" s="1">
        <v>5</v>
      </c>
      <c r="H77" s="9">
        <f t="shared" si="63"/>
        <v>11.702153956520901</v>
      </c>
      <c r="I77" s="9">
        <f t="shared" si="64"/>
        <v>284.85215395652085</v>
      </c>
      <c r="J77" s="9">
        <f t="shared" si="65"/>
        <v>7.536844529364195E-2</v>
      </c>
      <c r="K77" s="9">
        <f t="shared" si="66"/>
        <v>11.223750000000001</v>
      </c>
      <c r="L77" s="9">
        <f t="shared" si="67"/>
        <v>0.1122375</v>
      </c>
      <c r="M77" s="1" t="s">
        <v>85</v>
      </c>
      <c r="N77" s="9">
        <f>(O76-P76)*$C$21/100</f>
        <v>0.40157206359494368</v>
      </c>
      <c r="O77" s="9">
        <f t="shared" si="83"/>
        <v>0.13337287176815493</v>
      </c>
      <c r="P77" s="9">
        <f t="shared" si="68"/>
        <v>1.0052105989514108E-2</v>
      </c>
      <c r="Q77" s="12">
        <f t="shared" si="69"/>
        <v>1.8093790781125395E-3</v>
      </c>
      <c r="R77" s="9">
        <f t="shared" si="70"/>
        <v>2.0202749999999998E-2</v>
      </c>
      <c r="S77" s="13">
        <f t="shared" si="71"/>
        <v>8.9561028974399007E-2</v>
      </c>
      <c r="T77" s="2">
        <f t="shared" si="72"/>
        <v>0.01</v>
      </c>
      <c r="U77" s="14">
        <f t="shared" si="73"/>
        <v>8.9561028974399011E-4</v>
      </c>
      <c r="V77" s="13"/>
      <c r="W77" s="2"/>
      <c r="X77" s="14"/>
      <c r="Y77" s="2">
        <v>0.02</v>
      </c>
      <c r="Z77" s="2">
        <v>0.49</v>
      </c>
      <c r="AA77" s="2">
        <f t="shared" si="74"/>
        <v>9.7999999999999997E-3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0.5</v>
      </c>
      <c r="AP77" s="2">
        <f t="shared" si="75"/>
        <v>5.0000000000000001E-3</v>
      </c>
      <c r="AQ77" s="1">
        <f t="shared" si="76"/>
        <v>1.5695610289743991E-2</v>
      </c>
      <c r="AR77" s="9">
        <f t="shared" si="77"/>
        <v>11.223750000000001</v>
      </c>
      <c r="AS77" s="1">
        <f t="shared" si="78"/>
        <v>0.18</v>
      </c>
      <c r="AT77" s="1">
        <f t="shared" si="79"/>
        <v>218500</v>
      </c>
      <c r="AU77" s="1">
        <f t="shared" si="80"/>
        <v>46421047.977902867</v>
      </c>
    </row>
    <row r="78" spans="1:48" x14ac:dyDescent="0.15">
      <c r="C78" s="7">
        <v>5</v>
      </c>
      <c r="D78" s="7">
        <f t="shared" si="81"/>
        <v>16.102011868301702</v>
      </c>
      <c r="E78" s="10">
        <f t="shared" si="82"/>
        <v>11.702153956520901</v>
      </c>
      <c r="F78" s="7" t="s">
        <v>85</v>
      </c>
      <c r="G78" s="1">
        <v>6</v>
      </c>
      <c r="H78" s="9">
        <f t="shared" si="63"/>
        <v>16.102011868301702</v>
      </c>
      <c r="I78" s="9">
        <f t="shared" si="64"/>
        <v>289.25201186830168</v>
      </c>
      <c r="J78" s="9">
        <f t="shared" si="65"/>
        <v>0.12676500569123852</v>
      </c>
      <c r="K78" s="9">
        <f t="shared" si="66"/>
        <v>11.223750000000001</v>
      </c>
      <c r="L78" s="9">
        <f t="shared" si="67"/>
        <v>0.1122375</v>
      </c>
      <c r="M78" s="1" t="s">
        <v>83</v>
      </c>
      <c r="O78" s="9">
        <f t="shared" si="83"/>
        <v>0.23555826577864081</v>
      </c>
      <c r="P78" s="9">
        <f t="shared" si="68"/>
        <v>2.9860544902047679E-2</v>
      </c>
      <c r="Q78" s="12">
        <f t="shared" si="69"/>
        <v>5.3748980823685819E-3</v>
      </c>
      <c r="R78" s="9">
        <f t="shared" si="70"/>
        <v>2.0202749999999998E-2</v>
      </c>
      <c r="S78" s="13">
        <f t="shared" si="71"/>
        <v>0.26604784409887677</v>
      </c>
      <c r="T78" s="2">
        <f t="shared" si="72"/>
        <v>0.01</v>
      </c>
      <c r="U78" s="14">
        <f t="shared" si="73"/>
        <v>2.6604784409887676E-3</v>
      </c>
      <c r="V78" s="13"/>
      <c r="W78" s="2"/>
      <c r="X78" s="14"/>
      <c r="Y78" s="2">
        <v>0.02</v>
      </c>
      <c r="Z78" s="2">
        <v>0.49</v>
      </c>
      <c r="AA78" s="2">
        <f t="shared" si="74"/>
        <v>9.7999999999999997E-3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0.5</v>
      </c>
      <c r="AP78" s="2">
        <f t="shared" si="75"/>
        <v>5.0000000000000001E-3</v>
      </c>
      <c r="AQ78" s="1">
        <f t="shared" si="76"/>
        <v>1.7460478440988768E-2</v>
      </c>
      <c r="AR78" s="9">
        <f t="shared" si="77"/>
        <v>11.223750000000001</v>
      </c>
      <c r="AS78" s="1">
        <f t="shared" si="78"/>
        <v>0.18</v>
      </c>
      <c r="AT78" s="1">
        <f t="shared" si="79"/>
        <v>218500</v>
      </c>
      <c r="AU78" s="1">
        <f t="shared" si="80"/>
        <v>51640789.524183497</v>
      </c>
    </row>
    <row r="79" spans="1:48" x14ac:dyDescent="0.15">
      <c r="C79" s="7">
        <v>6</v>
      </c>
      <c r="D79" s="7">
        <f t="shared" si="81"/>
        <v>20.811888005643102</v>
      </c>
      <c r="E79" s="10">
        <f t="shared" si="82"/>
        <v>16.102011868301702</v>
      </c>
      <c r="F79" s="7" t="s">
        <v>83</v>
      </c>
      <c r="G79" s="1">
        <v>7</v>
      </c>
      <c r="H79" s="9">
        <f t="shared" si="63"/>
        <v>20.811888005643102</v>
      </c>
      <c r="I79" s="9">
        <f t="shared" si="64"/>
        <v>293.96188800564306</v>
      </c>
      <c r="J79" s="9">
        <f t="shared" si="65"/>
        <v>0.21738480254918216</v>
      </c>
      <c r="K79" s="9">
        <f t="shared" si="66"/>
        <v>11.223750000000001</v>
      </c>
      <c r="L79" s="9">
        <f t="shared" si="67"/>
        <v>0.1122375</v>
      </c>
      <c r="M79" s="1" t="s">
        <v>83</v>
      </c>
      <c r="O79" s="9">
        <f t="shared" si="83"/>
        <v>0.31793522087659309</v>
      </c>
      <c r="P79" s="9">
        <f t="shared" si="68"/>
        <v>6.9114285213688814E-2</v>
      </c>
      <c r="Q79" s="12">
        <f t="shared" si="69"/>
        <v>1.2440571338463985E-2</v>
      </c>
      <c r="R79" s="9">
        <f t="shared" si="70"/>
        <v>2.0202749999999998E-2</v>
      </c>
      <c r="S79" s="13">
        <f t="shared" si="71"/>
        <v>0.61578603598341741</v>
      </c>
      <c r="T79" s="2">
        <f t="shared" si="72"/>
        <v>0.01</v>
      </c>
      <c r="U79" s="14">
        <f t="shared" si="73"/>
        <v>6.157860359834174E-3</v>
      </c>
      <c r="V79" s="13"/>
      <c r="W79" s="2"/>
      <c r="X79" s="14"/>
      <c r="Y79" s="2">
        <v>0.04</v>
      </c>
      <c r="Z79" s="2">
        <v>0.49</v>
      </c>
      <c r="AA79" s="2">
        <f t="shared" si="74"/>
        <v>1.9599999999999999E-2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0.5</v>
      </c>
      <c r="AP79" s="2">
        <f t="shared" si="75"/>
        <v>7.4999999999999997E-3</v>
      </c>
      <c r="AQ79" s="1">
        <f t="shared" si="76"/>
        <v>3.3257860359834177E-2</v>
      </c>
      <c r="AR79" s="9">
        <f t="shared" si="77"/>
        <v>11.223750000000001</v>
      </c>
      <c r="AS79" s="1">
        <f t="shared" si="78"/>
        <v>0.18</v>
      </c>
      <c r="AT79" s="1">
        <f t="shared" si="79"/>
        <v>218500</v>
      </c>
      <c r="AU79" s="1">
        <f t="shared" si="80"/>
        <v>98362835.398319378</v>
      </c>
    </row>
    <row r="80" spans="1:48" x14ac:dyDescent="0.15">
      <c r="C80" s="7">
        <v>7</v>
      </c>
      <c r="D80" s="7">
        <f t="shared" si="81"/>
        <v>24.163100596894399</v>
      </c>
      <c r="E80" s="10">
        <f t="shared" si="82"/>
        <v>20.811888005643102</v>
      </c>
      <c r="F80" s="7" t="s">
        <v>83</v>
      </c>
      <c r="G80" s="1">
        <v>8</v>
      </c>
      <c r="H80" s="9">
        <f t="shared" si="63"/>
        <v>24.163100596894399</v>
      </c>
      <c r="I80" s="9">
        <f t="shared" si="64"/>
        <v>297.3131005968944</v>
      </c>
      <c r="J80" s="9">
        <f t="shared" si="65"/>
        <v>0.31577062187451083</v>
      </c>
      <c r="K80" s="9">
        <f t="shared" si="66"/>
        <v>11.223750000000001</v>
      </c>
      <c r="L80" s="9">
        <f t="shared" si="67"/>
        <v>0.1122375</v>
      </c>
      <c r="M80" s="1" t="s">
        <v>83</v>
      </c>
      <c r="O80" s="9">
        <f t="shared" si="83"/>
        <v>0.3610584356629043</v>
      </c>
      <c r="P80" s="9">
        <f t="shared" si="68"/>
        <v>0.11401164676231335</v>
      </c>
      <c r="Q80" s="12">
        <f t="shared" si="69"/>
        <v>2.05220964172164E-2</v>
      </c>
      <c r="R80" s="9">
        <f t="shared" si="70"/>
        <v>2.0202749999999998E-2</v>
      </c>
      <c r="S80" s="13">
        <f t="shared" si="71"/>
        <v>1.015807076621569</v>
      </c>
      <c r="T80" s="2">
        <f t="shared" si="72"/>
        <v>0.01</v>
      </c>
      <c r="U80" s="14">
        <f t="shared" si="73"/>
        <v>1.015807076621569E-2</v>
      </c>
      <c r="V80" s="13"/>
      <c r="W80" s="2"/>
      <c r="X80" s="14"/>
      <c r="Y80" s="2">
        <v>0.04</v>
      </c>
      <c r="Z80" s="2">
        <v>0.49</v>
      </c>
      <c r="AA80" s="2">
        <f t="shared" si="74"/>
        <v>1.9599999999999999E-2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0.5</v>
      </c>
      <c r="AP80" s="2">
        <f t="shared" si="75"/>
        <v>7.4999999999999997E-3</v>
      </c>
      <c r="AQ80" s="1">
        <f t="shared" si="76"/>
        <v>3.7258070766215692E-2</v>
      </c>
      <c r="AR80" s="9">
        <f t="shared" si="77"/>
        <v>11.223750000000001</v>
      </c>
      <c r="AS80" s="1">
        <f t="shared" si="78"/>
        <v>0.18</v>
      </c>
      <c r="AT80" s="1">
        <f t="shared" si="79"/>
        <v>218500</v>
      </c>
      <c r="AU80" s="1">
        <f t="shared" si="80"/>
        <v>110193784.03735898</v>
      </c>
    </row>
    <row r="81" spans="1:48" x14ac:dyDescent="0.15">
      <c r="C81" s="7">
        <v>8</v>
      </c>
      <c r="D81" s="7">
        <f t="shared" si="81"/>
        <v>23.0443511572334</v>
      </c>
      <c r="E81" s="10">
        <f t="shared" si="82"/>
        <v>24.163100596894399</v>
      </c>
      <c r="F81" s="7" t="s">
        <v>83</v>
      </c>
      <c r="G81" s="1">
        <v>9</v>
      </c>
      <c r="H81" s="9">
        <f t="shared" si="63"/>
        <v>23.0443511572334</v>
      </c>
      <c r="I81" s="9">
        <f t="shared" si="64"/>
        <v>296.19435115723337</v>
      </c>
      <c r="J81" s="9">
        <f t="shared" si="65"/>
        <v>0.27903004538130094</v>
      </c>
      <c r="K81" s="9">
        <f t="shared" si="66"/>
        <v>11.223750000000001</v>
      </c>
      <c r="L81" s="9">
        <f t="shared" si="67"/>
        <v>0.1122375</v>
      </c>
      <c r="M81" s="1" t="s">
        <v>83</v>
      </c>
      <c r="O81" s="9">
        <f t="shared" si="83"/>
        <v>0.35928428890059094</v>
      </c>
      <c r="P81" s="9">
        <f t="shared" si="68"/>
        <v>0.10025111143672033</v>
      </c>
      <c r="Q81" s="12">
        <f t="shared" si="69"/>
        <v>1.804520005860966E-2</v>
      </c>
      <c r="R81" s="9">
        <f t="shared" si="70"/>
        <v>2.0202749999999998E-2</v>
      </c>
      <c r="S81" s="13">
        <f t="shared" si="71"/>
        <v>0.89320513586564509</v>
      </c>
      <c r="T81" s="2">
        <f t="shared" si="72"/>
        <v>0.01</v>
      </c>
      <c r="U81" s="14">
        <f t="shared" si="73"/>
        <v>8.9320513586564516E-3</v>
      </c>
      <c r="V81" s="13"/>
      <c r="W81" s="2"/>
      <c r="X81" s="14"/>
      <c r="Y81" s="2">
        <v>0.04</v>
      </c>
      <c r="Z81" s="2">
        <v>0.49</v>
      </c>
      <c r="AA81" s="2">
        <f t="shared" si="74"/>
        <v>1.9599999999999999E-2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0.5</v>
      </c>
      <c r="AP81" s="2">
        <f t="shared" si="75"/>
        <v>7.4999999999999997E-3</v>
      </c>
      <c r="AQ81" s="1">
        <f t="shared" si="76"/>
        <v>3.6032051358656447E-2</v>
      </c>
      <c r="AR81" s="9">
        <f t="shared" si="77"/>
        <v>11.223750000000001</v>
      </c>
      <c r="AS81" s="1">
        <f t="shared" si="78"/>
        <v>0.18</v>
      </c>
      <c r="AT81" s="1">
        <f t="shared" si="79"/>
        <v>218500</v>
      </c>
      <c r="AU81" s="1">
        <f t="shared" si="80"/>
        <v>106567731.61317661</v>
      </c>
    </row>
    <row r="82" spans="1:48" x14ac:dyDescent="0.15">
      <c r="C82" s="7">
        <v>9</v>
      </c>
      <c r="D82" s="7">
        <f t="shared" si="81"/>
        <v>20.465240315826801</v>
      </c>
      <c r="E82" s="10">
        <f t="shared" si="82"/>
        <v>23.0443511572334</v>
      </c>
      <c r="F82" s="7" t="s">
        <v>83</v>
      </c>
      <c r="G82" s="1">
        <v>10</v>
      </c>
      <c r="H82" s="9">
        <f t="shared" si="63"/>
        <v>20.465240315826801</v>
      </c>
      <c r="I82" s="9">
        <f t="shared" si="64"/>
        <v>293.61524031582678</v>
      </c>
      <c r="J82" s="9">
        <f t="shared" si="65"/>
        <v>0.20904799611063937</v>
      </c>
      <c r="K82" s="9">
        <f t="shared" si="66"/>
        <v>11.223750000000001</v>
      </c>
      <c r="L82" s="9">
        <f t="shared" si="67"/>
        <v>0.1122375</v>
      </c>
      <c r="M82" s="1" t="s">
        <v>83</v>
      </c>
      <c r="O82" s="9">
        <f t="shared" si="83"/>
        <v>0.3712706774638706</v>
      </c>
      <c r="P82" s="9">
        <f t="shared" si="68"/>
        <v>7.7613391138461663E-2</v>
      </c>
      <c r="Q82" s="12">
        <f t="shared" si="69"/>
        <v>1.3970410404923099E-2</v>
      </c>
      <c r="R82" s="9">
        <f t="shared" si="70"/>
        <v>2.0202749999999998E-2</v>
      </c>
      <c r="S82" s="13">
        <f t="shared" si="71"/>
        <v>0.69151033423286934</v>
      </c>
      <c r="T82" s="2">
        <f t="shared" si="72"/>
        <v>0.01</v>
      </c>
      <c r="U82" s="14">
        <f t="shared" si="73"/>
        <v>6.9151033423286937E-3</v>
      </c>
      <c r="V82" s="13"/>
      <c r="W82" s="2"/>
      <c r="X82" s="14"/>
      <c r="Y82" s="2">
        <v>0.04</v>
      </c>
      <c r="Z82" s="2">
        <v>0.49</v>
      </c>
      <c r="AA82" s="2">
        <f t="shared" si="74"/>
        <v>1.9599999999999999E-2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0.5</v>
      </c>
      <c r="AP82" s="2">
        <f t="shared" si="75"/>
        <v>7.4999999999999997E-3</v>
      </c>
      <c r="AQ82" s="1">
        <f t="shared" si="76"/>
        <v>3.4015103342328691E-2</v>
      </c>
      <c r="AR82" s="9">
        <f t="shared" si="77"/>
        <v>11.223750000000001</v>
      </c>
      <c r="AS82" s="1">
        <f t="shared" si="78"/>
        <v>0.18</v>
      </c>
      <c r="AT82" s="1">
        <f t="shared" si="79"/>
        <v>218500</v>
      </c>
      <c r="AU82" s="1">
        <f t="shared" si="80"/>
        <v>100602443.29966219</v>
      </c>
    </row>
    <row r="83" spans="1:48" x14ac:dyDescent="0.15">
      <c r="C83" s="7">
        <v>10</v>
      </c>
      <c r="D83" s="7">
        <f t="shared" si="81"/>
        <v>12.173072809358599</v>
      </c>
      <c r="E83" s="10">
        <f t="shared" si="82"/>
        <v>20.465240315826801</v>
      </c>
      <c r="F83" s="7" t="s">
        <v>83</v>
      </c>
      <c r="G83" s="1">
        <v>11</v>
      </c>
      <c r="H83" s="9">
        <f t="shared" si="63"/>
        <v>12.173072809358599</v>
      </c>
      <c r="I83" s="9">
        <f t="shared" si="64"/>
        <v>285.32307280935856</v>
      </c>
      <c r="J83" s="9">
        <f t="shared" si="65"/>
        <v>7.9742691857185827E-2</v>
      </c>
      <c r="K83" s="9">
        <f t="shared" si="66"/>
        <v>11.223750000000001</v>
      </c>
      <c r="L83" s="9">
        <f t="shared" si="67"/>
        <v>0.1122375</v>
      </c>
      <c r="M83" s="1" t="s">
        <v>85</v>
      </c>
      <c r="N83" s="9">
        <f>(O82-P82)*$C$21/100</f>
        <v>0.27897442200913852</v>
      </c>
      <c r="O83" s="9">
        <f t="shared" si="83"/>
        <v>0.12692036431627041</v>
      </c>
      <c r="P83" s="9">
        <f t="shared" si="68"/>
        <v>1.0120971502074114E-2</v>
      </c>
      <c r="Q83" s="12">
        <f t="shared" si="69"/>
        <v>1.8217748703733404E-3</v>
      </c>
      <c r="R83" s="9">
        <f t="shared" si="70"/>
        <v>2.0202749999999998E-2</v>
      </c>
      <c r="S83" s="13">
        <f t="shared" si="71"/>
        <v>9.0174598526108596E-2</v>
      </c>
      <c r="T83" s="2">
        <f t="shared" si="72"/>
        <v>0.01</v>
      </c>
      <c r="U83" s="14">
        <f t="shared" si="73"/>
        <v>9.0174598526108595E-4</v>
      </c>
      <c r="V83" s="13"/>
      <c r="W83" s="2"/>
      <c r="X83" s="14"/>
      <c r="Y83" s="2">
        <v>0.02</v>
      </c>
      <c r="Z83" s="2">
        <v>0.49</v>
      </c>
      <c r="AA83" s="2">
        <f t="shared" si="74"/>
        <v>9.7999999999999997E-3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0.5</v>
      </c>
      <c r="AP83" s="2">
        <f t="shared" si="75"/>
        <v>5.0000000000000001E-3</v>
      </c>
      <c r="AQ83" s="1">
        <f t="shared" si="76"/>
        <v>1.5701745985261088E-2</v>
      </c>
      <c r="AR83" s="9">
        <f t="shared" si="77"/>
        <v>11.223750000000001</v>
      </c>
      <c r="AS83" s="1">
        <f t="shared" si="78"/>
        <v>0.18</v>
      </c>
      <c r="AT83" s="1">
        <f t="shared" si="79"/>
        <v>218500</v>
      </c>
      <c r="AU83" s="1">
        <f t="shared" si="80"/>
        <v>46439194.797983065</v>
      </c>
    </row>
    <row r="84" spans="1:48" x14ac:dyDescent="0.15">
      <c r="C84" s="7">
        <v>11</v>
      </c>
      <c r="D84" s="7">
        <f t="shared" si="81"/>
        <v>4.8341159265</v>
      </c>
      <c r="E84" s="10">
        <f t="shared" si="82"/>
        <v>12.173072809358599</v>
      </c>
      <c r="F84" s="7" t="s">
        <v>85</v>
      </c>
      <c r="G84" s="1">
        <v>12</v>
      </c>
      <c r="H84" s="9">
        <f t="shared" si="63"/>
        <v>4.8341159265</v>
      </c>
      <c r="I84" s="9">
        <f t="shared" si="64"/>
        <v>277.98411592649995</v>
      </c>
      <c r="J84" s="9">
        <f t="shared" si="65"/>
        <v>3.2390675234884078E-2</v>
      </c>
      <c r="K84" s="9">
        <f t="shared" si="66"/>
        <v>11.223750000000001</v>
      </c>
      <c r="L84" s="9">
        <f t="shared" si="67"/>
        <v>0.1122375</v>
      </c>
      <c r="M84" s="1" t="s">
        <v>83</v>
      </c>
      <c r="O84" s="9">
        <f t="shared" si="83"/>
        <v>0.22903689281419629</v>
      </c>
      <c r="P84" s="9">
        <f t="shared" si="68"/>
        <v>7.4186596119515868E-3</v>
      </c>
      <c r="Q84" s="12">
        <f t="shared" si="69"/>
        <v>1.3353587301512856E-3</v>
      </c>
      <c r="R84" s="9">
        <f t="shared" si="70"/>
        <v>2.0202749999999998E-2</v>
      </c>
      <c r="S84" s="13">
        <f t="shared" si="71"/>
        <v>6.6097869356958119E-2</v>
      </c>
      <c r="T84" s="2">
        <f t="shared" si="72"/>
        <v>0.01</v>
      </c>
      <c r="U84" s="14">
        <f t="shared" si="73"/>
        <v>6.6097869356958122E-4</v>
      </c>
      <c r="V84" s="13"/>
      <c r="W84" s="2"/>
      <c r="X84" s="14"/>
      <c r="Y84" s="2">
        <v>0.02</v>
      </c>
      <c r="Z84" s="2">
        <v>0.49</v>
      </c>
      <c r="AA84" s="2">
        <f t="shared" si="74"/>
        <v>9.7999999999999997E-3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0.5</v>
      </c>
      <c r="AP84" s="2">
        <f t="shared" si="75"/>
        <v>5.0000000000000001E-3</v>
      </c>
      <c r="AQ84" s="1">
        <f t="shared" si="76"/>
        <v>1.5460978693569582E-2</v>
      </c>
      <c r="AR84" s="9">
        <f t="shared" si="77"/>
        <v>11.223750000000001</v>
      </c>
      <c r="AS84" s="1">
        <f t="shared" si="78"/>
        <v>0.18</v>
      </c>
      <c r="AT84" s="1">
        <f t="shared" si="79"/>
        <v>218500</v>
      </c>
      <c r="AU84" s="1">
        <f t="shared" si="80"/>
        <v>45727105.889504984</v>
      </c>
      <c r="AV84" s="1">
        <f>SUM(AU73:AU84)</f>
        <v>787958966.89412618</v>
      </c>
    </row>
    <row r="85" spans="1:48" x14ac:dyDescent="0.15">
      <c r="C85" s="7">
        <v>12</v>
      </c>
      <c r="D85" s="7">
        <f t="shared" si="81"/>
        <v>3.6280716228875698</v>
      </c>
      <c r="E85" s="10">
        <f t="shared" si="82"/>
        <v>4.8341159265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/>
      <c r="AE88" s="2"/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92.746499999999997</v>
      </c>
      <c r="C89" s="7" t="s">
        <v>82</v>
      </c>
      <c r="D89" s="7">
        <f>D73</f>
        <v>3.3020271150599299</v>
      </c>
      <c r="E89" s="7"/>
      <c r="F89" s="7"/>
      <c r="G89" s="1">
        <v>1</v>
      </c>
      <c r="H89" s="9">
        <f t="shared" ref="H89:H100" si="84">E90</f>
        <v>3.3020271150599299</v>
      </c>
      <c r="I89" s="9">
        <f t="shared" ref="I89:I100" si="85">H89+273.15</f>
        <v>276.45202711505993</v>
      </c>
      <c r="J89" s="9">
        <f t="shared" ref="J89:J100" si="86">EXP(($C$15*(I89-$C$13))/($C$16*I89*$C$13))</f>
        <v>2.6675757662696038E-2</v>
      </c>
      <c r="K89" s="9">
        <f t="shared" ref="K89:K100" si="87">$B$89/12</f>
        <v>7.7288749999999995</v>
      </c>
      <c r="L89" s="9">
        <f t="shared" ref="L89:L100" si="88">K89*$B$90/100</f>
        <v>2.39595125</v>
      </c>
      <c r="M89" s="1" t="s">
        <v>83</v>
      </c>
      <c r="O89" s="9">
        <f>L89</f>
        <v>2.39595125</v>
      </c>
      <c r="P89" s="9">
        <f t="shared" ref="P89:P100" si="89">O89*J89</f>
        <v>6.3913814916633657E-2</v>
      </c>
      <c r="Q89" s="12">
        <f t="shared" ref="Q89:Q100" si="90">P89*$B$91</f>
        <v>3.0678631159984156E-2</v>
      </c>
      <c r="R89" s="9">
        <f t="shared" ref="R89:R100" si="91">L89*$B$91</f>
        <v>1.1500565999999999</v>
      </c>
      <c r="S89" s="13">
        <f t="shared" ref="S89:S100" si="92">Q89/R89</f>
        <v>2.6675757662696045E-2</v>
      </c>
      <c r="T89" s="2">
        <f t="shared" ref="T89:T100" si="93">$B$90/100</f>
        <v>0.31</v>
      </c>
      <c r="U89" s="14">
        <f t="shared" ref="U89:U100" si="94">S89*T89</f>
        <v>8.2694848754357748E-3</v>
      </c>
      <c r="V89" s="2">
        <v>180.9</v>
      </c>
      <c r="W89" s="2">
        <v>0.28000000000000003</v>
      </c>
      <c r="X89" s="2">
        <v>6</v>
      </c>
      <c r="Y89" s="2">
        <v>0.04</v>
      </c>
      <c r="Z89" s="2">
        <v>0.01</v>
      </c>
      <c r="AA89" s="2">
        <v>0.03</v>
      </c>
      <c r="AB89" s="2">
        <v>70</v>
      </c>
      <c r="AC89" s="2">
        <v>0.34</v>
      </c>
      <c r="AD89" s="2"/>
      <c r="AE89" s="2"/>
      <c r="AF89" s="2"/>
      <c r="AG89" s="2"/>
      <c r="AH89" s="2"/>
      <c r="AI89" s="2"/>
      <c r="AJ89" s="1">
        <f t="shared" ref="AJ89:AJ100" si="95">U89*0.67*AL89+(V89*W89+X89*Y89+Z89*AA89+AB89*AC89+AD89*AE89+AF89*AG89+AH89*AI89)/1000</f>
        <v>7.7351766335940167E-2</v>
      </c>
      <c r="AK89" s="9">
        <f t="shared" ref="AK89:AK100" si="96">$B$89/12</f>
        <v>7.7288749999999995</v>
      </c>
      <c r="AL89" s="1">
        <f t="shared" ref="AL89:AL100" si="97">$B$91</f>
        <v>0.48</v>
      </c>
      <c r="AM89" s="17">
        <f t="shared" ref="AM89:AM100" si="98">$E$6/12</f>
        <v>6518966.666666667</v>
      </c>
      <c r="AN89" s="1">
        <f t="shared" ref="AN89:AN100" si="99">AM89*10000*AK89*AJ89</f>
        <v>38973129372.146347</v>
      </c>
    </row>
    <row r="90" spans="1:48" x14ac:dyDescent="0.15">
      <c r="A90" s="1" t="s">
        <v>84</v>
      </c>
      <c r="B90" s="1">
        <f>H6</f>
        <v>31</v>
      </c>
      <c r="C90" s="7">
        <v>1</v>
      </c>
      <c r="D90" s="7">
        <f t="shared" ref="D90:D101" si="100">D74</f>
        <v>-0.48949655356989202</v>
      </c>
      <c r="E90" s="10">
        <f t="shared" ref="E90:E101" si="101">D89</f>
        <v>3.3020271150599299</v>
      </c>
      <c r="F90" s="7" t="s">
        <v>83</v>
      </c>
      <c r="G90" s="1">
        <v>2</v>
      </c>
      <c r="H90" s="9">
        <f t="shared" si="84"/>
        <v>-0.48949655356989202</v>
      </c>
      <c r="I90" s="9">
        <f t="shared" si="85"/>
        <v>272.66050344643008</v>
      </c>
      <c r="J90" s="9">
        <f t="shared" si="86"/>
        <v>1.6346118189856085E-2</v>
      </c>
      <c r="K90" s="9">
        <f t="shared" si="87"/>
        <v>7.7288749999999995</v>
      </c>
      <c r="L90" s="9">
        <f t="shared" si="88"/>
        <v>2.39595125</v>
      </c>
      <c r="M90" s="1" t="s">
        <v>83</v>
      </c>
      <c r="O90" s="9">
        <f t="shared" ref="O90:O100" si="102">L90+O89-P89-N90</f>
        <v>4.7279886850833659</v>
      </c>
      <c r="P90" s="9">
        <f t="shared" si="89"/>
        <v>7.7284261846674959E-2</v>
      </c>
      <c r="Q90" s="12">
        <f t="shared" si="90"/>
        <v>3.7096445686403981E-2</v>
      </c>
      <c r="R90" s="9">
        <f t="shared" si="91"/>
        <v>1.1500565999999999</v>
      </c>
      <c r="S90" s="13">
        <f t="shared" si="92"/>
        <v>3.2256191292153784E-2</v>
      </c>
      <c r="T90" s="2">
        <f t="shared" si="93"/>
        <v>0.31</v>
      </c>
      <c r="U90" s="14">
        <f t="shared" si="94"/>
        <v>9.9994193005676722E-3</v>
      </c>
      <c r="V90" s="2">
        <v>180.9</v>
      </c>
      <c r="W90" s="2">
        <v>0.28000000000000003</v>
      </c>
      <c r="X90" s="2">
        <v>6</v>
      </c>
      <c r="Y90" s="2">
        <v>0.04</v>
      </c>
      <c r="Z90" s="2">
        <v>0.01</v>
      </c>
      <c r="AA90" s="2">
        <v>0.03</v>
      </c>
      <c r="AB90" s="2">
        <v>70</v>
      </c>
      <c r="AC90" s="2">
        <v>0.34</v>
      </c>
      <c r="AD90" s="2"/>
      <c r="AE90" s="2"/>
      <c r="AF90" s="2"/>
      <c r="AG90" s="2"/>
      <c r="AH90" s="2"/>
      <c r="AI90" s="2"/>
      <c r="AJ90" s="1">
        <f t="shared" si="95"/>
        <v>7.790811324706258E-2</v>
      </c>
      <c r="AK90" s="9">
        <f t="shared" si="96"/>
        <v>7.7288749999999995</v>
      </c>
      <c r="AL90" s="1">
        <f t="shared" si="97"/>
        <v>0.48</v>
      </c>
      <c r="AM90" s="17">
        <f t="shared" si="98"/>
        <v>6518966.666666667</v>
      </c>
      <c r="AN90" s="1">
        <f t="shared" si="99"/>
        <v>39253440749.249229</v>
      </c>
    </row>
    <row r="91" spans="1:48" x14ac:dyDescent="0.15">
      <c r="A91" s="1" t="s">
        <v>19</v>
      </c>
      <c r="B91" s="1">
        <f>G6</f>
        <v>0.48</v>
      </c>
      <c r="C91" s="7">
        <v>2</v>
      </c>
      <c r="D91" s="7">
        <f t="shared" si="100"/>
        <v>0.46032513598809499</v>
      </c>
      <c r="E91" s="10">
        <f t="shared" si="101"/>
        <v>-0.48949655356989202</v>
      </c>
      <c r="F91" s="7" t="s">
        <v>83</v>
      </c>
      <c r="G91" s="1">
        <v>3</v>
      </c>
      <c r="H91" s="9">
        <f t="shared" si="84"/>
        <v>0.46032513598809499</v>
      </c>
      <c r="I91" s="9">
        <f t="shared" si="85"/>
        <v>273.61032513598809</v>
      </c>
      <c r="J91" s="9">
        <f t="shared" si="86"/>
        <v>1.850343896936122E-2</v>
      </c>
      <c r="K91" s="9">
        <f t="shared" si="87"/>
        <v>7.7288749999999995</v>
      </c>
      <c r="L91" s="9">
        <f t="shared" si="88"/>
        <v>2.39595125</v>
      </c>
      <c r="M91" s="1" t="s">
        <v>83</v>
      </c>
      <c r="O91" s="9">
        <f t="shared" si="102"/>
        <v>7.0466556732366907</v>
      </c>
      <c r="P91" s="9">
        <f t="shared" si="89"/>
        <v>0.13038736318783811</v>
      </c>
      <c r="Q91" s="12">
        <f t="shared" si="90"/>
        <v>6.2585934330162296E-2</v>
      </c>
      <c r="R91" s="9">
        <f t="shared" si="91"/>
        <v>1.1500565999999999</v>
      </c>
      <c r="S91" s="13">
        <f t="shared" si="92"/>
        <v>5.4419873187252089E-2</v>
      </c>
      <c r="T91" s="2">
        <f t="shared" si="93"/>
        <v>0.31</v>
      </c>
      <c r="U91" s="14">
        <f t="shared" si="94"/>
        <v>1.6870160688048148E-2</v>
      </c>
      <c r="V91" s="2">
        <v>180.9</v>
      </c>
      <c r="W91" s="2">
        <v>0.28000000000000003</v>
      </c>
      <c r="X91" s="2">
        <v>6</v>
      </c>
      <c r="Y91" s="2">
        <v>0.04</v>
      </c>
      <c r="Z91" s="2">
        <v>0.01</v>
      </c>
      <c r="AA91" s="2">
        <v>0.03</v>
      </c>
      <c r="AB91" s="2">
        <v>70</v>
      </c>
      <c r="AC91" s="2">
        <v>0.34</v>
      </c>
      <c r="AD91" s="2"/>
      <c r="AE91" s="2"/>
      <c r="AF91" s="2"/>
      <c r="AG91" s="2"/>
      <c r="AH91" s="2"/>
      <c r="AI91" s="2"/>
      <c r="AJ91" s="1">
        <f t="shared" si="95"/>
        <v>8.0117743677276296E-2</v>
      </c>
      <c r="AK91" s="9">
        <f t="shared" si="96"/>
        <v>7.7288749999999995</v>
      </c>
      <c r="AL91" s="1">
        <f t="shared" si="97"/>
        <v>0.48</v>
      </c>
      <c r="AM91" s="17">
        <f t="shared" si="98"/>
        <v>6518966.666666667</v>
      </c>
      <c r="AN91" s="1">
        <f t="shared" si="99"/>
        <v>40366747098.93679</v>
      </c>
    </row>
    <row r="92" spans="1:48" x14ac:dyDescent="0.15">
      <c r="C92" s="7">
        <v>3</v>
      </c>
      <c r="D92" s="7">
        <f t="shared" si="100"/>
        <v>4.4846250818785602</v>
      </c>
      <c r="E92" s="10">
        <f t="shared" si="101"/>
        <v>0.46032513598809499</v>
      </c>
      <c r="F92" s="7" t="s">
        <v>83</v>
      </c>
      <c r="G92" s="1">
        <v>4</v>
      </c>
      <c r="H92" s="9">
        <f t="shared" si="84"/>
        <v>4.4846250818785602</v>
      </c>
      <c r="I92" s="9">
        <f t="shared" si="85"/>
        <v>277.63462508187854</v>
      </c>
      <c r="J92" s="9">
        <f t="shared" si="86"/>
        <v>3.0993539104308861E-2</v>
      </c>
      <c r="K92" s="9">
        <f t="shared" si="87"/>
        <v>7.7288749999999995</v>
      </c>
      <c r="L92" s="9">
        <f t="shared" si="88"/>
        <v>2.39595125</v>
      </c>
      <c r="M92" s="1" t="s">
        <v>83</v>
      </c>
      <c r="O92" s="9">
        <f t="shared" si="102"/>
        <v>9.3122195600488524</v>
      </c>
      <c r="P92" s="9">
        <f t="shared" si="89"/>
        <v>0.28861864108228397</v>
      </c>
      <c r="Q92" s="12">
        <f t="shared" si="90"/>
        <v>0.13853694771949629</v>
      </c>
      <c r="R92" s="9">
        <f t="shared" si="91"/>
        <v>1.1500565999999999</v>
      </c>
      <c r="S92" s="13">
        <f t="shared" si="92"/>
        <v>0.12046098228512954</v>
      </c>
      <c r="T92" s="2">
        <f t="shared" si="93"/>
        <v>0.31</v>
      </c>
      <c r="U92" s="14">
        <f t="shared" si="94"/>
        <v>3.734290450839016E-2</v>
      </c>
      <c r="V92" s="2">
        <v>180.9</v>
      </c>
      <c r="W92" s="2">
        <v>0.28000000000000003</v>
      </c>
      <c r="X92" s="2">
        <v>6</v>
      </c>
      <c r="Y92" s="2">
        <v>0.04</v>
      </c>
      <c r="Z92" s="2">
        <v>0.01</v>
      </c>
      <c r="AA92" s="2">
        <v>0.03</v>
      </c>
      <c r="AB92" s="2">
        <v>70</v>
      </c>
      <c r="AC92" s="2">
        <v>0.34</v>
      </c>
      <c r="AD92" s="2"/>
      <c r="AE92" s="2"/>
      <c r="AF92" s="2"/>
      <c r="AG92" s="2"/>
      <c r="AH92" s="2"/>
      <c r="AI92" s="2"/>
      <c r="AJ92" s="1">
        <f t="shared" si="95"/>
        <v>8.670177808989829E-2</v>
      </c>
      <c r="AK92" s="9">
        <f t="shared" si="96"/>
        <v>7.7288749999999995</v>
      </c>
      <c r="AL92" s="1">
        <f t="shared" si="97"/>
        <v>0.48</v>
      </c>
      <c r="AM92" s="17">
        <f t="shared" si="98"/>
        <v>6518966.666666667</v>
      </c>
      <c r="AN92" s="1">
        <f t="shared" si="99"/>
        <v>43684065333.653763</v>
      </c>
    </row>
    <row r="93" spans="1:48" x14ac:dyDescent="0.15">
      <c r="C93" s="7">
        <v>4</v>
      </c>
      <c r="D93" s="7">
        <f t="shared" si="100"/>
        <v>11.702153956520901</v>
      </c>
      <c r="E93" s="10">
        <f t="shared" si="101"/>
        <v>4.4846250818785602</v>
      </c>
      <c r="F93" s="7" t="s">
        <v>83</v>
      </c>
      <c r="G93" s="1">
        <v>5</v>
      </c>
      <c r="H93" s="9">
        <f t="shared" si="84"/>
        <v>11.702153956520901</v>
      </c>
      <c r="I93" s="9">
        <f t="shared" si="85"/>
        <v>284.85215395652085</v>
      </c>
      <c r="J93" s="9">
        <f t="shared" si="86"/>
        <v>7.536844529364195E-2</v>
      </c>
      <c r="K93" s="9">
        <f t="shared" si="87"/>
        <v>7.7288749999999995</v>
      </c>
      <c r="L93" s="9">
        <f t="shared" si="88"/>
        <v>2.39595125</v>
      </c>
      <c r="M93" s="1" t="s">
        <v>85</v>
      </c>
      <c r="N93" s="9">
        <f>(O92-P92)*$C$21/100</f>
        <v>8.5724208730182401</v>
      </c>
      <c r="O93" s="9">
        <f t="shared" si="102"/>
        <v>2.8471312959483281</v>
      </c>
      <c r="P93" s="9">
        <f t="shared" si="89"/>
        <v>0.21458385932249749</v>
      </c>
      <c r="Q93" s="12">
        <f t="shared" si="90"/>
        <v>0.10300025247479878</v>
      </c>
      <c r="R93" s="9">
        <f t="shared" si="91"/>
        <v>1.1500565999999999</v>
      </c>
      <c r="S93" s="13">
        <f t="shared" si="92"/>
        <v>8.9561028974398993E-2</v>
      </c>
      <c r="T93" s="2">
        <f t="shared" si="93"/>
        <v>0.31</v>
      </c>
      <c r="U93" s="14">
        <f t="shared" si="94"/>
        <v>2.7763918982063689E-2</v>
      </c>
      <c r="V93" s="2">
        <v>180.9</v>
      </c>
      <c r="W93" s="2">
        <v>0.28000000000000003</v>
      </c>
      <c r="X93" s="2">
        <v>6</v>
      </c>
      <c r="Y93" s="2">
        <v>0.04</v>
      </c>
      <c r="Z93" s="2">
        <v>0.01</v>
      </c>
      <c r="AA93" s="2">
        <v>0.03</v>
      </c>
      <c r="AB93" s="2">
        <v>70</v>
      </c>
      <c r="AC93" s="2">
        <v>0.34</v>
      </c>
      <c r="AD93" s="2"/>
      <c r="AE93" s="2"/>
      <c r="AF93" s="2"/>
      <c r="AG93" s="2"/>
      <c r="AH93" s="2"/>
      <c r="AI93" s="2"/>
      <c r="AJ93" s="1">
        <f t="shared" si="95"/>
        <v>8.3621176344631704E-2</v>
      </c>
      <c r="AK93" s="9">
        <f t="shared" si="96"/>
        <v>7.7288749999999995</v>
      </c>
      <c r="AL93" s="1">
        <f t="shared" si="97"/>
        <v>0.48</v>
      </c>
      <c r="AM93" s="17">
        <f t="shared" si="98"/>
        <v>6518966.666666667</v>
      </c>
      <c r="AN93" s="1">
        <f t="shared" si="99"/>
        <v>42131926370.971138</v>
      </c>
    </row>
    <row r="94" spans="1:48" x14ac:dyDescent="0.15">
      <c r="C94" s="7">
        <v>5</v>
      </c>
      <c r="D94" s="7">
        <f t="shared" si="100"/>
        <v>16.102011868301702</v>
      </c>
      <c r="E94" s="10">
        <f t="shared" si="101"/>
        <v>11.702153956520901</v>
      </c>
      <c r="F94" s="7" t="s">
        <v>85</v>
      </c>
      <c r="G94" s="1">
        <v>6</v>
      </c>
      <c r="H94" s="9">
        <f t="shared" si="84"/>
        <v>16.102011868301702</v>
      </c>
      <c r="I94" s="9">
        <f t="shared" si="85"/>
        <v>289.25201186830168</v>
      </c>
      <c r="J94" s="9">
        <f t="shared" si="86"/>
        <v>0.12676500569123852</v>
      </c>
      <c r="K94" s="9">
        <f t="shared" si="87"/>
        <v>7.7288749999999995</v>
      </c>
      <c r="L94" s="9">
        <f t="shared" si="88"/>
        <v>2.39595125</v>
      </c>
      <c r="M94" s="1" t="s">
        <v>83</v>
      </c>
      <c r="O94" s="9">
        <f t="shared" si="102"/>
        <v>5.0284986866258299</v>
      </c>
      <c r="P94" s="9">
        <f t="shared" si="89"/>
        <v>0.63743766462850882</v>
      </c>
      <c r="Q94" s="12">
        <f t="shared" si="90"/>
        <v>0.30597007902168422</v>
      </c>
      <c r="R94" s="9">
        <f t="shared" si="91"/>
        <v>1.1500565999999999</v>
      </c>
      <c r="S94" s="13">
        <f t="shared" si="92"/>
        <v>0.26604784409887672</v>
      </c>
      <c r="T94" s="2">
        <f t="shared" si="93"/>
        <v>0.31</v>
      </c>
      <c r="U94" s="14">
        <f t="shared" si="94"/>
        <v>8.2474831670651783E-2</v>
      </c>
      <c r="V94" s="2">
        <v>220.1</v>
      </c>
      <c r="W94" s="2">
        <v>0.28000000000000003</v>
      </c>
      <c r="X94" s="2">
        <v>12.1</v>
      </c>
      <c r="Y94" s="2">
        <v>0.04</v>
      </c>
      <c r="Z94" s="2">
        <v>1.4999999999999999E-2</v>
      </c>
      <c r="AA94" s="2">
        <v>0.03</v>
      </c>
      <c r="AB94" s="2">
        <v>70</v>
      </c>
      <c r="AC94" s="2">
        <v>0.34</v>
      </c>
      <c r="AD94" s="2"/>
      <c r="AE94" s="2"/>
      <c r="AF94" s="2"/>
      <c r="AG94" s="2"/>
      <c r="AH94" s="2"/>
      <c r="AI94" s="2"/>
      <c r="AJ94" s="1">
        <f t="shared" si="95"/>
        <v>0.11243635586528161</v>
      </c>
      <c r="AK94" s="9">
        <f t="shared" si="96"/>
        <v>7.7288749999999995</v>
      </c>
      <c r="AL94" s="1">
        <f t="shared" si="97"/>
        <v>0.48</v>
      </c>
      <c r="AM94" s="17">
        <f t="shared" si="98"/>
        <v>6518966.666666667</v>
      </c>
      <c r="AN94" s="1">
        <f t="shared" si="99"/>
        <v>56650246669.729721</v>
      </c>
    </row>
    <row r="95" spans="1:48" x14ac:dyDescent="0.15">
      <c r="C95" s="7">
        <v>6</v>
      </c>
      <c r="D95" s="7">
        <f t="shared" si="100"/>
        <v>20.811888005643102</v>
      </c>
      <c r="E95" s="10">
        <f t="shared" si="101"/>
        <v>16.102011868301702</v>
      </c>
      <c r="F95" s="7" t="s">
        <v>83</v>
      </c>
      <c r="G95" s="1">
        <v>7</v>
      </c>
      <c r="H95" s="9">
        <f t="shared" si="84"/>
        <v>20.811888005643102</v>
      </c>
      <c r="I95" s="9">
        <f t="shared" si="85"/>
        <v>293.96188800564306</v>
      </c>
      <c r="J95" s="9">
        <f t="shared" si="86"/>
        <v>0.21738480254918216</v>
      </c>
      <c r="K95" s="9">
        <f t="shared" si="87"/>
        <v>7.7288749999999995</v>
      </c>
      <c r="L95" s="9">
        <f t="shared" si="88"/>
        <v>2.39595125</v>
      </c>
      <c r="M95" s="1" t="s">
        <v>83</v>
      </c>
      <c r="O95" s="9">
        <f t="shared" si="102"/>
        <v>6.7870122719973214</v>
      </c>
      <c r="P95" s="9">
        <f t="shared" si="89"/>
        <v>1.4753933226470139</v>
      </c>
      <c r="Q95" s="12">
        <f t="shared" si="90"/>
        <v>0.70818879487056663</v>
      </c>
      <c r="R95" s="9">
        <f t="shared" si="91"/>
        <v>1.1500565999999999</v>
      </c>
      <c r="S95" s="13">
        <f t="shared" si="92"/>
        <v>0.61578603598341741</v>
      </c>
      <c r="T95" s="2">
        <f t="shared" si="93"/>
        <v>0.31</v>
      </c>
      <c r="U95" s="14">
        <f t="shared" si="94"/>
        <v>0.19089367115485939</v>
      </c>
      <c r="V95" s="2">
        <v>220.1</v>
      </c>
      <c r="W95" s="2">
        <v>0.28000000000000003</v>
      </c>
      <c r="X95" s="2">
        <v>12.1</v>
      </c>
      <c r="Y95" s="2">
        <v>0.04</v>
      </c>
      <c r="Z95" s="2">
        <v>1.4999999999999999E-2</v>
      </c>
      <c r="AA95" s="2">
        <v>0.03</v>
      </c>
      <c r="AB95" s="2">
        <v>118</v>
      </c>
      <c r="AC95" s="2">
        <v>0.34</v>
      </c>
      <c r="AD95" s="2"/>
      <c r="AE95" s="2"/>
      <c r="AF95" s="2"/>
      <c r="AG95" s="2"/>
      <c r="AH95" s="2"/>
      <c r="AI95" s="2"/>
      <c r="AJ95" s="1">
        <f t="shared" si="95"/>
        <v>0.16362385464340279</v>
      </c>
      <c r="AK95" s="9">
        <f t="shared" si="96"/>
        <v>7.7288749999999995</v>
      </c>
      <c r="AL95" s="1">
        <f t="shared" si="97"/>
        <v>0.48</v>
      </c>
      <c r="AM95" s="17">
        <f t="shared" si="98"/>
        <v>6518966.666666667</v>
      </c>
      <c r="AN95" s="1">
        <f t="shared" si="99"/>
        <v>82440698609.149582</v>
      </c>
    </row>
    <row r="96" spans="1:48" x14ac:dyDescent="0.15">
      <c r="C96" s="7">
        <v>7</v>
      </c>
      <c r="D96" s="7">
        <f t="shared" si="100"/>
        <v>24.163100596894399</v>
      </c>
      <c r="E96" s="10">
        <f t="shared" si="101"/>
        <v>20.811888005643102</v>
      </c>
      <c r="F96" s="7" t="s">
        <v>83</v>
      </c>
      <c r="G96" s="1">
        <v>8</v>
      </c>
      <c r="H96" s="9">
        <f t="shared" si="84"/>
        <v>24.163100596894399</v>
      </c>
      <c r="I96" s="9">
        <f t="shared" si="85"/>
        <v>297.3131005968944</v>
      </c>
      <c r="J96" s="9">
        <f t="shared" si="86"/>
        <v>0.31577062187451083</v>
      </c>
      <c r="K96" s="9">
        <f t="shared" si="87"/>
        <v>7.7288749999999995</v>
      </c>
      <c r="L96" s="9">
        <f t="shared" si="88"/>
        <v>2.39595125</v>
      </c>
      <c r="M96" s="1" t="s">
        <v>83</v>
      </c>
      <c r="O96" s="9">
        <f t="shared" si="102"/>
        <v>7.7075701993503074</v>
      </c>
      <c r="P96" s="9">
        <f t="shared" si="89"/>
        <v>2.4338242349902939</v>
      </c>
      <c r="Q96" s="12">
        <f t="shared" si="90"/>
        <v>1.1682356327953409</v>
      </c>
      <c r="R96" s="9">
        <f t="shared" si="91"/>
        <v>1.1500565999999999</v>
      </c>
      <c r="S96" s="13">
        <f t="shared" si="92"/>
        <v>1.015807076621569</v>
      </c>
      <c r="T96" s="2">
        <f t="shared" si="93"/>
        <v>0.31</v>
      </c>
      <c r="U96" s="14">
        <f t="shared" si="94"/>
        <v>0.31490019375268641</v>
      </c>
      <c r="V96" s="2">
        <v>220.1</v>
      </c>
      <c r="W96" s="2">
        <v>0.28000000000000003</v>
      </c>
      <c r="X96" s="2">
        <v>12.1</v>
      </c>
      <c r="Y96" s="2">
        <v>0.04</v>
      </c>
      <c r="Z96" s="2">
        <v>1.4999999999999999E-2</v>
      </c>
      <c r="AA96" s="2">
        <v>0.03</v>
      </c>
      <c r="AB96" s="2">
        <v>118</v>
      </c>
      <c r="AC96" s="2">
        <v>0.34</v>
      </c>
      <c r="AD96" s="2"/>
      <c r="AE96" s="2"/>
      <c r="AF96" s="2"/>
      <c r="AG96" s="2"/>
      <c r="AH96" s="2"/>
      <c r="AI96" s="2"/>
      <c r="AJ96" s="1">
        <f t="shared" si="95"/>
        <v>0.20350435231086395</v>
      </c>
      <c r="AK96" s="9">
        <f t="shared" si="96"/>
        <v>7.7288749999999995</v>
      </c>
      <c r="AL96" s="1">
        <f t="shared" si="97"/>
        <v>0.48</v>
      </c>
      <c r="AM96" s="17">
        <f t="shared" si="98"/>
        <v>6518966.666666667</v>
      </c>
      <c r="AN96" s="1">
        <f t="shared" si="99"/>
        <v>102534199619.44753</v>
      </c>
    </row>
    <row r="97" spans="1:50" x14ac:dyDescent="0.15">
      <c r="C97" s="7">
        <v>8</v>
      </c>
      <c r="D97" s="7">
        <f t="shared" si="100"/>
        <v>23.0443511572334</v>
      </c>
      <c r="E97" s="10">
        <f t="shared" si="101"/>
        <v>24.163100596894399</v>
      </c>
      <c r="F97" s="7" t="s">
        <v>83</v>
      </c>
      <c r="G97" s="1">
        <v>9</v>
      </c>
      <c r="H97" s="9">
        <f t="shared" si="84"/>
        <v>23.0443511572334</v>
      </c>
      <c r="I97" s="9">
        <f t="shared" si="85"/>
        <v>296.19435115723337</v>
      </c>
      <c r="J97" s="9">
        <f t="shared" si="86"/>
        <v>0.27903004538130094</v>
      </c>
      <c r="K97" s="9">
        <f t="shared" si="87"/>
        <v>7.7288749999999995</v>
      </c>
      <c r="L97" s="9">
        <f t="shared" si="88"/>
        <v>2.39595125</v>
      </c>
      <c r="M97" s="1" t="s">
        <v>83</v>
      </c>
      <c r="O97" s="9">
        <f t="shared" si="102"/>
        <v>7.6696972143600135</v>
      </c>
      <c r="P97" s="9">
        <f t="shared" si="89"/>
        <v>2.1400759617837122</v>
      </c>
      <c r="Q97" s="12">
        <f t="shared" si="90"/>
        <v>1.0272364616561818</v>
      </c>
      <c r="R97" s="9">
        <f t="shared" si="91"/>
        <v>1.1500565999999999</v>
      </c>
      <c r="S97" s="13">
        <f t="shared" si="92"/>
        <v>0.89320513586564509</v>
      </c>
      <c r="T97" s="2">
        <f t="shared" si="93"/>
        <v>0.31</v>
      </c>
      <c r="U97" s="14">
        <f t="shared" si="94"/>
        <v>0.27689359211834996</v>
      </c>
      <c r="V97" s="2">
        <v>220.1</v>
      </c>
      <c r="W97" s="2">
        <v>0.28000000000000003</v>
      </c>
      <c r="X97" s="2">
        <v>12.1</v>
      </c>
      <c r="Y97" s="2">
        <v>0.04</v>
      </c>
      <c r="Z97" s="2">
        <v>1.4999999999999999E-2</v>
      </c>
      <c r="AA97" s="2">
        <v>0.03</v>
      </c>
      <c r="AB97" s="2">
        <v>118</v>
      </c>
      <c r="AC97" s="2">
        <v>0.34</v>
      </c>
      <c r="AD97" s="2"/>
      <c r="AE97" s="2"/>
      <c r="AF97" s="2"/>
      <c r="AG97" s="2"/>
      <c r="AH97" s="2"/>
      <c r="AI97" s="2"/>
      <c r="AJ97" s="1">
        <f t="shared" si="95"/>
        <v>0.19128142922526137</v>
      </c>
      <c r="AK97" s="9">
        <f t="shared" si="96"/>
        <v>7.7288749999999995</v>
      </c>
      <c r="AL97" s="1">
        <f t="shared" si="97"/>
        <v>0.48</v>
      </c>
      <c r="AM97" s="17">
        <f t="shared" si="98"/>
        <v>6518966.666666667</v>
      </c>
      <c r="AN97" s="1">
        <f t="shared" si="99"/>
        <v>96375768011.666016</v>
      </c>
    </row>
    <row r="98" spans="1:50" x14ac:dyDescent="0.15">
      <c r="C98" s="7">
        <v>9</v>
      </c>
      <c r="D98" s="7">
        <f t="shared" si="100"/>
        <v>20.465240315826801</v>
      </c>
      <c r="E98" s="10">
        <f t="shared" si="101"/>
        <v>23.0443511572334</v>
      </c>
      <c r="F98" s="7" t="s">
        <v>83</v>
      </c>
      <c r="G98" s="1">
        <v>10</v>
      </c>
      <c r="H98" s="9">
        <f t="shared" si="84"/>
        <v>20.465240315826801</v>
      </c>
      <c r="I98" s="9">
        <f t="shared" si="85"/>
        <v>293.61524031582678</v>
      </c>
      <c r="J98" s="9">
        <f t="shared" si="86"/>
        <v>0.20904799611063937</v>
      </c>
      <c r="K98" s="9">
        <f t="shared" si="87"/>
        <v>7.7288749999999995</v>
      </c>
      <c r="L98" s="9">
        <f t="shared" si="88"/>
        <v>2.39595125</v>
      </c>
      <c r="M98" s="1" t="s">
        <v>83</v>
      </c>
      <c r="O98" s="9">
        <f t="shared" si="102"/>
        <v>7.9255725025763013</v>
      </c>
      <c r="P98" s="9">
        <f t="shared" si="89"/>
        <v>1.6568250496931609</v>
      </c>
      <c r="Q98" s="12">
        <f t="shared" si="90"/>
        <v>0.79527602385271723</v>
      </c>
      <c r="R98" s="9">
        <f t="shared" si="91"/>
        <v>1.1500565999999999</v>
      </c>
      <c r="S98" s="13">
        <f t="shared" si="92"/>
        <v>0.69151033423286934</v>
      </c>
      <c r="T98" s="2">
        <f t="shared" si="93"/>
        <v>0.31</v>
      </c>
      <c r="U98" s="14">
        <f t="shared" si="94"/>
        <v>0.2143682036121895</v>
      </c>
      <c r="V98" s="2">
        <v>220.1</v>
      </c>
      <c r="W98" s="2">
        <v>0.28000000000000003</v>
      </c>
      <c r="X98" s="2">
        <v>12.1</v>
      </c>
      <c r="Y98" s="2">
        <v>0.04</v>
      </c>
      <c r="Z98" s="2">
        <v>1.4999999999999999E-2</v>
      </c>
      <c r="AA98" s="2">
        <v>0.03</v>
      </c>
      <c r="AB98" s="2">
        <v>118</v>
      </c>
      <c r="AC98" s="2">
        <v>0.34</v>
      </c>
      <c r="AD98" s="2"/>
      <c r="AE98" s="2"/>
      <c r="AF98" s="2"/>
      <c r="AG98" s="2"/>
      <c r="AH98" s="2"/>
      <c r="AI98" s="2"/>
      <c r="AJ98" s="1">
        <f t="shared" si="95"/>
        <v>0.17117326428168017</v>
      </c>
      <c r="AK98" s="9">
        <f t="shared" si="96"/>
        <v>7.7288749999999995</v>
      </c>
      <c r="AL98" s="1">
        <f t="shared" si="97"/>
        <v>0.48</v>
      </c>
      <c r="AM98" s="17">
        <f t="shared" si="98"/>
        <v>6518966.666666667</v>
      </c>
      <c r="AN98" s="1">
        <f t="shared" si="99"/>
        <v>86244414186.090546</v>
      </c>
    </row>
    <row r="99" spans="1:50" x14ac:dyDescent="0.15">
      <c r="C99" s="7">
        <v>10</v>
      </c>
      <c r="D99" s="7">
        <f t="shared" si="100"/>
        <v>12.173072809358599</v>
      </c>
      <c r="E99" s="10">
        <f t="shared" si="101"/>
        <v>20.465240315826801</v>
      </c>
      <c r="F99" s="7" t="s">
        <v>83</v>
      </c>
      <c r="G99" s="1">
        <v>11</v>
      </c>
      <c r="H99" s="9">
        <f t="shared" si="84"/>
        <v>12.173072809358599</v>
      </c>
      <c r="I99" s="9">
        <f t="shared" si="85"/>
        <v>285.32307280935856</v>
      </c>
      <c r="J99" s="9">
        <f t="shared" si="86"/>
        <v>7.9742691857185827E-2</v>
      </c>
      <c r="K99" s="9">
        <f t="shared" si="87"/>
        <v>7.7288749999999995</v>
      </c>
      <c r="L99" s="9">
        <f t="shared" si="88"/>
        <v>2.39595125</v>
      </c>
      <c r="M99" s="1" t="s">
        <v>85</v>
      </c>
      <c r="N99" s="9">
        <f>(O98-P98)*$C$21/100</f>
        <v>5.9553100802389825</v>
      </c>
      <c r="O99" s="9">
        <f t="shared" si="102"/>
        <v>2.7093886226441573</v>
      </c>
      <c r="P99" s="9">
        <f t="shared" si="89"/>
        <v>0.21605394205687817</v>
      </c>
      <c r="Q99" s="12">
        <f t="shared" si="90"/>
        <v>0.10370589218730152</v>
      </c>
      <c r="R99" s="9">
        <f t="shared" si="91"/>
        <v>1.1500565999999999</v>
      </c>
      <c r="S99" s="13">
        <f t="shared" si="92"/>
        <v>9.0174598526108651E-2</v>
      </c>
      <c r="T99" s="2">
        <f t="shared" si="93"/>
        <v>0.31</v>
      </c>
      <c r="U99" s="14">
        <f t="shared" si="94"/>
        <v>2.7954125543093681E-2</v>
      </c>
      <c r="V99" s="2">
        <v>180.9</v>
      </c>
      <c r="W99" s="2">
        <v>0.28000000000000003</v>
      </c>
      <c r="X99" s="2">
        <v>6</v>
      </c>
      <c r="Y99" s="2">
        <v>0.04</v>
      </c>
      <c r="Z99" s="2">
        <v>0.01</v>
      </c>
      <c r="AA99" s="2">
        <v>0.03</v>
      </c>
      <c r="AB99" s="2">
        <v>70</v>
      </c>
      <c r="AC99" s="2">
        <v>0.34</v>
      </c>
      <c r="AD99" s="2"/>
      <c r="AE99" s="2"/>
      <c r="AF99" s="2"/>
      <c r="AG99" s="2"/>
      <c r="AH99" s="2"/>
      <c r="AI99" s="2"/>
      <c r="AJ99" s="1">
        <f t="shared" si="95"/>
        <v>8.3682346774658939E-2</v>
      </c>
      <c r="AK99" s="9">
        <f t="shared" si="96"/>
        <v>7.7288749999999995</v>
      </c>
      <c r="AL99" s="1">
        <f t="shared" si="97"/>
        <v>0.48</v>
      </c>
      <c r="AM99" s="17">
        <f t="shared" si="98"/>
        <v>6518966.666666667</v>
      </c>
      <c r="AN99" s="1">
        <f t="shared" si="99"/>
        <v>42162746650.793159</v>
      </c>
    </row>
    <row r="100" spans="1:50" x14ac:dyDescent="0.15">
      <c r="C100" s="7">
        <v>11</v>
      </c>
      <c r="D100" s="7">
        <f t="shared" si="100"/>
        <v>4.8341159265</v>
      </c>
      <c r="E100" s="10">
        <f t="shared" si="101"/>
        <v>12.173072809358599</v>
      </c>
      <c r="F100" s="7" t="s">
        <v>85</v>
      </c>
      <c r="G100" s="1">
        <v>12</v>
      </c>
      <c r="H100" s="9">
        <f t="shared" si="84"/>
        <v>4.8341159265</v>
      </c>
      <c r="I100" s="9">
        <f t="shared" si="85"/>
        <v>277.98411592649995</v>
      </c>
      <c r="J100" s="9">
        <f t="shared" si="86"/>
        <v>3.2390675234884078E-2</v>
      </c>
      <c r="K100" s="9">
        <f t="shared" si="87"/>
        <v>7.7288749999999995</v>
      </c>
      <c r="L100" s="9">
        <f t="shared" si="88"/>
        <v>2.39595125</v>
      </c>
      <c r="M100" s="1" t="s">
        <v>83</v>
      </c>
      <c r="O100" s="9">
        <f t="shared" si="102"/>
        <v>4.8892859305872785</v>
      </c>
      <c r="P100" s="9">
        <f t="shared" si="89"/>
        <v>0.15836727270814052</v>
      </c>
      <c r="Q100" s="12">
        <f t="shared" si="90"/>
        <v>7.6016290899907454E-2</v>
      </c>
      <c r="R100" s="9">
        <f t="shared" si="91"/>
        <v>1.1500565999999999</v>
      </c>
      <c r="S100" s="13">
        <f t="shared" si="92"/>
        <v>6.6097869356958133E-2</v>
      </c>
      <c r="T100" s="2">
        <f t="shared" si="93"/>
        <v>0.31</v>
      </c>
      <c r="U100" s="14">
        <f t="shared" si="94"/>
        <v>2.0490339500657023E-2</v>
      </c>
      <c r="V100" s="2">
        <v>180.9</v>
      </c>
      <c r="W100" s="2">
        <v>0.28000000000000003</v>
      </c>
      <c r="X100" s="2">
        <v>6</v>
      </c>
      <c r="Y100" s="2">
        <v>0.04</v>
      </c>
      <c r="Z100" s="2">
        <v>0.01</v>
      </c>
      <c r="AA100" s="2">
        <v>0.03</v>
      </c>
      <c r="AB100" s="2">
        <v>70</v>
      </c>
      <c r="AC100" s="2">
        <v>0.34</v>
      </c>
      <c r="AD100" s="2"/>
      <c r="AE100" s="2"/>
      <c r="AF100" s="2"/>
      <c r="AG100" s="2"/>
      <c r="AH100" s="2"/>
      <c r="AI100" s="2"/>
      <c r="AJ100" s="1">
        <f t="shared" si="95"/>
        <v>8.1281993183411311E-2</v>
      </c>
      <c r="AK100" s="9">
        <f t="shared" si="96"/>
        <v>7.7288749999999995</v>
      </c>
      <c r="AL100" s="1">
        <f t="shared" si="97"/>
        <v>0.48</v>
      </c>
      <c r="AM100" s="17">
        <f t="shared" si="98"/>
        <v>6518966.666666667</v>
      </c>
      <c r="AN100" s="1">
        <f t="shared" si="99"/>
        <v>40953345812.494217</v>
      </c>
      <c r="AO100" s="1">
        <f>SUM(AN89:AN100)</f>
        <v>711770728484.32813</v>
      </c>
    </row>
    <row r="101" spans="1:50" x14ac:dyDescent="0.15">
      <c r="C101" s="7">
        <v>12</v>
      </c>
      <c r="D101" s="7">
        <f t="shared" si="100"/>
        <v>3.6280716228875698</v>
      </c>
      <c r="E101" s="10">
        <f t="shared" si="101"/>
        <v>4.8341159265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3.3020271150599299</v>
      </c>
      <c r="E105" s="7"/>
      <c r="F105" s="7"/>
      <c r="G105" s="1">
        <v>1</v>
      </c>
      <c r="H105" s="9">
        <f t="shared" ref="H105:H116" si="103">E106</f>
        <v>3.3020271150599299</v>
      </c>
      <c r="I105" s="9">
        <f t="shared" ref="I105:I116" si="104">H105+273.15</f>
        <v>276.45202711505993</v>
      </c>
      <c r="J105" s="9">
        <f t="shared" ref="J105:J116" si="105">EXP(($C$15*(I105-$C$13))/($C$16*I105*$C$13))</f>
        <v>2.6675757662696038E-2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1.7282962189533652E-2</v>
      </c>
      <c r="Q105" s="12">
        <f t="shared" ref="Q105:Q116" si="109">P105*$B$107</f>
        <v>5.1848886568600953E-3</v>
      </c>
      <c r="R105" s="9">
        <f t="shared" ref="R105:R116" si="110">L105*$B$107</f>
        <v>0.19436706250000002</v>
      </c>
      <c r="S105" s="13">
        <f t="shared" ref="S105:S116" si="111">Q105/R105</f>
        <v>2.6675757662696038E-2</v>
      </c>
      <c r="T105" s="2">
        <f t="shared" ref="T105:T116" si="112">$B$106/100</f>
        <v>0.01</v>
      </c>
      <c r="U105" s="14">
        <f t="shared" ref="U105:U116" si="113">S105*T105</f>
        <v>2.6675757662696038E-4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5.7567575766269601E-3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873495.33333333337</v>
      </c>
      <c r="AX105" s="1">
        <f t="shared" ref="AX105:AX116" si="120">AW105*10000*AV105*0.67*AU105*AT105</f>
        <v>654841212.81282151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-0.48949655356989202</v>
      </c>
      <c r="E106" s="10">
        <f t="shared" ref="E106:E117" si="122">D105</f>
        <v>3.3020271150599299</v>
      </c>
      <c r="F106" s="7" t="s">
        <v>83</v>
      </c>
      <c r="G106" s="1">
        <v>2</v>
      </c>
      <c r="H106" s="9">
        <f t="shared" si="103"/>
        <v>-0.48949655356989202</v>
      </c>
      <c r="I106" s="9">
        <f t="shared" si="104"/>
        <v>272.66050344643008</v>
      </c>
      <c r="J106" s="9">
        <f t="shared" si="105"/>
        <v>1.6346118189856085E-2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1.2784974544771333</v>
      </c>
      <c r="P106" s="9">
        <f t="shared" si="108"/>
        <v>2.0898470496313371E-2</v>
      </c>
      <c r="Q106" s="12">
        <f t="shared" si="109"/>
        <v>6.2695411488940108E-3</v>
      </c>
      <c r="R106" s="9">
        <f t="shared" si="110"/>
        <v>0.19436706250000002</v>
      </c>
      <c r="S106" s="13">
        <f t="shared" si="111"/>
        <v>3.2256191292153784E-2</v>
      </c>
      <c r="T106" s="2">
        <f t="shared" si="112"/>
        <v>0.01</v>
      </c>
      <c r="U106" s="14">
        <f t="shared" si="113"/>
        <v>3.2256191292153786E-4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5.8125619129215378E-3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873495.33333333337</v>
      </c>
      <c r="AX106" s="1">
        <f t="shared" si="120"/>
        <v>661189053.37635756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0.46032513598809499</v>
      </c>
      <c r="E107" s="10">
        <f t="shared" si="122"/>
        <v>-0.48949655356989202</v>
      </c>
      <c r="F107" s="7" t="s">
        <v>83</v>
      </c>
      <c r="G107" s="1">
        <v>3</v>
      </c>
      <c r="H107" s="9">
        <f t="shared" si="103"/>
        <v>0.46032513598809499</v>
      </c>
      <c r="I107" s="9">
        <f t="shared" si="104"/>
        <v>273.61032513598809</v>
      </c>
      <c r="J107" s="9">
        <f t="shared" si="105"/>
        <v>1.850343896936122E-2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1.9054891923141533</v>
      </c>
      <c r="P107" s="9">
        <f t="shared" si="108"/>
        <v>3.5258102976762337E-2</v>
      </c>
      <c r="Q107" s="12">
        <f t="shared" si="109"/>
        <v>1.05774308930287E-2</v>
      </c>
      <c r="R107" s="9">
        <f t="shared" si="110"/>
        <v>0.19436706250000002</v>
      </c>
      <c r="S107" s="13">
        <f t="shared" si="111"/>
        <v>5.4419873187252076E-2</v>
      </c>
      <c r="T107" s="2">
        <f t="shared" si="112"/>
        <v>0.01</v>
      </c>
      <c r="U107" s="14">
        <f t="shared" si="113"/>
        <v>5.4419873187252078E-4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6.0341987318725211E-3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873495.33333333337</v>
      </c>
      <c r="AX107" s="1">
        <f t="shared" si="120"/>
        <v>686400628.01606596</v>
      </c>
    </row>
    <row r="108" spans="1:50" x14ac:dyDescent="0.15">
      <c r="C108" s="7">
        <v>3</v>
      </c>
      <c r="D108" s="7">
        <f t="shared" si="121"/>
        <v>4.4846250818785602</v>
      </c>
      <c r="E108" s="10">
        <f t="shared" si="122"/>
        <v>0.46032513598809499</v>
      </c>
      <c r="F108" s="7" t="s">
        <v>83</v>
      </c>
      <c r="G108" s="1">
        <v>4</v>
      </c>
      <c r="H108" s="9">
        <f t="shared" si="103"/>
        <v>4.4846250818785602</v>
      </c>
      <c r="I108" s="9">
        <f t="shared" si="104"/>
        <v>277.63462508187854</v>
      </c>
      <c r="J108" s="9">
        <f t="shared" si="105"/>
        <v>3.0993539104308861E-2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2.5181212976707243</v>
      </c>
      <c r="P108" s="9">
        <f t="shared" si="108"/>
        <v>7.804549090875057E-2</v>
      </c>
      <c r="Q108" s="12">
        <f t="shared" si="109"/>
        <v>2.3413647272625172E-2</v>
      </c>
      <c r="R108" s="9">
        <f t="shared" si="110"/>
        <v>0.19436706250000002</v>
      </c>
      <c r="S108" s="13">
        <f t="shared" si="111"/>
        <v>0.12046098228512955</v>
      </c>
      <c r="T108" s="2">
        <f t="shared" si="112"/>
        <v>0.01</v>
      </c>
      <c r="U108" s="14">
        <f t="shared" si="113"/>
        <v>1.2046098228512955E-3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6.6946098228512956E-3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873495.33333333337</v>
      </c>
      <c r="AX108" s="1">
        <f t="shared" si="120"/>
        <v>761523541.22113645</v>
      </c>
    </row>
    <row r="109" spans="1:50" x14ac:dyDescent="0.15">
      <c r="C109" s="7">
        <v>4</v>
      </c>
      <c r="D109" s="7">
        <f t="shared" si="121"/>
        <v>11.702153956520901</v>
      </c>
      <c r="E109" s="10">
        <f t="shared" si="122"/>
        <v>4.4846250818785602</v>
      </c>
      <c r="F109" s="7" t="s">
        <v>83</v>
      </c>
      <c r="G109" s="1">
        <v>5</v>
      </c>
      <c r="H109" s="9">
        <f t="shared" si="103"/>
        <v>11.702153956520901</v>
      </c>
      <c r="I109" s="9">
        <f t="shared" si="104"/>
        <v>284.85215395652085</v>
      </c>
      <c r="J109" s="9">
        <f t="shared" si="105"/>
        <v>7.536844529364195E-2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2.3180720164238751</v>
      </c>
      <c r="O109" s="9">
        <f t="shared" si="123"/>
        <v>0.76989399867143238</v>
      </c>
      <c r="P109" s="9">
        <f t="shared" si="108"/>
        <v>5.8025713720771102E-2</v>
      </c>
      <c r="Q109" s="12">
        <f t="shared" si="109"/>
        <v>1.7407714116231331E-2</v>
      </c>
      <c r="R109" s="9">
        <f t="shared" si="110"/>
        <v>0.19436706250000002</v>
      </c>
      <c r="S109" s="13">
        <f t="shared" si="111"/>
        <v>8.9561028974399048E-2</v>
      </c>
      <c r="T109" s="2">
        <f t="shared" si="112"/>
        <v>0.01</v>
      </c>
      <c r="U109" s="14">
        <f t="shared" si="113"/>
        <v>8.9561028974399054E-4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6.3856102897439909E-3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873495.33333333337</v>
      </c>
      <c r="AX109" s="1">
        <f t="shared" si="120"/>
        <v>726374305.50550938</v>
      </c>
    </row>
    <row r="110" spans="1:50" x14ac:dyDescent="0.15">
      <c r="C110" s="7">
        <v>5</v>
      </c>
      <c r="D110" s="7">
        <f t="shared" si="121"/>
        <v>16.102011868301702</v>
      </c>
      <c r="E110" s="10">
        <f t="shared" si="122"/>
        <v>11.702153956520901</v>
      </c>
      <c r="F110" s="7" t="s">
        <v>85</v>
      </c>
      <c r="G110" s="1">
        <v>6</v>
      </c>
      <c r="H110" s="9">
        <f t="shared" si="103"/>
        <v>16.102011868301702</v>
      </c>
      <c r="I110" s="9">
        <f t="shared" si="104"/>
        <v>289.25201186830168</v>
      </c>
      <c r="J110" s="9">
        <f t="shared" si="105"/>
        <v>0.12676500569123852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1.3597584932839948</v>
      </c>
      <c r="P110" s="9">
        <f t="shared" si="108"/>
        <v>0.17236979313985551</v>
      </c>
      <c r="Q110" s="12">
        <f t="shared" si="109"/>
        <v>5.171093794195665E-2</v>
      </c>
      <c r="R110" s="9">
        <f t="shared" si="110"/>
        <v>0.19436706250000002</v>
      </c>
      <c r="S110" s="13">
        <f t="shared" si="111"/>
        <v>0.26604784409887683</v>
      </c>
      <c r="T110" s="2">
        <f t="shared" si="112"/>
        <v>0.01</v>
      </c>
      <c r="U110" s="14">
        <f t="shared" si="113"/>
        <v>2.6604784409887685E-3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8.150478440988769E-3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873495.33333333337</v>
      </c>
      <c r="AX110" s="1">
        <f t="shared" si="120"/>
        <v>927131135.2369107</v>
      </c>
    </row>
    <row r="111" spans="1:50" x14ac:dyDescent="0.15">
      <c r="C111" s="7">
        <v>6</v>
      </c>
      <c r="D111" s="7">
        <f t="shared" si="121"/>
        <v>20.811888005643102</v>
      </c>
      <c r="E111" s="10">
        <f t="shared" si="122"/>
        <v>16.102011868301702</v>
      </c>
      <c r="F111" s="7" t="s">
        <v>83</v>
      </c>
      <c r="G111" s="1">
        <v>7</v>
      </c>
      <c r="H111" s="9">
        <f t="shared" si="103"/>
        <v>20.811888005643102</v>
      </c>
      <c r="I111" s="9">
        <f t="shared" si="104"/>
        <v>293.96188800564306</v>
      </c>
      <c r="J111" s="9">
        <f t="shared" si="105"/>
        <v>0.21738480254918216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1.8352789084774728</v>
      </c>
      <c r="P111" s="9">
        <f t="shared" si="108"/>
        <v>0.39896174314205396</v>
      </c>
      <c r="Q111" s="12">
        <f t="shared" si="109"/>
        <v>0.11968852294261619</v>
      </c>
      <c r="R111" s="9">
        <f t="shared" si="110"/>
        <v>0.19436706250000002</v>
      </c>
      <c r="S111" s="13">
        <f t="shared" si="111"/>
        <v>0.61578603598341752</v>
      </c>
      <c r="T111" s="2">
        <f t="shared" si="112"/>
        <v>0.01</v>
      </c>
      <c r="U111" s="14">
        <f t="shared" si="113"/>
        <v>6.1578603598341757E-3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1.6107860359834174E-2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873495.33333333337</v>
      </c>
      <c r="AX111" s="1">
        <f t="shared" si="120"/>
        <v>1832297204.3637443</v>
      </c>
    </row>
    <row r="112" spans="1:50" x14ac:dyDescent="0.15">
      <c r="C112" s="7">
        <v>7</v>
      </c>
      <c r="D112" s="7">
        <f t="shared" si="121"/>
        <v>24.163100596894399</v>
      </c>
      <c r="E112" s="10">
        <f t="shared" si="122"/>
        <v>20.811888005643102</v>
      </c>
      <c r="F112" s="7" t="s">
        <v>83</v>
      </c>
      <c r="G112" s="1">
        <v>8</v>
      </c>
      <c r="H112" s="9">
        <f t="shared" si="103"/>
        <v>24.163100596894399</v>
      </c>
      <c r="I112" s="9">
        <f t="shared" si="104"/>
        <v>297.3131005968944</v>
      </c>
      <c r="J112" s="9">
        <f t="shared" si="105"/>
        <v>0.31577062187451083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2.0842073736687521</v>
      </c>
      <c r="P112" s="9">
        <f t="shared" si="108"/>
        <v>0.65813145849882282</v>
      </c>
      <c r="Q112" s="12">
        <f t="shared" si="109"/>
        <v>0.19743943754964685</v>
      </c>
      <c r="R112" s="9">
        <f t="shared" si="110"/>
        <v>0.19436706250000002</v>
      </c>
      <c r="S112" s="13">
        <f t="shared" si="111"/>
        <v>1.0158070766215692</v>
      </c>
      <c r="T112" s="2">
        <f t="shared" si="112"/>
        <v>0.01</v>
      </c>
      <c r="U112" s="14">
        <f t="shared" si="113"/>
        <v>1.0158070766215692E-2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2.0108070766215694E-2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873495.33333333337</v>
      </c>
      <c r="AX112" s="1">
        <f t="shared" si="120"/>
        <v>2287328113.5437312</v>
      </c>
    </row>
    <row r="113" spans="1:53" x14ac:dyDescent="0.15">
      <c r="C113" s="7">
        <v>8</v>
      </c>
      <c r="D113" s="7">
        <f t="shared" si="121"/>
        <v>23.0443511572334</v>
      </c>
      <c r="E113" s="10">
        <f t="shared" si="122"/>
        <v>24.163100596894399</v>
      </c>
      <c r="F113" s="7" t="s">
        <v>83</v>
      </c>
      <c r="G113" s="1">
        <v>9</v>
      </c>
      <c r="H113" s="9">
        <f t="shared" si="103"/>
        <v>23.0443511572334</v>
      </c>
      <c r="I113" s="9">
        <f t="shared" si="104"/>
        <v>296.19435115723337</v>
      </c>
      <c r="J113" s="9">
        <f t="shared" si="105"/>
        <v>0.27903004538130094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2.0739661235032627</v>
      </c>
      <c r="P113" s="9">
        <f t="shared" si="108"/>
        <v>0.57869886156039618</v>
      </c>
      <c r="Q113" s="12">
        <f t="shared" si="109"/>
        <v>0.17360965846811885</v>
      </c>
      <c r="R113" s="9">
        <f t="shared" si="110"/>
        <v>0.19436706250000002</v>
      </c>
      <c r="S113" s="13">
        <f t="shared" si="111"/>
        <v>0.89320513586564509</v>
      </c>
      <c r="T113" s="2">
        <f t="shared" si="112"/>
        <v>0.01</v>
      </c>
      <c r="U113" s="14">
        <f t="shared" si="113"/>
        <v>8.9320513586564516E-3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1.8882051358656452E-2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873495.33333333337</v>
      </c>
      <c r="AX113" s="1">
        <f t="shared" si="120"/>
        <v>2147866268.0358019</v>
      </c>
    </row>
    <row r="114" spans="1:53" x14ac:dyDescent="0.15">
      <c r="C114" s="7">
        <v>9</v>
      </c>
      <c r="D114" s="7">
        <f t="shared" si="121"/>
        <v>20.465240315826801</v>
      </c>
      <c r="E114" s="10">
        <f t="shared" si="122"/>
        <v>23.0443511572334</v>
      </c>
      <c r="F114" s="7" t="s">
        <v>83</v>
      </c>
      <c r="G114" s="1">
        <v>10</v>
      </c>
      <c r="H114" s="9">
        <f t="shared" si="103"/>
        <v>20.465240315826801</v>
      </c>
      <c r="I114" s="9">
        <f t="shared" si="104"/>
        <v>293.61524031582678</v>
      </c>
      <c r="J114" s="9">
        <f t="shared" si="105"/>
        <v>0.20904799611063937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2.1431574702762002</v>
      </c>
      <c r="P114" s="9">
        <f t="shared" si="108"/>
        <v>0.44802277451078681</v>
      </c>
      <c r="Q114" s="12">
        <f t="shared" si="109"/>
        <v>0.13440683235323603</v>
      </c>
      <c r="R114" s="9">
        <f t="shared" si="110"/>
        <v>0.19436706250000002</v>
      </c>
      <c r="S114" s="13">
        <f t="shared" si="111"/>
        <v>0.69151033423286934</v>
      </c>
      <c r="T114" s="2">
        <f t="shared" si="112"/>
        <v>0.01</v>
      </c>
      <c r="U114" s="14">
        <f t="shared" si="113"/>
        <v>6.9151033423286937E-3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1.6865103342328693E-2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873495.33333333337</v>
      </c>
      <c r="AX114" s="1">
        <f t="shared" si="120"/>
        <v>1918434914.0814521</v>
      </c>
    </row>
    <row r="115" spans="1:53" x14ac:dyDescent="0.15">
      <c r="C115" s="7">
        <v>10</v>
      </c>
      <c r="D115" s="7">
        <f t="shared" si="121"/>
        <v>12.173072809358599</v>
      </c>
      <c r="E115" s="10">
        <f t="shared" si="122"/>
        <v>20.465240315826801</v>
      </c>
      <c r="F115" s="7" t="s">
        <v>83</v>
      </c>
      <c r="G115" s="1">
        <v>11</v>
      </c>
      <c r="H115" s="9">
        <f t="shared" si="103"/>
        <v>12.173072809358599</v>
      </c>
      <c r="I115" s="9">
        <f t="shared" si="104"/>
        <v>285.32307280935856</v>
      </c>
      <c r="J115" s="9">
        <f t="shared" si="105"/>
        <v>7.9742691857185827E-2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1.6103779609771427</v>
      </c>
      <c r="O115" s="9">
        <f t="shared" si="123"/>
        <v>0.73264694312160406</v>
      </c>
      <c r="P115" s="9">
        <f t="shared" si="108"/>
        <v>5.8423239425455221E-2</v>
      </c>
      <c r="Q115" s="12">
        <f t="shared" si="109"/>
        <v>1.7526971827636566E-2</v>
      </c>
      <c r="R115" s="9">
        <f t="shared" si="110"/>
        <v>0.19436706250000002</v>
      </c>
      <c r="S115" s="13">
        <f t="shared" si="111"/>
        <v>9.0174598526108624E-2</v>
      </c>
      <c r="T115" s="2">
        <f t="shared" si="112"/>
        <v>0.01</v>
      </c>
      <c r="U115" s="14">
        <f t="shared" si="113"/>
        <v>9.0174598526108628E-4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6.3917459852610862E-3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873495.33333333337</v>
      </c>
      <c r="AX115" s="1">
        <f t="shared" si="120"/>
        <v>727072251.56983185</v>
      </c>
    </row>
    <row r="116" spans="1:53" x14ac:dyDescent="0.15">
      <c r="C116" s="7">
        <v>11</v>
      </c>
      <c r="D116" s="7">
        <f t="shared" si="121"/>
        <v>4.8341159265</v>
      </c>
      <c r="E116" s="10">
        <f t="shared" si="122"/>
        <v>12.173072809358599</v>
      </c>
      <c r="F116" s="7" t="s">
        <v>85</v>
      </c>
      <c r="G116" s="1">
        <v>12</v>
      </c>
      <c r="H116" s="9">
        <f t="shared" si="103"/>
        <v>4.8341159265</v>
      </c>
      <c r="I116" s="9">
        <f t="shared" si="104"/>
        <v>277.98411592649995</v>
      </c>
      <c r="J116" s="9">
        <f t="shared" si="105"/>
        <v>3.2390675234884078E-2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1.3221139120294823</v>
      </c>
      <c r="P116" s="9">
        <f t="shared" si="108"/>
        <v>4.2824162348069059E-2</v>
      </c>
      <c r="Q116" s="12">
        <f t="shared" si="109"/>
        <v>1.2847248704420717E-2</v>
      </c>
      <c r="R116" s="9">
        <f t="shared" si="110"/>
        <v>0.19436706250000002</v>
      </c>
      <c r="S116" s="13">
        <f t="shared" si="111"/>
        <v>6.6097869356958133E-2</v>
      </c>
      <c r="T116" s="2">
        <f t="shared" si="112"/>
        <v>0.01</v>
      </c>
      <c r="U116" s="14">
        <f t="shared" si="113"/>
        <v>6.6097869356958132E-4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6.1509786935695816E-3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873495.33333333337</v>
      </c>
      <c r="AX116" s="1">
        <f t="shared" si="120"/>
        <v>699684552.29671025</v>
      </c>
      <c r="AY116" s="1">
        <f>SUM(AX105:AX116)</f>
        <v>14030143180.060074</v>
      </c>
    </row>
    <row r="117" spans="1:53" x14ac:dyDescent="0.15">
      <c r="C117" s="7">
        <v>12</v>
      </c>
      <c r="D117" s="7">
        <f t="shared" si="121"/>
        <v>3.6280716228875698</v>
      </c>
      <c r="E117" s="10">
        <f t="shared" si="122"/>
        <v>4.8341159265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3.3020271150599299</v>
      </c>
      <c r="E121" s="7"/>
      <c r="F121" s="7"/>
      <c r="G121" s="1">
        <v>1</v>
      </c>
      <c r="H121" s="9">
        <f t="shared" ref="H121:H132" si="124">E122</f>
        <v>3.3020271150599299</v>
      </c>
      <c r="I121" s="9">
        <f t="shared" ref="I121:I132" si="125">H121+273.15</f>
        <v>276.45202711505993</v>
      </c>
      <c r="J121" s="9">
        <f t="shared" ref="J121:J132" si="126">EXP(($C$15*(I121-$C$13))/($C$16*I121*$C$13))</f>
        <v>2.6675757662696038E-2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7.594588206569562E-3</v>
      </c>
      <c r="Q121" s="12">
        <f t="shared" ref="Q121:Q132" si="130">P121*$B$123</f>
        <v>2.5062141081679556E-3</v>
      </c>
      <c r="R121" s="9">
        <f t="shared" ref="R121:R132" si="131">L121*$B$123</f>
        <v>9.3951000000000007E-2</v>
      </c>
      <c r="S121" s="13">
        <f t="shared" ref="S121:S132" si="132">Q121/R121</f>
        <v>2.6675757662696038E-2</v>
      </c>
      <c r="T121" s="2">
        <f t="shared" ref="T121:T132" si="133">$B$122/100</f>
        <v>0.01</v>
      </c>
      <c r="U121" s="14">
        <f t="shared" ref="U121:U132" si="134">S121*T121</f>
        <v>2.6675757662696038E-4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5.7567575766269601E-3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4331.166666666667</v>
      </c>
      <c r="AX121" s="1">
        <f t="shared" ref="AX121:AX132" si="141">AW121*10000*AV121*0.67*AU121*AT121</f>
        <v>1569491.7854451896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-0.48949655356989202</v>
      </c>
      <c r="E122" s="10">
        <f t="shared" ref="E122:E133" si="145">D121</f>
        <v>3.3020271150599299</v>
      </c>
      <c r="F122" s="7" t="s">
        <v>83</v>
      </c>
      <c r="G122" s="1">
        <v>2</v>
      </c>
      <c r="H122" s="9">
        <f t="shared" si="124"/>
        <v>-0.48949655356989202</v>
      </c>
      <c r="I122" s="9">
        <f t="shared" si="125"/>
        <v>272.66050344643008</v>
      </c>
      <c r="J122" s="9">
        <f t="shared" si="126"/>
        <v>1.6346118189856085E-2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0.56180541179343046</v>
      </c>
      <c r="P122" s="9">
        <f t="shared" si="129"/>
        <v>9.1833376608761817E-3</v>
      </c>
      <c r="Q122" s="12">
        <f t="shared" si="130"/>
        <v>3.0305014280891402E-3</v>
      </c>
      <c r="R122" s="9">
        <f t="shared" si="131"/>
        <v>9.3951000000000007E-2</v>
      </c>
      <c r="S122" s="13">
        <f t="shared" si="132"/>
        <v>3.2256191292153784E-2</v>
      </c>
      <c r="T122" s="2">
        <f t="shared" si="133"/>
        <v>0.01</v>
      </c>
      <c r="U122" s="14">
        <f t="shared" si="134"/>
        <v>3.2256191292153786E-4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5.8125619129215378E-3</v>
      </c>
      <c r="AU122" s="9">
        <f t="shared" si="138"/>
        <v>28.47</v>
      </c>
      <c r="AV122" s="1">
        <f t="shared" si="139"/>
        <v>0.33</v>
      </c>
      <c r="AW122" s="1">
        <f t="shared" si="140"/>
        <v>4331.166666666667</v>
      </c>
      <c r="AX122" s="1">
        <f t="shared" si="141"/>
        <v>1584705.9830626405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0.46032513598809499</v>
      </c>
      <c r="E123" s="10">
        <f t="shared" si="145"/>
        <v>-0.48949655356989202</v>
      </c>
      <c r="F123" s="7" t="s">
        <v>83</v>
      </c>
      <c r="G123" s="1">
        <v>3</v>
      </c>
      <c r="H123" s="9">
        <f t="shared" si="124"/>
        <v>0.46032513598809499</v>
      </c>
      <c r="I123" s="9">
        <f t="shared" si="125"/>
        <v>273.61032513598809</v>
      </c>
      <c r="J123" s="9">
        <f t="shared" si="126"/>
        <v>1.850343896936122E-2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0.83732207413255433</v>
      </c>
      <c r="P123" s="9">
        <f t="shared" si="129"/>
        <v>1.5493337896410671E-2</v>
      </c>
      <c r="Q123" s="12">
        <f t="shared" si="130"/>
        <v>5.1128015058155216E-3</v>
      </c>
      <c r="R123" s="9">
        <f t="shared" si="131"/>
        <v>9.3951000000000007E-2</v>
      </c>
      <c r="S123" s="13">
        <f t="shared" si="132"/>
        <v>5.4419873187252089E-2</v>
      </c>
      <c r="T123" s="2">
        <f t="shared" si="133"/>
        <v>0.01</v>
      </c>
      <c r="U123" s="14">
        <f t="shared" si="134"/>
        <v>5.4419873187252089E-4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6.0341987318725211E-3</v>
      </c>
      <c r="AU123" s="9">
        <f t="shared" si="138"/>
        <v>28.47</v>
      </c>
      <c r="AV123" s="1">
        <f t="shared" si="139"/>
        <v>0.33</v>
      </c>
      <c r="AW123" s="1">
        <f t="shared" si="140"/>
        <v>4331.166666666667</v>
      </c>
      <c r="AX123" s="1">
        <f t="shared" si="141"/>
        <v>1645131.8672631681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4.4846250818785602</v>
      </c>
      <c r="E124" s="10">
        <f t="shared" si="145"/>
        <v>0.46032513598809499</v>
      </c>
      <c r="F124" s="7" t="s">
        <v>83</v>
      </c>
      <c r="G124" s="1">
        <v>4</v>
      </c>
      <c r="H124" s="9">
        <f t="shared" si="124"/>
        <v>4.4846250818785602</v>
      </c>
      <c r="I124" s="9">
        <f t="shared" si="125"/>
        <v>277.63462508187854</v>
      </c>
      <c r="J124" s="9">
        <f t="shared" si="126"/>
        <v>3.0993539104308861E-2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1.1065287362361438</v>
      </c>
      <c r="P124" s="9">
        <f t="shared" si="129"/>
        <v>3.4295241656576388E-2</v>
      </c>
      <c r="Q124" s="12">
        <f t="shared" si="130"/>
        <v>1.1317429746670209E-2</v>
      </c>
      <c r="R124" s="9">
        <f t="shared" si="131"/>
        <v>9.3951000000000007E-2</v>
      </c>
      <c r="S124" s="13">
        <f t="shared" si="132"/>
        <v>0.12046098228512957</v>
      </c>
      <c r="T124" s="2">
        <f t="shared" si="133"/>
        <v>0.01</v>
      </c>
      <c r="U124" s="14">
        <f t="shared" si="134"/>
        <v>1.2046098228512957E-3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6.6946098228512956E-3</v>
      </c>
      <c r="AU124" s="9">
        <f t="shared" si="138"/>
        <v>28.47</v>
      </c>
      <c r="AV124" s="1">
        <f t="shared" si="139"/>
        <v>0.33</v>
      </c>
      <c r="AW124" s="1">
        <f t="shared" si="140"/>
        <v>4331.166666666667</v>
      </c>
      <c r="AX124" s="1">
        <f t="shared" si="141"/>
        <v>1825182.8366693528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11.702153956520901</v>
      </c>
      <c r="E125" s="10">
        <f t="shared" si="145"/>
        <v>4.4846250818785602</v>
      </c>
      <c r="F125" s="7" t="s">
        <v>83</v>
      </c>
      <c r="G125" s="1">
        <v>5</v>
      </c>
      <c r="H125" s="9">
        <f t="shared" si="124"/>
        <v>11.702153956520901</v>
      </c>
      <c r="I125" s="9">
        <f t="shared" si="125"/>
        <v>284.85215395652085</v>
      </c>
      <c r="J125" s="9">
        <f t="shared" si="126"/>
        <v>7.536844529364195E-2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1.018621819850589</v>
      </c>
      <c r="O125" s="9">
        <f t="shared" si="146"/>
        <v>0.33831167472897827</v>
      </c>
      <c r="P125" s="9">
        <f t="shared" si="129"/>
        <v>2.5498024949011388E-2</v>
      </c>
      <c r="Q125" s="12">
        <f t="shared" si="130"/>
        <v>8.4143482331737584E-3</v>
      </c>
      <c r="R125" s="9">
        <f t="shared" si="131"/>
        <v>9.3951000000000007E-2</v>
      </c>
      <c r="S125" s="13">
        <f t="shared" si="132"/>
        <v>8.9561028974398965E-2</v>
      </c>
      <c r="T125" s="2">
        <f t="shared" si="133"/>
        <v>0.01</v>
      </c>
      <c r="U125" s="14">
        <f t="shared" si="134"/>
        <v>8.9561028974398968E-4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6.38561028974399E-3</v>
      </c>
      <c r="AU125" s="9">
        <f t="shared" si="138"/>
        <v>28.47</v>
      </c>
      <c r="AV125" s="1">
        <f t="shared" si="139"/>
        <v>0.33</v>
      </c>
      <c r="AW125" s="1">
        <f t="shared" si="140"/>
        <v>4331.166666666667</v>
      </c>
      <c r="AX125" s="1">
        <f t="shared" si="141"/>
        <v>1740938.8464608102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16.102011868301702</v>
      </c>
      <c r="E126" s="10">
        <f t="shared" si="145"/>
        <v>11.702153956520901</v>
      </c>
      <c r="F126" s="7" t="s">
        <v>85</v>
      </c>
      <c r="G126" s="1">
        <v>6</v>
      </c>
      <c r="H126" s="9">
        <f t="shared" si="124"/>
        <v>16.102011868301702</v>
      </c>
      <c r="I126" s="9">
        <f t="shared" si="125"/>
        <v>289.25201186830168</v>
      </c>
      <c r="J126" s="9">
        <f t="shared" si="126"/>
        <v>0.12676500569123852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0.59751364977996679</v>
      </c>
      <c r="P126" s="9">
        <f t="shared" si="129"/>
        <v>7.5743821214950199E-2</v>
      </c>
      <c r="Q126" s="12">
        <f t="shared" si="130"/>
        <v>2.4995461000933566E-2</v>
      </c>
      <c r="R126" s="9">
        <f t="shared" si="131"/>
        <v>9.3951000000000007E-2</v>
      </c>
      <c r="S126" s="13">
        <f t="shared" si="132"/>
        <v>0.26604784409887672</v>
      </c>
      <c r="T126" s="2">
        <f t="shared" si="133"/>
        <v>0.01</v>
      </c>
      <c r="U126" s="14">
        <f t="shared" si="134"/>
        <v>2.6604784409887672E-3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8.1504784409887673E-3</v>
      </c>
      <c r="AU126" s="9">
        <f t="shared" si="138"/>
        <v>28.47</v>
      </c>
      <c r="AV126" s="1">
        <f t="shared" si="139"/>
        <v>0.33</v>
      </c>
      <c r="AW126" s="1">
        <f t="shared" si="140"/>
        <v>4331.166666666667</v>
      </c>
      <c r="AX126" s="1">
        <f t="shared" si="141"/>
        <v>2222103.1179977581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20.811888005643102</v>
      </c>
      <c r="E127" s="10">
        <f t="shared" si="145"/>
        <v>16.102011868301702</v>
      </c>
      <c r="F127" s="7" t="s">
        <v>83</v>
      </c>
      <c r="G127" s="1">
        <v>7</v>
      </c>
      <c r="H127" s="9">
        <f t="shared" si="124"/>
        <v>20.811888005643102</v>
      </c>
      <c r="I127" s="9">
        <f t="shared" si="125"/>
        <v>293.96188800564306</v>
      </c>
      <c r="J127" s="9">
        <f t="shared" si="126"/>
        <v>0.21738480254918216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0.8064698285650167</v>
      </c>
      <c r="P127" s="9">
        <f t="shared" si="129"/>
        <v>0.17531428444447894</v>
      </c>
      <c r="Q127" s="12">
        <f t="shared" si="130"/>
        <v>5.785371386667805E-2</v>
      </c>
      <c r="R127" s="9">
        <f t="shared" si="131"/>
        <v>9.3951000000000007E-2</v>
      </c>
      <c r="S127" s="13">
        <f t="shared" si="132"/>
        <v>0.61578603598341741</v>
      </c>
      <c r="T127" s="2">
        <f t="shared" si="133"/>
        <v>0.01</v>
      </c>
      <c r="U127" s="14">
        <f t="shared" si="134"/>
        <v>6.157860359834174E-3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1.6107860359834174E-2</v>
      </c>
      <c r="AU127" s="9">
        <f t="shared" si="138"/>
        <v>28.47</v>
      </c>
      <c r="AV127" s="1">
        <f t="shared" si="139"/>
        <v>0.33</v>
      </c>
      <c r="AW127" s="1">
        <f t="shared" si="140"/>
        <v>4331.166666666667</v>
      </c>
      <c r="AX127" s="1">
        <f t="shared" si="141"/>
        <v>4391561.4266096717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24.163100596894399</v>
      </c>
      <c r="E128" s="10">
        <f t="shared" si="145"/>
        <v>20.811888005643102</v>
      </c>
      <c r="F128" s="7" t="s">
        <v>83</v>
      </c>
      <c r="G128" s="1">
        <v>8</v>
      </c>
      <c r="H128" s="9">
        <f t="shared" si="124"/>
        <v>24.163100596894399</v>
      </c>
      <c r="I128" s="9">
        <f t="shared" si="125"/>
        <v>297.3131005968944</v>
      </c>
      <c r="J128" s="9">
        <f t="shared" si="126"/>
        <v>0.31577062187451083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0.91585554412053771</v>
      </c>
      <c r="P128" s="9">
        <f t="shared" si="129"/>
        <v>0.28920027471416065</v>
      </c>
      <c r="Q128" s="12">
        <f t="shared" si="130"/>
        <v>9.5436090655673017E-2</v>
      </c>
      <c r="R128" s="9">
        <f t="shared" si="131"/>
        <v>9.3951000000000007E-2</v>
      </c>
      <c r="S128" s="13">
        <f t="shared" si="132"/>
        <v>1.0158070766215688</v>
      </c>
      <c r="T128" s="2">
        <f t="shared" si="133"/>
        <v>0.01</v>
      </c>
      <c r="U128" s="14">
        <f t="shared" si="134"/>
        <v>1.0158070766215688E-2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2.0108070766215687E-2</v>
      </c>
      <c r="AU128" s="9">
        <f t="shared" si="138"/>
        <v>28.47</v>
      </c>
      <c r="AV128" s="1">
        <f t="shared" si="139"/>
        <v>0.33</v>
      </c>
      <c r="AW128" s="1">
        <f t="shared" si="140"/>
        <v>4331.166666666667</v>
      </c>
      <c r="AX128" s="1">
        <f t="shared" si="141"/>
        <v>5482157.5285471054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23.0443511572334</v>
      </c>
      <c r="E129" s="10">
        <f t="shared" si="145"/>
        <v>24.163100596894399</v>
      </c>
      <c r="F129" s="7" t="s">
        <v>83</v>
      </c>
      <c r="G129" s="1">
        <v>9</v>
      </c>
      <c r="H129" s="9">
        <f t="shared" si="124"/>
        <v>23.0443511572334</v>
      </c>
      <c r="I129" s="9">
        <f t="shared" si="125"/>
        <v>296.19435115723337</v>
      </c>
      <c r="J129" s="9">
        <f t="shared" si="126"/>
        <v>0.27903004538130094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0.91135526940637712</v>
      </c>
      <c r="P129" s="9">
        <f t="shared" si="129"/>
        <v>0.25429550218094915</v>
      </c>
      <c r="Q129" s="12">
        <f t="shared" si="130"/>
        <v>8.3917515719713218E-2</v>
      </c>
      <c r="R129" s="9">
        <f t="shared" si="131"/>
        <v>9.3951000000000007E-2</v>
      </c>
      <c r="S129" s="13">
        <f t="shared" si="132"/>
        <v>0.89320513586564498</v>
      </c>
      <c r="T129" s="2">
        <f t="shared" si="133"/>
        <v>0.01</v>
      </c>
      <c r="U129" s="14">
        <f t="shared" si="134"/>
        <v>8.9320513586564499E-3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1.8882051358656449E-2</v>
      </c>
      <c r="AU129" s="9">
        <f t="shared" si="138"/>
        <v>28.47</v>
      </c>
      <c r="AV129" s="1">
        <f t="shared" si="139"/>
        <v>0.33</v>
      </c>
      <c r="AW129" s="1">
        <f t="shared" si="140"/>
        <v>4331.166666666667</v>
      </c>
      <c r="AX129" s="1">
        <f t="shared" si="141"/>
        <v>5147902.1142192259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20.465240315826801</v>
      </c>
      <c r="E130" s="10">
        <f t="shared" si="145"/>
        <v>23.0443511572334</v>
      </c>
      <c r="F130" s="7" t="s">
        <v>83</v>
      </c>
      <c r="G130" s="1">
        <v>10</v>
      </c>
      <c r="H130" s="9">
        <f t="shared" si="124"/>
        <v>20.465240315826801</v>
      </c>
      <c r="I130" s="9">
        <f t="shared" si="125"/>
        <v>293.61524031582678</v>
      </c>
      <c r="J130" s="9">
        <f t="shared" si="126"/>
        <v>0.20904799611063937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0.94175976722542787</v>
      </c>
      <c r="P130" s="9">
        <f t="shared" si="129"/>
        <v>0.19687299215609788</v>
      </c>
      <c r="Q130" s="12">
        <f t="shared" si="130"/>
        <v>6.4968087411512304E-2</v>
      </c>
      <c r="R130" s="9">
        <f t="shared" si="131"/>
        <v>9.3951000000000007E-2</v>
      </c>
      <c r="S130" s="13">
        <f t="shared" si="132"/>
        <v>0.69151033423286923</v>
      </c>
      <c r="T130" s="2">
        <f t="shared" si="133"/>
        <v>0.01</v>
      </c>
      <c r="U130" s="14">
        <f t="shared" si="134"/>
        <v>6.915103342328692E-3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1.6865103342328693E-2</v>
      </c>
      <c r="AU130" s="9">
        <f t="shared" si="138"/>
        <v>28.47</v>
      </c>
      <c r="AV130" s="1">
        <f t="shared" si="139"/>
        <v>0.33</v>
      </c>
      <c r="AW130" s="1">
        <f t="shared" si="140"/>
        <v>4331.166666666667</v>
      </c>
      <c r="AX130" s="1">
        <f t="shared" si="141"/>
        <v>4598012.1282054009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12.173072809358599</v>
      </c>
      <c r="E131" s="10">
        <f t="shared" si="145"/>
        <v>20.465240315826801</v>
      </c>
      <c r="F131" s="7" t="s">
        <v>83</v>
      </c>
      <c r="G131" s="1">
        <v>11</v>
      </c>
      <c r="H131" s="9">
        <f t="shared" si="124"/>
        <v>12.173072809358599</v>
      </c>
      <c r="I131" s="9">
        <f t="shared" si="125"/>
        <v>285.32307280935856</v>
      </c>
      <c r="J131" s="9">
        <f t="shared" si="126"/>
        <v>7.9742691857185827E-2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0.70764243631586354</v>
      </c>
      <c r="O131" s="9">
        <f t="shared" si="146"/>
        <v>0.3219443387534664</v>
      </c>
      <c r="P131" s="9">
        <f t="shared" si="129"/>
        <v>2.5672708200383119E-2</v>
      </c>
      <c r="Q131" s="12">
        <f t="shared" si="130"/>
        <v>8.4719937061264287E-3</v>
      </c>
      <c r="R131" s="9">
        <f t="shared" si="131"/>
        <v>9.3951000000000007E-2</v>
      </c>
      <c r="S131" s="13">
        <f t="shared" si="132"/>
        <v>9.0174598526108596E-2</v>
      </c>
      <c r="T131" s="2">
        <f t="shared" si="133"/>
        <v>0.01</v>
      </c>
      <c r="U131" s="14">
        <f t="shared" si="134"/>
        <v>9.0174598526108595E-4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6.3917459852610862E-3</v>
      </c>
      <c r="AU131" s="9">
        <f t="shared" si="138"/>
        <v>28.47</v>
      </c>
      <c r="AV131" s="1">
        <f t="shared" si="139"/>
        <v>0.33</v>
      </c>
      <c r="AW131" s="1">
        <f t="shared" si="140"/>
        <v>4331.166666666667</v>
      </c>
      <c r="AX131" s="1">
        <f t="shared" si="141"/>
        <v>1742611.6498720869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4.8341159265</v>
      </c>
      <c r="E132" s="10">
        <f t="shared" si="145"/>
        <v>12.173072809358599</v>
      </c>
      <c r="F132" s="7" t="s">
        <v>85</v>
      </c>
      <c r="G132" s="1">
        <v>12</v>
      </c>
      <c r="H132" s="9">
        <f t="shared" si="124"/>
        <v>4.8341159265</v>
      </c>
      <c r="I132" s="9">
        <f t="shared" si="125"/>
        <v>277.98411592649995</v>
      </c>
      <c r="J132" s="9">
        <f t="shared" si="126"/>
        <v>3.2390675234884078E-2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0.58097163055308321</v>
      </c>
      <c r="P132" s="9">
        <f t="shared" si="129"/>
        <v>1.8818063405925973E-2</v>
      </c>
      <c r="Q132" s="12">
        <f t="shared" si="130"/>
        <v>6.2099609239555714E-3</v>
      </c>
      <c r="R132" s="9">
        <f t="shared" si="131"/>
        <v>9.3951000000000007E-2</v>
      </c>
      <c r="S132" s="13">
        <f t="shared" si="132"/>
        <v>6.6097869356958106E-2</v>
      </c>
      <c r="T132" s="2">
        <f t="shared" si="133"/>
        <v>0.01</v>
      </c>
      <c r="U132" s="14">
        <f t="shared" si="134"/>
        <v>6.6097869356958111E-4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6.1509786935695808E-3</v>
      </c>
      <c r="AU132" s="9">
        <f t="shared" si="138"/>
        <v>28.47</v>
      </c>
      <c r="AV132" s="1">
        <f t="shared" si="139"/>
        <v>0.33</v>
      </c>
      <c r="AW132" s="1">
        <f t="shared" si="140"/>
        <v>4331.166666666667</v>
      </c>
      <c r="AX132" s="1">
        <f t="shared" si="141"/>
        <v>1676970.1352722808</v>
      </c>
      <c r="AY132" s="1">
        <f>SUM(AX121:AX132)</f>
        <v>33626769.419624686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3.6280716228875698</v>
      </c>
      <c r="E133" s="10">
        <f t="shared" si="145"/>
        <v>4.8341159265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3.3020271150599299</v>
      </c>
      <c r="E136" s="7"/>
      <c r="F136" s="7"/>
      <c r="G136" s="1">
        <v>1</v>
      </c>
      <c r="H136" s="9">
        <f t="shared" ref="H136:H147" si="147">E137</f>
        <v>3.3020271150599299</v>
      </c>
      <c r="I136" s="9">
        <f t="shared" ref="I136:I147" si="148">H136+273.15</f>
        <v>276.45202711505993</v>
      </c>
      <c r="J136" s="9">
        <f t="shared" ref="J136:J147" si="149">EXP(($C$15*(I136-$C$13))/($C$16*I136*$C$13))</f>
        <v>2.6675757662696038E-2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2.02481782793743E-2</v>
      </c>
      <c r="Q136" s="12">
        <f t="shared" ref="Q136:Q147" si="153">P136*$B$138</f>
        <v>5.2645263526373181E-3</v>
      </c>
      <c r="R136" s="9">
        <f t="shared" ref="R136:R147" si="154">L136*$B$138</f>
        <v>0.19735245833333334</v>
      </c>
      <c r="S136" s="13">
        <f t="shared" ref="S136:S147" si="155">Q136/R136</f>
        <v>2.6675757662696042E-2</v>
      </c>
      <c r="T136" s="2">
        <f t="shared" ref="T136:T147" si="156">$B$137/100</f>
        <v>0.01</v>
      </c>
      <c r="U136" s="14">
        <f t="shared" ref="U136:U147" si="157">S136*T136</f>
        <v>2.6675757662696043E-4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5.7567575766269601E-3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-0.48949655356989202</v>
      </c>
      <c r="E137" s="10">
        <f t="shared" ref="E137:E148" si="166">D136</f>
        <v>3.3020271150599299</v>
      </c>
      <c r="F137" s="7" t="s">
        <v>83</v>
      </c>
      <c r="G137" s="1">
        <v>2</v>
      </c>
      <c r="H137" s="9">
        <f t="shared" si="147"/>
        <v>-0.48949655356989202</v>
      </c>
      <c r="I137" s="9">
        <f t="shared" si="148"/>
        <v>272.66050344643008</v>
      </c>
      <c r="J137" s="9">
        <f t="shared" si="149"/>
        <v>1.6346118189856085E-2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1.4978476550539592</v>
      </c>
      <c r="P137" s="9">
        <f t="shared" si="152"/>
        <v>2.4483994799910806E-2</v>
      </c>
      <c r="Q137" s="12">
        <f t="shared" si="153"/>
        <v>6.3658386479768098E-3</v>
      </c>
      <c r="R137" s="9">
        <f t="shared" si="154"/>
        <v>0.19735245833333334</v>
      </c>
      <c r="S137" s="13">
        <f t="shared" si="155"/>
        <v>3.2256191292153784E-2</v>
      </c>
      <c r="T137" s="2">
        <f t="shared" si="156"/>
        <v>0.01</v>
      </c>
      <c r="U137" s="14">
        <f t="shared" si="157"/>
        <v>3.2256191292153786E-4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5.8125619129215378E-3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0.46032513598809499</v>
      </c>
      <c r="E138" s="10">
        <f t="shared" si="166"/>
        <v>-0.48949655356989202</v>
      </c>
      <c r="F138" s="7" t="s">
        <v>83</v>
      </c>
      <c r="G138" s="1">
        <v>3</v>
      </c>
      <c r="H138" s="9">
        <f t="shared" si="147"/>
        <v>0.46032513598809499</v>
      </c>
      <c r="I138" s="9">
        <f t="shared" si="148"/>
        <v>273.61032513598809</v>
      </c>
      <c r="J138" s="9">
        <f t="shared" si="149"/>
        <v>1.850343896936122E-2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2.2324115769207151</v>
      </c>
      <c r="P138" s="9">
        <f t="shared" si="152"/>
        <v>4.1307291368047894E-2</v>
      </c>
      <c r="Q138" s="12">
        <f t="shared" si="153"/>
        <v>1.0739895755692452E-2</v>
      </c>
      <c r="R138" s="9">
        <f t="shared" si="154"/>
        <v>0.19735245833333334</v>
      </c>
      <c r="S138" s="13">
        <f t="shared" si="155"/>
        <v>5.4419873187252089E-2</v>
      </c>
      <c r="T138" s="2">
        <f t="shared" si="156"/>
        <v>0.01</v>
      </c>
      <c r="U138" s="14">
        <f t="shared" si="157"/>
        <v>5.4419873187252089E-4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6.0341987318725211E-3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4.4846250818785602</v>
      </c>
      <c r="E139" s="10">
        <f t="shared" si="166"/>
        <v>0.46032513598809499</v>
      </c>
      <c r="F139" s="7" t="s">
        <v>83</v>
      </c>
      <c r="G139" s="1">
        <v>4</v>
      </c>
      <c r="H139" s="9">
        <f t="shared" si="147"/>
        <v>4.4846250818785602</v>
      </c>
      <c r="I139" s="9">
        <f t="shared" si="148"/>
        <v>277.63462508187854</v>
      </c>
      <c r="J139" s="9">
        <f t="shared" si="149"/>
        <v>3.0993539104308861E-2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2.9501522022193338</v>
      </c>
      <c r="P139" s="9">
        <f t="shared" si="152"/>
        <v>9.143565764314783E-2</v>
      </c>
      <c r="Q139" s="12">
        <f t="shared" si="153"/>
        <v>2.3773270987218438E-2</v>
      </c>
      <c r="R139" s="9">
        <f t="shared" si="154"/>
        <v>0.19735245833333334</v>
      </c>
      <c r="S139" s="13">
        <f t="shared" si="155"/>
        <v>0.12046098228512957</v>
      </c>
      <c r="T139" s="2">
        <f t="shared" si="156"/>
        <v>0.01</v>
      </c>
      <c r="U139" s="14">
        <f t="shared" si="157"/>
        <v>1.2046098228512957E-3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6.6946098228512956E-3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11.702153956520901</v>
      </c>
      <c r="E140" s="10">
        <f t="shared" si="166"/>
        <v>4.4846250818785602</v>
      </c>
      <c r="F140" s="7" t="s">
        <v>83</v>
      </c>
      <c r="G140" s="1">
        <v>5</v>
      </c>
      <c r="H140" s="9">
        <f t="shared" si="147"/>
        <v>11.702153956520901</v>
      </c>
      <c r="I140" s="9">
        <f t="shared" si="148"/>
        <v>284.85215395652085</v>
      </c>
      <c r="J140" s="9">
        <f t="shared" si="149"/>
        <v>7.536844529364195E-2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3.617764461242853</v>
      </c>
      <c r="P140" s="9">
        <f t="shared" si="152"/>
        <v>0.272665282882464</v>
      </c>
      <c r="Q140" s="12">
        <f t="shared" si="153"/>
        <v>7.0892973549440644E-2</v>
      </c>
      <c r="R140" s="9">
        <f t="shared" si="154"/>
        <v>0.19735245833333334</v>
      </c>
      <c r="S140" s="13">
        <f t="shared" si="155"/>
        <v>0.35922011890878297</v>
      </c>
      <c r="T140" s="2">
        <f t="shared" si="156"/>
        <v>0.01</v>
      </c>
      <c r="U140" s="14">
        <f t="shared" si="157"/>
        <v>3.5922011890878298E-3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9.0822011890878303E-3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16.102011868301702</v>
      </c>
      <c r="E141" s="10">
        <f t="shared" si="166"/>
        <v>11.702153956520901</v>
      </c>
      <c r="F141" s="7" t="s">
        <v>85</v>
      </c>
      <c r="G141" s="1">
        <v>6</v>
      </c>
      <c r="H141" s="9">
        <f t="shared" si="147"/>
        <v>16.102011868301702</v>
      </c>
      <c r="I141" s="9">
        <f t="shared" si="148"/>
        <v>289.25201186830168</v>
      </c>
      <c r="J141" s="9">
        <f t="shared" si="149"/>
        <v>0.12676500569123852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4.1041470950270558</v>
      </c>
      <c r="P141" s="9">
        <f t="shared" si="152"/>
        <v>0.52026222985878479</v>
      </c>
      <c r="Q141" s="12">
        <f t="shared" si="153"/>
        <v>0.13526817976328404</v>
      </c>
      <c r="R141" s="9">
        <f t="shared" si="154"/>
        <v>0.19735245833333334</v>
      </c>
      <c r="S141" s="13">
        <f t="shared" si="155"/>
        <v>0.68541421224564947</v>
      </c>
      <c r="T141" s="2">
        <f t="shared" si="156"/>
        <v>0.01</v>
      </c>
      <c r="U141" s="14">
        <f t="shared" si="157"/>
        <v>6.8541421224564952E-3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1.2344142122456495E-2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20.811888005643102</v>
      </c>
      <c r="E142" s="10">
        <f t="shared" si="166"/>
        <v>16.102011868301702</v>
      </c>
      <c r="F142" s="7" t="s">
        <v>83</v>
      </c>
      <c r="G142" s="1">
        <v>7</v>
      </c>
      <c r="H142" s="9">
        <f t="shared" si="147"/>
        <v>20.811888005643102</v>
      </c>
      <c r="I142" s="9">
        <f t="shared" si="148"/>
        <v>293.96188800564306</v>
      </c>
      <c r="J142" s="9">
        <f t="shared" si="149"/>
        <v>0.21738480254918216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4.3429327818349375</v>
      </c>
      <c r="P142" s="9">
        <f t="shared" si="152"/>
        <v>0.94408758526355829</v>
      </c>
      <c r="Q142" s="12">
        <f t="shared" si="153"/>
        <v>0.24546277216852516</v>
      </c>
      <c r="R142" s="9">
        <f t="shared" si="154"/>
        <v>0.19735245833333334</v>
      </c>
      <c r="S142" s="13">
        <f t="shared" si="155"/>
        <v>1.2437786397062878</v>
      </c>
      <c r="T142" s="2">
        <f t="shared" si="156"/>
        <v>0.01</v>
      </c>
      <c r="U142" s="14">
        <f t="shared" si="157"/>
        <v>1.2437786397062878E-2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2.2387786397062879E-2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24.163100596894399</v>
      </c>
      <c r="E143" s="10">
        <f t="shared" si="166"/>
        <v>20.811888005643102</v>
      </c>
      <c r="F143" s="7" t="s">
        <v>83</v>
      </c>
      <c r="G143" s="1">
        <v>8</v>
      </c>
      <c r="H143" s="9">
        <f t="shared" si="147"/>
        <v>24.163100596894399</v>
      </c>
      <c r="I143" s="9">
        <f t="shared" si="148"/>
        <v>297.3131005968944</v>
      </c>
      <c r="J143" s="9">
        <f t="shared" si="149"/>
        <v>0.31577062187451083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4.1578931132380461</v>
      </c>
      <c r="P143" s="9">
        <f t="shared" si="152"/>
        <v>1.3129404940549236</v>
      </c>
      <c r="Q143" s="12">
        <f t="shared" si="153"/>
        <v>0.34136452845428017</v>
      </c>
      <c r="R143" s="9">
        <f t="shared" si="154"/>
        <v>0.19735245833333334</v>
      </c>
      <c r="S143" s="13">
        <f t="shared" si="155"/>
        <v>1.7297201734254901</v>
      </c>
      <c r="T143" s="2">
        <f t="shared" si="156"/>
        <v>0.01</v>
      </c>
      <c r="U143" s="14">
        <f t="shared" si="157"/>
        <v>1.7297201734254902E-2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2.7247201734254902E-2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23.0443511572334</v>
      </c>
      <c r="E144" s="10">
        <f t="shared" si="166"/>
        <v>24.163100596894399</v>
      </c>
      <c r="F144" s="7" t="s">
        <v>83</v>
      </c>
      <c r="G144" s="1">
        <v>9</v>
      </c>
      <c r="H144" s="9">
        <f t="shared" si="147"/>
        <v>23.0443511572334</v>
      </c>
      <c r="I144" s="9">
        <f t="shared" si="148"/>
        <v>296.19435115723337</v>
      </c>
      <c r="J144" s="9">
        <f t="shared" si="149"/>
        <v>0.27903004538130094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3.6040005358497895</v>
      </c>
      <c r="P144" s="9">
        <f t="shared" si="152"/>
        <v>1.0056244330723996</v>
      </c>
      <c r="Q144" s="12">
        <f t="shared" si="153"/>
        <v>0.26146235259882389</v>
      </c>
      <c r="R144" s="9">
        <f t="shared" si="154"/>
        <v>0.19735245833333334</v>
      </c>
      <c r="S144" s="13">
        <f t="shared" si="155"/>
        <v>1.3248497374033583</v>
      </c>
      <c r="T144" s="2">
        <f t="shared" si="156"/>
        <v>0.01</v>
      </c>
      <c r="U144" s="14">
        <f t="shared" si="157"/>
        <v>1.3248497374033583E-2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2.3198497374033584E-2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20.465240315826801</v>
      </c>
      <c r="E145" s="10">
        <f t="shared" si="166"/>
        <v>23.0443511572334</v>
      </c>
      <c r="F145" s="7" t="s">
        <v>83</v>
      </c>
      <c r="G145" s="1">
        <v>10</v>
      </c>
      <c r="H145" s="9">
        <f t="shared" si="147"/>
        <v>20.465240315826801</v>
      </c>
      <c r="I145" s="9">
        <f t="shared" si="148"/>
        <v>293.61524031582678</v>
      </c>
      <c r="J145" s="9">
        <f t="shared" si="149"/>
        <v>0.20904799611063937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3.357424019444057</v>
      </c>
      <c r="P145" s="9">
        <f t="shared" si="152"/>
        <v>0.70186276335850839</v>
      </c>
      <c r="Q145" s="12">
        <f t="shared" si="153"/>
        <v>0.1824843184732122</v>
      </c>
      <c r="R145" s="9">
        <f t="shared" si="154"/>
        <v>0.19735245833333334</v>
      </c>
      <c r="S145" s="13">
        <f t="shared" si="155"/>
        <v>0.92466199820521888</v>
      </c>
      <c r="T145" s="2">
        <f t="shared" si="156"/>
        <v>0.01</v>
      </c>
      <c r="U145" s="14">
        <f t="shared" si="157"/>
        <v>9.2466199820521889E-3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1.9196619982052188E-2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12.173072809358599</v>
      </c>
      <c r="E146" s="10">
        <f t="shared" si="166"/>
        <v>20.465240315826801</v>
      </c>
      <c r="F146" s="7" t="s">
        <v>83</v>
      </c>
      <c r="G146" s="1">
        <v>11</v>
      </c>
      <c r="H146" s="9">
        <f t="shared" si="147"/>
        <v>12.173072809358599</v>
      </c>
      <c r="I146" s="9">
        <f t="shared" si="148"/>
        <v>285.32307280935856</v>
      </c>
      <c r="J146" s="9">
        <f t="shared" si="149"/>
        <v>7.9742691857185827E-2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3.4146091727522156</v>
      </c>
      <c r="P146" s="9">
        <f t="shared" si="152"/>
        <v>0.27229012707550015</v>
      </c>
      <c r="Q146" s="12">
        <f t="shared" si="153"/>
        <v>7.079543303963004E-2</v>
      </c>
      <c r="R146" s="9">
        <f t="shared" si="154"/>
        <v>0.19735245833333334</v>
      </c>
      <c r="S146" s="13">
        <f t="shared" si="155"/>
        <v>0.35872587368562059</v>
      </c>
      <c r="T146" s="2">
        <f t="shared" si="156"/>
        <v>0.01</v>
      </c>
      <c r="U146" s="14">
        <f t="shared" si="157"/>
        <v>3.5872587368562061E-3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9.0772587368562058E-3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4.8341159265</v>
      </c>
      <c r="E147" s="10">
        <f t="shared" si="166"/>
        <v>12.173072809358599</v>
      </c>
      <c r="F147" s="7" t="s">
        <v>85</v>
      </c>
      <c r="G147" s="1">
        <v>12</v>
      </c>
      <c r="H147" s="9">
        <f t="shared" si="147"/>
        <v>4.8341159265</v>
      </c>
      <c r="I147" s="9">
        <f t="shared" si="148"/>
        <v>277.98411592649995</v>
      </c>
      <c r="J147" s="9">
        <f t="shared" si="149"/>
        <v>3.2390675234884078E-2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3.9013669623433822</v>
      </c>
      <c r="P147" s="9">
        <f t="shared" si="152"/>
        <v>0.12636791024937072</v>
      </c>
      <c r="Q147" s="12">
        <f t="shared" si="153"/>
        <v>3.2855656664836391E-2</v>
      </c>
      <c r="R147" s="9">
        <f t="shared" si="154"/>
        <v>0.19735245833333334</v>
      </c>
      <c r="S147" s="13">
        <f t="shared" si="155"/>
        <v>0.16648212513949204</v>
      </c>
      <c r="T147" s="2">
        <f t="shared" si="156"/>
        <v>0.01</v>
      </c>
      <c r="U147" s="14">
        <f t="shared" si="157"/>
        <v>1.6648212513949204E-3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7.1548212513949201E-3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3.6280716228875698</v>
      </c>
      <c r="E148" s="10">
        <f t="shared" si="166"/>
        <v>4.8341159265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48"/>
  <sheetViews>
    <sheetView workbookViewId="0">
      <pane xSplit="4" topLeftCell="E1" activePane="topRight" state="frozen"/>
      <selection pane="topRight" activeCell="D18" sqref="D1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147632</v>
      </c>
      <c r="F2" s="2">
        <v>1362.837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5505458</v>
      </c>
      <c r="F3" s="2">
        <v>1363.0195000000001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15034487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41303611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2"/>
      <c r="F6" s="2">
        <v>92.600499999999997</v>
      </c>
      <c r="G6" s="2">
        <v>0.45</v>
      </c>
      <c r="H6" s="2">
        <v>29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136860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1565010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179897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146986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3550004.6809640024</v>
      </c>
      <c r="J13" s="6" t="s">
        <v>37</v>
      </c>
      <c r="K13" s="6">
        <f>I13/(10000*1000)</f>
        <v>0.35500046809640023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1362.837</v>
      </c>
      <c r="C26" s="7" t="s">
        <v>82</v>
      </c>
      <c r="D26" s="8">
        <v>5.5637192800322604</v>
      </c>
      <c r="E26" s="7"/>
      <c r="F26" s="7"/>
      <c r="G26" s="1">
        <v>1</v>
      </c>
      <c r="H26" s="9">
        <f t="shared" ref="H26:H37" si="0">E27</f>
        <v>5.5637192800322604</v>
      </c>
      <c r="I26" s="9">
        <f t="shared" ref="I26:I37" si="1">H26+273.15</f>
        <v>278.71371928003225</v>
      </c>
      <c r="J26" s="9">
        <f t="shared" ref="J26:J37" si="2">EXP(($C$15*(I26-$C$13))/($C$16*I26*$C$13))</f>
        <v>3.5501007009146941E-2</v>
      </c>
      <c r="K26" s="9">
        <f t="shared" ref="K26:K37" si="3">$B$26/12</f>
        <v>113.56975</v>
      </c>
      <c r="L26" s="9">
        <f t="shared" ref="L26:L37" si="4">K26*$B$27/100</f>
        <v>1.1356975</v>
      </c>
      <c r="M26" s="1" t="s">
        <v>83</v>
      </c>
      <c r="O26" s="9">
        <f>L26</f>
        <v>1.1356975</v>
      </c>
      <c r="P26" s="9">
        <f t="shared" ref="P26:P37" si="5">O26*J26</f>
        <v>4.0318404907770659E-2</v>
      </c>
      <c r="Q26" s="12">
        <f t="shared" ref="Q26:Q37" si="6">P26*$B$28</f>
        <v>4.0318404907770658E-3</v>
      </c>
      <c r="R26" s="9">
        <f t="shared" ref="R26:R37" si="7">L26*$B$28</f>
        <v>0.11356975000000001</v>
      </c>
      <c r="S26" s="13">
        <f t="shared" ref="S26:S37" si="8">Q26/R26</f>
        <v>3.5501007009146934E-2</v>
      </c>
      <c r="T26" s="2">
        <f t="shared" ref="T26:T37" si="9">$B$27/100</f>
        <v>0.01</v>
      </c>
      <c r="U26" s="14">
        <f t="shared" ref="U26:U37" si="10">S26*T26</f>
        <v>3.5501007009146936E-4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1.325501007009147E-2</v>
      </c>
      <c r="AR26" s="9">
        <f t="shared" ref="AR26:AR37" si="14">$B$26/12</f>
        <v>113.56975</v>
      </c>
      <c r="AS26" s="1">
        <f t="shared" ref="AS26:AS37" si="15">$B$28</f>
        <v>0.1</v>
      </c>
      <c r="AT26" s="1">
        <f t="shared" ref="AT26:AT37" si="16">$E$2/12</f>
        <v>12302.666666666666</v>
      </c>
      <c r="AU26" s="1">
        <f t="shared" ref="AU26:AU37" si="17">AT26*10000*AS26*0.67*AR26*AQ26</f>
        <v>12408428.761768041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7.5396526582859096</v>
      </c>
      <c r="E27" s="10">
        <f t="shared" ref="E27:E38" si="18">D26</f>
        <v>5.5637192800322604</v>
      </c>
      <c r="F27" s="7" t="s">
        <v>83</v>
      </c>
      <c r="G27" s="1">
        <v>2</v>
      </c>
      <c r="H27" s="9">
        <f t="shared" si="0"/>
        <v>7.5396526582859096</v>
      </c>
      <c r="I27" s="9">
        <f t="shared" si="1"/>
        <v>280.68965265828587</v>
      </c>
      <c r="J27" s="9">
        <f t="shared" si="2"/>
        <v>4.5398833937575454E-2</v>
      </c>
      <c r="K27" s="9">
        <f t="shared" si="3"/>
        <v>113.56975</v>
      </c>
      <c r="L27" s="9">
        <f t="shared" si="4"/>
        <v>1.1356975</v>
      </c>
      <c r="M27" s="1" t="s">
        <v>83</v>
      </c>
      <c r="O27" s="9">
        <f t="shared" ref="O27:O37" si="19">L27+O26-P26-N27</f>
        <v>2.2310765950922296</v>
      </c>
      <c r="P27" s="9">
        <f t="shared" si="5"/>
        <v>0.1012882758426034</v>
      </c>
      <c r="Q27" s="12">
        <f t="shared" si="6"/>
        <v>1.0128827584260341E-2</v>
      </c>
      <c r="R27" s="9">
        <f t="shared" si="7"/>
        <v>0.11356975000000001</v>
      </c>
      <c r="S27" s="13">
        <f t="shared" si="8"/>
        <v>8.9185963553325961E-2</v>
      </c>
      <c r="T27" s="2">
        <f t="shared" si="9"/>
        <v>0.01</v>
      </c>
      <c r="U27" s="14">
        <f t="shared" si="10"/>
        <v>8.9185963553325965E-4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1.379185963553326E-2</v>
      </c>
      <c r="AR27" s="9">
        <f t="shared" si="14"/>
        <v>113.56975</v>
      </c>
      <c r="AS27" s="1">
        <f t="shared" si="15"/>
        <v>0.1</v>
      </c>
      <c r="AT27" s="1">
        <f t="shared" si="16"/>
        <v>12302.666666666666</v>
      </c>
      <c r="AU27" s="1">
        <f t="shared" si="17"/>
        <v>12910990.400978068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7.5999571223678499</v>
      </c>
      <c r="E28" s="10">
        <f t="shared" si="18"/>
        <v>7.5396526582859096</v>
      </c>
      <c r="F28" s="7" t="s">
        <v>83</v>
      </c>
      <c r="G28" s="1">
        <v>3</v>
      </c>
      <c r="H28" s="9">
        <f t="shared" si="0"/>
        <v>7.5999571223678499</v>
      </c>
      <c r="I28" s="9">
        <f t="shared" si="1"/>
        <v>280.74995712236785</v>
      </c>
      <c r="J28" s="9">
        <f t="shared" si="2"/>
        <v>4.5738367577341538E-2</v>
      </c>
      <c r="K28" s="9">
        <f t="shared" si="3"/>
        <v>113.56975</v>
      </c>
      <c r="L28" s="9">
        <f t="shared" si="4"/>
        <v>1.1356975</v>
      </c>
      <c r="M28" s="1" t="s">
        <v>83</v>
      </c>
      <c r="O28" s="9">
        <f t="shared" si="19"/>
        <v>3.2654858192496263</v>
      </c>
      <c r="P28" s="9">
        <f t="shared" si="5"/>
        <v>0.14935799071943567</v>
      </c>
      <c r="Q28" s="12">
        <f t="shared" si="6"/>
        <v>1.4935799071943569E-2</v>
      </c>
      <c r="R28" s="9">
        <f t="shared" si="7"/>
        <v>0.11356975000000001</v>
      </c>
      <c r="S28" s="13">
        <f t="shared" si="8"/>
        <v>0.13151212424033307</v>
      </c>
      <c r="T28" s="2">
        <f t="shared" si="9"/>
        <v>0.01</v>
      </c>
      <c r="U28" s="14">
        <f t="shared" si="10"/>
        <v>1.3151212424033307E-3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1.4215121242403331E-2</v>
      </c>
      <c r="AR28" s="9">
        <f t="shared" si="14"/>
        <v>113.56975</v>
      </c>
      <c r="AS28" s="1">
        <f t="shared" si="15"/>
        <v>0.1</v>
      </c>
      <c r="AT28" s="1">
        <f t="shared" si="16"/>
        <v>12302.666666666666</v>
      </c>
      <c r="AU28" s="1">
        <f t="shared" si="17"/>
        <v>13307218.80583529</v>
      </c>
    </row>
    <row r="29" spans="1:47" x14ac:dyDescent="0.15">
      <c r="C29" s="7">
        <v>3</v>
      </c>
      <c r="D29" s="8">
        <v>11.1011748723789</v>
      </c>
      <c r="E29" s="10">
        <f t="shared" si="18"/>
        <v>7.5999571223678499</v>
      </c>
      <c r="F29" s="7" t="s">
        <v>83</v>
      </c>
      <c r="G29" s="1">
        <v>4</v>
      </c>
      <c r="H29" s="9">
        <f t="shared" si="0"/>
        <v>11.1011748723789</v>
      </c>
      <c r="I29" s="9">
        <f t="shared" si="1"/>
        <v>284.2511748723789</v>
      </c>
      <c r="J29" s="9">
        <f t="shared" si="2"/>
        <v>7.0113788590971282E-2</v>
      </c>
      <c r="K29" s="9">
        <f t="shared" si="3"/>
        <v>113.56975</v>
      </c>
      <c r="L29" s="9">
        <f t="shared" si="4"/>
        <v>1.1356975</v>
      </c>
      <c r="M29" s="1" t="s">
        <v>83</v>
      </c>
      <c r="O29" s="9">
        <f t="shared" si="19"/>
        <v>4.2518253285301908</v>
      </c>
      <c r="P29" s="9">
        <f t="shared" si="5"/>
        <v>0.29811158221030282</v>
      </c>
      <c r="Q29" s="12">
        <f t="shared" si="6"/>
        <v>2.9811158221030282E-2</v>
      </c>
      <c r="R29" s="9">
        <f t="shared" si="7"/>
        <v>0.11356975000000001</v>
      </c>
      <c r="S29" s="13">
        <f t="shared" si="8"/>
        <v>0.26249206519368301</v>
      </c>
      <c r="T29" s="2">
        <f t="shared" si="9"/>
        <v>0.01</v>
      </c>
      <c r="U29" s="14">
        <f t="shared" si="10"/>
        <v>2.6249206519368302E-3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1.552492065193683E-2</v>
      </c>
      <c r="AR29" s="9">
        <f t="shared" si="14"/>
        <v>113.56975</v>
      </c>
      <c r="AS29" s="1">
        <f t="shared" si="15"/>
        <v>0.1</v>
      </c>
      <c r="AT29" s="1">
        <f t="shared" si="16"/>
        <v>12302.666666666666</v>
      </c>
      <c r="AU29" s="1">
        <f t="shared" si="17"/>
        <v>14533362.92639499</v>
      </c>
    </row>
    <row r="30" spans="1:47" x14ac:dyDescent="0.15">
      <c r="C30" s="7">
        <v>4</v>
      </c>
      <c r="D30" s="8">
        <v>16.780795359225099</v>
      </c>
      <c r="E30" s="10">
        <f t="shared" si="18"/>
        <v>11.1011748723789</v>
      </c>
      <c r="F30" s="7" t="s">
        <v>83</v>
      </c>
      <c r="G30" s="1">
        <v>5</v>
      </c>
      <c r="H30" s="9">
        <f t="shared" si="0"/>
        <v>16.780795359225099</v>
      </c>
      <c r="I30" s="9">
        <f t="shared" si="1"/>
        <v>289.9307953592251</v>
      </c>
      <c r="J30" s="9">
        <f t="shared" si="2"/>
        <v>0.13715944912631747</v>
      </c>
      <c r="K30" s="9">
        <f t="shared" si="3"/>
        <v>113.56975</v>
      </c>
      <c r="L30" s="9">
        <f t="shared" si="4"/>
        <v>1.1356975</v>
      </c>
      <c r="M30" s="1" t="s">
        <v>85</v>
      </c>
      <c r="N30" s="9">
        <f>(O29-P29)*C21/100</f>
        <v>3.7560280590038939</v>
      </c>
      <c r="O30" s="9">
        <f t="shared" si="19"/>
        <v>1.3333831873159943</v>
      </c>
      <c r="P30" s="9">
        <f t="shared" si="5"/>
        <v>0.18288610344655515</v>
      </c>
      <c r="Q30" s="12">
        <f t="shared" si="6"/>
        <v>1.8288610344655516E-2</v>
      </c>
      <c r="R30" s="9">
        <f t="shared" si="7"/>
        <v>0.11356975000000001</v>
      </c>
      <c r="S30" s="13">
        <f t="shared" si="8"/>
        <v>0.1610341692629905</v>
      </c>
      <c r="T30" s="2">
        <f t="shared" si="9"/>
        <v>0.01</v>
      </c>
      <c r="U30" s="14">
        <f t="shared" si="10"/>
        <v>1.610341692629905E-3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2.7260341692629905E-2</v>
      </c>
      <c r="AR30" s="9">
        <f t="shared" si="14"/>
        <v>113.56975</v>
      </c>
      <c r="AS30" s="1">
        <f t="shared" si="15"/>
        <v>0.1</v>
      </c>
      <c r="AT30" s="1">
        <f t="shared" si="16"/>
        <v>12302.666666666666</v>
      </c>
      <c r="AU30" s="1">
        <f t="shared" si="17"/>
        <v>25519256.95459839</v>
      </c>
    </row>
    <row r="31" spans="1:47" x14ac:dyDescent="0.15">
      <c r="C31" s="7">
        <v>5</v>
      </c>
      <c r="D31" s="8">
        <v>23.680856662916199</v>
      </c>
      <c r="E31" s="10">
        <f t="shared" si="18"/>
        <v>16.780795359225099</v>
      </c>
      <c r="F31" s="7" t="s">
        <v>85</v>
      </c>
      <c r="G31" s="1">
        <v>6</v>
      </c>
      <c r="H31" s="9">
        <f t="shared" si="0"/>
        <v>23.680856662916199</v>
      </c>
      <c r="I31" s="9">
        <f t="shared" si="1"/>
        <v>296.83085666291618</v>
      </c>
      <c r="J31" s="9">
        <f t="shared" si="2"/>
        <v>0.29940890441939438</v>
      </c>
      <c r="K31" s="9">
        <f t="shared" si="3"/>
        <v>113.56975</v>
      </c>
      <c r="L31" s="9">
        <f t="shared" si="4"/>
        <v>1.1356975</v>
      </c>
      <c r="M31" s="1" t="s">
        <v>83</v>
      </c>
      <c r="O31" s="9">
        <f t="shared" si="19"/>
        <v>2.2861945838694391</v>
      </c>
      <c r="P31" s="9">
        <f t="shared" si="5"/>
        <v>0.68450701564590199</v>
      </c>
      <c r="Q31" s="12">
        <f t="shared" si="6"/>
        <v>6.8450701564590197E-2</v>
      </c>
      <c r="R31" s="9">
        <f t="shared" si="7"/>
        <v>0.11356975000000001</v>
      </c>
      <c r="S31" s="13">
        <f t="shared" si="8"/>
        <v>0.60271948793221952</v>
      </c>
      <c r="T31" s="2">
        <f t="shared" si="9"/>
        <v>0.01</v>
      </c>
      <c r="U31" s="14">
        <f t="shared" si="10"/>
        <v>6.0271948793221954E-3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3.8127194879322202E-2</v>
      </c>
      <c r="AR31" s="9">
        <f t="shared" si="14"/>
        <v>113.56975</v>
      </c>
      <c r="AS31" s="1">
        <f t="shared" si="15"/>
        <v>0.1</v>
      </c>
      <c r="AT31" s="1">
        <f t="shared" si="16"/>
        <v>12302.666666666666</v>
      </c>
      <c r="AU31" s="1">
        <f t="shared" si="17"/>
        <v>35692057.497082837</v>
      </c>
    </row>
    <row r="32" spans="1:47" x14ac:dyDescent="0.15">
      <c r="C32" s="7">
        <v>6</v>
      </c>
      <c r="D32" s="8">
        <v>29.2640630055438</v>
      </c>
      <c r="E32" s="10">
        <f t="shared" si="18"/>
        <v>23.680856662916199</v>
      </c>
      <c r="F32" s="7" t="s">
        <v>83</v>
      </c>
      <c r="G32" s="1">
        <v>7</v>
      </c>
      <c r="H32" s="9">
        <f t="shared" si="0"/>
        <v>29.2640630055438</v>
      </c>
      <c r="I32" s="9">
        <f t="shared" si="1"/>
        <v>302.41406300554377</v>
      </c>
      <c r="J32" s="9">
        <f t="shared" si="2"/>
        <v>0.54862424166479362</v>
      </c>
      <c r="K32" s="9">
        <f t="shared" si="3"/>
        <v>113.56975</v>
      </c>
      <c r="L32" s="9">
        <f t="shared" si="4"/>
        <v>1.1356975</v>
      </c>
      <c r="M32" s="1" t="s">
        <v>83</v>
      </c>
      <c r="O32" s="9">
        <f t="shared" si="19"/>
        <v>2.7373850682235372</v>
      </c>
      <c r="P32" s="9">
        <f t="shared" si="5"/>
        <v>1.5017958071986675</v>
      </c>
      <c r="Q32" s="12">
        <f t="shared" si="6"/>
        <v>0.15017958071986676</v>
      </c>
      <c r="R32" s="9">
        <f t="shared" si="7"/>
        <v>0.11356975000000001</v>
      </c>
      <c r="S32" s="13">
        <f t="shared" si="8"/>
        <v>1.3223554751143394</v>
      </c>
      <c r="T32" s="2">
        <f t="shared" si="9"/>
        <v>0.01</v>
      </c>
      <c r="U32" s="14">
        <f t="shared" si="10"/>
        <v>1.3223554751143394E-2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4.5323554751143399E-2</v>
      </c>
      <c r="AR32" s="9">
        <f t="shared" si="14"/>
        <v>113.56975</v>
      </c>
      <c r="AS32" s="1">
        <f t="shared" si="15"/>
        <v>0.1</v>
      </c>
      <c r="AT32" s="1">
        <f t="shared" si="16"/>
        <v>12302.666666666666</v>
      </c>
      <c r="AU32" s="1">
        <f t="shared" si="17"/>
        <v>42428794.650910087</v>
      </c>
    </row>
    <row r="33" spans="1:48" x14ac:dyDescent="0.15">
      <c r="C33" s="7">
        <v>7</v>
      </c>
      <c r="D33" s="8">
        <v>31.4668483917972</v>
      </c>
      <c r="E33" s="10">
        <f t="shared" si="18"/>
        <v>29.2640630055438</v>
      </c>
      <c r="F33" s="7" t="s">
        <v>83</v>
      </c>
      <c r="G33" s="1">
        <v>8</v>
      </c>
      <c r="H33" s="9">
        <f t="shared" si="0"/>
        <v>31.4668483917972</v>
      </c>
      <c r="I33" s="9">
        <f t="shared" si="1"/>
        <v>304.61684839179719</v>
      </c>
      <c r="J33" s="9">
        <f t="shared" si="2"/>
        <v>0.6924527963772914</v>
      </c>
      <c r="K33" s="9">
        <f t="shared" si="3"/>
        <v>113.56975</v>
      </c>
      <c r="L33" s="9">
        <f t="shared" si="4"/>
        <v>1.1356975</v>
      </c>
      <c r="M33" s="1" t="s">
        <v>83</v>
      </c>
      <c r="O33" s="9">
        <f t="shared" si="19"/>
        <v>2.3712867610248698</v>
      </c>
      <c r="P33" s="9">
        <f t="shared" si="5"/>
        <v>1.642004148684121</v>
      </c>
      <c r="Q33" s="12">
        <f t="shared" si="6"/>
        <v>0.16420041486841211</v>
      </c>
      <c r="R33" s="9">
        <f t="shared" si="7"/>
        <v>0.11356975000000001</v>
      </c>
      <c r="S33" s="13">
        <f t="shared" si="8"/>
        <v>1.4458111853588838</v>
      </c>
      <c r="T33" s="2">
        <f t="shared" si="9"/>
        <v>0.01</v>
      </c>
      <c r="U33" s="14">
        <f t="shared" si="10"/>
        <v>1.4458111853588838E-2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4.6558111853588838E-2</v>
      </c>
      <c r="AR33" s="9">
        <f t="shared" si="14"/>
        <v>113.56975</v>
      </c>
      <c r="AS33" s="1">
        <f t="shared" si="15"/>
        <v>0.1</v>
      </c>
      <c r="AT33" s="1">
        <f t="shared" si="16"/>
        <v>12302.666666666666</v>
      </c>
      <c r="AU33" s="1">
        <f t="shared" si="17"/>
        <v>43584502.098661825</v>
      </c>
    </row>
    <row r="34" spans="1:48" x14ac:dyDescent="0.15">
      <c r="C34" s="7">
        <v>8</v>
      </c>
      <c r="D34" s="8">
        <v>29.273368868302299</v>
      </c>
      <c r="E34" s="10">
        <f t="shared" si="18"/>
        <v>31.4668483917972</v>
      </c>
      <c r="F34" s="7" t="s">
        <v>83</v>
      </c>
      <c r="G34" s="1">
        <v>9</v>
      </c>
      <c r="H34" s="9">
        <f t="shared" si="0"/>
        <v>29.273368868302299</v>
      </c>
      <c r="I34" s="9">
        <f t="shared" si="1"/>
        <v>302.4233688683023</v>
      </c>
      <c r="J34" s="9">
        <f t="shared" si="2"/>
        <v>0.54916804920288509</v>
      </c>
      <c r="K34" s="9">
        <f t="shared" si="3"/>
        <v>113.56975</v>
      </c>
      <c r="L34" s="9">
        <f t="shared" si="4"/>
        <v>1.1356975</v>
      </c>
      <c r="M34" s="1" t="s">
        <v>83</v>
      </c>
      <c r="O34" s="9">
        <f t="shared" si="19"/>
        <v>1.8649801123407488</v>
      </c>
      <c r="P34" s="9">
        <f t="shared" si="5"/>
        <v>1.0241874900963466</v>
      </c>
      <c r="Q34" s="12">
        <f t="shared" si="6"/>
        <v>0.10241874900963466</v>
      </c>
      <c r="R34" s="9">
        <f t="shared" si="7"/>
        <v>0.11356975000000001</v>
      </c>
      <c r="S34" s="13">
        <f t="shared" si="8"/>
        <v>0.90181363443729201</v>
      </c>
      <c r="T34" s="2">
        <f t="shared" si="9"/>
        <v>0.01</v>
      </c>
      <c r="U34" s="14">
        <f t="shared" si="10"/>
        <v>9.0181363443729203E-3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4.1118136344372926E-2</v>
      </c>
      <c r="AR34" s="9">
        <f t="shared" si="14"/>
        <v>113.56975</v>
      </c>
      <c r="AS34" s="1">
        <f t="shared" si="15"/>
        <v>0.1</v>
      </c>
      <c r="AT34" s="1">
        <f t="shared" si="16"/>
        <v>12302.666666666666</v>
      </c>
      <c r="AU34" s="1">
        <f t="shared" si="17"/>
        <v>38491971.182809971</v>
      </c>
    </row>
    <row r="35" spans="1:48" x14ac:dyDescent="0.15">
      <c r="C35" s="7">
        <v>9</v>
      </c>
      <c r="D35" s="8">
        <v>26.392896376084899</v>
      </c>
      <c r="E35" s="10">
        <f t="shared" si="18"/>
        <v>29.273368868302299</v>
      </c>
      <c r="F35" s="7" t="s">
        <v>83</v>
      </c>
      <c r="G35" s="1">
        <v>10</v>
      </c>
      <c r="H35" s="9">
        <f t="shared" si="0"/>
        <v>26.392896376084899</v>
      </c>
      <c r="I35" s="9">
        <f t="shared" si="1"/>
        <v>299.54289637608485</v>
      </c>
      <c r="J35" s="9">
        <f t="shared" si="2"/>
        <v>0.40294558192383251</v>
      </c>
      <c r="K35" s="9">
        <f t="shared" si="3"/>
        <v>113.56975</v>
      </c>
      <c r="L35" s="9">
        <f t="shared" si="4"/>
        <v>1.1356975</v>
      </c>
      <c r="M35" s="1" t="s">
        <v>83</v>
      </c>
      <c r="O35" s="9">
        <f t="shared" si="19"/>
        <v>1.9764901222444022</v>
      </c>
      <c r="P35" s="9">
        <f t="shared" si="5"/>
        <v>0.79641796247447749</v>
      </c>
      <c r="Q35" s="12">
        <f t="shared" si="6"/>
        <v>7.9641796247447758E-2</v>
      </c>
      <c r="R35" s="9">
        <f t="shared" si="7"/>
        <v>0.11356975000000001</v>
      </c>
      <c r="S35" s="13">
        <f t="shared" si="8"/>
        <v>0.70125888493588961</v>
      </c>
      <c r="T35" s="2">
        <f t="shared" si="9"/>
        <v>0.01</v>
      </c>
      <c r="U35" s="14">
        <f t="shared" si="10"/>
        <v>7.0125888493588959E-3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3.9112588849358899E-2</v>
      </c>
      <c r="AR35" s="9">
        <f t="shared" si="14"/>
        <v>113.56975</v>
      </c>
      <c r="AS35" s="1">
        <f t="shared" si="15"/>
        <v>0.1</v>
      </c>
      <c r="AT35" s="1">
        <f t="shared" si="16"/>
        <v>12302.666666666666</v>
      </c>
      <c r="AU35" s="1">
        <f t="shared" si="17"/>
        <v>36614515.557455465</v>
      </c>
    </row>
    <row r="36" spans="1:48" x14ac:dyDescent="0.15">
      <c r="C36" s="7">
        <v>10</v>
      </c>
      <c r="D36" s="8">
        <v>20.007684819323</v>
      </c>
      <c r="E36" s="10">
        <f t="shared" si="18"/>
        <v>26.392896376084899</v>
      </c>
      <c r="F36" s="7" t="s">
        <v>83</v>
      </c>
      <c r="G36" s="1">
        <v>11</v>
      </c>
      <c r="H36" s="9">
        <f t="shared" si="0"/>
        <v>20.007684819323</v>
      </c>
      <c r="I36" s="9">
        <f t="shared" si="1"/>
        <v>293.15768481932298</v>
      </c>
      <c r="J36" s="9">
        <f t="shared" si="2"/>
        <v>0.19850327774030002</v>
      </c>
      <c r="K36" s="9">
        <f t="shared" si="3"/>
        <v>113.56975</v>
      </c>
      <c r="L36" s="9">
        <f t="shared" si="4"/>
        <v>1.1356975</v>
      </c>
      <c r="M36" s="1" t="s">
        <v>85</v>
      </c>
      <c r="N36" s="9">
        <f>(O35-P35)*C21/100</f>
        <v>1.1210685517814287</v>
      </c>
      <c r="O36" s="9">
        <f t="shared" si="19"/>
        <v>1.1947011079884962</v>
      </c>
      <c r="P36" s="9">
        <f t="shared" si="5"/>
        <v>0.23715208585568462</v>
      </c>
      <c r="Q36" s="12">
        <f t="shared" si="6"/>
        <v>2.3715208585568463E-2</v>
      </c>
      <c r="R36" s="9">
        <f t="shared" si="7"/>
        <v>0.11356975000000001</v>
      </c>
      <c r="S36" s="13">
        <f t="shared" si="8"/>
        <v>0.2088162436350213</v>
      </c>
      <c r="T36" s="2">
        <f t="shared" si="9"/>
        <v>0.01</v>
      </c>
      <c r="U36" s="14">
        <f t="shared" si="10"/>
        <v>2.0881624363502131E-3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2.7738162436350213E-2</v>
      </c>
      <c r="AR36" s="9">
        <f t="shared" si="14"/>
        <v>113.56975</v>
      </c>
      <c r="AS36" s="1">
        <f t="shared" si="15"/>
        <v>0.1</v>
      </c>
      <c r="AT36" s="1">
        <f t="shared" si="16"/>
        <v>12302.666666666666</v>
      </c>
      <c r="AU36" s="1">
        <f t="shared" si="17"/>
        <v>25966559.870853927</v>
      </c>
    </row>
    <row r="37" spans="1:48" x14ac:dyDescent="0.15">
      <c r="C37" s="7">
        <v>11</v>
      </c>
      <c r="D37" s="8">
        <v>10.2126495963737</v>
      </c>
      <c r="E37" s="10">
        <f t="shared" si="18"/>
        <v>20.007684819323</v>
      </c>
      <c r="F37" s="7" t="s">
        <v>85</v>
      </c>
      <c r="G37" s="1">
        <v>12</v>
      </c>
      <c r="H37" s="9">
        <f t="shared" si="0"/>
        <v>10.2126495963737</v>
      </c>
      <c r="I37" s="9">
        <f t="shared" si="1"/>
        <v>283.36264959637367</v>
      </c>
      <c r="J37" s="9">
        <f t="shared" si="2"/>
        <v>6.2973277664613955E-2</v>
      </c>
      <c r="K37" s="9">
        <f t="shared" si="3"/>
        <v>113.56975</v>
      </c>
      <c r="L37" s="9">
        <f t="shared" si="4"/>
        <v>1.1356975</v>
      </c>
      <c r="M37" s="1" t="s">
        <v>83</v>
      </c>
      <c r="O37" s="9">
        <f t="shared" si="19"/>
        <v>2.0932465221328114</v>
      </c>
      <c r="P37" s="9">
        <f t="shared" si="5"/>
        <v>0.13181859445875702</v>
      </c>
      <c r="Q37" s="12">
        <f t="shared" si="6"/>
        <v>1.3181859445875702E-2</v>
      </c>
      <c r="R37" s="9">
        <f t="shared" si="7"/>
        <v>0.11356975000000001</v>
      </c>
      <c r="S37" s="13">
        <f t="shared" si="8"/>
        <v>0.11606840242120547</v>
      </c>
      <c r="T37" s="2">
        <f t="shared" si="9"/>
        <v>0.01</v>
      </c>
      <c r="U37" s="14">
        <f t="shared" si="10"/>
        <v>1.1606840242120548E-3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1.4060684024212055E-2</v>
      </c>
      <c r="AR37" s="9">
        <f t="shared" si="14"/>
        <v>113.56975</v>
      </c>
      <c r="AS37" s="1">
        <f t="shared" si="15"/>
        <v>0.1</v>
      </c>
      <c r="AT37" s="1">
        <f t="shared" si="16"/>
        <v>12302.666666666666</v>
      </c>
      <c r="AU37" s="1">
        <f t="shared" si="17"/>
        <v>13162645.304196384</v>
      </c>
      <c r="AV37" s="1">
        <f>SUM(AU26:AU37)</f>
        <v>314620304.01154518</v>
      </c>
    </row>
    <row r="38" spans="1:48" x14ac:dyDescent="0.15">
      <c r="C38" s="7">
        <v>12</v>
      </c>
      <c r="D38" s="8">
        <v>8.4236956021249902</v>
      </c>
      <c r="E38" s="10">
        <f t="shared" si="18"/>
        <v>10.2126495963737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1363.0195000000001</v>
      </c>
      <c r="C42" s="7" t="s">
        <v>82</v>
      </c>
      <c r="D42" s="7">
        <f>D26</f>
        <v>5.5637192800322604</v>
      </c>
      <c r="E42" s="7"/>
      <c r="F42" s="7"/>
      <c r="G42" s="1">
        <v>1</v>
      </c>
      <c r="H42" s="9">
        <f t="shared" ref="H42:H53" si="20">E43</f>
        <v>5.5637192800322604</v>
      </c>
      <c r="I42" s="9">
        <f t="shared" ref="I42:I53" si="21">H42+273.15</f>
        <v>278.71371928003225</v>
      </c>
      <c r="J42" s="9">
        <f t="shared" ref="J42:J53" si="22">EXP(($C$15*(I42-$C$13))/($C$16*I42*$C$13))</f>
        <v>3.5501007009146941E-2</v>
      </c>
      <c r="K42" s="9">
        <f t="shared" ref="K42:K53" si="23">$B$42/12</f>
        <v>113.58495833333335</v>
      </c>
      <c r="L42" s="9">
        <f t="shared" ref="L42:L53" si="24">K42*$B$43/100</f>
        <v>1.1358495833333335</v>
      </c>
      <c r="M42" s="1" t="s">
        <v>83</v>
      </c>
      <c r="O42" s="9">
        <f>L42</f>
        <v>1.1358495833333335</v>
      </c>
      <c r="P42" s="9">
        <f t="shared" ref="P42:P53" si="25">O42*J42</f>
        <v>4.0323804019253305E-2</v>
      </c>
      <c r="Q42" s="12">
        <f t="shared" ref="Q42:Q53" si="26">P42*$B$44</f>
        <v>9.6777129646207927E-3</v>
      </c>
      <c r="R42" s="9">
        <f t="shared" ref="R42:R53" si="27">L42*$B$44</f>
        <v>0.27260390000000001</v>
      </c>
      <c r="S42" s="13">
        <f t="shared" ref="S42:S53" si="28">Q42/R42</f>
        <v>3.5501007009146941E-2</v>
      </c>
      <c r="T42" s="2">
        <f t="shared" ref="T42:T53" si="29">$B$43/100</f>
        <v>0.01</v>
      </c>
      <c r="U42" s="14">
        <f t="shared" ref="U42:U53" si="30">S42*T42</f>
        <v>3.5501007009146942E-4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8.7750100700914688E-3</v>
      </c>
      <c r="AR42" s="9">
        <f t="shared" ref="AR42:AR53" si="35">$B$42/12</f>
        <v>113.58495833333335</v>
      </c>
      <c r="AS42" s="1">
        <f t="shared" ref="AS42:AS53" si="36">$B$44</f>
        <v>0.24</v>
      </c>
      <c r="AT42" s="1">
        <f t="shared" ref="AT42:AT53" si="37">$E$3/12</f>
        <v>458788.16666666669</v>
      </c>
      <c r="AU42" s="1">
        <f t="shared" ref="AU42:AU53" si="38">AT42*10000*AS42*0.67*AR42*AQ42</f>
        <v>735303611.06480706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7.5396526582859096</v>
      </c>
      <c r="E43" s="10">
        <f t="shared" ref="E43:E54" si="40">D42</f>
        <v>5.5637192800322604</v>
      </c>
      <c r="F43" s="7" t="s">
        <v>83</v>
      </c>
      <c r="G43" s="1">
        <v>2</v>
      </c>
      <c r="H43" s="9">
        <f t="shared" si="20"/>
        <v>7.5396526582859096</v>
      </c>
      <c r="I43" s="9">
        <f t="shared" si="21"/>
        <v>280.68965265828587</v>
      </c>
      <c r="J43" s="9">
        <f t="shared" si="22"/>
        <v>4.5398833937575454E-2</v>
      </c>
      <c r="K43" s="9">
        <f t="shared" si="23"/>
        <v>113.58495833333335</v>
      </c>
      <c r="L43" s="9">
        <f t="shared" si="24"/>
        <v>1.1358495833333335</v>
      </c>
      <c r="M43" s="1" t="s">
        <v>83</v>
      </c>
      <c r="O43" s="9">
        <f t="shared" ref="O43:O53" si="41">L43+O42-P42-N43</f>
        <v>2.2313753626474138</v>
      </c>
      <c r="P43" s="9">
        <f t="shared" si="25"/>
        <v>0.10130183954122715</v>
      </c>
      <c r="Q43" s="12">
        <f t="shared" si="26"/>
        <v>2.4312441489894514E-2</v>
      </c>
      <c r="R43" s="9">
        <f t="shared" si="27"/>
        <v>0.27260390000000001</v>
      </c>
      <c r="S43" s="13">
        <f t="shared" si="28"/>
        <v>8.9185963553325961E-2</v>
      </c>
      <c r="T43" s="2">
        <f t="shared" si="29"/>
        <v>0.01</v>
      </c>
      <c r="U43" s="14">
        <f t="shared" si="30"/>
        <v>8.9185963553325965E-4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9.3118596355332584E-3</v>
      </c>
      <c r="AR43" s="9">
        <f t="shared" si="35"/>
        <v>113.58495833333335</v>
      </c>
      <c r="AS43" s="1">
        <f t="shared" si="36"/>
        <v>0.24</v>
      </c>
      <c r="AT43" s="1">
        <f t="shared" si="37"/>
        <v>458788.16666666669</v>
      </c>
      <c r="AU43" s="1">
        <f t="shared" si="38"/>
        <v>780289020.87229753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7.5999571223678499</v>
      </c>
      <c r="E44" s="10">
        <f t="shared" si="40"/>
        <v>7.5396526582859096</v>
      </c>
      <c r="F44" s="7" t="s">
        <v>83</v>
      </c>
      <c r="G44" s="1">
        <v>3</v>
      </c>
      <c r="H44" s="9">
        <f t="shared" si="20"/>
        <v>7.5999571223678499</v>
      </c>
      <c r="I44" s="9">
        <f t="shared" si="21"/>
        <v>280.74995712236785</v>
      </c>
      <c r="J44" s="9">
        <f t="shared" si="22"/>
        <v>4.5738367577341538E-2</v>
      </c>
      <c r="K44" s="9">
        <f t="shared" si="23"/>
        <v>113.58495833333335</v>
      </c>
      <c r="L44" s="9">
        <f t="shared" si="24"/>
        <v>1.1358495833333335</v>
      </c>
      <c r="M44" s="1" t="s">
        <v>83</v>
      </c>
      <c r="O44" s="9">
        <f t="shared" si="41"/>
        <v>3.2659231064395202</v>
      </c>
      <c r="P44" s="9">
        <f t="shared" si="25"/>
        <v>0.14937799152166389</v>
      </c>
      <c r="Q44" s="12">
        <f t="shared" si="26"/>
        <v>3.5850717965199334E-2</v>
      </c>
      <c r="R44" s="9">
        <f t="shared" si="27"/>
        <v>0.27260390000000001</v>
      </c>
      <c r="S44" s="13">
        <f t="shared" si="28"/>
        <v>0.13151212424033307</v>
      </c>
      <c r="T44" s="2">
        <f t="shared" si="29"/>
        <v>0.01</v>
      </c>
      <c r="U44" s="14">
        <f t="shared" si="30"/>
        <v>1.3151212424033307E-3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9.7351212424033294E-3</v>
      </c>
      <c r="AR44" s="9">
        <f t="shared" si="35"/>
        <v>113.58495833333335</v>
      </c>
      <c r="AS44" s="1">
        <f t="shared" si="36"/>
        <v>0.24</v>
      </c>
      <c r="AT44" s="1">
        <f t="shared" si="37"/>
        <v>458788.16666666669</v>
      </c>
      <c r="AU44" s="1">
        <f t="shared" si="38"/>
        <v>815756306.43330562</v>
      </c>
    </row>
    <row r="45" spans="1:48" x14ac:dyDescent="0.15">
      <c r="C45" s="7">
        <v>3</v>
      </c>
      <c r="D45" s="7">
        <f t="shared" si="39"/>
        <v>11.1011748723789</v>
      </c>
      <c r="E45" s="10">
        <f t="shared" si="40"/>
        <v>7.5999571223678499</v>
      </c>
      <c r="F45" s="7" t="s">
        <v>83</v>
      </c>
      <c r="G45" s="1">
        <v>4</v>
      </c>
      <c r="H45" s="9">
        <f t="shared" si="20"/>
        <v>11.1011748723789</v>
      </c>
      <c r="I45" s="9">
        <f t="shared" si="21"/>
        <v>284.2511748723789</v>
      </c>
      <c r="J45" s="9">
        <f t="shared" si="22"/>
        <v>7.0113788590971282E-2</v>
      </c>
      <c r="K45" s="9">
        <f t="shared" si="23"/>
        <v>113.58495833333335</v>
      </c>
      <c r="L45" s="9">
        <f t="shared" si="24"/>
        <v>1.1358495833333335</v>
      </c>
      <c r="M45" s="1" t="s">
        <v>83</v>
      </c>
      <c r="O45" s="9">
        <f t="shared" si="41"/>
        <v>4.2523946982511891</v>
      </c>
      <c r="P45" s="9">
        <f t="shared" si="25"/>
        <v>0.29815150287855097</v>
      </c>
      <c r="Q45" s="12">
        <f t="shared" si="26"/>
        <v>7.1556360690852236E-2</v>
      </c>
      <c r="R45" s="9">
        <f t="shared" si="27"/>
        <v>0.27260390000000001</v>
      </c>
      <c r="S45" s="13">
        <f t="shared" si="28"/>
        <v>0.26249206519368296</v>
      </c>
      <c r="T45" s="2">
        <f t="shared" si="29"/>
        <v>0.01</v>
      </c>
      <c r="U45" s="14">
        <f t="shared" si="30"/>
        <v>2.6249206519368298E-3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1.1044920651936829E-2</v>
      </c>
      <c r="AR45" s="9">
        <f t="shared" si="35"/>
        <v>113.58495833333335</v>
      </c>
      <c r="AS45" s="1">
        <f t="shared" si="36"/>
        <v>0.24</v>
      </c>
      <c r="AT45" s="1">
        <f t="shared" si="37"/>
        <v>458788.16666666669</v>
      </c>
      <c r="AU45" s="1">
        <f t="shared" si="38"/>
        <v>925511193.08387959</v>
      </c>
    </row>
    <row r="46" spans="1:48" x14ac:dyDescent="0.15">
      <c r="C46" s="7">
        <v>4</v>
      </c>
      <c r="D46" s="7">
        <f t="shared" si="39"/>
        <v>16.780795359225099</v>
      </c>
      <c r="E46" s="10">
        <f t="shared" si="40"/>
        <v>11.1011748723789</v>
      </c>
      <c r="F46" s="7" t="s">
        <v>83</v>
      </c>
      <c r="G46" s="1">
        <v>5</v>
      </c>
      <c r="H46" s="9">
        <f t="shared" si="20"/>
        <v>16.780795359225099</v>
      </c>
      <c r="I46" s="9">
        <f t="shared" si="21"/>
        <v>289.9307953592251</v>
      </c>
      <c r="J46" s="9">
        <f t="shared" si="22"/>
        <v>0.13715944912631747</v>
      </c>
      <c r="K46" s="9">
        <f t="shared" si="23"/>
        <v>113.58495833333335</v>
      </c>
      <c r="L46" s="9">
        <f t="shared" si="24"/>
        <v>1.1358495833333335</v>
      </c>
      <c r="M46" s="1" t="s">
        <v>85</v>
      </c>
      <c r="N46" s="9">
        <f>(O45-P45)*$C$21/100</f>
        <v>3.7565310356040063</v>
      </c>
      <c r="O46" s="9">
        <f t="shared" si="41"/>
        <v>1.3335617431019657</v>
      </c>
      <c r="P46" s="9">
        <f t="shared" si="25"/>
        <v>0.18291059405979732</v>
      </c>
      <c r="Q46" s="12">
        <f t="shared" si="26"/>
        <v>4.3898542574351357E-2</v>
      </c>
      <c r="R46" s="9">
        <f t="shared" si="27"/>
        <v>0.27260390000000001</v>
      </c>
      <c r="S46" s="13">
        <f t="shared" si="28"/>
        <v>0.16103416926299058</v>
      </c>
      <c r="T46" s="2">
        <f t="shared" si="29"/>
        <v>0.01</v>
      </c>
      <c r="U46" s="14">
        <f t="shared" si="30"/>
        <v>1.6103416926299058E-3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1.7210341692629905E-2</v>
      </c>
      <c r="AR46" s="9">
        <f t="shared" si="35"/>
        <v>113.58495833333335</v>
      </c>
      <c r="AS46" s="1">
        <f t="shared" si="36"/>
        <v>0.24</v>
      </c>
      <c r="AT46" s="1">
        <f t="shared" si="37"/>
        <v>458788.16666666669</v>
      </c>
      <c r="AU46" s="1">
        <f t="shared" si="38"/>
        <v>1442143803.0461497</v>
      </c>
    </row>
    <row r="47" spans="1:48" x14ac:dyDescent="0.15">
      <c r="C47" s="7">
        <v>5</v>
      </c>
      <c r="D47" s="7">
        <f t="shared" si="39"/>
        <v>23.680856662916199</v>
      </c>
      <c r="E47" s="10">
        <f t="shared" si="40"/>
        <v>16.780795359225099</v>
      </c>
      <c r="F47" s="7" t="s">
        <v>85</v>
      </c>
      <c r="G47" s="1">
        <v>6</v>
      </c>
      <c r="H47" s="9">
        <f t="shared" si="20"/>
        <v>23.680856662916199</v>
      </c>
      <c r="I47" s="9">
        <f t="shared" si="21"/>
        <v>296.83085666291618</v>
      </c>
      <c r="J47" s="9">
        <f t="shared" si="22"/>
        <v>0.29940890441939438</v>
      </c>
      <c r="K47" s="9">
        <f t="shared" si="23"/>
        <v>113.58495833333335</v>
      </c>
      <c r="L47" s="9">
        <f t="shared" si="24"/>
        <v>1.1358495833333335</v>
      </c>
      <c r="M47" s="1" t="s">
        <v>83</v>
      </c>
      <c r="O47" s="9">
        <f t="shared" si="41"/>
        <v>2.2865007323755018</v>
      </c>
      <c r="P47" s="9">
        <f t="shared" si="25"/>
        <v>0.68459867923469186</v>
      </c>
      <c r="Q47" s="12">
        <f t="shared" si="26"/>
        <v>0.16430368301632603</v>
      </c>
      <c r="R47" s="9">
        <f t="shared" si="27"/>
        <v>0.27260390000000001</v>
      </c>
      <c r="S47" s="13">
        <f t="shared" si="28"/>
        <v>0.60271948793221974</v>
      </c>
      <c r="T47" s="2">
        <f t="shared" si="29"/>
        <v>0.01</v>
      </c>
      <c r="U47" s="14">
        <f t="shared" si="30"/>
        <v>6.027194879322198E-3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2.5927194879322196E-2</v>
      </c>
      <c r="AR47" s="9">
        <f t="shared" si="35"/>
        <v>113.58495833333335</v>
      </c>
      <c r="AS47" s="1">
        <f t="shared" si="36"/>
        <v>0.24</v>
      </c>
      <c r="AT47" s="1">
        <f t="shared" si="37"/>
        <v>458788.16666666669</v>
      </c>
      <c r="AU47" s="1">
        <f t="shared" si="38"/>
        <v>2172574147.1824727</v>
      </c>
    </row>
    <row r="48" spans="1:48" x14ac:dyDescent="0.15">
      <c r="C48" s="7">
        <v>6</v>
      </c>
      <c r="D48" s="7">
        <f t="shared" si="39"/>
        <v>29.2640630055438</v>
      </c>
      <c r="E48" s="10">
        <f t="shared" si="40"/>
        <v>23.680856662916199</v>
      </c>
      <c r="F48" s="7" t="s">
        <v>83</v>
      </c>
      <c r="G48" s="1">
        <v>7</v>
      </c>
      <c r="H48" s="9">
        <f t="shared" si="20"/>
        <v>29.2640630055438</v>
      </c>
      <c r="I48" s="9">
        <f t="shared" si="21"/>
        <v>302.41406300554377</v>
      </c>
      <c r="J48" s="9">
        <f t="shared" si="22"/>
        <v>0.54862424166479362</v>
      </c>
      <c r="K48" s="9">
        <f t="shared" si="23"/>
        <v>113.58495833333335</v>
      </c>
      <c r="L48" s="9">
        <f t="shared" si="24"/>
        <v>1.1358495833333335</v>
      </c>
      <c r="M48" s="1" t="s">
        <v>83</v>
      </c>
      <c r="O48" s="9">
        <f t="shared" si="41"/>
        <v>2.7377516364741434</v>
      </c>
      <c r="P48" s="9">
        <f t="shared" si="25"/>
        <v>1.5019969154271746</v>
      </c>
      <c r="Q48" s="12">
        <f t="shared" si="26"/>
        <v>0.36047925970252187</v>
      </c>
      <c r="R48" s="9">
        <f t="shared" si="27"/>
        <v>0.27260390000000001</v>
      </c>
      <c r="S48" s="13">
        <f t="shared" si="28"/>
        <v>1.3223554751143394</v>
      </c>
      <c r="T48" s="2">
        <f t="shared" si="29"/>
        <v>0.01</v>
      </c>
      <c r="U48" s="14">
        <f t="shared" si="30"/>
        <v>1.3223554751143394E-2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3.312355475114339E-2</v>
      </c>
      <c r="AR48" s="9">
        <f t="shared" si="35"/>
        <v>113.58495833333335</v>
      </c>
      <c r="AS48" s="1">
        <f t="shared" si="36"/>
        <v>0.24</v>
      </c>
      <c r="AT48" s="1">
        <f t="shared" si="37"/>
        <v>458788.16666666669</v>
      </c>
      <c r="AU48" s="1">
        <f t="shared" si="38"/>
        <v>2775594469.4391332</v>
      </c>
    </row>
    <row r="49" spans="1:48" x14ac:dyDescent="0.15">
      <c r="C49" s="7">
        <v>7</v>
      </c>
      <c r="D49" s="7">
        <f t="shared" si="39"/>
        <v>31.4668483917972</v>
      </c>
      <c r="E49" s="10">
        <f t="shared" si="40"/>
        <v>29.2640630055438</v>
      </c>
      <c r="F49" s="7" t="s">
        <v>83</v>
      </c>
      <c r="G49" s="1">
        <v>8</v>
      </c>
      <c r="H49" s="9">
        <f t="shared" si="20"/>
        <v>31.4668483917972</v>
      </c>
      <c r="I49" s="9">
        <f t="shared" si="21"/>
        <v>304.61684839179719</v>
      </c>
      <c r="J49" s="9">
        <f t="shared" si="22"/>
        <v>0.6924527963772914</v>
      </c>
      <c r="K49" s="9">
        <f t="shared" si="23"/>
        <v>113.58495833333335</v>
      </c>
      <c r="L49" s="9">
        <f t="shared" si="24"/>
        <v>1.1358495833333335</v>
      </c>
      <c r="M49" s="1" t="s">
        <v>83</v>
      </c>
      <c r="O49" s="9">
        <f t="shared" si="41"/>
        <v>2.3716043043803023</v>
      </c>
      <c r="P49" s="9">
        <f t="shared" si="25"/>
        <v>1.6422240324685613</v>
      </c>
      <c r="Q49" s="12">
        <f t="shared" si="26"/>
        <v>0.39413376779245468</v>
      </c>
      <c r="R49" s="9">
        <f t="shared" si="27"/>
        <v>0.27260390000000001</v>
      </c>
      <c r="S49" s="13">
        <f t="shared" si="28"/>
        <v>1.445811185358884</v>
      </c>
      <c r="T49" s="2">
        <f t="shared" si="29"/>
        <v>0.01</v>
      </c>
      <c r="U49" s="14">
        <f t="shared" si="30"/>
        <v>1.4458111853588839E-2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3.4358111853588835E-2</v>
      </c>
      <c r="AR49" s="9">
        <f t="shared" si="35"/>
        <v>113.58495833333335</v>
      </c>
      <c r="AS49" s="1">
        <f t="shared" si="36"/>
        <v>0.24</v>
      </c>
      <c r="AT49" s="1">
        <f t="shared" si="37"/>
        <v>458788.16666666669</v>
      </c>
      <c r="AU49" s="1">
        <f t="shared" si="38"/>
        <v>2879044412.8856797</v>
      </c>
    </row>
    <row r="50" spans="1:48" x14ac:dyDescent="0.15">
      <c r="C50" s="7">
        <v>8</v>
      </c>
      <c r="D50" s="7">
        <f t="shared" si="39"/>
        <v>29.273368868302299</v>
      </c>
      <c r="E50" s="10">
        <f t="shared" si="40"/>
        <v>31.4668483917972</v>
      </c>
      <c r="F50" s="7" t="s">
        <v>83</v>
      </c>
      <c r="G50" s="1">
        <v>9</v>
      </c>
      <c r="H50" s="9">
        <f t="shared" si="20"/>
        <v>29.273368868302299</v>
      </c>
      <c r="I50" s="9">
        <f t="shared" si="21"/>
        <v>302.4233688683023</v>
      </c>
      <c r="J50" s="9">
        <f t="shared" si="22"/>
        <v>0.54916804920288509</v>
      </c>
      <c r="K50" s="9">
        <f t="shared" si="23"/>
        <v>113.58495833333335</v>
      </c>
      <c r="L50" s="9">
        <f t="shared" si="24"/>
        <v>1.1358495833333335</v>
      </c>
      <c r="M50" s="1" t="s">
        <v>83</v>
      </c>
      <c r="O50" s="9">
        <f t="shared" si="41"/>
        <v>1.8652298552450746</v>
      </c>
      <c r="P50" s="9">
        <f t="shared" si="25"/>
        <v>1.0243246409199174</v>
      </c>
      <c r="Q50" s="12">
        <f t="shared" si="26"/>
        <v>0.24583791382078016</v>
      </c>
      <c r="R50" s="9">
        <f t="shared" si="27"/>
        <v>0.27260390000000001</v>
      </c>
      <c r="S50" s="13">
        <f t="shared" si="28"/>
        <v>0.90181363443729212</v>
      </c>
      <c r="T50" s="2">
        <f t="shared" si="29"/>
        <v>0.01</v>
      </c>
      <c r="U50" s="14">
        <f t="shared" si="30"/>
        <v>9.0181363443729221E-3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2.891813634437292E-2</v>
      </c>
      <c r="AR50" s="9">
        <f t="shared" si="35"/>
        <v>113.58495833333335</v>
      </c>
      <c r="AS50" s="1">
        <f t="shared" si="36"/>
        <v>0.24</v>
      </c>
      <c r="AT50" s="1">
        <f t="shared" si="37"/>
        <v>458788.16666666669</v>
      </c>
      <c r="AU50" s="1">
        <f t="shared" si="38"/>
        <v>2423200647.0005336</v>
      </c>
    </row>
    <row r="51" spans="1:48" x14ac:dyDescent="0.15">
      <c r="C51" s="7">
        <v>9</v>
      </c>
      <c r="D51" s="7">
        <f t="shared" si="39"/>
        <v>26.392896376084899</v>
      </c>
      <c r="E51" s="10">
        <f t="shared" si="40"/>
        <v>29.273368868302299</v>
      </c>
      <c r="F51" s="7" t="s">
        <v>83</v>
      </c>
      <c r="G51" s="1">
        <v>10</v>
      </c>
      <c r="H51" s="9">
        <f t="shared" si="20"/>
        <v>26.392896376084899</v>
      </c>
      <c r="I51" s="9">
        <f t="shared" si="21"/>
        <v>299.54289637608485</v>
      </c>
      <c r="J51" s="9">
        <f t="shared" si="22"/>
        <v>0.40294558192383251</v>
      </c>
      <c r="K51" s="9">
        <f t="shared" si="23"/>
        <v>113.58495833333335</v>
      </c>
      <c r="L51" s="9">
        <f t="shared" si="24"/>
        <v>1.1358495833333335</v>
      </c>
      <c r="M51" s="1" t="s">
        <v>83</v>
      </c>
      <c r="O51" s="9">
        <f t="shared" si="41"/>
        <v>1.9767547976584907</v>
      </c>
      <c r="P51" s="9">
        <f t="shared" si="25"/>
        <v>0.79652461226322835</v>
      </c>
      <c r="Q51" s="12">
        <f t="shared" si="26"/>
        <v>0.19116590694317478</v>
      </c>
      <c r="R51" s="9">
        <f t="shared" si="27"/>
        <v>0.27260390000000001</v>
      </c>
      <c r="S51" s="13">
        <f t="shared" si="28"/>
        <v>0.70125888493588973</v>
      </c>
      <c r="T51" s="2">
        <f t="shared" si="29"/>
        <v>0.01</v>
      </c>
      <c r="U51" s="14">
        <f t="shared" si="30"/>
        <v>7.0125888493588976E-3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2.6912588849358897E-2</v>
      </c>
      <c r="AR51" s="9">
        <f t="shared" si="35"/>
        <v>113.58495833333335</v>
      </c>
      <c r="AS51" s="1">
        <f t="shared" si="36"/>
        <v>0.24</v>
      </c>
      <c r="AT51" s="1">
        <f t="shared" si="37"/>
        <v>458788.16666666669</v>
      </c>
      <c r="AU51" s="1">
        <f t="shared" si="38"/>
        <v>2255145419.3179951</v>
      </c>
    </row>
    <row r="52" spans="1:48" x14ac:dyDescent="0.15">
      <c r="C52" s="7">
        <v>10</v>
      </c>
      <c r="D52" s="7">
        <f t="shared" si="39"/>
        <v>20.007684819323</v>
      </c>
      <c r="E52" s="10">
        <f t="shared" si="40"/>
        <v>26.392896376084899</v>
      </c>
      <c r="F52" s="7" t="s">
        <v>83</v>
      </c>
      <c r="G52" s="1">
        <v>11</v>
      </c>
      <c r="H52" s="9">
        <f t="shared" si="20"/>
        <v>20.007684819323</v>
      </c>
      <c r="I52" s="9">
        <f t="shared" si="21"/>
        <v>293.15768481932298</v>
      </c>
      <c r="J52" s="9">
        <f t="shared" si="22"/>
        <v>0.19850327774030002</v>
      </c>
      <c r="K52" s="9">
        <f t="shared" si="23"/>
        <v>113.58495833333335</v>
      </c>
      <c r="L52" s="9">
        <f t="shared" si="24"/>
        <v>1.1358495833333335</v>
      </c>
      <c r="M52" s="1" t="s">
        <v>85</v>
      </c>
      <c r="N52" s="9">
        <f>(O51-P51)*$C$21/100</f>
        <v>1.1212186761254992</v>
      </c>
      <c r="O52" s="9">
        <f t="shared" si="41"/>
        <v>1.1948610926030965</v>
      </c>
      <c r="P52" s="9">
        <f t="shared" si="25"/>
        <v>0.23718384332607081</v>
      </c>
      <c r="Q52" s="12">
        <f t="shared" si="26"/>
        <v>5.692412239825699E-2</v>
      </c>
      <c r="R52" s="9">
        <f t="shared" si="27"/>
        <v>0.27260390000000001</v>
      </c>
      <c r="S52" s="13">
        <f t="shared" si="28"/>
        <v>0.20881624363502133</v>
      </c>
      <c r="T52" s="2">
        <f t="shared" si="29"/>
        <v>0.01</v>
      </c>
      <c r="U52" s="14">
        <f t="shared" si="30"/>
        <v>2.0881624363502131E-3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1.7688162436350213E-2</v>
      </c>
      <c r="AR52" s="9">
        <f t="shared" si="35"/>
        <v>113.58495833333335</v>
      </c>
      <c r="AS52" s="1">
        <f t="shared" si="36"/>
        <v>0.24</v>
      </c>
      <c r="AT52" s="1">
        <f t="shared" si="37"/>
        <v>458788.16666666669</v>
      </c>
      <c r="AU52" s="1">
        <f t="shared" si="38"/>
        <v>1482182881.6902556</v>
      </c>
    </row>
    <row r="53" spans="1:48" x14ac:dyDescent="0.15">
      <c r="C53" s="7">
        <v>11</v>
      </c>
      <c r="D53" s="7">
        <f t="shared" si="39"/>
        <v>10.2126495963737</v>
      </c>
      <c r="E53" s="10">
        <f t="shared" si="40"/>
        <v>20.007684819323</v>
      </c>
      <c r="F53" s="7" t="s">
        <v>85</v>
      </c>
      <c r="G53" s="1">
        <v>12</v>
      </c>
      <c r="H53" s="9">
        <f t="shared" si="20"/>
        <v>10.2126495963737</v>
      </c>
      <c r="I53" s="9">
        <f t="shared" si="21"/>
        <v>283.36264959637367</v>
      </c>
      <c r="J53" s="9">
        <f t="shared" si="22"/>
        <v>6.2973277664613955E-2</v>
      </c>
      <c r="K53" s="9">
        <f t="shared" si="23"/>
        <v>113.58495833333335</v>
      </c>
      <c r="L53" s="9">
        <f t="shared" si="24"/>
        <v>1.1358495833333335</v>
      </c>
      <c r="M53" s="1" t="s">
        <v>83</v>
      </c>
      <c r="O53" s="9">
        <f t="shared" si="41"/>
        <v>2.0935268326103595</v>
      </c>
      <c r="P53" s="9">
        <f t="shared" si="25"/>
        <v>0.13183624652829196</v>
      </c>
      <c r="Q53" s="12">
        <f t="shared" si="26"/>
        <v>3.1640699166790069E-2</v>
      </c>
      <c r="R53" s="9">
        <f t="shared" si="27"/>
        <v>0.27260390000000001</v>
      </c>
      <c r="S53" s="13">
        <f t="shared" si="28"/>
        <v>0.11606840242120552</v>
      </c>
      <c r="T53" s="2">
        <f t="shared" si="29"/>
        <v>0.01</v>
      </c>
      <c r="U53" s="14">
        <f t="shared" si="30"/>
        <v>1.1606840242120553E-3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9.5806840242120533E-3</v>
      </c>
      <c r="AR53" s="9">
        <f t="shared" si="35"/>
        <v>113.58495833333335</v>
      </c>
      <c r="AS53" s="1">
        <f t="shared" si="36"/>
        <v>0.24</v>
      </c>
      <c r="AT53" s="1">
        <f t="shared" si="37"/>
        <v>458788.16666666669</v>
      </c>
      <c r="AU53" s="1">
        <f t="shared" si="38"/>
        <v>802815210.83207107</v>
      </c>
      <c r="AV53" s="1">
        <f>SUM(AU42:AU53)</f>
        <v>19489561122.848579</v>
      </c>
    </row>
    <row r="54" spans="1:48" x14ac:dyDescent="0.15">
      <c r="C54" s="7">
        <v>12</v>
      </c>
      <c r="D54" s="7">
        <f t="shared" si="39"/>
        <v>8.4236956021249902</v>
      </c>
      <c r="E54" s="10">
        <f t="shared" si="40"/>
        <v>10.2126495963737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5.5637192800322604</v>
      </c>
      <c r="E58" s="7"/>
      <c r="F58" s="7"/>
      <c r="G58" s="1">
        <v>1</v>
      </c>
      <c r="H58" s="9">
        <f t="shared" ref="H58:H69" si="42">E59</f>
        <v>5.5637192800322604</v>
      </c>
      <c r="I58" s="9">
        <f t="shared" ref="I58:I69" si="43">H58+273.15</f>
        <v>278.71371928003225</v>
      </c>
      <c r="J58" s="9">
        <f t="shared" ref="J58:J69" si="44">EXP(($C$15*(I58-$C$13))/($C$16*I58*$C$13))</f>
        <v>3.5501007009146941E-2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2.778382768967109E-3</v>
      </c>
      <c r="Q58" s="12">
        <f t="shared" ref="Q58:Q69" si="48">P58*$B$60</f>
        <v>5.2789272610375066E-4</v>
      </c>
      <c r="R58" s="9">
        <f t="shared" ref="R58:R69" si="49">L58*$B$60</f>
        <v>1.4869795833333335E-2</v>
      </c>
      <c r="S58" s="13">
        <f t="shared" ref="S58:S69" si="50">Q58/R58</f>
        <v>3.5501007009146941E-2</v>
      </c>
      <c r="T58" s="2">
        <f t="shared" ref="T58:T69" si="51">$B$59/100</f>
        <v>0.01</v>
      </c>
      <c r="U58" s="14">
        <f t="shared" ref="U58:U69" si="52">S58*T58</f>
        <v>3.5501007009146942E-4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1.235501007009147E-2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3441967.5833333335</v>
      </c>
      <c r="AU58" s="1">
        <f t="shared" ref="AU58:AU69" si="59">AT58*10000*AS58*0.67*AR58*AQ58</f>
        <v>423671926.70198005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7.5396526582859096</v>
      </c>
      <c r="E59" s="10">
        <f t="shared" ref="E59:E70" si="61">D58</f>
        <v>5.5637192800322604</v>
      </c>
      <c r="F59" s="7" t="s">
        <v>83</v>
      </c>
      <c r="G59" s="1">
        <v>2</v>
      </c>
      <c r="H59" s="9">
        <f t="shared" si="42"/>
        <v>7.5396526582859096</v>
      </c>
      <c r="I59" s="9">
        <f t="shared" si="43"/>
        <v>280.68965265828587</v>
      </c>
      <c r="J59" s="9">
        <f t="shared" si="44"/>
        <v>4.5398833937575454E-2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0.15374578389769958</v>
      </c>
      <c r="P59" s="9">
        <f t="shared" si="47"/>
        <v>6.9798793117740255E-3</v>
      </c>
      <c r="Q59" s="12">
        <f t="shared" si="48"/>
        <v>1.3261770692370649E-3</v>
      </c>
      <c r="R59" s="9">
        <f t="shared" si="49"/>
        <v>1.4869795833333335E-2</v>
      </c>
      <c r="S59" s="13">
        <f t="shared" si="50"/>
        <v>8.9185963553325948E-2</v>
      </c>
      <c r="T59" s="2">
        <f t="shared" si="51"/>
        <v>0.01</v>
      </c>
      <c r="U59" s="14">
        <f t="shared" si="52"/>
        <v>8.9185963553325954E-4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1.289185963553326E-2</v>
      </c>
      <c r="AR59" s="9">
        <f t="shared" si="56"/>
        <v>7.8262083333333337</v>
      </c>
      <c r="AS59" s="1">
        <f t="shared" si="57"/>
        <v>0.19</v>
      </c>
      <c r="AT59" s="1">
        <f t="shared" si="58"/>
        <v>3441967.5833333335</v>
      </c>
      <c r="AU59" s="1">
        <f t="shared" si="59"/>
        <v>442081307.87200773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7.5999571223678499</v>
      </c>
      <c r="E60" s="10">
        <f t="shared" si="61"/>
        <v>7.5396526582859096</v>
      </c>
      <c r="F60" s="7" t="s">
        <v>83</v>
      </c>
      <c r="G60" s="1">
        <v>3</v>
      </c>
      <c r="H60" s="9">
        <f t="shared" si="42"/>
        <v>7.5999571223678499</v>
      </c>
      <c r="I60" s="9">
        <f t="shared" si="43"/>
        <v>280.74995712236785</v>
      </c>
      <c r="J60" s="9">
        <f t="shared" si="44"/>
        <v>4.5738367577341538E-2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0.2250279879192589</v>
      </c>
      <c r="P60" s="9">
        <f t="shared" si="47"/>
        <v>1.0292412826640635E-2</v>
      </c>
      <c r="Q60" s="12">
        <f t="shared" si="48"/>
        <v>1.9555584370617206E-3</v>
      </c>
      <c r="R60" s="9">
        <f t="shared" si="49"/>
        <v>1.4869795833333335E-2</v>
      </c>
      <c r="S60" s="13">
        <f t="shared" si="50"/>
        <v>0.13151212424033307</v>
      </c>
      <c r="T60" s="2">
        <f t="shared" si="51"/>
        <v>0.01</v>
      </c>
      <c r="U60" s="14">
        <f t="shared" si="52"/>
        <v>1.3151212424033307E-3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1.3315121242403331E-2</v>
      </c>
      <c r="AR60" s="9">
        <f t="shared" si="56"/>
        <v>7.8262083333333337</v>
      </c>
      <c r="AS60" s="1">
        <f t="shared" si="57"/>
        <v>0.19</v>
      </c>
      <c r="AT60" s="1">
        <f t="shared" si="58"/>
        <v>3441967.5833333335</v>
      </c>
      <c r="AU60" s="1">
        <f t="shared" si="59"/>
        <v>456595586.65157098</v>
      </c>
    </row>
    <row r="61" spans="1:48" x14ac:dyDescent="0.15">
      <c r="C61" s="7">
        <v>3</v>
      </c>
      <c r="D61" s="7">
        <f t="shared" si="60"/>
        <v>11.1011748723789</v>
      </c>
      <c r="E61" s="10">
        <f t="shared" si="61"/>
        <v>7.5999571223678499</v>
      </c>
      <c r="F61" s="7" t="s">
        <v>83</v>
      </c>
      <c r="G61" s="1">
        <v>4</v>
      </c>
      <c r="H61" s="9">
        <f t="shared" si="42"/>
        <v>11.1011748723789</v>
      </c>
      <c r="I61" s="9">
        <f t="shared" si="43"/>
        <v>284.2511748723789</v>
      </c>
      <c r="J61" s="9">
        <f t="shared" si="44"/>
        <v>7.0113788590971282E-2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0.2929976584259516</v>
      </c>
      <c r="P61" s="9">
        <f t="shared" si="47"/>
        <v>2.0543175880526787E-2</v>
      </c>
      <c r="Q61" s="12">
        <f t="shared" si="48"/>
        <v>3.9032034173000895E-3</v>
      </c>
      <c r="R61" s="9">
        <f t="shared" si="49"/>
        <v>1.4869795833333335E-2</v>
      </c>
      <c r="S61" s="13">
        <f t="shared" si="50"/>
        <v>0.26249206519368301</v>
      </c>
      <c r="T61" s="2">
        <f t="shared" si="51"/>
        <v>0.01</v>
      </c>
      <c r="U61" s="14">
        <f t="shared" si="52"/>
        <v>2.6249206519368302E-3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1.462492065193683E-2</v>
      </c>
      <c r="AR61" s="9">
        <f t="shared" si="56"/>
        <v>7.8262083333333337</v>
      </c>
      <c r="AS61" s="1">
        <f t="shared" si="57"/>
        <v>0.19</v>
      </c>
      <c r="AT61" s="1">
        <f t="shared" si="58"/>
        <v>3441967.5833333335</v>
      </c>
      <c r="AU61" s="1">
        <f t="shared" si="59"/>
        <v>501510583.58658075</v>
      </c>
    </row>
    <row r="62" spans="1:48" x14ac:dyDescent="0.15">
      <c r="C62" s="7">
        <v>4</v>
      </c>
      <c r="D62" s="7">
        <f t="shared" si="60"/>
        <v>16.780795359225099</v>
      </c>
      <c r="E62" s="10">
        <f t="shared" si="61"/>
        <v>11.1011748723789</v>
      </c>
      <c r="F62" s="7" t="s">
        <v>83</v>
      </c>
      <c r="G62" s="1">
        <v>5</v>
      </c>
      <c r="H62" s="9">
        <f t="shared" si="42"/>
        <v>16.780795359225099</v>
      </c>
      <c r="I62" s="9">
        <f t="shared" si="43"/>
        <v>289.9307953592251</v>
      </c>
      <c r="J62" s="9">
        <f t="shared" si="44"/>
        <v>0.13715944912631747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0.25883175841815359</v>
      </c>
      <c r="O62" s="9">
        <f t="shared" si="62"/>
        <v>9.1884807460604567E-2</v>
      </c>
      <c r="P62" s="9">
        <f t="shared" si="47"/>
        <v>1.2602869574374268E-2</v>
      </c>
      <c r="Q62" s="12">
        <f t="shared" si="48"/>
        <v>2.3945452191311109E-3</v>
      </c>
      <c r="R62" s="9">
        <f t="shared" si="49"/>
        <v>1.4869795833333335E-2</v>
      </c>
      <c r="S62" s="13">
        <f t="shared" si="50"/>
        <v>0.1610341692629905</v>
      </c>
      <c r="T62" s="2">
        <f t="shared" si="51"/>
        <v>0.01</v>
      </c>
      <c r="U62" s="14">
        <f t="shared" si="52"/>
        <v>1.610341692629905E-3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2.1710341692629906E-2</v>
      </c>
      <c r="AR62" s="9">
        <f t="shared" si="56"/>
        <v>7.8262083333333337</v>
      </c>
      <c r="AS62" s="1">
        <f t="shared" si="57"/>
        <v>0.19</v>
      </c>
      <c r="AT62" s="1">
        <f t="shared" si="58"/>
        <v>3441967.5833333335</v>
      </c>
      <c r="AU62" s="1">
        <f t="shared" si="59"/>
        <v>744480355.91174078</v>
      </c>
    </row>
    <row r="63" spans="1:48" x14ac:dyDescent="0.15">
      <c r="C63" s="7">
        <v>5</v>
      </c>
      <c r="D63" s="7">
        <f t="shared" si="60"/>
        <v>23.680856662916199</v>
      </c>
      <c r="E63" s="10">
        <f t="shared" si="61"/>
        <v>16.780795359225099</v>
      </c>
      <c r="F63" s="7" t="s">
        <v>85</v>
      </c>
      <c r="G63" s="1">
        <v>6</v>
      </c>
      <c r="H63" s="9">
        <f t="shared" si="42"/>
        <v>23.680856662916199</v>
      </c>
      <c r="I63" s="9">
        <f t="shared" si="43"/>
        <v>296.83085666291618</v>
      </c>
      <c r="J63" s="9">
        <f t="shared" si="44"/>
        <v>0.29940890441939438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0.15754402121956365</v>
      </c>
      <c r="P63" s="9">
        <f t="shared" si="47"/>
        <v>4.7170082791175377E-2</v>
      </c>
      <c r="Q63" s="12">
        <f t="shared" si="48"/>
        <v>8.9623157303233211E-3</v>
      </c>
      <c r="R63" s="9">
        <f t="shared" si="49"/>
        <v>1.4869795833333335E-2</v>
      </c>
      <c r="S63" s="13">
        <f t="shared" si="50"/>
        <v>0.60271948793221963</v>
      </c>
      <c r="T63" s="2">
        <f t="shared" si="51"/>
        <v>0.01</v>
      </c>
      <c r="U63" s="14">
        <f t="shared" si="52"/>
        <v>6.0271948793221963E-3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3.2127194879322196E-2</v>
      </c>
      <c r="AR63" s="9">
        <f t="shared" si="56"/>
        <v>7.8262083333333337</v>
      </c>
      <c r="AS63" s="1">
        <f t="shared" si="57"/>
        <v>0.19</v>
      </c>
      <c r="AT63" s="1">
        <f t="shared" si="58"/>
        <v>3441967.5833333335</v>
      </c>
      <c r="AU63" s="1">
        <f t="shared" si="59"/>
        <v>1101689960.3345811</v>
      </c>
    </row>
    <row r="64" spans="1:48" x14ac:dyDescent="0.15">
      <c r="C64" s="7">
        <v>6</v>
      </c>
      <c r="D64" s="7">
        <f t="shared" si="60"/>
        <v>29.2640630055438</v>
      </c>
      <c r="E64" s="10">
        <f t="shared" si="61"/>
        <v>23.680856662916199</v>
      </c>
      <c r="F64" s="7" t="s">
        <v>83</v>
      </c>
      <c r="G64" s="1">
        <v>7</v>
      </c>
      <c r="H64" s="9">
        <f t="shared" si="42"/>
        <v>29.2640630055438</v>
      </c>
      <c r="I64" s="9">
        <f t="shared" si="43"/>
        <v>302.41406300554377</v>
      </c>
      <c r="J64" s="9">
        <f t="shared" si="44"/>
        <v>0.54862424166479362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0.18863602176172162</v>
      </c>
      <c r="P64" s="9">
        <f t="shared" si="47"/>
        <v>0.10349029438968803</v>
      </c>
      <c r="Q64" s="12">
        <f t="shared" si="48"/>
        <v>1.9663155934040725E-2</v>
      </c>
      <c r="R64" s="9">
        <f t="shared" si="49"/>
        <v>1.4869795833333335E-2</v>
      </c>
      <c r="S64" s="13">
        <f t="shared" si="50"/>
        <v>1.3223554751143394</v>
      </c>
      <c r="T64" s="2">
        <f t="shared" si="51"/>
        <v>0.01</v>
      </c>
      <c r="U64" s="14">
        <f t="shared" si="52"/>
        <v>1.3223554751143394E-2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3.9323554751143394E-2</v>
      </c>
      <c r="AR64" s="9">
        <f t="shared" si="56"/>
        <v>7.8262083333333337</v>
      </c>
      <c r="AS64" s="1">
        <f t="shared" si="57"/>
        <v>0.19</v>
      </c>
      <c r="AT64" s="1">
        <f t="shared" si="58"/>
        <v>3441967.5833333335</v>
      </c>
      <c r="AU64" s="1">
        <f t="shared" si="59"/>
        <v>1348463992.4752712</v>
      </c>
    </row>
    <row r="65" spans="1:48" x14ac:dyDescent="0.15">
      <c r="C65" s="7">
        <v>7</v>
      </c>
      <c r="D65" s="7">
        <f t="shared" si="60"/>
        <v>31.4668483917972</v>
      </c>
      <c r="E65" s="10">
        <f t="shared" si="61"/>
        <v>29.2640630055438</v>
      </c>
      <c r="F65" s="7" t="s">
        <v>83</v>
      </c>
      <c r="G65" s="1">
        <v>8</v>
      </c>
      <c r="H65" s="9">
        <f t="shared" si="42"/>
        <v>31.4668483917972</v>
      </c>
      <c r="I65" s="9">
        <f t="shared" si="43"/>
        <v>304.61684839179719</v>
      </c>
      <c r="J65" s="9">
        <f t="shared" si="44"/>
        <v>0.6924527963772914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0.16340781070536692</v>
      </c>
      <c r="P65" s="9">
        <f t="shared" si="47"/>
        <v>0.11315219547282242</v>
      </c>
      <c r="Q65" s="12">
        <f t="shared" si="48"/>
        <v>2.149891713983626E-2</v>
      </c>
      <c r="R65" s="9">
        <f t="shared" si="49"/>
        <v>1.4869795833333335E-2</v>
      </c>
      <c r="S65" s="13">
        <f t="shared" si="50"/>
        <v>1.4458111853588838</v>
      </c>
      <c r="T65" s="2">
        <f t="shared" si="51"/>
        <v>0.01</v>
      </c>
      <c r="U65" s="14">
        <f t="shared" si="52"/>
        <v>1.4458111853588838E-2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4.0558111853588839E-2</v>
      </c>
      <c r="AR65" s="9">
        <f t="shared" si="56"/>
        <v>7.8262083333333337</v>
      </c>
      <c r="AS65" s="1">
        <f t="shared" si="57"/>
        <v>0.19</v>
      </c>
      <c r="AT65" s="1">
        <f t="shared" si="58"/>
        <v>3441967.5833333335</v>
      </c>
      <c r="AU65" s="1">
        <f t="shared" si="59"/>
        <v>1390798817.2345686</v>
      </c>
    </row>
    <row r="66" spans="1:48" x14ac:dyDescent="0.15">
      <c r="C66" s="7">
        <v>8</v>
      </c>
      <c r="D66" s="7">
        <f t="shared" si="60"/>
        <v>29.273368868302299</v>
      </c>
      <c r="E66" s="10">
        <f t="shared" si="61"/>
        <v>31.4668483917972</v>
      </c>
      <c r="F66" s="7" t="s">
        <v>83</v>
      </c>
      <c r="G66" s="1">
        <v>9</v>
      </c>
      <c r="H66" s="9">
        <f t="shared" si="42"/>
        <v>29.273368868302299</v>
      </c>
      <c r="I66" s="9">
        <f t="shared" si="43"/>
        <v>302.4233688683023</v>
      </c>
      <c r="J66" s="9">
        <f t="shared" si="44"/>
        <v>0.54916804920288509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0.12851769856587786</v>
      </c>
      <c r="P66" s="9">
        <f t="shared" si="47"/>
        <v>7.0577813809467566E-2</v>
      </c>
      <c r="Q66" s="12">
        <f t="shared" si="48"/>
        <v>1.3409784623798838E-2</v>
      </c>
      <c r="R66" s="9">
        <f t="shared" si="49"/>
        <v>1.4869795833333335E-2</v>
      </c>
      <c r="S66" s="13">
        <f t="shared" si="50"/>
        <v>0.90181363443729223</v>
      </c>
      <c r="T66" s="2">
        <f t="shared" si="51"/>
        <v>0.01</v>
      </c>
      <c r="U66" s="14">
        <f t="shared" si="52"/>
        <v>9.0181363443729221E-3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3.5118136344372927E-2</v>
      </c>
      <c r="AR66" s="9">
        <f t="shared" si="56"/>
        <v>7.8262083333333337</v>
      </c>
      <c r="AS66" s="1">
        <f t="shared" si="57"/>
        <v>0.19</v>
      </c>
      <c r="AT66" s="1">
        <f t="shared" si="58"/>
        <v>3441967.5833333335</v>
      </c>
      <c r="AU66" s="1">
        <f t="shared" si="59"/>
        <v>1204253853.5213962</v>
      </c>
    </row>
    <row r="67" spans="1:48" x14ac:dyDescent="0.15">
      <c r="C67" s="7">
        <v>9</v>
      </c>
      <c r="D67" s="7">
        <f t="shared" si="60"/>
        <v>26.392896376084899</v>
      </c>
      <c r="E67" s="10">
        <f t="shared" si="61"/>
        <v>29.273368868302299</v>
      </c>
      <c r="F67" s="7" t="s">
        <v>83</v>
      </c>
      <c r="G67" s="1">
        <v>10</v>
      </c>
      <c r="H67" s="9">
        <f t="shared" si="42"/>
        <v>26.392896376084899</v>
      </c>
      <c r="I67" s="9">
        <f t="shared" si="43"/>
        <v>299.54289637608485</v>
      </c>
      <c r="J67" s="9">
        <f t="shared" si="44"/>
        <v>0.40294558192383251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0.13620196808974364</v>
      </c>
      <c r="P67" s="9">
        <f t="shared" si="47"/>
        <v>5.4881981291093014E-2</v>
      </c>
      <c r="Q67" s="12">
        <f t="shared" si="48"/>
        <v>1.0427576445307674E-2</v>
      </c>
      <c r="R67" s="9">
        <f t="shared" si="49"/>
        <v>1.4869795833333335E-2</v>
      </c>
      <c r="S67" s="13">
        <f t="shared" si="50"/>
        <v>0.70125888493588973</v>
      </c>
      <c r="T67" s="2">
        <f t="shared" si="51"/>
        <v>0.01</v>
      </c>
      <c r="U67" s="14">
        <f t="shared" si="52"/>
        <v>7.0125888493588976E-3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3.3112588849358901E-2</v>
      </c>
      <c r="AR67" s="9">
        <f t="shared" si="56"/>
        <v>7.8262083333333337</v>
      </c>
      <c r="AS67" s="1">
        <f t="shared" si="57"/>
        <v>0.19</v>
      </c>
      <c r="AT67" s="1">
        <f t="shared" si="58"/>
        <v>3441967.5833333335</v>
      </c>
      <c r="AU67" s="1">
        <f t="shared" si="59"/>
        <v>1135480605.5447047</v>
      </c>
    </row>
    <row r="68" spans="1:48" x14ac:dyDescent="0.15">
      <c r="C68" s="7">
        <v>10</v>
      </c>
      <c r="D68" s="7">
        <f t="shared" si="60"/>
        <v>20.007684819323</v>
      </c>
      <c r="E68" s="10">
        <f t="shared" si="61"/>
        <v>26.392896376084899</v>
      </c>
      <c r="F68" s="7" t="s">
        <v>83</v>
      </c>
      <c r="G68" s="1">
        <v>11</v>
      </c>
      <c r="H68" s="9">
        <f t="shared" si="42"/>
        <v>20.007684819323</v>
      </c>
      <c r="I68" s="9">
        <f t="shared" si="43"/>
        <v>293.15768481932298</v>
      </c>
      <c r="J68" s="9">
        <f t="shared" si="44"/>
        <v>0.19850327774030002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7.7253987458718101E-2</v>
      </c>
      <c r="O68" s="9">
        <f t="shared" si="62"/>
        <v>8.232808267326587E-2</v>
      </c>
      <c r="P68" s="9">
        <f t="shared" si="47"/>
        <v>1.6342394260717676E-2</v>
      </c>
      <c r="Q68" s="12">
        <f t="shared" si="48"/>
        <v>3.1050549095363584E-3</v>
      </c>
      <c r="R68" s="9">
        <f t="shared" si="49"/>
        <v>1.4869795833333335E-2</v>
      </c>
      <c r="S68" s="13">
        <f t="shared" si="50"/>
        <v>0.20881624363502133</v>
      </c>
      <c r="T68" s="2">
        <f t="shared" si="51"/>
        <v>0.01</v>
      </c>
      <c r="U68" s="14">
        <f t="shared" si="52"/>
        <v>2.0881624363502131E-3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2.2188162436350214E-2</v>
      </c>
      <c r="AR68" s="9">
        <f t="shared" si="56"/>
        <v>7.8262083333333337</v>
      </c>
      <c r="AS68" s="1">
        <f t="shared" si="57"/>
        <v>0.19</v>
      </c>
      <c r="AT68" s="1">
        <f t="shared" si="58"/>
        <v>3441967.5833333335</v>
      </c>
      <c r="AU68" s="1">
        <f t="shared" si="59"/>
        <v>760865549.76926851</v>
      </c>
    </row>
    <row r="69" spans="1:48" x14ac:dyDescent="0.15">
      <c r="C69" s="7">
        <v>11</v>
      </c>
      <c r="D69" s="7">
        <f t="shared" si="60"/>
        <v>10.2126495963737</v>
      </c>
      <c r="E69" s="10">
        <f t="shared" si="61"/>
        <v>20.007684819323</v>
      </c>
      <c r="F69" s="7" t="s">
        <v>85</v>
      </c>
      <c r="G69" s="1">
        <v>12</v>
      </c>
      <c r="H69" s="9">
        <f t="shared" si="42"/>
        <v>10.2126495963737</v>
      </c>
      <c r="I69" s="9">
        <f t="shared" si="43"/>
        <v>283.36264959637367</v>
      </c>
      <c r="J69" s="9">
        <f t="shared" si="44"/>
        <v>6.2973277664613955E-2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0.14424777174588152</v>
      </c>
      <c r="P69" s="9">
        <f t="shared" si="47"/>
        <v>9.0837549826552535E-3</v>
      </c>
      <c r="Q69" s="12">
        <f t="shared" si="48"/>
        <v>1.7259134467044982E-3</v>
      </c>
      <c r="R69" s="9">
        <f t="shared" si="49"/>
        <v>1.4869795833333335E-2</v>
      </c>
      <c r="S69" s="13">
        <f t="shared" si="50"/>
        <v>0.11606840242120549</v>
      </c>
      <c r="T69" s="2">
        <f t="shared" si="51"/>
        <v>0.01</v>
      </c>
      <c r="U69" s="14">
        <f t="shared" si="52"/>
        <v>1.1606840242120548E-3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1.3160684024212055E-2</v>
      </c>
      <c r="AR69" s="9">
        <f t="shared" si="56"/>
        <v>7.8262083333333337</v>
      </c>
      <c r="AS69" s="1">
        <f t="shared" si="57"/>
        <v>0.19</v>
      </c>
      <c r="AT69" s="1">
        <f t="shared" si="58"/>
        <v>3441967.5833333335</v>
      </c>
      <c r="AU69" s="1">
        <f t="shared" si="59"/>
        <v>451299701.54792511</v>
      </c>
      <c r="AV69" s="1">
        <f>SUM(AU58:AU69)</f>
        <v>9961192241.1515961</v>
      </c>
    </row>
    <row r="70" spans="1:48" x14ac:dyDescent="0.15">
      <c r="C70" s="7">
        <v>12</v>
      </c>
      <c r="D70" s="7">
        <f t="shared" si="60"/>
        <v>8.4236956021249902</v>
      </c>
      <c r="E70" s="10">
        <f t="shared" si="61"/>
        <v>10.2126495963737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5.5637192800322604</v>
      </c>
      <c r="E73" s="7"/>
      <c r="F73" s="7"/>
      <c r="G73" s="1">
        <v>1</v>
      </c>
      <c r="H73" s="9">
        <f t="shared" ref="H73:H84" si="63">E74</f>
        <v>5.5637192800322604</v>
      </c>
      <c r="I73" s="9">
        <f t="shared" ref="I73:I84" si="64">H73+273.15</f>
        <v>278.71371928003225</v>
      </c>
      <c r="J73" s="9">
        <f t="shared" ref="J73:J84" si="65">EXP(($C$15*(I73-$C$13))/($C$16*I73*$C$13))</f>
        <v>3.5501007009146941E-2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2.695236452134436E-3</v>
      </c>
      <c r="Q73" s="12">
        <f t="shared" ref="Q73:Q84" si="69">P73*$B$75</f>
        <v>4.8514256138419844E-4</v>
      </c>
      <c r="R73" s="9">
        <f t="shared" ref="R73:R84" si="70">L73*$B$75</f>
        <v>1.36656E-2</v>
      </c>
      <c r="S73" s="13">
        <f t="shared" ref="S73:S84" si="71">Q73/R73</f>
        <v>3.5501007009146941E-2</v>
      </c>
      <c r="T73" s="2">
        <f t="shared" ref="T73:T84" si="72">$B$74/100</f>
        <v>0.01</v>
      </c>
      <c r="U73" s="14">
        <f t="shared" ref="U73:U84" si="73">S73*T73</f>
        <v>3.5501007009146942E-4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1.295501007009147E-2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1252873.9166666667</v>
      </c>
      <c r="AU73" s="1">
        <f t="shared" ref="AU73:AU84" si="80">AT73*10000*AS73*0.67*AR73*AQ73</f>
        <v>148610203.87131011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7.5396526582859096</v>
      </c>
      <c r="E74" s="10">
        <f t="shared" ref="E74:E85" si="82">D73</f>
        <v>5.5637192800322604</v>
      </c>
      <c r="F74" s="7" t="s">
        <v>83</v>
      </c>
      <c r="G74" s="1">
        <v>2</v>
      </c>
      <c r="H74" s="9">
        <f t="shared" si="63"/>
        <v>7.5396526582859096</v>
      </c>
      <c r="I74" s="9">
        <f t="shared" si="64"/>
        <v>280.68965265828587</v>
      </c>
      <c r="J74" s="9">
        <f t="shared" si="65"/>
        <v>4.5398833937575454E-2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0.14914476354786557</v>
      </c>
      <c r="P74" s="9">
        <f t="shared" si="68"/>
        <v>6.7709983529685063E-3</v>
      </c>
      <c r="Q74" s="12">
        <f t="shared" si="69"/>
        <v>1.2187797035343312E-3</v>
      </c>
      <c r="R74" s="9">
        <f t="shared" si="70"/>
        <v>1.36656E-2</v>
      </c>
      <c r="S74" s="13">
        <f t="shared" si="71"/>
        <v>8.9185963553325961E-2</v>
      </c>
      <c r="T74" s="2">
        <f t="shared" si="72"/>
        <v>0.01</v>
      </c>
      <c r="U74" s="14">
        <f t="shared" si="73"/>
        <v>8.9185963553325965E-4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1.349185963553326E-2</v>
      </c>
      <c r="AR74" s="9">
        <f t="shared" si="77"/>
        <v>7.5919999999999996</v>
      </c>
      <c r="AS74" s="1">
        <f t="shared" si="78"/>
        <v>0.18</v>
      </c>
      <c r="AT74" s="1">
        <f t="shared" si="79"/>
        <v>1252873.9166666667</v>
      </c>
      <c r="AU74" s="1">
        <f t="shared" si="80"/>
        <v>154768541.2972852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7.5999571223678499</v>
      </c>
      <c r="E75" s="10">
        <f t="shared" si="82"/>
        <v>7.5396526582859096</v>
      </c>
      <c r="F75" s="7" t="s">
        <v>83</v>
      </c>
      <c r="G75" s="1">
        <v>3</v>
      </c>
      <c r="H75" s="9">
        <f t="shared" si="63"/>
        <v>7.5999571223678499</v>
      </c>
      <c r="I75" s="9">
        <f t="shared" si="64"/>
        <v>280.74995712236785</v>
      </c>
      <c r="J75" s="9">
        <f t="shared" si="65"/>
        <v>4.5738367577341538E-2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0.21829376519489707</v>
      </c>
      <c r="P75" s="9">
        <f t="shared" si="68"/>
        <v>9.9844004723260871E-3</v>
      </c>
      <c r="Q75" s="12">
        <f t="shared" si="69"/>
        <v>1.7971920850186956E-3</v>
      </c>
      <c r="R75" s="9">
        <f t="shared" si="70"/>
        <v>1.36656E-2</v>
      </c>
      <c r="S75" s="13">
        <f t="shared" si="71"/>
        <v>0.13151212424033307</v>
      </c>
      <c r="T75" s="2">
        <f t="shared" si="72"/>
        <v>0.01</v>
      </c>
      <c r="U75" s="14">
        <f t="shared" si="73"/>
        <v>1.3151212424033307E-3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1.3915121242403331E-2</v>
      </c>
      <c r="AR75" s="9">
        <f t="shared" si="77"/>
        <v>7.5919999999999996</v>
      </c>
      <c r="AS75" s="1">
        <f t="shared" si="78"/>
        <v>0.18</v>
      </c>
      <c r="AT75" s="1">
        <f t="shared" si="79"/>
        <v>1252873.9166666667</v>
      </c>
      <c r="AU75" s="1">
        <f t="shared" si="80"/>
        <v>159623882.46240523</v>
      </c>
    </row>
    <row r="76" spans="1:48" x14ac:dyDescent="0.15">
      <c r="C76" s="7">
        <v>3</v>
      </c>
      <c r="D76" s="7">
        <f t="shared" si="81"/>
        <v>11.1011748723789</v>
      </c>
      <c r="E76" s="10">
        <f t="shared" si="82"/>
        <v>7.5999571223678499</v>
      </c>
      <c r="F76" s="7" t="s">
        <v>83</v>
      </c>
      <c r="G76" s="1">
        <v>4</v>
      </c>
      <c r="H76" s="9">
        <f t="shared" si="63"/>
        <v>11.1011748723789</v>
      </c>
      <c r="I76" s="9">
        <f t="shared" si="64"/>
        <v>284.2511748723789</v>
      </c>
      <c r="J76" s="9">
        <f t="shared" si="65"/>
        <v>7.0113788590971282E-2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0.28422936472257099</v>
      </c>
      <c r="P76" s="9">
        <f t="shared" si="68"/>
        <v>1.9928397589504415E-2</v>
      </c>
      <c r="Q76" s="12">
        <f t="shared" si="69"/>
        <v>3.5871115661107946E-3</v>
      </c>
      <c r="R76" s="9">
        <f t="shared" si="70"/>
        <v>1.36656E-2</v>
      </c>
      <c r="S76" s="13">
        <f t="shared" si="71"/>
        <v>0.26249206519368301</v>
      </c>
      <c r="T76" s="2">
        <f t="shared" si="72"/>
        <v>0.01</v>
      </c>
      <c r="U76" s="14">
        <f t="shared" si="73"/>
        <v>2.6249206519368302E-3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1.522492065193683E-2</v>
      </c>
      <c r="AR76" s="9">
        <f t="shared" si="77"/>
        <v>7.5919999999999996</v>
      </c>
      <c r="AS76" s="1">
        <f t="shared" si="78"/>
        <v>0.18</v>
      </c>
      <c r="AT76" s="1">
        <f t="shared" si="79"/>
        <v>1252873.9166666667</v>
      </c>
      <c r="AU76" s="1">
        <f t="shared" si="80"/>
        <v>174648923.44872385</v>
      </c>
    </row>
    <row r="77" spans="1:48" x14ac:dyDescent="0.15">
      <c r="C77" s="7">
        <v>4</v>
      </c>
      <c r="D77" s="7">
        <f t="shared" si="81"/>
        <v>16.780795359225099</v>
      </c>
      <c r="E77" s="10">
        <f t="shared" si="82"/>
        <v>11.1011748723789</v>
      </c>
      <c r="F77" s="7" t="s">
        <v>83</v>
      </c>
      <c r="G77" s="1">
        <v>5</v>
      </c>
      <c r="H77" s="9">
        <f t="shared" si="63"/>
        <v>16.780795359225099</v>
      </c>
      <c r="I77" s="9">
        <f t="shared" si="64"/>
        <v>289.9307953592251</v>
      </c>
      <c r="J77" s="9">
        <f t="shared" si="65"/>
        <v>0.13715944912631747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0.25108591877641323</v>
      </c>
      <c r="O77" s="9">
        <f t="shared" si="83"/>
        <v>8.9135048356653312E-2</v>
      </c>
      <c r="P77" s="9">
        <f t="shared" si="68"/>
        <v>1.2225714130446238E-2</v>
      </c>
      <c r="Q77" s="12">
        <f t="shared" si="69"/>
        <v>2.2006285434803229E-3</v>
      </c>
      <c r="R77" s="9">
        <f t="shared" si="70"/>
        <v>1.36656E-2</v>
      </c>
      <c r="S77" s="13">
        <f t="shared" si="71"/>
        <v>0.1610341692629905</v>
      </c>
      <c r="T77" s="2">
        <f t="shared" si="72"/>
        <v>0.01</v>
      </c>
      <c r="U77" s="14">
        <f t="shared" si="73"/>
        <v>1.610341692629905E-3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2.3210341692629907E-2</v>
      </c>
      <c r="AR77" s="9">
        <f t="shared" si="77"/>
        <v>7.5919999999999996</v>
      </c>
      <c r="AS77" s="1">
        <f t="shared" si="78"/>
        <v>0.18</v>
      </c>
      <c r="AT77" s="1">
        <f t="shared" si="79"/>
        <v>1252873.9166666667</v>
      </c>
      <c r="AU77" s="1">
        <f t="shared" si="80"/>
        <v>266251712.05599421</v>
      </c>
    </row>
    <row r="78" spans="1:48" x14ac:dyDescent="0.15">
      <c r="C78" s="7">
        <v>5</v>
      </c>
      <c r="D78" s="7">
        <f t="shared" si="81"/>
        <v>23.680856662916199</v>
      </c>
      <c r="E78" s="10">
        <f t="shared" si="82"/>
        <v>16.780795359225099</v>
      </c>
      <c r="F78" s="7" t="s">
        <v>85</v>
      </c>
      <c r="G78" s="1">
        <v>6</v>
      </c>
      <c r="H78" s="9">
        <f t="shared" si="63"/>
        <v>23.680856662916199</v>
      </c>
      <c r="I78" s="9">
        <f t="shared" si="64"/>
        <v>296.83085666291618</v>
      </c>
      <c r="J78" s="9">
        <f t="shared" si="65"/>
        <v>0.29940890441939438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0.15282933422620706</v>
      </c>
      <c r="P78" s="9">
        <f t="shared" si="68"/>
        <v>4.5758463523814109E-2</v>
      </c>
      <c r="Q78" s="12">
        <f t="shared" si="69"/>
        <v>8.2365234342865398E-3</v>
      </c>
      <c r="R78" s="9">
        <f t="shared" si="70"/>
        <v>1.36656E-2</v>
      </c>
      <c r="S78" s="13">
        <f t="shared" si="71"/>
        <v>0.60271948793221952</v>
      </c>
      <c r="T78" s="2">
        <f t="shared" si="72"/>
        <v>0.01</v>
      </c>
      <c r="U78" s="14">
        <f t="shared" si="73"/>
        <v>6.0271948793221954E-3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3.3927194879322199E-2</v>
      </c>
      <c r="AR78" s="9">
        <f t="shared" si="77"/>
        <v>7.5919999999999996</v>
      </c>
      <c r="AS78" s="1">
        <f t="shared" si="78"/>
        <v>0.18</v>
      </c>
      <c r="AT78" s="1">
        <f t="shared" si="79"/>
        <v>1252873.9166666667</v>
      </c>
      <c r="AU78" s="1">
        <f t="shared" si="80"/>
        <v>389187451.07252097</v>
      </c>
    </row>
    <row r="79" spans="1:48" x14ac:dyDescent="0.15">
      <c r="C79" s="7">
        <v>6</v>
      </c>
      <c r="D79" s="7">
        <f t="shared" si="81"/>
        <v>29.2640630055438</v>
      </c>
      <c r="E79" s="10">
        <f t="shared" si="82"/>
        <v>23.680856662916199</v>
      </c>
      <c r="F79" s="7" t="s">
        <v>83</v>
      </c>
      <c r="G79" s="1">
        <v>7</v>
      </c>
      <c r="H79" s="9">
        <f t="shared" si="63"/>
        <v>29.2640630055438</v>
      </c>
      <c r="I79" s="9">
        <f t="shared" si="64"/>
        <v>302.41406300554377</v>
      </c>
      <c r="J79" s="9">
        <f t="shared" si="65"/>
        <v>0.54862424166479362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0.18299087070239298</v>
      </c>
      <c r="P79" s="9">
        <f t="shared" si="68"/>
        <v>0.10039322767068065</v>
      </c>
      <c r="Q79" s="12">
        <f t="shared" si="69"/>
        <v>1.8070780980722515E-2</v>
      </c>
      <c r="R79" s="9">
        <f t="shared" si="70"/>
        <v>1.36656E-2</v>
      </c>
      <c r="S79" s="13">
        <f t="shared" si="71"/>
        <v>1.3223554751143394</v>
      </c>
      <c r="T79" s="2">
        <f t="shared" si="72"/>
        <v>0.01</v>
      </c>
      <c r="U79" s="14">
        <f t="shared" si="73"/>
        <v>1.3223554751143394E-2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4.1123554751143397E-2</v>
      </c>
      <c r="AR79" s="9">
        <f t="shared" si="77"/>
        <v>7.5919999999999996</v>
      </c>
      <c r="AS79" s="1">
        <f t="shared" si="78"/>
        <v>0.18</v>
      </c>
      <c r="AT79" s="1">
        <f t="shared" si="79"/>
        <v>1252873.9166666667</v>
      </c>
      <c r="AU79" s="1">
        <f t="shared" si="80"/>
        <v>471738719.02959114</v>
      </c>
    </row>
    <row r="80" spans="1:48" x14ac:dyDescent="0.15">
      <c r="C80" s="7">
        <v>7</v>
      </c>
      <c r="D80" s="7">
        <f t="shared" si="81"/>
        <v>31.4668483917972</v>
      </c>
      <c r="E80" s="10">
        <f t="shared" si="82"/>
        <v>29.2640630055438</v>
      </c>
      <c r="F80" s="7" t="s">
        <v>83</v>
      </c>
      <c r="G80" s="1">
        <v>8</v>
      </c>
      <c r="H80" s="9">
        <f t="shared" si="63"/>
        <v>31.4668483917972</v>
      </c>
      <c r="I80" s="9">
        <f t="shared" si="64"/>
        <v>304.61684839179719</v>
      </c>
      <c r="J80" s="9">
        <f t="shared" si="65"/>
        <v>0.6924527963772914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0.15851764303171234</v>
      </c>
      <c r="P80" s="9">
        <f t="shared" si="68"/>
        <v>0.10976598519244647</v>
      </c>
      <c r="Q80" s="12">
        <f t="shared" si="69"/>
        <v>1.9757877334640364E-2</v>
      </c>
      <c r="R80" s="9">
        <f t="shared" si="70"/>
        <v>1.36656E-2</v>
      </c>
      <c r="S80" s="13">
        <f t="shared" si="71"/>
        <v>1.445811185358884</v>
      </c>
      <c r="T80" s="2">
        <f t="shared" si="72"/>
        <v>0.01</v>
      </c>
      <c r="U80" s="14">
        <f t="shared" si="73"/>
        <v>1.4458111853588839E-2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4.2358111853588842E-2</v>
      </c>
      <c r="AR80" s="9">
        <f t="shared" si="77"/>
        <v>7.5919999999999996</v>
      </c>
      <c r="AS80" s="1">
        <f t="shared" si="78"/>
        <v>0.18</v>
      </c>
      <c r="AT80" s="1">
        <f t="shared" si="79"/>
        <v>1252873.9166666667</v>
      </c>
      <c r="AU80" s="1">
        <f t="shared" si="80"/>
        <v>485900636.44166273</v>
      </c>
    </row>
    <row r="81" spans="1:48" x14ac:dyDescent="0.15">
      <c r="C81" s="7">
        <v>8</v>
      </c>
      <c r="D81" s="7">
        <f t="shared" si="81"/>
        <v>29.273368868302299</v>
      </c>
      <c r="E81" s="10">
        <f t="shared" si="82"/>
        <v>31.4668483917972</v>
      </c>
      <c r="F81" s="7" t="s">
        <v>83</v>
      </c>
      <c r="G81" s="1">
        <v>9</v>
      </c>
      <c r="H81" s="9">
        <f t="shared" si="63"/>
        <v>29.273368868302299</v>
      </c>
      <c r="I81" s="9">
        <f t="shared" si="64"/>
        <v>302.4233688683023</v>
      </c>
      <c r="J81" s="9">
        <f t="shared" si="65"/>
        <v>0.54916804920288509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0.12467165783926586</v>
      </c>
      <c r="P81" s="9">
        <f t="shared" si="68"/>
        <v>6.8465691126479211E-2</v>
      </c>
      <c r="Q81" s="12">
        <f t="shared" si="69"/>
        <v>1.2323824402766257E-2</v>
      </c>
      <c r="R81" s="9">
        <f t="shared" si="70"/>
        <v>1.36656E-2</v>
      </c>
      <c r="S81" s="13">
        <f t="shared" si="71"/>
        <v>0.9018136344372919</v>
      </c>
      <c r="T81" s="2">
        <f t="shared" si="72"/>
        <v>0.01</v>
      </c>
      <c r="U81" s="14">
        <f t="shared" si="73"/>
        <v>9.0181363443729186E-3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3.6918136344372923E-2</v>
      </c>
      <c r="AR81" s="9">
        <f t="shared" si="77"/>
        <v>7.5919999999999996</v>
      </c>
      <c r="AS81" s="1">
        <f t="shared" si="78"/>
        <v>0.18</v>
      </c>
      <c r="AT81" s="1">
        <f t="shared" si="79"/>
        <v>1252873.9166666667</v>
      </c>
      <c r="AU81" s="1">
        <f t="shared" si="80"/>
        <v>423497298.65145105</v>
      </c>
    </row>
    <row r="82" spans="1:48" x14ac:dyDescent="0.15">
      <c r="C82" s="7">
        <v>9</v>
      </c>
      <c r="D82" s="7">
        <f t="shared" si="81"/>
        <v>26.392896376084899</v>
      </c>
      <c r="E82" s="10">
        <f t="shared" si="82"/>
        <v>29.273368868302299</v>
      </c>
      <c r="F82" s="7" t="s">
        <v>83</v>
      </c>
      <c r="G82" s="1">
        <v>10</v>
      </c>
      <c r="H82" s="9">
        <f t="shared" si="63"/>
        <v>26.392896376084899</v>
      </c>
      <c r="I82" s="9">
        <f t="shared" si="64"/>
        <v>299.54289637608485</v>
      </c>
      <c r="J82" s="9">
        <f t="shared" si="65"/>
        <v>0.40294558192383251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0.13212596671278665</v>
      </c>
      <c r="P82" s="9">
        <f t="shared" si="68"/>
        <v>5.3239574544332736E-2</v>
      </c>
      <c r="Q82" s="12">
        <f t="shared" si="69"/>
        <v>9.5831234179798927E-3</v>
      </c>
      <c r="R82" s="9">
        <f t="shared" si="70"/>
        <v>1.36656E-2</v>
      </c>
      <c r="S82" s="13">
        <f t="shared" si="71"/>
        <v>0.70125888493588961</v>
      </c>
      <c r="T82" s="2">
        <f t="shared" si="72"/>
        <v>0.01</v>
      </c>
      <c r="U82" s="14">
        <f t="shared" si="73"/>
        <v>7.0125888493588959E-3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3.4912588849358897E-2</v>
      </c>
      <c r="AR82" s="9">
        <f t="shared" si="77"/>
        <v>7.5919999999999996</v>
      </c>
      <c r="AS82" s="1">
        <f t="shared" si="78"/>
        <v>0.18</v>
      </c>
      <c r="AT82" s="1">
        <f t="shared" si="79"/>
        <v>1252873.9166666667</v>
      </c>
      <c r="AU82" s="1">
        <f t="shared" si="80"/>
        <v>400491155.04406708</v>
      </c>
    </row>
    <row r="83" spans="1:48" x14ac:dyDescent="0.15">
      <c r="C83" s="7">
        <v>10</v>
      </c>
      <c r="D83" s="7">
        <f t="shared" si="81"/>
        <v>20.007684819323</v>
      </c>
      <c r="E83" s="10">
        <f t="shared" si="82"/>
        <v>26.392896376084899</v>
      </c>
      <c r="F83" s="7" t="s">
        <v>83</v>
      </c>
      <c r="G83" s="1">
        <v>11</v>
      </c>
      <c r="H83" s="9">
        <f t="shared" si="63"/>
        <v>20.007684819323</v>
      </c>
      <c r="I83" s="9">
        <f t="shared" si="64"/>
        <v>293.15768481932298</v>
      </c>
      <c r="J83" s="9">
        <f t="shared" si="65"/>
        <v>0.19850327774030002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7.4942072560031214E-2</v>
      </c>
      <c r="O83" s="9">
        <f t="shared" si="83"/>
        <v>7.986431960842269E-2</v>
      </c>
      <c r="P83" s="9">
        <f t="shared" si="68"/>
        <v>1.5853329216770819E-2</v>
      </c>
      <c r="Q83" s="12">
        <f t="shared" si="69"/>
        <v>2.8535992590187475E-3</v>
      </c>
      <c r="R83" s="9">
        <f t="shared" si="70"/>
        <v>1.36656E-2</v>
      </c>
      <c r="S83" s="13">
        <f t="shared" si="71"/>
        <v>0.20881624363502133</v>
      </c>
      <c r="T83" s="2">
        <f t="shared" si="72"/>
        <v>0.01</v>
      </c>
      <c r="U83" s="14">
        <f t="shared" si="73"/>
        <v>2.0881624363502131E-3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2.3688162436350215E-2</v>
      </c>
      <c r="AR83" s="9">
        <f t="shared" si="77"/>
        <v>7.5919999999999996</v>
      </c>
      <c r="AS83" s="1">
        <f t="shared" si="78"/>
        <v>0.18</v>
      </c>
      <c r="AT83" s="1">
        <f t="shared" si="79"/>
        <v>1252873.9166666667</v>
      </c>
      <c r="AU83" s="1">
        <f t="shared" si="80"/>
        <v>271732914.90755749</v>
      </c>
    </row>
    <row r="84" spans="1:48" x14ac:dyDescent="0.15">
      <c r="C84" s="7">
        <v>11</v>
      </c>
      <c r="D84" s="7">
        <f t="shared" si="81"/>
        <v>10.2126495963737</v>
      </c>
      <c r="E84" s="10">
        <f t="shared" si="82"/>
        <v>20.007684819323</v>
      </c>
      <c r="F84" s="7" t="s">
        <v>85</v>
      </c>
      <c r="G84" s="1">
        <v>12</v>
      </c>
      <c r="H84" s="9">
        <f t="shared" si="63"/>
        <v>10.2126495963737</v>
      </c>
      <c r="I84" s="9">
        <f t="shared" si="64"/>
        <v>283.36264959637367</v>
      </c>
      <c r="J84" s="9">
        <f t="shared" si="65"/>
        <v>6.2973277664613955E-2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0.13993099039165188</v>
      </c>
      <c r="P84" s="9">
        <f t="shared" si="68"/>
        <v>8.8119131118179223E-3</v>
      </c>
      <c r="Q84" s="12">
        <f t="shared" si="69"/>
        <v>1.5861443601272261E-3</v>
      </c>
      <c r="R84" s="9">
        <f t="shared" si="70"/>
        <v>1.36656E-2</v>
      </c>
      <c r="S84" s="13">
        <f t="shared" si="71"/>
        <v>0.11606840242120552</v>
      </c>
      <c r="T84" s="2">
        <f t="shared" si="72"/>
        <v>0.01</v>
      </c>
      <c r="U84" s="14">
        <f t="shared" si="73"/>
        <v>1.1606840242120553E-3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1.3760684024212055E-2</v>
      </c>
      <c r="AR84" s="9">
        <f t="shared" si="77"/>
        <v>7.5919999999999996</v>
      </c>
      <c r="AS84" s="1">
        <f t="shared" si="78"/>
        <v>0.18</v>
      </c>
      <c r="AT84" s="1">
        <f t="shared" si="79"/>
        <v>1252873.9166666667</v>
      </c>
      <c r="AU84" s="1">
        <f t="shared" si="80"/>
        <v>157852293.9914932</v>
      </c>
      <c r="AV84" s="1">
        <f>SUM(AU73:AU84)</f>
        <v>3504303732.2740622</v>
      </c>
    </row>
    <row r="85" spans="1:48" x14ac:dyDescent="0.15">
      <c r="C85" s="7">
        <v>12</v>
      </c>
      <c r="D85" s="7">
        <f t="shared" si="81"/>
        <v>8.4236956021249902</v>
      </c>
      <c r="E85" s="10">
        <f t="shared" si="82"/>
        <v>10.2126495963737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92.600499999999997</v>
      </c>
      <c r="C89" s="7" t="s">
        <v>82</v>
      </c>
      <c r="D89" s="7">
        <f>D73</f>
        <v>5.5637192800322604</v>
      </c>
      <c r="E89" s="7"/>
      <c r="F89" s="7"/>
      <c r="G89" s="1">
        <v>1</v>
      </c>
      <c r="H89" s="9">
        <f t="shared" ref="H89:H100" si="84">E90</f>
        <v>5.5637192800322604</v>
      </c>
      <c r="I89" s="9">
        <f t="shared" ref="I89:I100" si="85">H89+273.15</f>
        <v>278.71371928003225</v>
      </c>
      <c r="J89" s="9">
        <f t="shared" ref="J89:J100" si="86">EXP(($C$15*(I89-$C$13))/($C$16*I89*$C$13))</f>
        <v>3.5501007009146941E-2</v>
      </c>
      <c r="K89" s="9">
        <f t="shared" ref="K89:K100" si="87">$B$89/12</f>
        <v>7.7167083333333331</v>
      </c>
      <c r="L89" s="9">
        <f t="shared" ref="L89:L100" si="88">K89*$B$90/100</f>
        <v>2.2378454166666666</v>
      </c>
      <c r="M89" s="1" t="s">
        <v>83</v>
      </c>
      <c r="O89" s="9">
        <f>L89</f>
        <v>2.2378454166666666</v>
      </c>
      <c r="P89" s="9">
        <f t="shared" ref="P89:P100" si="89">O89*J89</f>
        <v>7.944576582247069E-2</v>
      </c>
      <c r="Q89" s="12">
        <f t="shared" ref="Q89:Q100" si="90">P89*$B$91</f>
        <v>3.5750594620111813E-2</v>
      </c>
      <c r="R89" s="9">
        <f t="shared" ref="R89:R100" si="91">L89*$B$91</f>
        <v>1.0070304375000001</v>
      </c>
      <c r="S89" s="13">
        <f t="shared" ref="S89:S100" si="92">Q89/R89</f>
        <v>3.5501007009146941E-2</v>
      </c>
      <c r="T89" s="2">
        <f t="shared" ref="T89:T100" si="93">$B$90/100</f>
        <v>0.28999999999999998</v>
      </c>
      <c r="U89" s="14">
        <f t="shared" ref="U89:U100" si="94">S89*T89</f>
        <v>1.0295292032652613E-2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3.3441030547844759E-2</v>
      </c>
      <c r="AK89" s="9">
        <f t="shared" ref="AK89:AK100" si="96">$B$89/12</f>
        <v>7.7167083333333331</v>
      </c>
      <c r="AL89" s="1">
        <f t="shared" ref="AL89:AL100" si="97">$B$91</f>
        <v>0.45</v>
      </c>
      <c r="AM89" s="17">
        <f t="shared" ref="AM89:AM100" si="98">$E$6/12</f>
        <v>0</v>
      </c>
      <c r="AN89" s="1">
        <f t="shared" ref="AN89:AN100" si="99">AM89*10000*AK89*AJ89</f>
        <v>0</v>
      </c>
    </row>
    <row r="90" spans="1:48" x14ac:dyDescent="0.15">
      <c r="A90" s="1" t="s">
        <v>84</v>
      </c>
      <c r="B90" s="1">
        <f>H6</f>
        <v>29</v>
      </c>
      <c r="C90" s="7">
        <v>1</v>
      </c>
      <c r="D90" s="7">
        <f t="shared" ref="D90:D101" si="100">D74</f>
        <v>7.5396526582859096</v>
      </c>
      <c r="E90" s="10">
        <f t="shared" ref="E90:E101" si="101">D89</f>
        <v>5.5637192800322604</v>
      </c>
      <c r="F90" s="7" t="s">
        <v>83</v>
      </c>
      <c r="G90" s="1">
        <v>2</v>
      </c>
      <c r="H90" s="9">
        <f t="shared" si="84"/>
        <v>7.5396526582859096</v>
      </c>
      <c r="I90" s="9">
        <f t="shared" si="85"/>
        <v>280.68965265828587</v>
      </c>
      <c r="J90" s="9">
        <f t="shared" si="86"/>
        <v>4.5398833937575454E-2</v>
      </c>
      <c r="K90" s="9">
        <f t="shared" si="87"/>
        <v>7.7167083333333331</v>
      </c>
      <c r="L90" s="9">
        <f t="shared" si="88"/>
        <v>2.2378454166666666</v>
      </c>
      <c r="M90" s="1" t="s">
        <v>83</v>
      </c>
      <c r="O90" s="9">
        <f t="shared" ref="O90:O100" si="102">L90+O89-P89-N90</f>
        <v>4.3962450675108622</v>
      </c>
      <c r="P90" s="9">
        <f t="shared" si="89"/>
        <v>0.19958439976881082</v>
      </c>
      <c r="Q90" s="12">
        <f t="shared" si="90"/>
        <v>8.9812979895964873E-2</v>
      </c>
      <c r="R90" s="9">
        <f t="shared" si="91"/>
        <v>1.0070304375000001</v>
      </c>
      <c r="S90" s="13">
        <f t="shared" si="92"/>
        <v>8.9185963553325934E-2</v>
      </c>
      <c r="T90" s="2">
        <f t="shared" si="93"/>
        <v>0.28999999999999998</v>
      </c>
      <c r="U90" s="14">
        <f t="shared" si="94"/>
        <v>2.5863929430464519E-2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3.8134974723285052E-2</v>
      </c>
      <c r="AK90" s="9">
        <f t="shared" si="96"/>
        <v>7.7167083333333331</v>
      </c>
      <c r="AL90" s="1">
        <f t="shared" si="97"/>
        <v>0.45</v>
      </c>
      <c r="AM90" s="17">
        <f t="shared" si="98"/>
        <v>0</v>
      </c>
      <c r="AN90" s="1">
        <f t="shared" si="99"/>
        <v>0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7.5999571223678499</v>
      </c>
      <c r="E91" s="10">
        <f t="shared" si="101"/>
        <v>7.5396526582859096</v>
      </c>
      <c r="F91" s="7" t="s">
        <v>83</v>
      </c>
      <c r="G91" s="1">
        <v>3</v>
      </c>
      <c r="H91" s="9">
        <f t="shared" si="84"/>
        <v>7.5999571223678499</v>
      </c>
      <c r="I91" s="9">
        <f t="shared" si="85"/>
        <v>280.74995712236785</v>
      </c>
      <c r="J91" s="9">
        <f t="shared" si="86"/>
        <v>4.5738367577341538E-2</v>
      </c>
      <c r="K91" s="9">
        <f t="shared" si="87"/>
        <v>7.7167083333333331</v>
      </c>
      <c r="L91" s="9">
        <f t="shared" si="88"/>
        <v>2.2378454166666666</v>
      </c>
      <c r="M91" s="1" t="s">
        <v>83</v>
      </c>
      <c r="O91" s="9">
        <f t="shared" si="102"/>
        <v>6.4345060844087181</v>
      </c>
      <c r="P91" s="9">
        <f t="shared" si="89"/>
        <v>0.29430380446732657</v>
      </c>
      <c r="Q91" s="12">
        <f t="shared" si="90"/>
        <v>0.13243671201029697</v>
      </c>
      <c r="R91" s="9">
        <f t="shared" si="91"/>
        <v>1.0070304375000001</v>
      </c>
      <c r="S91" s="13">
        <f t="shared" si="92"/>
        <v>0.13151212424033307</v>
      </c>
      <c r="T91" s="2">
        <f t="shared" si="93"/>
        <v>0.28999999999999998</v>
      </c>
      <c r="U91" s="14">
        <f t="shared" si="94"/>
        <v>3.813851602969659E-2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4.1835762582953524E-2</v>
      </c>
      <c r="AK91" s="9">
        <f t="shared" si="96"/>
        <v>7.7167083333333331</v>
      </c>
      <c r="AL91" s="1">
        <f t="shared" si="97"/>
        <v>0.45</v>
      </c>
      <c r="AM91" s="17">
        <f t="shared" si="98"/>
        <v>0</v>
      </c>
      <c r="AN91" s="1">
        <f t="shared" si="99"/>
        <v>0</v>
      </c>
    </row>
    <row r="92" spans="1:48" x14ac:dyDescent="0.15">
      <c r="C92" s="7">
        <v>3</v>
      </c>
      <c r="D92" s="7">
        <f t="shared" si="100"/>
        <v>11.1011748723789</v>
      </c>
      <c r="E92" s="10">
        <f t="shared" si="101"/>
        <v>7.5999571223678499</v>
      </c>
      <c r="F92" s="7" t="s">
        <v>83</v>
      </c>
      <c r="G92" s="1">
        <v>4</v>
      </c>
      <c r="H92" s="9">
        <f t="shared" si="84"/>
        <v>11.1011748723789</v>
      </c>
      <c r="I92" s="9">
        <f t="shared" si="85"/>
        <v>284.2511748723789</v>
      </c>
      <c r="J92" s="9">
        <f t="shared" si="86"/>
        <v>7.0113788590971282E-2</v>
      </c>
      <c r="K92" s="9">
        <f t="shared" si="87"/>
        <v>7.7167083333333331</v>
      </c>
      <c r="L92" s="9">
        <f t="shared" si="88"/>
        <v>2.2378454166666666</v>
      </c>
      <c r="M92" s="1" t="s">
        <v>83</v>
      </c>
      <c r="O92" s="9">
        <f t="shared" si="102"/>
        <v>8.3780476966080588</v>
      </c>
      <c r="P92" s="9">
        <f t="shared" si="89"/>
        <v>0.5874166650050513</v>
      </c>
      <c r="Q92" s="12">
        <f t="shared" si="90"/>
        <v>0.26433749925227307</v>
      </c>
      <c r="R92" s="9">
        <f t="shared" si="91"/>
        <v>1.0070304375000001</v>
      </c>
      <c r="S92" s="13">
        <f t="shared" si="92"/>
        <v>0.26249206519368296</v>
      </c>
      <c r="T92" s="2">
        <f t="shared" si="93"/>
        <v>0.28999999999999998</v>
      </c>
      <c r="U92" s="14">
        <f t="shared" si="94"/>
        <v>7.6122698906168046E-2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5.3287993720209668E-2</v>
      </c>
      <c r="AK92" s="9">
        <f t="shared" si="96"/>
        <v>7.7167083333333331</v>
      </c>
      <c r="AL92" s="1">
        <f t="shared" si="97"/>
        <v>0.45</v>
      </c>
      <c r="AM92" s="17">
        <f t="shared" si="98"/>
        <v>0</v>
      </c>
      <c r="AN92" s="1">
        <f t="shared" si="99"/>
        <v>0</v>
      </c>
    </row>
    <row r="93" spans="1:48" x14ac:dyDescent="0.15">
      <c r="C93" s="7">
        <v>4</v>
      </c>
      <c r="D93" s="7">
        <f t="shared" si="100"/>
        <v>16.780795359225099</v>
      </c>
      <c r="E93" s="10">
        <f t="shared" si="101"/>
        <v>11.1011748723789</v>
      </c>
      <c r="F93" s="7" t="s">
        <v>83</v>
      </c>
      <c r="G93" s="1">
        <v>5</v>
      </c>
      <c r="H93" s="9">
        <f t="shared" si="84"/>
        <v>16.780795359225099</v>
      </c>
      <c r="I93" s="9">
        <f t="shared" si="85"/>
        <v>289.9307953592251</v>
      </c>
      <c r="J93" s="9">
        <f t="shared" si="86"/>
        <v>0.13715944912631747</v>
      </c>
      <c r="K93" s="9">
        <f t="shared" si="87"/>
        <v>7.7167083333333331</v>
      </c>
      <c r="L93" s="9">
        <f t="shared" si="88"/>
        <v>2.2378454166666666</v>
      </c>
      <c r="M93" s="1" t="s">
        <v>85</v>
      </c>
      <c r="N93" s="9">
        <f>(O92-P92)*$C$21/100</f>
        <v>7.4010994800228573</v>
      </c>
      <c r="O93" s="9">
        <f t="shared" si="102"/>
        <v>2.6273769682468178</v>
      </c>
      <c r="P93" s="9">
        <f t="shared" si="89"/>
        <v>0.36036957761190763</v>
      </c>
      <c r="Q93" s="12">
        <f t="shared" si="90"/>
        <v>0.16216630992535844</v>
      </c>
      <c r="R93" s="9">
        <f t="shared" si="91"/>
        <v>1.0070304375000001</v>
      </c>
      <c r="S93" s="13">
        <f t="shared" si="92"/>
        <v>0.16103416926299055</v>
      </c>
      <c r="T93" s="2">
        <f t="shared" si="93"/>
        <v>0.28999999999999998</v>
      </c>
      <c r="U93" s="14">
        <f t="shared" si="94"/>
        <v>4.6699909086267255E-2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3.6991022589509578E-2</v>
      </c>
      <c r="AK93" s="9">
        <f t="shared" si="96"/>
        <v>7.7167083333333331</v>
      </c>
      <c r="AL93" s="1">
        <f t="shared" si="97"/>
        <v>0.45</v>
      </c>
      <c r="AM93" s="17">
        <f t="shared" si="98"/>
        <v>0</v>
      </c>
      <c r="AN93" s="1">
        <f t="shared" si="99"/>
        <v>0</v>
      </c>
    </row>
    <row r="94" spans="1:48" x14ac:dyDescent="0.15">
      <c r="C94" s="7">
        <v>5</v>
      </c>
      <c r="D94" s="7">
        <f t="shared" si="100"/>
        <v>23.680856662916199</v>
      </c>
      <c r="E94" s="10">
        <f t="shared" si="101"/>
        <v>16.780795359225099</v>
      </c>
      <c r="F94" s="7" t="s">
        <v>85</v>
      </c>
      <c r="G94" s="1">
        <v>6</v>
      </c>
      <c r="H94" s="9">
        <f t="shared" si="84"/>
        <v>23.680856662916199</v>
      </c>
      <c r="I94" s="9">
        <f t="shared" si="85"/>
        <v>296.83085666291618</v>
      </c>
      <c r="J94" s="9">
        <f t="shared" si="86"/>
        <v>0.29940890441939438</v>
      </c>
      <c r="K94" s="9">
        <f t="shared" si="87"/>
        <v>7.7167083333333331</v>
      </c>
      <c r="L94" s="9">
        <f t="shared" si="88"/>
        <v>2.2378454166666666</v>
      </c>
      <c r="M94" s="1" t="s">
        <v>83</v>
      </c>
      <c r="O94" s="9">
        <f t="shared" si="102"/>
        <v>4.5048528073015763</v>
      </c>
      <c r="P94" s="9">
        <f t="shared" si="89"/>
        <v>1.3487930436047981</v>
      </c>
      <c r="Q94" s="12">
        <f t="shared" si="90"/>
        <v>0.60695686962215922</v>
      </c>
      <c r="R94" s="9">
        <f t="shared" si="91"/>
        <v>1.0070304375000001</v>
      </c>
      <c r="S94" s="13">
        <f t="shared" si="92"/>
        <v>0.60271948793221974</v>
      </c>
      <c r="T94" s="2">
        <f t="shared" si="93"/>
        <v>0.28999999999999998</v>
      </c>
      <c r="U94" s="14">
        <f t="shared" si="94"/>
        <v>0.1747886515003437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7.882777842735364E-2</v>
      </c>
      <c r="AK94" s="9">
        <f t="shared" si="96"/>
        <v>7.7167083333333331</v>
      </c>
      <c r="AL94" s="1">
        <f t="shared" si="97"/>
        <v>0.45</v>
      </c>
      <c r="AM94" s="17">
        <f t="shared" si="98"/>
        <v>0</v>
      </c>
      <c r="AN94" s="1">
        <f t="shared" si="99"/>
        <v>0</v>
      </c>
    </row>
    <row r="95" spans="1:48" x14ac:dyDescent="0.15">
      <c r="C95" s="7">
        <v>6</v>
      </c>
      <c r="D95" s="7">
        <f t="shared" si="100"/>
        <v>29.2640630055438</v>
      </c>
      <c r="E95" s="10">
        <f t="shared" si="101"/>
        <v>23.680856662916199</v>
      </c>
      <c r="F95" s="7" t="s">
        <v>83</v>
      </c>
      <c r="G95" s="1">
        <v>7</v>
      </c>
      <c r="H95" s="9">
        <f t="shared" si="84"/>
        <v>29.2640630055438</v>
      </c>
      <c r="I95" s="9">
        <f t="shared" si="85"/>
        <v>302.41406300554377</v>
      </c>
      <c r="J95" s="9">
        <f t="shared" si="86"/>
        <v>0.54862424166479362</v>
      </c>
      <c r="K95" s="9">
        <f t="shared" si="87"/>
        <v>7.7167083333333331</v>
      </c>
      <c r="L95" s="9">
        <f t="shared" si="88"/>
        <v>2.2378454166666666</v>
      </c>
      <c r="M95" s="1" t="s">
        <v>83</v>
      </c>
      <c r="O95" s="9">
        <f t="shared" si="102"/>
        <v>5.3939051803634452</v>
      </c>
      <c r="P95" s="9">
        <f t="shared" si="89"/>
        <v>2.9592271391886968</v>
      </c>
      <c r="Q95" s="12">
        <f t="shared" si="90"/>
        <v>1.3316522126349135</v>
      </c>
      <c r="R95" s="9">
        <f t="shared" si="91"/>
        <v>1.0070304375000001</v>
      </c>
      <c r="S95" s="13">
        <f t="shared" si="92"/>
        <v>1.3223554751143392</v>
      </c>
      <c r="T95" s="2">
        <f t="shared" si="93"/>
        <v>0.28999999999999998</v>
      </c>
      <c r="U95" s="14">
        <f t="shared" si="94"/>
        <v>0.38348308778315832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0.16207515096662223</v>
      </c>
      <c r="AK95" s="9">
        <f t="shared" si="96"/>
        <v>7.7167083333333331</v>
      </c>
      <c r="AL95" s="1">
        <f t="shared" si="97"/>
        <v>0.45</v>
      </c>
      <c r="AM95" s="17">
        <f t="shared" si="98"/>
        <v>0</v>
      </c>
      <c r="AN95" s="1">
        <f t="shared" si="99"/>
        <v>0</v>
      </c>
    </row>
    <row r="96" spans="1:48" x14ac:dyDescent="0.15">
      <c r="C96" s="7">
        <v>7</v>
      </c>
      <c r="D96" s="7">
        <f t="shared" si="100"/>
        <v>31.4668483917972</v>
      </c>
      <c r="E96" s="10">
        <f t="shared" si="101"/>
        <v>29.2640630055438</v>
      </c>
      <c r="F96" s="7" t="s">
        <v>83</v>
      </c>
      <c r="G96" s="1">
        <v>8</v>
      </c>
      <c r="H96" s="9">
        <f t="shared" si="84"/>
        <v>31.4668483917972</v>
      </c>
      <c r="I96" s="9">
        <f t="shared" si="85"/>
        <v>304.61684839179719</v>
      </c>
      <c r="J96" s="9">
        <f t="shared" si="86"/>
        <v>0.6924527963772914</v>
      </c>
      <c r="K96" s="9">
        <f t="shared" si="87"/>
        <v>7.7167083333333331</v>
      </c>
      <c r="L96" s="9">
        <f t="shared" si="88"/>
        <v>2.2378454166666666</v>
      </c>
      <c r="M96" s="1" t="s">
        <v>83</v>
      </c>
      <c r="O96" s="9">
        <f t="shared" si="102"/>
        <v>4.6725234578414145</v>
      </c>
      <c r="P96" s="9">
        <f t="shared" si="89"/>
        <v>3.2355019345207787</v>
      </c>
      <c r="Q96" s="12">
        <f t="shared" si="90"/>
        <v>1.4559758705343504</v>
      </c>
      <c r="R96" s="9">
        <f t="shared" si="91"/>
        <v>1.0070304375000001</v>
      </c>
      <c r="S96" s="13">
        <f t="shared" si="92"/>
        <v>1.4458111853588838</v>
      </c>
      <c r="T96" s="2">
        <f t="shared" si="93"/>
        <v>0.28999999999999998</v>
      </c>
      <c r="U96" s="14">
        <f t="shared" si="94"/>
        <v>0.41928524375407628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0.172869500991854</v>
      </c>
      <c r="AK96" s="9">
        <f t="shared" si="96"/>
        <v>7.7167083333333331</v>
      </c>
      <c r="AL96" s="1">
        <f t="shared" si="97"/>
        <v>0.45</v>
      </c>
      <c r="AM96" s="17">
        <f t="shared" si="98"/>
        <v>0</v>
      </c>
      <c r="AN96" s="1">
        <f t="shared" si="99"/>
        <v>0</v>
      </c>
    </row>
    <row r="97" spans="1:50" x14ac:dyDescent="0.15">
      <c r="C97" s="7">
        <v>8</v>
      </c>
      <c r="D97" s="7">
        <f t="shared" si="100"/>
        <v>29.273368868302299</v>
      </c>
      <c r="E97" s="10">
        <f t="shared" si="101"/>
        <v>31.4668483917972</v>
      </c>
      <c r="F97" s="7" t="s">
        <v>83</v>
      </c>
      <c r="G97" s="1">
        <v>9</v>
      </c>
      <c r="H97" s="9">
        <f t="shared" si="84"/>
        <v>29.273368868302299</v>
      </c>
      <c r="I97" s="9">
        <f t="shared" si="85"/>
        <v>302.4233688683023</v>
      </c>
      <c r="J97" s="9">
        <f t="shared" si="86"/>
        <v>0.54916804920288509</v>
      </c>
      <c r="K97" s="9">
        <f t="shared" si="87"/>
        <v>7.7167083333333331</v>
      </c>
      <c r="L97" s="9">
        <f t="shared" si="88"/>
        <v>2.2378454166666666</v>
      </c>
      <c r="M97" s="1" t="s">
        <v>83</v>
      </c>
      <c r="O97" s="9">
        <f t="shared" si="102"/>
        <v>3.6748669399873024</v>
      </c>
      <c r="P97" s="9">
        <f t="shared" si="89"/>
        <v>2.0181195085130028</v>
      </c>
      <c r="Q97" s="12">
        <f t="shared" si="90"/>
        <v>0.90815377883085124</v>
      </c>
      <c r="R97" s="9">
        <f t="shared" si="91"/>
        <v>1.0070304375000001</v>
      </c>
      <c r="S97" s="13">
        <f t="shared" si="92"/>
        <v>0.9018136344372919</v>
      </c>
      <c r="T97" s="2">
        <f t="shared" si="93"/>
        <v>0.28999999999999998</v>
      </c>
      <c r="U97" s="14">
        <f t="shared" si="94"/>
        <v>0.26152595398681461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0.1253050751270246</v>
      </c>
      <c r="AK97" s="9">
        <f t="shared" si="96"/>
        <v>7.7167083333333331</v>
      </c>
      <c r="AL97" s="1">
        <f t="shared" si="97"/>
        <v>0.45</v>
      </c>
      <c r="AM97" s="17">
        <f t="shared" si="98"/>
        <v>0</v>
      </c>
      <c r="AN97" s="1">
        <f t="shared" si="99"/>
        <v>0</v>
      </c>
    </row>
    <row r="98" spans="1:50" x14ac:dyDescent="0.15">
      <c r="C98" s="7">
        <v>9</v>
      </c>
      <c r="D98" s="7">
        <f t="shared" si="100"/>
        <v>26.392896376084899</v>
      </c>
      <c r="E98" s="10">
        <f t="shared" si="101"/>
        <v>29.273368868302299</v>
      </c>
      <c r="F98" s="7" t="s">
        <v>83</v>
      </c>
      <c r="G98" s="1">
        <v>10</v>
      </c>
      <c r="H98" s="9">
        <f t="shared" si="84"/>
        <v>26.392896376084899</v>
      </c>
      <c r="I98" s="9">
        <f t="shared" si="85"/>
        <v>299.54289637608485</v>
      </c>
      <c r="J98" s="9">
        <f t="shared" si="86"/>
        <v>0.40294558192383251</v>
      </c>
      <c r="K98" s="9">
        <f t="shared" si="87"/>
        <v>7.7167083333333331</v>
      </c>
      <c r="L98" s="9">
        <f t="shared" si="88"/>
        <v>2.2378454166666666</v>
      </c>
      <c r="M98" s="1" t="s">
        <v>83</v>
      </c>
      <c r="O98" s="9">
        <f t="shared" si="102"/>
        <v>3.8945928481409666</v>
      </c>
      <c r="P98" s="9">
        <f t="shared" si="89"/>
        <v>1.5693089815505581</v>
      </c>
      <c r="Q98" s="12">
        <f t="shared" si="90"/>
        <v>0.70618904169775121</v>
      </c>
      <c r="R98" s="9">
        <f t="shared" si="91"/>
        <v>1.0070304375000001</v>
      </c>
      <c r="S98" s="13">
        <f t="shared" si="92"/>
        <v>0.70125888493588973</v>
      </c>
      <c r="T98" s="2">
        <f t="shared" si="93"/>
        <v>0.28999999999999998</v>
      </c>
      <c r="U98" s="14">
        <f t="shared" si="94"/>
        <v>0.20336507663140801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0.10456357060436952</v>
      </c>
      <c r="AK98" s="9">
        <f t="shared" si="96"/>
        <v>7.7167083333333331</v>
      </c>
      <c r="AL98" s="1">
        <f t="shared" si="97"/>
        <v>0.45</v>
      </c>
      <c r="AM98" s="17">
        <f t="shared" si="98"/>
        <v>0</v>
      </c>
      <c r="AN98" s="1">
        <f t="shared" si="99"/>
        <v>0</v>
      </c>
    </row>
    <row r="99" spans="1:50" x14ac:dyDescent="0.15">
      <c r="C99" s="7">
        <v>10</v>
      </c>
      <c r="D99" s="7">
        <f t="shared" si="100"/>
        <v>20.007684819323</v>
      </c>
      <c r="E99" s="10">
        <f t="shared" si="101"/>
        <v>26.392896376084899</v>
      </c>
      <c r="F99" s="7" t="s">
        <v>83</v>
      </c>
      <c r="G99" s="1">
        <v>11</v>
      </c>
      <c r="H99" s="9">
        <f t="shared" si="84"/>
        <v>20.007684819323</v>
      </c>
      <c r="I99" s="9">
        <f t="shared" si="85"/>
        <v>293.15768481932298</v>
      </c>
      <c r="J99" s="9">
        <f t="shared" si="86"/>
        <v>0.19850327774030002</v>
      </c>
      <c r="K99" s="9">
        <f t="shared" si="87"/>
        <v>7.7167083333333331</v>
      </c>
      <c r="L99" s="9">
        <f t="shared" si="88"/>
        <v>2.2378454166666666</v>
      </c>
      <c r="M99" s="1" t="s">
        <v>85</v>
      </c>
      <c r="N99" s="9">
        <f>(O98-P98)*$C$21/100</f>
        <v>2.2090196732608884</v>
      </c>
      <c r="O99" s="9">
        <f t="shared" si="102"/>
        <v>2.3541096099961862</v>
      </c>
      <c r="P99" s="9">
        <f t="shared" si="89"/>
        <v>0.46729847374418232</v>
      </c>
      <c r="Q99" s="12">
        <f t="shared" si="90"/>
        <v>0.21028431318488205</v>
      </c>
      <c r="R99" s="9">
        <f t="shared" si="91"/>
        <v>1.0070304375000001</v>
      </c>
      <c r="S99" s="13">
        <f t="shared" si="92"/>
        <v>0.20881624363502124</v>
      </c>
      <c r="T99" s="2">
        <f t="shared" si="93"/>
        <v>0.28999999999999998</v>
      </c>
      <c r="U99" s="14">
        <f t="shared" si="94"/>
        <v>6.055671065415616E-2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4.8594848262228083E-2</v>
      </c>
      <c r="AK99" s="9">
        <f t="shared" si="96"/>
        <v>7.7167083333333331</v>
      </c>
      <c r="AL99" s="1">
        <f t="shared" si="97"/>
        <v>0.45</v>
      </c>
      <c r="AM99" s="17">
        <f t="shared" si="98"/>
        <v>0</v>
      </c>
      <c r="AN99" s="1">
        <f t="shared" si="99"/>
        <v>0</v>
      </c>
    </row>
    <row r="100" spans="1:50" x14ac:dyDescent="0.15">
      <c r="C100" s="7">
        <v>11</v>
      </c>
      <c r="D100" s="7">
        <f t="shared" si="100"/>
        <v>10.2126495963737</v>
      </c>
      <c r="E100" s="10">
        <f t="shared" si="101"/>
        <v>20.007684819323</v>
      </c>
      <c r="F100" s="7" t="s">
        <v>85</v>
      </c>
      <c r="G100" s="1">
        <v>12</v>
      </c>
      <c r="H100" s="9">
        <f t="shared" si="84"/>
        <v>10.2126495963737</v>
      </c>
      <c r="I100" s="9">
        <f t="shared" si="85"/>
        <v>283.36264959637367</v>
      </c>
      <c r="J100" s="9">
        <f t="shared" si="86"/>
        <v>6.2973277664613955E-2</v>
      </c>
      <c r="K100" s="9">
        <f t="shared" si="87"/>
        <v>7.7167083333333331</v>
      </c>
      <c r="L100" s="9">
        <f t="shared" si="88"/>
        <v>2.2378454166666666</v>
      </c>
      <c r="M100" s="1" t="s">
        <v>83</v>
      </c>
      <c r="O100" s="9">
        <f t="shared" si="102"/>
        <v>4.1246565529186707</v>
      </c>
      <c r="P100" s="9">
        <f t="shared" si="89"/>
        <v>0.25974314237811691</v>
      </c>
      <c r="Q100" s="12">
        <f t="shared" si="90"/>
        <v>0.11688441407015261</v>
      </c>
      <c r="R100" s="9">
        <f t="shared" si="91"/>
        <v>1.0070304375000001</v>
      </c>
      <c r="S100" s="13">
        <f t="shared" si="92"/>
        <v>0.11606840242120546</v>
      </c>
      <c r="T100" s="2">
        <f t="shared" si="93"/>
        <v>0.28999999999999998</v>
      </c>
      <c r="U100" s="14">
        <f t="shared" si="94"/>
        <v>3.365983670214958E-2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4.04854407656981E-2</v>
      </c>
      <c r="AK100" s="9">
        <f t="shared" si="96"/>
        <v>7.7167083333333331</v>
      </c>
      <c r="AL100" s="1">
        <f t="shared" si="97"/>
        <v>0.45</v>
      </c>
      <c r="AM100" s="17">
        <f t="shared" si="98"/>
        <v>0</v>
      </c>
      <c r="AN100" s="1">
        <f t="shared" si="99"/>
        <v>0</v>
      </c>
      <c r="AO100" s="1">
        <f>SUM(AN89:AN100)</f>
        <v>0</v>
      </c>
    </row>
    <row r="101" spans="1:50" x14ac:dyDescent="0.15">
      <c r="C101" s="7">
        <v>12</v>
      </c>
      <c r="D101" s="7">
        <f t="shared" si="100"/>
        <v>8.4236956021249902</v>
      </c>
      <c r="E101" s="10">
        <f t="shared" si="101"/>
        <v>10.2126495963737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5.5637192800322604</v>
      </c>
      <c r="E105" s="7"/>
      <c r="F105" s="7"/>
      <c r="G105" s="1">
        <v>1</v>
      </c>
      <c r="H105" s="9">
        <f t="shared" ref="H105:H116" si="103">E106</f>
        <v>5.5637192800322604</v>
      </c>
      <c r="I105" s="9">
        <f t="shared" ref="I105:I116" si="104">H105+273.15</f>
        <v>278.71371928003225</v>
      </c>
      <c r="J105" s="9">
        <f t="shared" ref="J105:J116" si="105">EXP(($C$15*(I105-$C$13))/($C$16*I105*$C$13))</f>
        <v>3.5501007009146941E-2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1.8503834873307569E-2</v>
      </c>
      <c r="Q105" s="12">
        <f t="shared" ref="Q105:Q116" si="109">P105*$B$107</f>
        <v>5.5511504619922703E-3</v>
      </c>
      <c r="R105" s="9">
        <f t="shared" ref="R105:R116" si="110">L105*$B$107</f>
        <v>0.156366</v>
      </c>
      <c r="S105" s="13">
        <f t="shared" ref="S105:S116" si="111">Q105/R105</f>
        <v>3.5501007009146941E-2</v>
      </c>
      <c r="T105" s="2">
        <f t="shared" ref="T105:T116" si="112">$B$106/100</f>
        <v>0.01</v>
      </c>
      <c r="U105" s="14">
        <f t="shared" ref="U105:U116" si="113">S105*T105</f>
        <v>3.5501007009146942E-4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5.8450100700914694E-3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11405</v>
      </c>
      <c r="AX105" s="1">
        <f t="shared" ref="AX105:AX116" si="120">AW105*10000*AV105*0.67*AU105*AT105</f>
        <v>6983894.7000364475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7.5396526582859096</v>
      </c>
      <c r="E106" s="10">
        <f t="shared" ref="E106:E117" si="122">D105</f>
        <v>5.5637192800322604</v>
      </c>
      <c r="F106" s="7" t="s">
        <v>83</v>
      </c>
      <c r="G106" s="1">
        <v>2</v>
      </c>
      <c r="H106" s="9">
        <f t="shared" si="103"/>
        <v>7.5396526582859096</v>
      </c>
      <c r="I106" s="9">
        <f t="shared" si="104"/>
        <v>280.68965265828587</v>
      </c>
      <c r="J106" s="9">
        <f t="shared" si="105"/>
        <v>4.5398833937575454E-2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1.0239361651266925</v>
      </c>
      <c r="P106" s="9">
        <f t="shared" si="108"/>
        <v>4.648550792326455E-2</v>
      </c>
      <c r="Q106" s="12">
        <f t="shared" si="109"/>
        <v>1.3945652376979365E-2</v>
      </c>
      <c r="R106" s="9">
        <f t="shared" si="110"/>
        <v>0.156366</v>
      </c>
      <c r="S106" s="13">
        <f t="shared" si="111"/>
        <v>8.9185963553325948E-2</v>
      </c>
      <c r="T106" s="2">
        <f t="shared" si="112"/>
        <v>0.01</v>
      </c>
      <c r="U106" s="14">
        <f t="shared" si="113"/>
        <v>8.9185963553325954E-4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6.3818596355332598E-3</v>
      </c>
      <c r="AU106" s="9">
        <f t="shared" si="117"/>
        <v>52.122000000000007</v>
      </c>
      <c r="AV106" s="1">
        <f t="shared" si="118"/>
        <v>0.3</v>
      </c>
      <c r="AW106" s="1">
        <f t="shared" si="119"/>
        <v>11405</v>
      </c>
      <c r="AX106" s="1">
        <f t="shared" si="120"/>
        <v>7625347.9721173141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7.5999571223678499</v>
      </c>
      <c r="E107" s="10">
        <f t="shared" si="122"/>
        <v>7.5396526582859096</v>
      </c>
      <c r="F107" s="7" t="s">
        <v>83</v>
      </c>
      <c r="G107" s="1">
        <v>3</v>
      </c>
      <c r="H107" s="9">
        <f t="shared" si="103"/>
        <v>7.5999571223678499</v>
      </c>
      <c r="I107" s="9">
        <f t="shared" si="104"/>
        <v>280.74995712236785</v>
      </c>
      <c r="J107" s="9">
        <f t="shared" si="105"/>
        <v>4.5738367577341538E-2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1.4986706572034281</v>
      </c>
      <c r="P107" s="9">
        <f t="shared" si="108"/>
        <v>6.8546749396546411E-2</v>
      </c>
      <c r="Q107" s="12">
        <f t="shared" si="109"/>
        <v>2.0564024818963921E-2</v>
      </c>
      <c r="R107" s="9">
        <f t="shared" si="110"/>
        <v>0.156366</v>
      </c>
      <c r="S107" s="13">
        <f t="shared" si="111"/>
        <v>0.13151212424033307</v>
      </c>
      <c r="T107" s="2">
        <f t="shared" si="112"/>
        <v>0.01</v>
      </c>
      <c r="U107" s="14">
        <f t="shared" si="113"/>
        <v>1.3151212424033307E-3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6.8051212424033308E-3</v>
      </c>
      <c r="AU107" s="9">
        <f t="shared" si="117"/>
        <v>52.122000000000007</v>
      </c>
      <c r="AV107" s="1">
        <f t="shared" si="118"/>
        <v>0.3</v>
      </c>
      <c r="AW107" s="1">
        <f t="shared" si="119"/>
        <v>11405</v>
      </c>
      <c r="AX107" s="1">
        <f t="shared" si="120"/>
        <v>8131080.9747129008</v>
      </c>
    </row>
    <row r="108" spans="1:50" x14ac:dyDescent="0.15">
      <c r="C108" s="7">
        <v>3</v>
      </c>
      <c r="D108" s="7">
        <f t="shared" si="121"/>
        <v>11.1011748723789</v>
      </c>
      <c r="E108" s="10">
        <f t="shared" si="122"/>
        <v>7.5999571223678499</v>
      </c>
      <c r="F108" s="7" t="s">
        <v>83</v>
      </c>
      <c r="G108" s="1">
        <v>4</v>
      </c>
      <c r="H108" s="9">
        <f t="shared" si="103"/>
        <v>11.1011748723789</v>
      </c>
      <c r="I108" s="9">
        <f t="shared" si="104"/>
        <v>284.2511748723789</v>
      </c>
      <c r="J108" s="9">
        <f t="shared" si="105"/>
        <v>7.0113788590971282E-2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1.9513439078068815</v>
      </c>
      <c r="P108" s="9">
        <f t="shared" si="108"/>
        <v>0.13681611422025144</v>
      </c>
      <c r="Q108" s="12">
        <f t="shared" si="109"/>
        <v>4.1044834266075435E-2</v>
      </c>
      <c r="R108" s="9">
        <f t="shared" si="110"/>
        <v>0.156366</v>
      </c>
      <c r="S108" s="13">
        <f t="shared" si="111"/>
        <v>0.26249206519368301</v>
      </c>
      <c r="T108" s="2">
        <f t="shared" si="112"/>
        <v>0.01</v>
      </c>
      <c r="U108" s="14">
        <f t="shared" si="113"/>
        <v>2.6249206519368302E-3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8.1149206519368303E-3</v>
      </c>
      <c r="AU108" s="9">
        <f t="shared" si="117"/>
        <v>52.122000000000007</v>
      </c>
      <c r="AV108" s="1">
        <f t="shared" si="118"/>
        <v>0.3</v>
      </c>
      <c r="AW108" s="1">
        <f t="shared" si="119"/>
        <v>11405</v>
      </c>
      <c r="AX108" s="1">
        <f t="shared" si="120"/>
        <v>9696091.3073997572</v>
      </c>
    </row>
    <row r="109" spans="1:50" x14ac:dyDescent="0.15">
      <c r="C109" s="7">
        <v>4</v>
      </c>
      <c r="D109" s="7">
        <f t="shared" si="121"/>
        <v>16.780795359225099</v>
      </c>
      <c r="E109" s="10">
        <f t="shared" si="122"/>
        <v>11.1011748723789</v>
      </c>
      <c r="F109" s="7" t="s">
        <v>83</v>
      </c>
      <c r="G109" s="1">
        <v>5</v>
      </c>
      <c r="H109" s="9">
        <f t="shared" si="103"/>
        <v>16.780795359225099</v>
      </c>
      <c r="I109" s="9">
        <f t="shared" si="104"/>
        <v>289.9307953592251</v>
      </c>
      <c r="J109" s="9">
        <f t="shared" si="105"/>
        <v>0.13715944912631747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1.7238014039072984</v>
      </c>
      <c r="O109" s="9">
        <f t="shared" si="123"/>
        <v>0.61194638967933135</v>
      </c>
      <c r="P109" s="9">
        <f t="shared" si="108"/>
        <v>8.3934229703255897E-2</v>
      </c>
      <c r="Q109" s="12">
        <f t="shared" si="109"/>
        <v>2.5180268910976768E-2</v>
      </c>
      <c r="R109" s="9">
        <f t="shared" si="110"/>
        <v>0.156366</v>
      </c>
      <c r="S109" s="13">
        <f t="shared" si="111"/>
        <v>0.16103416926299047</v>
      </c>
      <c r="T109" s="2">
        <f t="shared" si="112"/>
        <v>0.01</v>
      </c>
      <c r="U109" s="14">
        <f t="shared" si="113"/>
        <v>1.6103416926299048E-3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5.0000000000000001E-3</v>
      </c>
      <c r="AF109" s="2">
        <v>0.49</v>
      </c>
      <c r="AG109" s="14">
        <f t="shared" si="114"/>
        <v>2.4499999999999999E-3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1.1560341692629903E-2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11405</v>
      </c>
      <c r="AX109" s="1">
        <f t="shared" si="120"/>
        <v>13812843.452723922</v>
      </c>
    </row>
    <row r="110" spans="1:50" x14ac:dyDescent="0.15">
      <c r="C110" s="7">
        <v>5</v>
      </c>
      <c r="D110" s="7">
        <f t="shared" si="121"/>
        <v>23.680856662916199</v>
      </c>
      <c r="E110" s="10">
        <f t="shared" si="122"/>
        <v>16.780795359225099</v>
      </c>
      <c r="F110" s="7" t="s">
        <v>85</v>
      </c>
      <c r="G110" s="1">
        <v>6</v>
      </c>
      <c r="H110" s="9">
        <f t="shared" si="103"/>
        <v>23.680856662916199</v>
      </c>
      <c r="I110" s="9">
        <f t="shared" si="104"/>
        <v>296.83085666291618</v>
      </c>
      <c r="J110" s="9">
        <f t="shared" si="105"/>
        <v>0.29940890441939438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1.0492321599760754</v>
      </c>
      <c r="P110" s="9">
        <f t="shared" si="108"/>
        <v>0.31414945150003148</v>
      </c>
      <c r="Q110" s="12">
        <f t="shared" si="109"/>
        <v>9.4244835450009445E-2</v>
      </c>
      <c r="R110" s="9">
        <f t="shared" si="110"/>
        <v>0.156366</v>
      </c>
      <c r="S110" s="13">
        <f t="shared" si="111"/>
        <v>0.60271948793221952</v>
      </c>
      <c r="T110" s="2">
        <f t="shared" si="112"/>
        <v>0.01</v>
      </c>
      <c r="U110" s="14">
        <f t="shared" si="113"/>
        <v>6.0271948793221954E-3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2.0927194879322195E-2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11405</v>
      </c>
      <c r="AX110" s="1">
        <f t="shared" si="120"/>
        <v>25004803.011749297</v>
      </c>
    </row>
    <row r="111" spans="1:50" x14ac:dyDescent="0.15">
      <c r="C111" s="7">
        <v>6</v>
      </c>
      <c r="D111" s="7">
        <f t="shared" si="121"/>
        <v>29.2640630055438</v>
      </c>
      <c r="E111" s="10">
        <f t="shared" si="122"/>
        <v>23.680856662916199</v>
      </c>
      <c r="F111" s="7" t="s">
        <v>83</v>
      </c>
      <c r="G111" s="1">
        <v>7</v>
      </c>
      <c r="H111" s="9">
        <f t="shared" si="103"/>
        <v>29.2640630055438</v>
      </c>
      <c r="I111" s="9">
        <f t="shared" si="104"/>
        <v>302.41406300554377</v>
      </c>
      <c r="J111" s="9">
        <f t="shared" si="105"/>
        <v>0.54862424166479362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1.2563027084760439</v>
      </c>
      <c r="P111" s="9">
        <f t="shared" si="108"/>
        <v>0.68923812073909585</v>
      </c>
      <c r="Q111" s="12">
        <f t="shared" si="109"/>
        <v>0.20677143622172875</v>
      </c>
      <c r="R111" s="9">
        <f t="shared" si="110"/>
        <v>0.156366</v>
      </c>
      <c r="S111" s="13">
        <f t="shared" si="111"/>
        <v>1.3223554751143392</v>
      </c>
      <c r="T111" s="2">
        <f t="shared" si="112"/>
        <v>0.01</v>
      </c>
      <c r="U111" s="14">
        <f t="shared" si="113"/>
        <v>1.3223554751143392E-2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2.8123554751143393E-2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11405</v>
      </c>
      <c r="AX111" s="1">
        <f t="shared" si="120"/>
        <v>33603354.419819072</v>
      </c>
    </row>
    <row r="112" spans="1:50" x14ac:dyDescent="0.15">
      <c r="C112" s="7">
        <v>7</v>
      </c>
      <c r="D112" s="7">
        <f t="shared" si="121"/>
        <v>31.4668483917972</v>
      </c>
      <c r="E112" s="10">
        <f t="shared" si="122"/>
        <v>29.2640630055438</v>
      </c>
      <c r="F112" s="7" t="s">
        <v>83</v>
      </c>
      <c r="G112" s="1">
        <v>8</v>
      </c>
      <c r="H112" s="9">
        <f t="shared" si="103"/>
        <v>31.4668483917972</v>
      </c>
      <c r="I112" s="9">
        <f t="shared" si="104"/>
        <v>304.61684839179719</v>
      </c>
      <c r="J112" s="9">
        <f t="shared" si="105"/>
        <v>0.6924527963772914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1.088284587736948</v>
      </c>
      <c r="P112" s="9">
        <f t="shared" si="108"/>
        <v>0.75358570603275743</v>
      </c>
      <c r="Q112" s="12">
        <f t="shared" si="109"/>
        <v>0.22607571180982722</v>
      </c>
      <c r="R112" s="9">
        <f t="shared" si="110"/>
        <v>0.156366</v>
      </c>
      <c r="S112" s="13">
        <f t="shared" si="111"/>
        <v>1.4458111853588838</v>
      </c>
      <c r="T112" s="2">
        <f t="shared" si="112"/>
        <v>0.01</v>
      </c>
      <c r="U112" s="14">
        <f t="shared" si="113"/>
        <v>1.4458111853588838E-2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2.9358111853588838E-2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11405</v>
      </c>
      <c r="AX112" s="1">
        <f t="shared" si="120"/>
        <v>35078461.68247024</v>
      </c>
    </row>
    <row r="113" spans="1:53" x14ac:dyDescent="0.15">
      <c r="C113" s="7">
        <v>8</v>
      </c>
      <c r="D113" s="7">
        <f t="shared" si="121"/>
        <v>29.273368868302299</v>
      </c>
      <c r="E113" s="10">
        <f t="shared" si="122"/>
        <v>31.4668483917972</v>
      </c>
      <c r="F113" s="7" t="s">
        <v>83</v>
      </c>
      <c r="G113" s="1">
        <v>9</v>
      </c>
      <c r="H113" s="9">
        <f t="shared" si="103"/>
        <v>29.273368868302299</v>
      </c>
      <c r="I113" s="9">
        <f t="shared" si="104"/>
        <v>302.4233688683023</v>
      </c>
      <c r="J113" s="9">
        <f t="shared" si="105"/>
        <v>0.54916804920288509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0.85591888170419061</v>
      </c>
      <c r="P113" s="9">
        <f t="shared" si="108"/>
        <v>0.47004330254140536</v>
      </c>
      <c r="Q113" s="12">
        <f t="shared" si="109"/>
        <v>0.1410129907624216</v>
      </c>
      <c r="R113" s="9">
        <f t="shared" si="110"/>
        <v>0.156366</v>
      </c>
      <c r="S113" s="13">
        <f t="shared" si="111"/>
        <v>0.90181363443729201</v>
      </c>
      <c r="T113" s="2">
        <f t="shared" si="112"/>
        <v>0.01</v>
      </c>
      <c r="U113" s="14">
        <f t="shared" si="113"/>
        <v>9.0181363443729203E-3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2.3918136344372919E-2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11405</v>
      </c>
      <c r="AX113" s="1">
        <f t="shared" si="120"/>
        <v>28578521.447714306</v>
      </c>
    </row>
    <row r="114" spans="1:53" x14ac:dyDescent="0.15">
      <c r="C114" s="7">
        <v>9</v>
      </c>
      <c r="D114" s="7">
        <f t="shared" si="121"/>
        <v>26.392896376084899</v>
      </c>
      <c r="E114" s="10">
        <f t="shared" si="122"/>
        <v>29.273368868302299</v>
      </c>
      <c r="F114" s="7" t="s">
        <v>83</v>
      </c>
      <c r="G114" s="1">
        <v>10</v>
      </c>
      <c r="H114" s="9">
        <f t="shared" si="103"/>
        <v>26.392896376084899</v>
      </c>
      <c r="I114" s="9">
        <f t="shared" si="104"/>
        <v>299.54289637608485</v>
      </c>
      <c r="J114" s="9">
        <f t="shared" si="105"/>
        <v>0.40294558192383251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0.90709557916278516</v>
      </c>
      <c r="P114" s="9">
        <f t="shared" si="108"/>
        <v>0.36551015600628434</v>
      </c>
      <c r="Q114" s="12">
        <f t="shared" si="109"/>
        <v>0.1096530468018853</v>
      </c>
      <c r="R114" s="9">
        <f t="shared" si="110"/>
        <v>0.156366</v>
      </c>
      <c r="S114" s="13">
        <f t="shared" si="111"/>
        <v>0.7012588849358895</v>
      </c>
      <c r="T114" s="2">
        <f t="shared" si="112"/>
        <v>0.01</v>
      </c>
      <c r="U114" s="14">
        <f t="shared" si="113"/>
        <v>7.012588849358895E-3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2.1912588849358892E-2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11405</v>
      </c>
      <c r="AX114" s="1">
        <f t="shared" si="120"/>
        <v>26182198.369885862</v>
      </c>
    </row>
    <row r="115" spans="1:53" x14ac:dyDescent="0.15">
      <c r="C115" s="7">
        <v>10</v>
      </c>
      <c r="D115" s="7">
        <f t="shared" si="121"/>
        <v>20.007684819323</v>
      </c>
      <c r="E115" s="10">
        <f t="shared" si="122"/>
        <v>26.392896376084899</v>
      </c>
      <c r="F115" s="7" t="s">
        <v>83</v>
      </c>
      <c r="G115" s="1">
        <v>11</v>
      </c>
      <c r="H115" s="9">
        <f t="shared" si="103"/>
        <v>20.007684819323</v>
      </c>
      <c r="I115" s="9">
        <f t="shared" si="104"/>
        <v>293.15768481932298</v>
      </c>
      <c r="J115" s="9">
        <f t="shared" si="105"/>
        <v>0.19850327774030002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0.51450615199867578</v>
      </c>
      <c r="O115" s="9">
        <f t="shared" si="123"/>
        <v>0.54829927115782517</v>
      </c>
      <c r="P115" s="9">
        <f t="shared" si="108"/>
        <v>0.10883920250744585</v>
      </c>
      <c r="Q115" s="12">
        <f t="shared" si="109"/>
        <v>3.2651760752233749E-2</v>
      </c>
      <c r="R115" s="9">
        <f t="shared" si="110"/>
        <v>0.156366</v>
      </c>
      <c r="S115" s="13">
        <f t="shared" si="111"/>
        <v>0.20881624363502135</v>
      </c>
      <c r="T115" s="2">
        <f t="shared" si="112"/>
        <v>0.01</v>
      </c>
      <c r="U115" s="14">
        <f t="shared" si="113"/>
        <v>2.0881624363502135E-3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1.2038162436350214E-2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11405</v>
      </c>
      <c r="AX115" s="1">
        <f t="shared" si="120"/>
        <v>14383766.294535816</v>
      </c>
    </row>
    <row r="116" spans="1:53" x14ac:dyDescent="0.15">
      <c r="C116" s="7">
        <v>11</v>
      </c>
      <c r="D116" s="7">
        <f t="shared" si="121"/>
        <v>10.2126495963737</v>
      </c>
      <c r="E116" s="10">
        <f t="shared" si="122"/>
        <v>20.007684819323</v>
      </c>
      <c r="F116" s="7" t="s">
        <v>85</v>
      </c>
      <c r="G116" s="1">
        <v>12</v>
      </c>
      <c r="H116" s="9">
        <f t="shared" si="103"/>
        <v>10.2126495963737</v>
      </c>
      <c r="I116" s="9">
        <f t="shared" si="104"/>
        <v>283.36264959637367</v>
      </c>
      <c r="J116" s="9">
        <f t="shared" si="105"/>
        <v>6.2973277664613955E-2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0.96068006865037936</v>
      </c>
      <c r="P116" s="9">
        <f t="shared" si="108"/>
        <v>6.0497172709980736E-2</v>
      </c>
      <c r="Q116" s="12">
        <f t="shared" si="109"/>
        <v>1.8149151812994219E-2</v>
      </c>
      <c r="R116" s="9">
        <f t="shared" si="110"/>
        <v>0.156366</v>
      </c>
      <c r="S116" s="13">
        <f t="shared" si="111"/>
        <v>0.1160684024212055</v>
      </c>
      <c r="T116" s="2">
        <f t="shared" si="112"/>
        <v>0.01</v>
      </c>
      <c r="U116" s="14">
        <f t="shared" si="113"/>
        <v>1.160684024212055E-3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6.6506840242120556E-3</v>
      </c>
      <c r="AU116" s="9">
        <f t="shared" si="117"/>
        <v>52.122000000000007</v>
      </c>
      <c r="AV116" s="1">
        <f t="shared" si="118"/>
        <v>0.3</v>
      </c>
      <c r="AW116" s="1">
        <f t="shared" si="119"/>
        <v>11405</v>
      </c>
      <c r="AX116" s="1">
        <f t="shared" si="120"/>
        <v>7946552.076271235</v>
      </c>
      <c r="AY116" s="1">
        <f>SUM(AX105:AX116)</f>
        <v>217026915.70943618</v>
      </c>
    </row>
    <row r="117" spans="1:53" x14ac:dyDescent="0.15">
      <c r="C117" s="7">
        <v>12</v>
      </c>
      <c r="D117" s="7">
        <f t="shared" si="121"/>
        <v>8.4236956021249902</v>
      </c>
      <c r="E117" s="10">
        <f t="shared" si="122"/>
        <v>10.2126495963737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5.5637192800322604</v>
      </c>
      <c r="E121" s="7"/>
      <c r="F121" s="7"/>
      <c r="G121" s="1">
        <v>1</v>
      </c>
      <c r="H121" s="9">
        <f t="shared" ref="H121:H132" si="124">E122</f>
        <v>5.5637192800322604</v>
      </c>
      <c r="I121" s="9">
        <f t="shared" ref="I121:I132" si="125">H121+273.15</f>
        <v>278.71371928003225</v>
      </c>
      <c r="J121" s="9">
        <f t="shared" ref="J121:J132" si="126">EXP(($C$15*(I121-$C$13))/($C$16*I121*$C$13))</f>
        <v>3.5501007009146941E-2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1.0107136695504134E-2</v>
      </c>
      <c r="Q121" s="12">
        <f t="shared" ref="Q121:Q132" si="130">P121*$B$123</f>
        <v>3.3353551095163646E-3</v>
      </c>
      <c r="R121" s="9">
        <f t="shared" ref="R121:R132" si="131">L121*$B$123</f>
        <v>9.3951000000000007E-2</v>
      </c>
      <c r="S121" s="13">
        <f t="shared" ref="S121:S132" si="132">Q121/R121</f>
        <v>3.5501007009146941E-2</v>
      </c>
      <c r="T121" s="2">
        <f t="shared" ref="T121:T132" si="133">$B$122/100</f>
        <v>0.01</v>
      </c>
      <c r="U121" s="14">
        <f t="shared" ref="U121:U132" si="134">S121*T121</f>
        <v>3.5501007009146942E-4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5.8450100700914694E-3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130417.5</v>
      </c>
      <c r="AX121" s="1">
        <f t="shared" ref="AX121:AX132" si="141">AW121*10000*AV121*0.67*AU121*AT121</f>
        <v>47984098.986146592</v>
      </c>
      <c r="AZ121" s="1">
        <f t="shared" ref="AZ121:AZ132" si="142">$E$9/12</f>
        <v>14991.416666666666</v>
      </c>
      <c r="BA121" s="1">
        <f t="shared" ref="BA121:BA132" si="143">AZ121*10000*AV121*0.67*AU121*AT121</f>
        <v>5515744.5992746474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7.5396526582859096</v>
      </c>
      <c r="E122" s="10">
        <f t="shared" ref="E122:E133" si="145">D121</f>
        <v>5.5637192800322604</v>
      </c>
      <c r="F122" s="7" t="s">
        <v>83</v>
      </c>
      <c r="G122" s="1">
        <v>2</v>
      </c>
      <c r="H122" s="9">
        <f t="shared" si="124"/>
        <v>7.5396526582859096</v>
      </c>
      <c r="I122" s="9">
        <f t="shared" si="125"/>
        <v>280.68965265828587</v>
      </c>
      <c r="J122" s="9">
        <f t="shared" si="126"/>
        <v>4.5398833937575454E-2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0.5592928633044959</v>
      </c>
      <c r="P122" s="9">
        <f t="shared" si="129"/>
        <v>2.53912438236319E-2</v>
      </c>
      <c r="Q122" s="12">
        <f t="shared" si="130"/>
        <v>8.3791104617985269E-3</v>
      </c>
      <c r="R122" s="9">
        <f t="shared" si="131"/>
        <v>9.3951000000000007E-2</v>
      </c>
      <c r="S122" s="13">
        <f t="shared" si="132"/>
        <v>8.9185963553325948E-2</v>
      </c>
      <c r="T122" s="2">
        <f t="shared" si="133"/>
        <v>0.01</v>
      </c>
      <c r="U122" s="14">
        <f t="shared" si="134"/>
        <v>8.9185963553325954E-4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6.3818596355332598E-3</v>
      </c>
      <c r="AU122" s="9">
        <f t="shared" si="138"/>
        <v>28.47</v>
      </c>
      <c r="AV122" s="1">
        <f t="shared" si="139"/>
        <v>0.33</v>
      </c>
      <c r="AW122" s="1">
        <f t="shared" si="140"/>
        <v>130417.5</v>
      </c>
      <c r="AX122" s="1">
        <f t="shared" si="141"/>
        <v>52391318.542643532</v>
      </c>
      <c r="AZ122" s="1">
        <f t="shared" si="142"/>
        <v>14991.416666666666</v>
      </c>
      <c r="BA122" s="1">
        <f t="shared" si="143"/>
        <v>6022351.9542149538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7.5999571223678499</v>
      </c>
      <c r="E123" s="10">
        <f t="shared" si="145"/>
        <v>7.5396526582859096</v>
      </c>
      <c r="F123" s="7" t="s">
        <v>83</v>
      </c>
      <c r="G123" s="1">
        <v>3</v>
      </c>
      <c r="H123" s="9">
        <f t="shared" si="124"/>
        <v>7.5999571223678499</v>
      </c>
      <c r="I123" s="9">
        <f t="shared" si="125"/>
        <v>280.74995712236785</v>
      </c>
      <c r="J123" s="9">
        <f t="shared" si="126"/>
        <v>4.5738367577341538E-2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0.81860161948086407</v>
      </c>
      <c r="P123" s="9">
        <f t="shared" si="129"/>
        <v>3.7441501771222831E-2</v>
      </c>
      <c r="Q123" s="12">
        <f t="shared" si="130"/>
        <v>1.2355695584503534E-2</v>
      </c>
      <c r="R123" s="9">
        <f t="shared" si="131"/>
        <v>9.3951000000000007E-2</v>
      </c>
      <c r="S123" s="13">
        <f t="shared" si="132"/>
        <v>0.13151212424033307</v>
      </c>
      <c r="T123" s="2">
        <f t="shared" si="133"/>
        <v>0.01</v>
      </c>
      <c r="U123" s="14">
        <f t="shared" si="134"/>
        <v>1.3151212424033307E-3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6.8051212424033308E-3</v>
      </c>
      <c r="AU123" s="9">
        <f t="shared" si="138"/>
        <v>28.47</v>
      </c>
      <c r="AV123" s="1">
        <f t="shared" si="139"/>
        <v>0.33</v>
      </c>
      <c r="AW123" s="1">
        <f t="shared" si="140"/>
        <v>130417.5</v>
      </c>
      <c r="AX123" s="1">
        <f t="shared" si="141"/>
        <v>55866047.687254079</v>
      </c>
      <c r="AZ123" s="1">
        <f t="shared" si="142"/>
        <v>14991.416666666666</v>
      </c>
      <c r="BA123" s="1">
        <f t="shared" si="143"/>
        <v>6421770.0722640418</v>
      </c>
    </row>
    <row r="124" spans="1:53" x14ac:dyDescent="0.15">
      <c r="C124" s="7">
        <v>3</v>
      </c>
      <c r="D124" s="7">
        <f t="shared" si="144"/>
        <v>11.1011748723789</v>
      </c>
      <c r="E124" s="10">
        <f t="shared" si="145"/>
        <v>7.5999571223678499</v>
      </c>
      <c r="F124" s="7" t="s">
        <v>83</v>
      </c>
      <c r="G124" s="1">
        <v>4</v>
      </c>
      <c r="H124" s="9">
        <f t="shared" si="124"/>
        <v>11.1011748723789</v>
      </c>
      <c r="I124" s="9">
        <f t="shared" si="125"/>
        <v>284.2511748723789</v>
      </c>
      <c r="J124" s="9">
        <f t="shared" si="126"/>
        <v>7.0113788590971282E-2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1.0658601177096412</v>
      </c>
      <c r="P124" s="9">
        <f t="shared" si="129"/>
        <v>7.473149096064155E-2</v>
      </c>
      <c r="Q124" s="12">
        <f t="shared" si="130"/>
        <v>2.4661392017011712E-2</v>
      </c>
      <c r="R124" s="9">
        <f t="shared" si="131"/>
        <v>9.3951000000000007E-2</v>
      </c>
      <c r="S124" s="13">
        <f t="shared" si="132"/>
        <v>0.26249206519368301</v>
      </c>
      <c r="T124" s="2">
        <f t="shared" si="133"/>
        <v>0.01</v>
      </c>
      <c r="U124" s="14">
        <f t="shared" si="134"/>
        <v>2.6249206519368302E-3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8.1149206519368303E-3</v>
      </c>
      <c r="AU124" s="9">
        <f t="shared" si="138"/>
        <v>28.47</v>
      </c>
      <c r="AV124" s="1">
        <f t="shared" si="139"/>
        <v>0.33</v>
      </c>
      <c r="AW124" s="1">
        <f t="shared" si="140"/>
        <v>130417.5</v>
      </c>
      <c r="AX124" s="1">
        <f t="shared" si="141"/>
        <v>66618731.389314532</v>
      </c>
      <c r="AZ124" s="1">
        <f t="shared" si="142"/>
        <v>14991.416666666666</v>
      </c>
      <c r="BA124" s="1">
        <f t="shared" si="143"/>
        <v>7657784.883638775</v>
      </c>
    </row>
    <row r="125" spans="1:53" x14ac:dyDescent="0.15">
      <c r="C125" s="7">
        <v>4</v>
      </c>
      <c r="D125" s="7">
        <f t="shared" si="144"/>
        <v>16.780795359225099</v>
      </c>
      <c r="E125" s="10">
        <f t="shared" si="145"/>
        <v>11.1011748723789</v>
      </c>
      <c r="F125" s="7" t="s">
        <v>83</v>
      </c>
      <c r="G125" s="1">
        <v>5</v>
      </c>
      <c r="H125" s="9">
        <f t="shared" si="124"/>
        <v>16.780795359225099</v>
      </c>
      <c r="I125" s="9">
        <f t="shared" si="125"/>
        <v>289.9307953592251</v>
      </c>
      <c r="J125" s="9">
        <f t="shared" si="126"/>
        <v>0.13715944912631747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0.94157219541154957</v>
      </c>
      <c r="O125" s="9">
        <f t="shared" si="146"/>
        <v>0.33425643133744998</v>
      </c>
      <c r="P125" s="9">
        <f t="shared" si="129"/>
        <v>4.5846427989173398E-2</v>
      </c>
      <c r="Q125" s="12">
        <f t="shared" si="130"/>
        <v>1.5129321236427223E-2</v>
      </c>
      <c r="R125" s="9">
        <f t="shared" si="131"/>
        <v>9.3951000000000007E-2</v>
      </c>
      <c r="S125" s="13">
        <f t="shared" si="132"/>
        <v>0.16103416926299052</v>
      </c>
      <c r="T125" s="2">
        <f t="shared" si="133"/>
        <v>0.01</v>
      </c>
      <c r="U125" s="14">
        <f t="shared" si="134"/>
        <v>1.6103416926299052E-3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5.0000000000000001E-3</v>
      </c>
      <c r="AF125" s="2">
        <v>0.49</v>
      </c>
      <c r="AG125" s="14">
        <f t="shared" si="135"/>
        <v>2.4499999999999999E-3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1.1560341692629907E-2</v>
      </c>
      <c r="AU125" s="9">
        <f t="shared" si="138"/>
        <v>28.47</v>
      </c>
      <c r="AV125" s="1">
        <f t="shared" si="139"/>
        <v>0.33</v>
      </c>
      <c r="AW125" s="1">
        <f t="shared" si="140"/>
        <v>130417.5</v>
      </c>
      <c r="AX125" s="1">
        <f t="shared" si="141"/>
        <v>94903614.098332956</v>
      </c>
      <c r="AZ125" s="1">
        <f t="shared" si="142"/>
        <v>14991.416666666666</v>
      </c>
      <c r="BA125" s="1">
        <f t="shared" si="143"/>
        <v>10909115.894114291</v>
      </c>
    </row>
    <row r="126" spans="1:53" x14ac:dyDescent="0.15">
      <c r="C126" s="7">
        <v>5</v>
      </c>
      <c r="D126" s="7">
        <f t="shared" si="144"/>
        <v>23.680856662916199</v>
      </c>
      <c r="E126" s="10">
        <f t="shared" si="145"/>
        <v>16.780795359225099</v>
      </c>
      <c r="F126" s="7" t="s">
        <v>85</v>
      </c>
      <c r="G126" s="1">
        <v>6</v>
      </c>
      <c r="H126" s="9">
        <f t="shared" si="124"/>
        <v>23.680856662916199</v>
      </c>
      <c r="I126" s="9">
        <f t="shared" si="125"/>
        <v>296.83085666291618</v>
      </c>
      <c r="J126" s="9">
        <f t="shared" si="126"/>
        <v>0.29940890441939438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0.57311000334827666</v>
      </c>
      <c r="P126" s="9">
        <f t="shared" si="129"/>
        <v>0.17159423821430297</v>
      </c>
      <c r="Q126" s="12">
        <f t="shared" si="130"/>
        <v>5.6626098610719981E-2</v>
      </c>
      <c r="R126" s="9">
        <f t="shared" si="131"/>
        <v>9.3951000000000007E-2</v>
      </c>
      <c r="S126" s="13">
        <f t="shared" si="132"/>
        <v>0.60271948793221974</v>
      </c>
      <c r="T126" s="2">
        <f t="shared" si="133"/>
        <v>0.01</v>
      </c>
      <c r="U126" s="14">
        <f t="shared" si="134"/>
        <v>6.027194879322198E-3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2.0927194879322202E-2</v>
      </c>
      <c r="AU126" s="9">
        <f t="shared" si="138"/>
        <v>28.47</v>
      </c>
      <c r="AV126" s="1">
        <f t="shared" si="139"/>
        <v>0.33</v>
      </c>
      <c r="AW126" s="1">
        <f t="shared" si="140"/>
        <v>130417.5</v>
      </c>
      <c r="AX126" s="1">
        <f t="shared" si="141"/>
        <v>171799976.14205346</v>
      </c>
      <c r="AZ126" s="1">
        <f t="shared" si="142"/>
        <v>14991.416666666666</v>
      </c>
      <c r="BA126" s="1">
        <f t="shared" si="143"/>
        <v>19748308.514339842</v>
      </c>
    </row>
    <row r="127" spans="1:53" x14ac:dyDescent="0.15">
      <c r="C127" s="7">
        <v>6</v>
      </c>
      <c r="D127" s="7">
        <f t="shared" si="144"/>
        <v>29.2640630055438</v>
      </c>
      <c r="E127" s="10">
        <f t="shared" si="145"/>
        <v>23.680856662916199</v>
      </c>
      <c r="F127" s="7" t="s">
        <v>83</v>
      </c>
      <c r="G127" s="1">
        <v>7</v>
      </c>
      <c r="H127" s="9">
        <f t="shared" si="124"/>
        <v>29.2640630055438</v>
      </c>
      <c r="I127" s="9">
        <f t="shared" si="125"/>
        <v>302.41406300554377</v>
      </c>
      <c r="J127" s="9">
        <f t="shared" si="126"/>
        <v>0.54862424166479362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0.68621576513397375</v>
      </c>
      <c r="P127" s="9">
        <f t="shared" si="129"/>
        <v>0.37647460376505248</v>
      </c>
      <c r="Q127" s="12">
        <f t="shared" si="130"/>
        <v>0.12423661924246733</v>
      </c>
      <c r="R127" s="9">
        <f t="shared" si="131"/>
        <v>9.3951000000000007E-2</v>
      </c>
      <c r="S127" s="13">
        <f t="shared" si="132"/>
        <v>1.3223554751143396</v>
      </c>
      <c r="T127" s="2">
        <f t="shared" si="133"/>
        <v>0.01</v>
      </c>
      <c r="U127" s="14">
        <f t="shared" si="134"/>
        <v>1.3223554751143396E-2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2.8123554751143399E-2</v>
      </c>
      <c r="AU127" s="9">
        <f t="shared" si="138"/>
        <v>28.47</v>
      </c>
      <c r="AV127" s="1">
        <f t="shared" si="139"/>
        <v>0.33</v>
      </c>
      <c r="AW127" s="1">
        <f t="shared" si="140"/>
        <v>130417.5</v>
      </c>
      <c r="AX127" s="1">
        <f t="shared" si="141"/>
        <v>230877863.14114255</v>
      </c>
      <c r="AZ127" s="1">
        <f t="shared" si="142"/>
        <v>14991.416666666666</v>
      </c>
      <c r="BA127" s="1">
        <f t="shared" si="143"/>
        <v>26539277.669473119</v>
      </c>
    </row>
    <row r="128" spans="1:53" x14ac:dyDescent="0.15">
      <c r="C128" s="7">
        <v>7</v>
      </c>
      <c r="D128" s="7">
        <f t="shared" si="144"/>
        <v>31.4668483917972</v>
      </c>
      <c r="E128" s="10">
        <f t="shared" si="145"/>
        <v>29.2640630055438</v>
      </c>
      <c r="F128" s="7" t="s">
        <v>83</v>
      </c>
      <c r="G128" s="1">
        <v>8</v>
      </c>
      <c r="H128" s="9">
        <f t="shared" si="124"/>
        <v>31.4668483917972</v>
      </c>
      <c r="I128" s="9">
        <f t="shared" si="125"/>
        <v>304.61684839179719</v>
      </c>
      <c r="J128" s="9">
        <f t="shared" si="126"/>
        <v>0.6924527963772914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0.59444116136892122</v>
      </c>
      <c r="P128" s="9">
        <f t="shared" si="129"/>
        <v>0.41162244447167423</v>
      </c>
      <c r="Q128" s="12">
        <f t="shared" si="130"/>
        <v>0.1358354066756525</v>
      </c>
      <c r="R128" s="9">
        <f t="shared" si="131"/>
        <v>9.3951000000000007E-2</v>
      </c>
      <c r="S128" s="13">
        <f t="shared" si="132"/>
        <v>1.4458111853588838</v>
      </c>
      <c r="T128" s="2">
        <f t="shared" si="133"/>
        <v>0.01</v>
      </c>
      <c r="U128" s="14">
        <f t="shared" si="134"/>
        <v>1.4458111853588838E-2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2.9358111853588838E-2</v>
      </c>
      <c r="AU128" s="9">
        <f t="shared" si="138"/>
        <v>28.47</v>
      </c>
      <c r="AV128" s="1">
        <f t="shared" si="139"/>
        <v>0.33</v>
      </c>
      <c r="AW128" s="1">
        <f t="shared" si="140"/>
        <v>130417.5</v>
      </c>
      <c r="AX128" s="1">
        <f t="shared" si="141"/>
        <v>241012851.70359427</v>
      </c>
      <c r="AZ128" s="1">
        <f t="shared" si="142"/>
        <v>14991.416666666666</v>
      </c>
      <c r="BA128" s="1">
        <f t="shared" si="143"/>
        <v>27704288.779574256</v>
      </c>
    </row>
    <row r="129" spans="1:54" x14ac:dyDescent="0.15">
      <c r="C129" s="7">
        <v>8</v>
      </c>
      <c r="D129" s="7">
        <f t="shared" si="144"/>
        <v>29.273368868302299</v>
      </c>
      <c r="E129" s="10">
        <f t="shared" si="145"/>
        <v>31.4668483917972</v>
      </c>
      <c r="F129" s="7" t="s">
        <v>83</v>
      </c>
      <c r="G129" s="1">
        <v>9</v>
      </c>
      <c r="H129" s="9">
        <f t="shared" si="124"/>
        <v>29.273368868302299</v>
      </c>
      <c r="I129" s="9">
        <f t="shared" si="125"/>
        <v>302.4233688683023</v>
      </c>
      <c r="J129" s="9">
        <f t="shared" si="126"/>
        <v>0.54916804920288509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0.46751871689724706</v>
      </c>
      <c r="P129" s="9">
        <f t="shared" si="129"/>
        <v>0.25674634172429706</v>
      </c>
      <c r="Q129" s="12">
        <f t="shared" si="130"/>
        <v>8.4726292769018038E-2</v>
      </c>
      <c r="R129" s="9">
        <f t="shared" si="131"/>
        <v>9.3951000000000007E-2</v>
      </c>
      <c r="S129" s="13">
        <f t="shared" si="132"/>
        <v>0.90181363443729212</v>
      </c>
      <c r="T129" s="2">
        <f t="shared" si="133"/>
        <v>0.01</v>
      </c>
      <c r="U129" s="14">
        <f t="shared" si="134"/>
        <v>9.0181363443729221E-3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2.3918136344372926E-2</v>
      </c>
      <c r="AU129" s="9">
        <f t="shared" si="138"/>
        <v>28.47</v>
      </c>
      <c r="AV129" s="1">
        <f t="shared" si="139"/>
        <v>0.33</v>
      </c>
      <c r="AW129" s="1">
        <f t="shared" si="140"/>
        <v>130417.5</v>
      </c>
      <c r="AX129" s="1">
        <f t="shared" si="141"/>
        <v>196353848.52204037</v>
      </c>
      <c r="AZ129" s="1">
        <f t="shared" si="142"/>
        <v>14991.416666666666</v>
      </c>
      <c r="BA129" s="1">
        <f t="shared" si="143"/>
        <v>22570762.03191641</v>
      </c>
    </row>
    <row r="130" spans="1:54" x14ac:dyDescent="0.15">
      <c r="C130" s="7">
        <v>9</v>
      </c>
      <c r="D130" s="7">
        <f t="shared" si="144"/>
        <v>26.392896376084899</v>
      </c>
      <c r="E130" s="10">
        <f t="shared" si="145"/>
        <v>29.273368868302299</v>
      </c>
      <c r="F130" s="7" t="s">
        <v>83</v>
      </c>
      <c r="G130" s="1">
        <v>10</v>
      </c>
      <c r="H130" s="9">
        <f t="shared" si="124"/>
        <v>26.392896376084899</v>
      </c>
      <c r="I130" s="9">
        <f t="shared" si="125"/>
        <v>299.54289637608485</v>
      </c>
      <c r="J130" s="9">
        <f t="shared" si="126"/>
        <v>0.40294558192383251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0.49547237517295001</v>
      </c>
      <c r="P130" s="9">
        <f t="shared" si="129"/>
        <v>0.1996484045412478</v>
      </c>
      <c r="Q130" s="12">
        <f t="shared" si="130"/>
        <v>6.5883973498611775E-2</v>
      </c>
      <c r="R130" s="9">
        <f t="shared" si="131"/>
        <v>9.3951000000000007E-2</v>
      </c>
      <c r="S130" s="13">
        <f t="shared" si="132"/>
        <v>0.70125888493588973</v>
      </c>
      <c r="T130" s="2">
        <f t="shared" si="133"/>
        <v>0.01</v>
      </c>
      <c r="U130" s="14">
        <f t="shared" si="134"/>
        <v>7.0125888493588976E-3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2.1912588849358899E-2</v>
      </c>
      <c r="AU130" s="9">
        <f t="shared" si="138"/>
        <v>28.47</v>
      </c>
      <c r="AV130" s="1">
        <f t="shared" si="139"/>
        <v>0.33</v>
      </c>
      <c r="AW130" s="1">
        <f t="shared" si="140"/>
        <v>130417.5</v>
      </c>
      <c r="AX130" s="1">
        <f t="shared" si="141"/>
        <v>179889481.75993735</v>
      </c>
      <c r="AZ130" s="1">
        <f t="shared" si="142"/>
        <v>14991.416666666666</v>
      </c>
      <c r="BA130" s="1">
        <f t="shared" si="143"/>
        <v>20678192.535617955</v>
      </c>
    </row>
    <row r="131" spans="1:54" x14ac:dyDescent="0.15">
      <c r="C131" s="7">
        <v>10</v>
      </c>
      <c r="D131" s="7">
        <f t="shared" si="144"/>
        <v>20.007684819323</v>
      </c>
      <c r="E131" s="10">
        <f t="shared" si="145"/>
        <v>26.392896376084899</v>
      </c>
      <c r="F131" s="7" t="s">
        <v>83</v>
      </c>
      <c r="G131" s="1">
        <v>11</v>
      </c>
      <c r="H131" s="9">
        <f t="shared" si="124"/>
        <v>20.007684819323</v>
      </c>
      <c r="I131" s="9">
        <f t="shared" si="125"/>
        <v>293.15768481932298</v>
      </c>
      <c r="J131" s="9">
        <f t="shared" si="126"/>
        <v>0.19850327774030002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0.28103277210011707</v>
      </c>
      <c r="O131" s="9">
        <f t="shared" si="146"/>
        <v>0.29949119853158518</v>
      </c>
      <c r="P131" s="9">
        <f t="shared" si="129"/>
        <v>5.9449984562890586E-2</v>
      </c>
      <c r="Q131" s="12">
        <f t="shared" si="130"/>
        <v>1.9618494905753896E-2</v>
      </c>
      <c r="R131" s="9">
        <f t="shared" si="131"/>
        <v>9.3951000000000007E-2</v>
      </c>
      <c r="S131" s="13">
        <f t="shared" si="132"/>
        <v>0.20881624363502138</v>
      </c>
      <c r="T131" s="2">
        <f t="shared" si="133"/>
        <v>0.01</v>
      </c>
      <c r="U131" s="14">
        <f t="shared" si="134"/>
        <v>2.088162436350214E-3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1.2038162436350214E-2</v>
      </c>
      <c r="AU131" s="9">
        <f t="shared" si="138"/>
        <v>28.47</v>
      </c>
      <c r="AV131" s="1">
        <f t="shared" si="139"/>
        <v>0.33</v>
      </c>
      <c r="AW131" s="1">
        <f t="shared" si="140"/>
        <v>130417.5</v>
      </c>
      <c r="AX131" s="1">
        <f t="shared" si="141"/>
        <v>98826241.705363005</v>
      </c>
      <c r="AZ131" s="1">
        <f t="shared" si="142"/>
        <v>14991.416666666666</v>
      </c>
      <c r="BA131" s="1">
        <f t="shared" si="143"/>
        <v>11360019.682985855</v>
      </c>
    </row>
    <row r="132" spans="1:54" x14ac:dyDescent="0.15">
      <c r="C132" s="7">
        <v>11</v>
      </c>
      <c r="D132" s="7">
        <f t="shared" si="144"/>
        <v>10.2126495963737</v>
      </c>
      <c r="E132" s="10">
        <f t="shared" si="145"/>
        <v>20.007684819323</v>
      </c>
      <c r="F132" s="7" t="s">
        <v>85</v>
      </c>
      <c r="G132" s="1">
        <v>12</v>
      </c>
      <c r="H132" s="9">
        <f t="shared" si="124"/>
        <v>10.2126495963737</v>
      </c>
      <c r="I132" s="9">
        <f t="shared" si="125"/>
        <v>283.36264959637367</v>
      </c>
      <c r="J132" s="9">
        <f t="shared" si="126"/>
        <v>6.2973277664613955E-2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0.52474121396869455</v>
      </c>
      <c r="P132" s="9">
        <f t="shared" si="129"/>
        <v>3.3044674169317202E-2</v>
      </c>
      <c r="Q132" s="12">
        <f t="shared" si="130"/>
        <v>1.0904742475874677E-2</v>
      </c>
      <c r="R132" s="9">
        <f t="shared" si="131"/>
        <v>9.3951000000000007E-2</v>
      </c>
      <c r="S132" s="13">
        <f t="shared" si="132"/>
        <v>0.11606840242120547</v>
      </c>
      <c r="T132" s="2">
        <f t="shared" si="133"/>
        <v>0.01</v>
      </c>
      <c r="U132" s="14">
        <f t="shared" si="134"/>
        <v>1.1606840242120548E-3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6.6506840242120547E-3</v>
      </c>
      <c r="AU132" s="9">
        <f t="shared" si="138"/>
        <v>28.47</v>
      </c>
      <c r="AV132" s="1">
        <f t="shared" si="139"/>
        <v>0.33</v>
      </c>
      <c r="AW132" s="1">
        <f t="shared" si="140"/>
        <v>130417.5</v>
      </c>
      <c r="AX132" s="1">
        <f t="shared" si="141"/>
        <v>54598208.851055227</v>
      </c>
      <c r="AY132" s="1">
        <f>SUM(AX121:AX132)</f>
        <v>1491122282.5288777</v>
      </c>
      <c r="AZ132" s="1">
        <f t="shared" si="142"/>
        <v>14991.416666666666</v>
      </c>
      <c r="BA132" s="1">
        <f t="shared" si="143"/>
        <v>6276032.7267418634</v>
      </c>
      <c r="BB132" s="1">
        <f>SUM(BA121:BA132)</f>
        <v>171403649.344156</v>
      </c>
    </row>
    <row r="133" spans="1:54" x14ac:dyDescent="0.15">
      <c r="C133" s="7">
        <v>12</v>
      </c>
      <c r="D133" s="7">
        <f t="shared" si="144"/>
        <v>8.4236956021249902</v>
      </c>
      <c r="E133" s="10">
        <f t="shared" si="145"/>
        <v>10.2126495963737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5.5637192800322604</v>
      </c>
      <c r="E136" s="7"/>
      <c r="F136" s="7"/>
      <c r="G136" s="1">
        <v>1</v>
      </c>
      <c r="H136" s="9">
        <f t="shared" ref="H136:H147" si="147">E137</f>
        <v>5.5637192800322604</v>
      </c>
      <c r="I136" s="9">
        <f t="shared" ref="I136:I147" si="148">H136+273.15</f>
        <v>278.71371928003225</v>
      </c>
      <c r="J136" s="9">
        <f t="shared" ref="J136:J147" si="149">EXP(($C$15*(I136-$C$13))/($C$16*I136*$C$13))</f>
        <v>3.5501007009146941E-2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2.6946965409861717E-2</v>
      </c>
      <c r="Q136" s="12">
        <f t="shared" ref="Q136:Q147" si="153">P136*$B$138</f>
        <v>7.0062110065640471E-3</v>
      </c>
      <c r="R136" s="9">
        <f t="shared" ref="R136:R147" si="154">L136*$B$138</f>
        <v>0.19735245833333334</v>
      </c>
      <c r="S136" s="13">
        <f t="shared" ref="S136:S147" si="155">Q136/R136</f>
        <v>3.5501007009146941E-2</v>
      </c>
      <c r="T136" s="2">
        <f t="shared" ref="T136:T147" si="156">$B$137/100</f>
        <v>0.01</v>
      </c>
      <c r="U136" s="14">
        <f t="shared" ref="U136:U147" si="157">S136*T136</f>
        <v>3.5501007009146942E-4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5.8450100700914694E-3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12248.833333333334</v>
      </c>
      <c r="AX136" s="1">
        <f t="shared" ref="AX136:AX147" si="164">AW136*10000*AV136*0.67*AU136*AT136</f>
        <v>9466672.0513975173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7.5396526582859096</v>
      </c>
      <c r="E137" s="10">
        <f t="shared" ref="E137:E148" si="166">D136</f>
        <v>5.5637192800322604</v>
      </c>
      <c r="F137" s="7" t="s">
        <v>83</v>
      </c>
      <c r="G137" s="1">
        <v>2</v>
      </c>
      <c r="H137" s="9">
        <f t="shared" si="147"/>
        <v>7.5396526582859096</v>
      </c>
      <c r="I137" s="9">
        <f t="shared" si="148"/>
        <v>280.68965265828587</v>
      </c>
      <c r="J137" s="9">
        <f t="shared" si="149"/>
        <v>4.5398833937575454E-2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1.4911488679234717</v>
      </c>
      <c r="P137" s="9">
        <f t="shared" si="152"/>
        <v>6.7696419831061325E-2</v>
      </c>
      <c r="Q137" s="12">
        <f t="shared" si="153"/>
        <v>1.7601069156075944E-2</v>
      </c>
      <c r="R137" s="9">
        <f t="shared" si="154"/>
        <v>0.19735245833333334</v>
      </c>
      <c r="S137" s="13">
        <f t="shared" si="155"/>
        <v>8.9185963553325948E-2</v>
      </c>
      <c r="T137" s="2">
        <f t="shared" si="156"/>
        <v>0.01</v>
      </c>
      <c r="U137" s="14">
        <f t="shared" si="157"/>
        <v>8.9185963553325954E-4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6.3818596355332598E-3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12248.833333333334</v>
      </c>
      <c r="AX137" s="1">
        <f t="shared" si="164"/>
        <v>10336162.217544172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7.5999571223678499</v>
      </c>
      <c r="E138" s="10">
        <f t="shared" si="166"/>
        <v>7.5396526582859096</v>
      </c>
      <c r="F138" s="7" t="s">
        <v>83</v>
      </c>
      <c r="G138" s="1">
        <v>3</v>
      </c>
      <c r="H138" s="9">
        <f t="shared" si="147"/>
        <v>7.5999571223678499</v>
      </c>
      <c r="I138" s="9">
        <f t="shared" si="148"/>
        <v>280.74995712236785</v>
      </c>
      <c r="J138" s="9">
        <f t="shared" si="149"/>
        <v>4.5738367577341538E-2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2.1825003647590773</v>
      </c>
      <c r="P138" s="9">
        <f t="shared" si="152"/>
        <v>9.9824003921032661E-2</v>
      </c>
      <c r="Q138" s="12">
        <f t="shared" si="153"/>
        <v>2.5954241019468492E-2</v>
      </c>
      <c r="R138" s="9">
        <f t="shared" si="154"/>
        <v>0.19735245833333334</v>
      </c>
      <c r="S138" s="13">
        <f t="shared" si="155"/>
        <v>0.13151212424033309</v>
      </c>
      <c r="T138" s="2">
        <f t="shared" si="156"/>
        <v>0.01</v>
      </c>
      <c r="U138" s="14">
        <f t="shared" si="157"/>
        <v>1.315121242403331E-3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6.8051212424033308E-3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12248.833333333334</v>
      </c>
      <c r="AX138" s="1">
        <f t="shared" si="164"/>
        <v>11021683.504272049</v>
      </c>
    </row>
    <row r="139" spans="1:54" x14ac:dyDescent="0.15">
      <c r="C139" s="7">
        <v>3</v>
      </c>
      <c r="D139" s="7">
        <f t="shared" si="165"/>
        <v>11.1011748723789</v>
      </c>
      <c r="E139" s="10">
        <f t="shared" si="166"/>
        <v>7.5999571223678499</v>
      </c>
      <c r="F139" s="7" t="s">
        <v>83</v>
      </c>
      <c r="G139" s="1">
        <v>4</v>
      </c>
      <c r="H139" s="9">
        <f t="shared" si="147"/>
        <v>11.1011748723789</v>
      </c>
      <c r="I139" s="9">
        <f t="shared" si="148"/>
        <v>284.2511748723789</v>
      </c>
      <c r="J139" s="9">
        <f t="shared" si="149"/>
        <v>7.0113788590971282E-2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2.8417242775047113</v>
      </c>
      <c r="P139" s="9">
        <f t="shared" si="152"/>
        <v>0.19924405522679595</v>
      </c>
      <c r="Q139" s="12">
        <f t="shared" si="153"/>
        <v>5.1803454358966945E-2</v>
      </c>
      <c r="R139" s="9">
        <f t="shared" si="154"/>
        <v>0.19735245833333334</v>
      </c>
      <c r="S139" s="13">
        <f t="shared" si="155"/>
        <v>0.26249206519368301</v>
      </c>
      <c r="T139" s="2">
        <f t="shared" si="156"/>
        <v>0.01</v>
      </c>
      <c r="U139" s="14">
        <f t="shared" si="157"/>
        <v>2.6249206519368302E-3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8.1149206519368303E-3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12248.833333333334</v>
      </c>
      <c r="AX139" s="1">
        <f t="shared" si="164"/>
        <v>13143055.634427115</v>
      </c>
    </row>
    <row r="140" spans="1:54" x14ac:dyDescent="0.15">
      <c r="C140" s="7">
        <v>4</v>
      </c>
      <c r="D140" s="7">
        <f t="shared" si="165"/>
        <v>16.780795359225099</v>
      </c>
      <c r="E140" s="10">
        <f t="shared" si="166"/>
        <v>11.1011748723789</v>
      </c>
      <c r="F140" s="7" t="s">
        <v>83</v>
      </c>
      <c r="G140" s="1">
        <v>5</v>
      </c>
      <c r="H140" s="9">
        <f t="shared" si="147"/>
        <v>16.780795359225099</v>
      </c>
      <c r="I140" s="9">
        <f t="shared" si="148"/>
        <v>289.9307953592251</v>
      </c>
      <c r="J140" s="9">
        <f t="shared" si="149"/>
        <v>0.13715944912631747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3.4015281389445824</v>
      </c>
      <c r="P140" s="9">
        <f t="shared" si="152"/>
        <v>0.46655172572530679</v>
      </c>
      <c r="Q140" s="12">
        <f t="shared" si="153"/>
        <v>0.12130344868857977</v>
      </c>
      <c r="R140" s="9">
        <f t="shared" si="154"/>
        <v>0.19735245833333334</v>
      </c>
      <c r="S140" s="13">
        <f t="shared" si="155"/>
        <v>0.6146538518597785</v>
      </c>
      <c r="T140" s="2">
        <f t="shared" si="156"/>
        <v>0.01</v>
      </c>
      <c r="U140" s="14">
        <f t="shared" si="157"/>
        <v>6.1465385185977854E-3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5.0000000000000001E-3</v>
      </c>
      <c r="AF140" s="2">
        <v>0.49</v>
      </c>
      <c r="AG140" s="14">
        <f t="shared" si="158"/>
        <v>2.4499999999999999E-3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1.6096538518597787E-2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12248.833333333334</v>
      </c>
      <c r="AX140" s="1">
        <f t="shared" si="164"/>
        <v>26070211.939920343</v>
      </c>
    </row>
    <row r="141" spans="1:54" x14ac:dyDescent="0.15">
      <c r="C141" s="7">
        <v>5</v>
      </c>
      <c r="D141" s="7">
        <f t="shared" si="165"/>
        <v>23.680856662916199</v>
      </c>
      <c r="E141" s="10">
        <f t="shared" si="166"/>
        <v>16.780795359225099</v>
      </c>
      <c r="F141" s="7" t="s">
        <v>85</v>
      </c>
      <c r="G141" s="1">
        <v>6</v>
      </c>
      <c r="H141" s="9">
        <f t="shared" si="147"/>
        <v>23.680856662916199</v>
      </c>
      <c r="I141" s="9">
        <f t="shared" si="148"/>
        <v>296.83085666291618</v>
      </c>
      <c r="J141" s="9">
        <f t="shared" si="149"/>
        <v>0.29940890441939438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3.6940243298859419</v>
      </c>
      <c r="P141" s="9">
        <f t="shared" si="152"/>
        <v>1.1060237775097375</v>
      </c>
      <c r="Q141" s="12">
        <f t="shared" si="153"/>
        <v>0.28756618215253177</v>
      </c>
      <c r="R141" s="9">
        <f t="shared" si="154"/>
        <v>0.19735245833333334</v>
      </c>
      <c r="S141" s="13">
        <f t="shared" si="155"/>
        <v>1.4571198381872961</v>
      </c>
      <c r="T141" s="2">
        <f t="shared" si="156"/>
        <v>0.01</v>
      </c>
      <c r="U141" s="14">
        <f t="shared" si="157"/>
        <v>1.4571198381872961E-2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2.9471198381872961E-2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12248.833333333334</v>
      </c>
      <c r="AX141" s="1">
        <f t="shared" si="164"/>
        <v>47732025.556373842</v>
      </c>
    </row>
    <row r="142" spans="1:54" x14ac:dyDescent="0.15">
      <c r="C142" s="7">
        <v>6</v>
      </c>
      <c r="D142" s="7">
        <f t="shared" si="165"/>
        <v>29.2640630055438</v>
      </c>
      <c r="E142" s="10">
        <f t="shared" si="166"/>
        <v>23.680856662916199</v>
      </c>
      <c r="F142" s="7" t="s">
        <v>83</v>
      </c>
      <c r="G142" s="1">
        <v>7</v>
      </c>
      <c r="H142" s="9">
        <f t="shared" si="147"/>
        <v>29.2640630055438</v>
      </c>
      <c r="I142" s="9">
        <f t="shared" si="148"/>
        <v>302.41406300554377</v>
      </c>
      <c r="J142" s="9">
        <f t="shared" si="149"/>
        <v>0.54862424166479362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3.3470484690428708</v>
      </c>
      <c r="P142" s="9">
        <f t="shared" si="152"/>
        <v>1.8362719281439535</v>
      </c>
      <c r="Q142" s="12">
        <f t="shared" si="153"/>
        <v>0.47743070131742793</v>
      </c>
      <c r="R142" s="9">
        <f t="shared" si="154"/>
        <v>0.19735245833333334</v>
      </c>
      <c r="S142" s="13">
        <f t="shared" si="155"/>
        <v>2.4191778777391022</v>
      </c>
      <c r="T142" s="2">
        <f t="shared" si="156"/>
        <v>0.01</v>
      </c>
      <c r="U142" s="14">
        <f t="shared" si="157"/>
        <v>2.4191778777391024E-2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3.9091778777391027E-2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12248.833333333334</v>
      </c>
      <c r="AX142" s="1">
        <f t="shared" si="164"/>
        <v>63313671.859174572</v>
      </c>
    </row>
    <row r="143" spans="1:54" x14ac:dyDescent="0.15">
      <c r="C143" s="7">
        <v>7</v>
      </c>
      <c r="D143" s="7">
        <f t="shared" si="165"/>
        <v>31.4668483917972</v>
      </c>
      <c r="E143" s="10">
        <f t="shared" si="166"/>
        <v>29.2640630055438</v>
      </c>
      <c r="F143" s="7" t="s">
        <v>83</v>
      </c>
      <c r="G143" s="1">
        <v>8</v>
      </c>
      <c r="H143" s="9">
        <f t="shared" si="147"/>
        <v>31.4668483917972</v>
      </c>
      <c r="I143" s="9">
        <f t="shared" si="148"/>
        <v>304.61684839179719</v>
      </c>
      <c r="J143" s="9">
        <f t="shared" si="149"/>
        <v>0.6924527963772914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2.2698244575655835</v>
      </c>
      <c r="P143" s="9">
        <f t="shared" si="152"/>
        <v>1.5717462929268569</v>
      </c>
      <c r="Q143" s="12">
        <f t="shared" si="153"/>
        <v>0.40865403616098278</v>
      </c>
      <c r="R143" s="9">
        <f t="shared" si="154"/>
        <v>0.19735245833333334</v>
      </c>
      <c r="S143" s="13">
        <f t="shared" si="155"/>
        <v>2.0706812553140619</v>
      </c>
      <c r="T143" s="2">
        <f t="shared" si="156"/>
        <v>0.01</v>
      </c>
      <c r="U143" s="14">
        <f t="shared" si="157"/>
        <v>2.0706812553140618E-2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3.5606812553140618E-2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12248.833333333334</v>
      </c>
      <c r="AX143" s="1">
        <f t="shared" si="164"/>
        <v>57669364.670725293</v>
      </c>
    </row>
    <row r="144" spans="1:54" x14ac:dyDescent="0.15">
      <c r="C144" s="7">
        <v>8</v>
      </c>
      <c r="D144" s="7">
        <f t="shared" si="165"/>
        <v>29.273368868302299</v>
      </c>
      <c r="E144" s="10">
        <f t="shared" si="166"/>
        <v>31.4668483917972</v>
      </c>
      <c r="F144" s="7" t="s">
        <v>83</v>
      </c>
      <c r="G144" s="1">
        <v>9</v>
      </c>
      <c r="H144" s="9">
        <f t="shared" si="147"/>
        <v>29.273368868302299</v>
      </c>
      <c r="I144" s="9">
        <f t="shared" si="148"/>
        <v>302.4233688683023</v>
      </c>
      <c r="J144" s="9">
        <f t="shared" si="149"/>
        <v>0.54916804920288509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1.4571260813053935</v>
      </c>
      <c r="P144" s="9">
        <f t="shared" si="152"/>
        <v>0.80020708751312741</v>
      </c>
      <c r="Q144" s="12">
        <f t="shared" si="153"/>
        <v>0.20805384275341313</v>
      </c>
      <c r="R144" s="9">
        <f t="shared" si="154"/>
        <v>0.19735245833333334</v>
      </c>
      <c r="S144" s="13">
        <f t="shared" si="155"/>
        <v>1.0542247333043344</v>
      </c>
      <c r="T144" s="2">
        <f t="shared" si="156"/>
        <v>0.01</v>
      </c>
      <c r="U144" s="14">
        <f t="shared" si="157"/>
        <v>1.0542247333043344E-2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2.5442247333043344E-2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12248.833333333334</v>
      </c>
      <c r="AX144" s="1">
        <f t="shared" si="164"/>
        <v>41206671.82164415</v>
      </c>
    </row>
    <row r="145" spans="3:51" x14ac:dyDescent="0.15">
      <c r="C145" s="7">
        <v>9</v>
      </c>
      <c r="D145" s="7">
        <f t="shared" si="165"/>
        <v>26.392896376084899</v>
      </c>
      <c r="E145" s="10">
        <f t="shared" si="166"/>
        <v>29.273368868302299</v>
      </c>
      <c r="F145" s="7" t="s">
        <v>83</v>
      </c>
      <c r="G145" s="1">
        <v>10</v>
      </c>
      <c r="H145" s="9">
        <f t="shared" si="147"/>
        <v>26.392896376084899</v>
      </c>
      <c r="I145" s="9">
        <f t="shared" si="148"/>
        <v>299.54289637608485</v>
      </c>
      <c r="J145" s="9">
        <f t="shared" si="149"/>
        <v>0.40294558192383251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1.4159669104589327</v>
      </c>
      <c r="P145" s="9">
        <f t="shared" si="152"/>
        <v>0.57055761071976585</v>
      </c>
      <c r="Q145" s="12">
        <f t="shared" si="153"/>
        <v>0.14834497878713912</v>
      </c>
      <c r="R145" s="9">
        <f t="shared" si="154"/>
        <v>0.19735245833333334</v>
      </c>
      <c r="S145" s="13">
        <f t="shared" si="155"/>
        <v>0.75167535302033417</v>
      </c>
      <c r="T145" s="2">
        <f t="shared" si="156"/>
        <v>0.01</v>
      </c>
      <c r="U145" s="14">
        <f t="shared" si="157"/>
        <v>7.5167535302033415E-3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2.2416753530203344E-2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12248.833333333334</v>
      </c>
      <c r="AX145" s="1">
        <f t="shared" si="164"/>
        <v>36306533.535898887</v>
      </c>
    </row>
    <row r="146" spans="3:51" x14ac:dyDescent="0.15">
      <c r="C146" s="7">
        <v>10</v>
      </c>
      <c r="D146" s="7">
        <f t="shared" si="165"/>
        <v>20.007684819323</v>
      </c>
      <c r="E146" s="10">
        <f t="shared" si="166"/>
        <v>26.392896376084899</v>
      </c>
      <c r="F146" s="7" t="s">
        <v>83</v>
      </c>
      <c r="G146" s="1">
        <v>11</v>
      </c>
      <c r="H146" s="9">
        <f t="shared" si="147"/>
        <v>20.007684819323</v>
      </c>
      <c r="I146" s="9">
        <f t="shared" si="148"/>
        <v>293.15768481932298</v>
      </c>
      <c r="J146" s="9">
        <f t="shared" si="149"/>
        <v>0.19850327774030002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1.6044572164058337</v>
      </c>
      <c r="P146" s="9">
        <f t="shared" si="152"/>
        <v>0.31849001645063585</v>
      </c>
      <c r="Q146" s="12">
        <f t="shared" si="153"/>
        <v>8.280740427716532E-2</v>
      </c>
      <c r="R146" s="9">
        <f t="shared" si="154"/>
        <v>0.19735245833333334</v>
      </c>
      <c r="S146" s="13">
        <f t="shared" si="155"/>
        <v>0.41959145062840564</v>
      </c>
      <c r="T146" s="2">
        <f t="shared" si="156"/>
        <v>0.01</v>
      </c>
      <c r="U146" s="14">
        <f t="shared" si="157"/>
        <v>4.1959145062840566E-3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1.4145914506284055E-2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12248.833333333334</v>
      </c>
      <c r="AX146" s="1">
        <f t="shared" si="164"/>
        <v>22910950.005600646</v>
      </c>
    </row>
    <row r="147" spans="3:51" x14ac:dyDescent="0.15">
      <c r="C147" s="7">
        <v>11</v>
      </c>
      <c r="D147" s="7">
        <f t="shared" si="165"/>
        <v>10.2126495963737</v>
      </c>
      <c r="E147" s="10">
        <f t="shared" si="166"/>
        <v>20.007684819323</v>
      </c>
      <c r="F147" s="7" t="s">
        <v>85</v>
      </c>
      <c r="G147" s="1">
        <v>12</v>
      </c>
      <c r="H147" s="9">
        <f t="shared" si="147"/>
        <v>10.2126495963737</v>
      </c>
      <c r="I147" s="9">
        <f t="shared" si="148"/>
        <v>283.36264959637367</v>
      </c>
      <c r="J147" s="9">
        <f t="shared" si="149"/>
        <v>6.2973277664613955E-2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2.0450151166218649</v>
      </c>
      <c r="P147" s="9">
        <f t="shared" si="152"/>
        <v>0.12878130476736158</v>
      </c>
      <c r="Q147" s="12">
        <f t="shared" si="153"/>
        <v>3.3483139239514008E-2</v>
      </c>
      <c r="R147" s="9">
        <f t="shared" si="154"/>
        <v>0.19735245833333334</v>
      </c>
      <c r="S147" s="13">
        <f t="shared" si="155"/>
        <v>0.16966162733559736</v>
      </c>
      <c r="T147" s="2">
        <f t="shared" si="156"/>
        <v>0.01</v>
      </c>
      <c r="U147" s="14">
        <f t="shared" si="157"/>
        <v>1.6966162733559737E-3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7.186616273355974E-3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12248.833333333334</v>
      </c>
      <c r="AX147" s="1">
        <f t="shared" si="164"/>
        <v>11639558.974794531</v>
      </c>
      <c r="AY147" s="1">
        <f>SUM(AX136:AX147)</f>
        <v>350816561.77177304</v>
      </c>
    </row>
    <row r="148" spans="3:51" x14ac:dyDescent="0.15">
      <c r="C148" s="7">
        <v>12</v>
      </c>
      <c r="D148" s="7">
        <f t="shared" si="165"/>
        <v>8.4236956021249902</v>
      </c>
      <c r="E148" s="10">
        <f t="shared" si="166"/>
        <v>10.2126495963737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109851678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193462871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148884786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74260615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9055488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342226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250000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84261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1">
        <v>251956</v>
      </c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211320941.23155537</v>
      </c>
      <c r="J13" s="6" t="s">
        <v>37</v>
      </c>
      <c r="K13" s="6">
        <f>I13/(10000*1000)</f>
        <v>21.132094123155536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17.010710336129002</v>
      </c>
      <c r="E26" s="7"/>
      <c r="F26" s="7"/>
      <c r="G26" s="1">
        <v>1</v>
      </c>
      <c r="H26" s="9">
        <f t="shared" ref="H26:H37" si="0">E27</f>
        <v>17.010710336129002</v>
      </c>
      <c r="I26" s="9">
        <f t="shared" ref="I26:I37" si="1">H26+273.15</f>
        <v>290.160710336129</v>
      </c>
      <c r="J26" s="9">
        <f t="shared" ref="J26:J37" si="2">EXP(($C$15*(I26-$C$13))/($C$16*I26*$C$13))</f>
        <v>0.14085830132215388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0.17878968113944338</v>
      </c>
      <c r="Q26" s="12">
        <f t="shared" ref="Q26:Q37" si="6">P26*$B$28</f>
        <v>1.7878968113944339E-2</v>
      </c>
      <c r="R26" s="9">
        <f t="shared" ref="R26:R37" si="7">L26*$B$28</f>
        <v>0.12692875000000001</v>
      </c>
      <c r="S26" s="13">
        <f t="shared" ref="S26:S37" si="8">Q26/R26</f>
        <v>0.14085830132215388</v>
      </c>
      <c r="T26" s="2">
        <f t="shared" ref="T26:T37" si="9">$B$27/100</f>
        <v>0.01</v>
      </c>
      <c r="U26" s="14">
        <f t="shared" ref="U26:U37" si="10">S26*T26</f>
        <v>1.4085830132215388E-3</v>
      </c>
      <c r="V26" s="13"/>
      <c r="W26" s="2"/>
      <c r="X26" s="14"/>
      <c r="Y26" s="2">
        <v>0.04</v>
      </c>
      <c r="Z26" s="2">
        <v>0.01</v>
      </c>
      <c r="AA26" s="2">
        <f t="shared" ref="AA26:AA37" si="11">Y26*Z26</f>
        <v>4.0000000000000002E-4</v>
      </c>
      <c r="AB26" s="2">
        <v>1.4999999999999999E-2</v>
      </c>
      <c r="AC26" s="2">
        <v>0.4</v>
      </c>
      <c r="AD26" s="2">
        <f>AB26*AC26</f>
        <v>6.0000000000000001E-3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>AK26*AL26</f>
        <v>2.0000000000000004E-2</v>
      </c>
      <c r="AN26" s="2">
        <v>1.4999999999999999E-2</v>
      </c>
      <c r="AO26" s="2">
        <v>0.38</v>
      </c>
      <c r="AP26" s="2">
        <f t="shared" ref="AP26:AP37" si="12">AO26*AN26</f>
        <v>5.7000000000000002E-3</v>
      </c>
      <c r="AQ26" s="1">
        <f t="shared" ref="AQ26:AQ37" si="13">(AP26+AM26+AD26+AA26+U26+X26+AG26+AJ26)</f>
        <v>3.3508583013221543E-2</v>
      </c>
      <c r="AR26" s="9">
        <f t="shared" ref="AR26:AR37" si="14">$B$26/12</f>
        <v>126.92874999999999</v>
      </c>
      <c r="AS26" s="1">
        <f t="shared" ref="AS26:AS37" si="15">$B$28</f>
        <v>0.1</v>
      </c>
      <c r="AT26" s="1">
        <f t="shared" ref="AT26:AT37" si="16">$E$2/12</f>
        <v>9154306.5</v>
      </c>
      <c r="AU26" s="1">
        <f t="shared" ref="AU26:AU37" si="17">AT26*10000*AS26*0.67*AR26*AQ26</f>
        <v>26086530269.674229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15.827823252292699</v>
      </c>
      <c r="E27" s="10">
        <f t="shared" ref="E27:E38" si="18">D26</f>
        <v>17.010710336129002</v>
      </c>
      <c r="F27" s="7" t="s">
        <v>83</v>
      </c>
      <c r="G27" s="1">
        <v>2</v>
      </c>
      <c r="H27" s="9">
        <f t="shared" si="0"/>
        <v>15.827823252292699</v>
      </c>
      <c r="I27" s="9">
        <f t="shared" si="1"/>
        <v>288.97782325229269</v>
      </c>
      <c r="J27" s="9">
        <f t="shared" si="2"/>
        <v>0.1227802049745607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19">L27+O26-P26-N27</f>
        <v>2.3597853188605562</v>
      </c>
      <c r="P27" s="9">
        <f t="shared" si="5"/>
        <v>0.28973492514565818</v>
      </c>
      <c r="Q27" s="12">
        <f t="shared" si="6"/>
        <v>2.8973492514565821E-2</v>
      </c>
      <c r="R27" s="9">
        <f t="shared" si="7"/>
        <v>0.12692875000000001</v>
      </c>
      <c r="S27" s="13">
        <f t="shared" si="8"/>
        <v>0.22826579884041889</v>
      </c>
      <c r="T27" s="2">
        <f t="shared" si="9"/>
        <v>0.01</v>
      </c>
      <c r="U27" s="14">
        <f t="shared" si="10"/>
        <v>2.2826579884041888E-3</v>
      </c>
      <c r="V27" s="13"/>
      <c r="W27" s="2"/>
      <c r="X27" s="14"/>
      <c r="Y27" s="2">
        <v>0.04</v>
      </c>
      <c r="Z27" s="2">
        <v>0.01</v>
      </c>
      <c r="AA27" s="2">
        <f t="shared" si="11"/>
        <v>4.0000000000000002E-4</v>
      </c>
      <c r="AB27" s="2">
        <v>1.4999999999999999E-2</v>
      </c>
      <c r="AC27" s="2">
        <v>0.4</v>
      </c>
      <c r="AD27" s="2">
        <f t="shared" ref="AD27:AD37" si="20">AB27*AC27</f>
        <v>6.0000000000000001E-3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ref="AM27:AM37" si="21">AK27*AL27</f>
        <v>2.0000000000000004E-2</v>
      </c>
      <c r="AN27" s="2">
        <v>1.4999999999999999E-2</v>
      </c>
      <c r="AO27" s="2">
        <v>0.38</v>
      </c>
      <c r="AP27" s="2">
        <f t="shared" si="12"/>
        <v>5.7000000000000002E-3</v>
      </c>
      <c r="AQ27" s="1">
        <f t="shared" si="13"/>
        <v>3.4382657988404189E-2</v>
      </c>
      <c r="AR27" s="9">
        <f t="shared" si="14"/>
        <v>126.92874999999999</v>
      </c>
      <c r="AS27" s="1">
        <f t="shared" si="15"/>
        <v>0.1</v>
      </c>
      <c r="AT27" s="1">
        <f t="shared" si="16"/>
        <v>9154306.5</v>
      </c>
      <c r="AU27" s="1">
        <f t="shared" si="17"/>
        <v>26767000204.468845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18.945807990184498</v>
      </c>
      <c r="E28" s="10">
        <f t="shared" si="18"/>
        <v>15.827823252292699</v>
      </c>
      <c r="F28" s="7" t="s">
        <v>83</v>
      </c>
      <c r="G28" s="1">
        <v>3</v>
      </c>
      <c r="H28" s="9">
        <f t="shared" si="0"/>
        <v>18.945807990184498</v>
      </c>
      <c r="I28" s="9">
        <f t="shared" si="1"/>
        <v>292.09580799018448</v>
      </c>
      <c r="J28" s="9">
        <f t="shared" si="2"/>
        <v>0.17592578680289483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19"/>
        <v>3.3393378937148981</v>
      </c>
      <c r="P28" s="9">
        <f t="shared" si="5"/>
        <v>0.58747564635251504</v>
      </c>
      <c r="Q28" s="12">
        <f t="shared" si="6"/>
        <v>5.8747564635251506E-2</v>
      </c>
      <c r="R28" s="9">
        <f t="shared" si="7"/>
        <v>0.12692875000000001</v>
      </c>
      <c r="S28" s="13">
        <f t="shared" si="8"/>
        <v>0.46283891265967325</v>
      </c>
      <c r="T28" s="2">
        <f t="shared" si="9"/>
        <v>0.01</v>
      </c>
      <c r="U28" s="14">
        <f t="shared" si="10"/>
        <v>4.6283891265967323E-3</v>
      </c>
      <c r="V28" s="13"/>
      <c r="W28" s="2"/>
      <c r="X28" s="14"/>
      <c r="Y28" s="2">
        <v>0.04</v>
      </c>
      <c r="Z28" s="2">
        <v>0.01</v>
      </c>
      <c r="AA28" s="2">
        <f t="shared" si="11"/>
        <v>4.0000000000000002E-4</v>
      </c>
      <c r="AB28" s="2">
        <v>1.4999999999999999E-2</v>
      </c>
      <c r="AC28" s="2">
        <v>0.4</v>
      </c>
      <c r="AD28" s="2">
        <f t="shared" si="20"/>
        <v>6.0000000000000001E-3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21"/>
        <v>2.0000000000000004E-2</v>
      </c>
      <c r="AN28" s="2">
        <v>1.4999999999999999E-2</v>
      </c>
      <c r="AO28" s="2">
        <v>0.38</v>
      </c>
      <c r="AP28" s="2">
        <f t="shared" si="12"/>
        <v>5.7000000000000002E-3</v>
      </c>
      <c r="AQ28" s="1">
        <f t="shared" si="13"/>
        <v>3.6728389126596733E-2</v>
      </c>
      <c r="AR28" s="9">
        <f t="shared" si="14"/>
        <v>126.92874999999999</v>
      </c>
      <c r="AS28" s="1">
        <f t="shared" si="15"/>
        <v>0.1</v>
      </c>
      <c r="AT28" s="1">
        <f t="shared" si="16"/>
        <v>9154306.5</v>
      </c>
      <c r="AU28" s="1">
        <f t="shared" si="17"/>
        <v>28593158783.506119</v>
      </c>
    </row>
    <row r="29" spans="1:47" x14ac:dyDescent="0.15">
      <c r="C29" s="7">
        <v>3</v>
      </c>
      <c r="D29" s="8">
        <v>23.103350273936101</v>
      </c>
      <c r="E29" s="10">
        <f t="shared" si="18"/>
        <v>18.945807990184498</v>
      </c>
      <c r="F29" s="7" t="s">
        <v>83</v>
      </c>
      <c r="G29" s="1">
        <v>4</v>
      </c>
      <c r="H29" s="9">
        <f t="shared" si="0"/>
        <v>23.103350273936101</v>
      </c>
      <c r="I29" s="9">
        <f t="shared" si="1"/>
        <v>296.25335027393606</v>
      </c>
      <c r="J29" s="9">
        <f t="shared" si="2"/>
        <v>0.2808627588494097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19"/>
        <v>4.021149747362383</v>
      </c>
      <c r="P29" s="9">
        <f t="shared" si="5"/>
        <v>1.1293912117908056</v>
      </c>
      <c r="Q29" s="12">
        <f t="shared" si="6"/>
        <v>0.11293912117908056</v>
      </c>
      <c r="R29" s="9">
        <f t="shared" si="7"/>
        <v>0.12692875000000001</v>
      </c>
      <c r="S29" s="13">
        <f t="shared" si="8"/>
        <v>0.88978360835571568</v>
      </c>
      <c r="T29" s="2">
        <f t="shared" si="9"/>
        <v>0.01</v>
      </c>
      <c r="U29" s="14">
        <f t="shared" si="10"/>
        <v>8.897836083557157E-3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20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21"/>
        <v>2.0000000000000004E-2</v>
      </c>
      <c r="AN29" s="2">
        <v>0.02</v>
      </c>
      <c r="AO29" s="2">
        <v>0.38</v>
      </c>
      <c r="AP29" s="2">
        <f t="shared" si="12"/>
        <v>7.6E-3</v>
      </c>
      <c r="AQ29" s="1">
        <f t="shared" si="13"/>
        <v>4.4997836083557161E-2</v>
      </c>
      <c r="AR29" s="9">
        <f t="shared" si="14"/>
        <v>126.92874999999999</v>
      </c>
      <c r="AS29" s="1">
        <f t="shared" si="15"/>
        <v>0.1</v>
      </c>
      <c r="AT29" s="1">
        <f t="shared" si="16"/>
        <v>9154306.5</v>
      </c>
      <c r="AU29" s="1">
        <f t="shared" si="17"/>
        <v>35030947521.7257</v>
      </c>
    </row>
    <row r="30" spans="1:47" x14ac:dyDescent="0.15">
      <c r="C30" s="7">
        <v>4</v>
      </c>
      <c r="D30" s="8">
        <v>28.072825912128099</v>
      </c>
      <c r="E30" s="10">
        <f t="shared" si="18"/>
        <v>23.103350273936101</v>
      </c>
      <c r="F30" s="7" t="s">
        <v>83</v>
      </c>
      <c r="G30" s="1">
        <v>5</v>
      </c>
      <c r="H30" s="9">
        <f t="shared" si="0"/>
        <v>28.072825912128099</v>
      </c>
      <c r="I30" s="9">
        <f t="shared" si="1"/>
        <v>301.22282591212809</v>
      </c>
      <c r="J30" s="9">
        <f t="shared" si="2"/>
        <v>0.48303335486376792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2.7471706087929988</v>
      </c>
      <c r="O30" s="9">
        <f t="shared" si="19"/>
        <v>1.4138754267785787</v>
      </c>
      <c r="P30" s="9">
        <f t="shared" si="5"/>
        <v>0.68294899075629856</v>
      </c>
      <c r="Q30" s="12">
        <f t="shared" si="6"/>
        <v>6.8294899075629856E-2</v>
      </c>
      <c r="R30" s="9">
        <f t="shared" si="7"/>
        <v>0.12692875000000001</v>
      </c>
      <c r="S30" s="13">
        <f t="shared" si="8"/>
        <v>0.53805697350387405</v>
      </c>
      <c r="T30" s="2">
        <f t="shared" si="9"/>
        <v>0.01</v>
      </c>
      <c r="U30" s="14">
        <f t="shared" si="10"/>
        <v>5.3805697350387408E-3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20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21"/>
        <v>2.0000000000000004E-2</v>
      </c>
      <c r="AN30" s="2">
        <v>0.02</v>
      </c>
      <c r="AO30" s="2">
        <v>0.38</v>
      </c>
      <c r="AP30" s="2">
        <f t="shared" si="12"/>
        <v>7.6E-3</v>
      </c>
      <c r="AQ30" s="1">
        <f t="shared" si="13"/>
        <v>4.1480569735038747E-2</v>
      </c>
      <c r="AR30" s="9">
        <f t="shared" si="14"/>
        <v>126.92874999999999</v>
      </c>
      <c r="AS30" s="1">
        <f t="shared" si="15"/>
        <v>0.1</v>
      </c>
      <c r="AT30" s="1">
        <f t="shared" si="16"/>
        <v>9154306.5</v>
      </c>
      <c r="AU30" s="1">
        <f t="shared" si="17"/>
        <v>32292745341.378983</v>
      </c>
    </row>
    <row r="31" spans="1:47" x14ac:dyDescent="0.15">
      <c r="C31" s="7">
        <v>5</v>
      </c>
      <c r="D31" s="8">
        <v>29.901656848640702</v>
      </c>
      <c r="E31" s="10">
        <f t="shared" si="18"/>
        <v>28.072825912128099</v>
      </c>
      <c r="F31" s="7" t="s">
        <v>85</v>
      </c>
      <c r="G31" s="1">
        <v>6</v>
      </c>
      <c r="H31" s="9">
        <f t="shared" si="0"/>
        <v>29.901656848640702</v>
      </c>
      <c r="I31" s="9">
        <f t="shared" si="1"/>
        <v>303.05165684864068</v>
      </c>
      <c r="J31" s="9">
        <f t="shared" si="2"/>
        <v>0.5870753336256419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19"/>
        <v>2.0002139360222801</v>
      </c>
      <c r="P31" s="9">
        <f t="shared" si="5"/>
        <v>1.1742762638129385</v>
      </c>
      <c r="Q31" s="12">
        <f t="shared" si="6"/>
        <v>0.11742762638129385</v>
      </c>
      <c r="R31" s="9">
        <f t="shared" si="7"/>
        <v>0.12692875000000001</v>
      </c>
      <c r="S31" s="13">
        <f t="shared" si="8"/>
        <v>0.9251460081446784</v>
      </c>
      <c r="T31" s="2">
        <f t="shared" si="9"/>
        <v>0.01</v>
      </c>
      <c r="U31" s="14">
        <f t="shared" si="10"/>
        <v>9.2514600814467846E-3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20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21"/>
        <v>2.0000000000000004E-2</v>
      </c>
      <c r="AN31" s="2">
        <v>0.02</v>
      </c>
      <c r="AO31" s="2">
        <v>0.38</v>
      </c>
      <c r="AP31" s="2">
        <f t="shared" si="12"/>
        <v>7.6E-3</v>
      </c>
      <c r="AQ31" s="1">
        <f t="shared" si="13"/>
        <v>4.535146008144679E-2</v>
      </c>
      <c r="AR31" s="9">
        <f t="shared" si="14"/>
        <v>126.92874999999999</v>
      </c>
      <c r="AS31" s="1">
        <f t="shared" si="15"/>
        <v>0.1</v>
      </c>
      <c r="AT31" s="1">
        <f t="shared" si="16"/>
        <v>9154306.5</v>
      </c>
      <c r="AU31" s="1">
        <f t="shared" si="17"/>
        <v>35306244842.456665</v>
      </c>
    </row>
    <row r="32" spans="1:47" x14ac:dyDescent="0.15">
      <c r="C32" s="7">
        <v>6</v>
      </c>
      <c r="D32" s="8">
        <v>29.7502041268922</v>
      </c>
      <c r="E32" s="10">
        <f t="shared" si="18"/>
        <v>29.901656848640702</v>
      </c>
      <c r="F32" s="7" t="s">
        <v>83</v>
      </c>
      <c r="G32" s="1">
        <v>7</v>
      </c>
      <c r="H32" s="9">
        <f t="shared" si="0"/>
        <v>29.7502041268922</v>
      </c>
      <c r="I32" s="9">
        <f t="shared" si="1"/>
        <v>302.90020412689216</v>
      </c>
      <c r="J32" s="9">
        <f t="shared" si="2"/>
        <v>0.57771940964274748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19"/>
        <v>2.0952251722093416</v>
      </c>
      <c r="P32" s="9">
        <f t="shared" si="5"/>
        <v>1.2104522495574048</v>
      </c>
      <c r="Q32" s="12">
        <f t="shared" si="6"/>
        <v>0.12104522495574049</v>
      </c>
      <c r="R32" s="9">
        <f t="shared" si="7"/>
        <v>0.12692875000000001</v>
      </c>
      <c r="S32" s="13">
        <f t="shared" si="8"/>
        <v>0.95364702603421592</v>
      </c>
      <c r="T32" s="2">
        <f t="shared" si="9"/>
        <v>0.01</v>
      </c>
      <c r="U32" s="14">
        <f t="shared" si="10"/>
        <v>9.5364702603421593E-3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20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21"/>
        <v>2.0000000000000004E-2</v>
      </c>
      <c r="AN32" s="2">
        <v>0.02</v>
      </c>
      <c r="AO32" s="2">
        <v>0.38</v>
      </c>
      <c r="AP32" s="2">
        <f t="shared" si="12"/>
        <v>7.6E-3</v>
      </c>
      <c r="AQ32" s="1">
        <f t="shared" si="13"/>
        <v>4.5636470260342163E-2</v>
      </c>
      <c r="AR32" s="9">
        <f t="shared" si="14"/>
        <v>126.92874999999999</v>
      </c>
      <c r="AS32" s="1">
        <f t="shared" si="15"/>
        <v>0.1</v>
      </c>
      <c r="AT32" s="1">
        <f t="shared" si="16"/>
        <v>9154306.5</v>
      </c>
      <c r="AU32" s="1">
        <f t="shared" si="17"/>
        <v>35528126103.624466</v>
      </c>
    </row>
    <row r="33" spans="1:48" x14ac:dyDescent="0.15">
      <c r="C33" s="7">
        <v>7</v>
      </c>
      <c r="D33" s="8">
        <v>27.2119313866821</v>
      </c>
      <c r="E33" s="10">
        <f t="shared" si="18"/>
        <v>29.7502041268922</v>
      </c>
      <c r="F33" s="7" t="s">
        <v>83</v>
      </c>
      <c r="G33" s="1">
        <v>8</v>
      </c>
      <c r="H33" s="9">
        <f t="shared" si="0"/>
        <v>27.2119313866821</v>
      </c>
      <c r="I33" s="9">
        <f t="shared" si="1"/>
        <v>300.3619313866821</v>
      </c>
      <c r="J33" s="9">
        <f t="shared" si="2"/>
        <v>0.44029210044243583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19"/>
        <v>2.1540604226519369</v>
      </c>
      <c r="P33" s="9">
        <f t="shared" si="5"/>
        <v>0.94841578796934234</v>
      </c>
      <c r="Q33" s="12">
        <f t="shared" si="6"/>
        <v>9.4841578796934237E-2</v>
      </c>
      <c r="R33" s="9">
        <f t="shared" si="7"/>
        <v>0.12692875000000001</v>
      </c>
      <c r="S33" s="13">
        <f t="shared" si="8"/>
        <v>0.7472032837078616</v>
      </c>
      <c r="T33" s="2">
        <f t="shared" si="9"/>
        <v>0.01</v>
      </c>
      <c r="U33" s="14">
        <f t="shared" si="10"/>
        <v>7.4720328370786165E-3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20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21"/>
        <v>2.0000000000000004E-2</v>
      </c>
      <c r="AN33" s="2">
        <v>0.02</v>
      </c>
      <c r="AO33" s="2">
        <v>0.38</v>
      </c>
      <c r="AP33" s="2">
        <f t="shared" si="12"/>
        <v>7.6E-3</v>
      </c>
      <c r="AQ33" s="1">
        <f t="shared" si="13"/>
        <v>4.3572032837078625E-2</v>
      </c>
      <c r="AR33" s="9">
        <f t="shared" si="14"/>
        <v>126.92874999999999</v>
      </c>
      <c r="AS33" s="1">
        <f t="shared" si="15"/>
        <v>0.1</v>
      </c>
      <c r="AT33" s="1">
        <f t="shared" si="16"/>
        <v>9154306.5</v>
      </c>
      <c r="AU33" s="1">
        <f t="shared" si="17"/>
        <v>33920955507.644226</v>
      </c>
    </row>
    <row r="34" spans="1:48" x14ac:dyDescent="0.15">
      <c r="C34" s="7">
        <v>8</v>
      </c>
      <c r="D34" s="8">
        <v>26.428842891627401</v>
      </c>
      <c r="E34" s="10">
        <f t="shared" si="18"/>
        <v>27.2119313866821</v>
      </c>
      <c r="F34" s="7" t="s">
        <v>83</v>
      </c>
      <c r="G34" s="1">
        <v>9</v>
      </c>
      <c r="H34" s="9">
        <f t="shared" si="0"/>
        <v>26.428842891627401</v>
      </c>
      <c r="I34" s="9">
        <f t="shared" si="1"/>
        <v>299.5788428916274</v>
      </c>
      <c r="J34" s="9">
        <f t="shared" si="2"/>
        <v>0.4045202753735021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19"/>
        <v>2.4749321346825943</v>
      </c>
      <c r="P34" s="9">
        <f t="shared" si="5"/>
        <v>1.0011602286525325</v>
      </c>
      <c r="Q34" s="12">
        <f t="shared" si="6"/>
        <v>0.10011602286525326</v>
      </c>
      <c r="R34" s="9">
        <f t="shared" si="7"/>
        <v>0.12692875000000001</v>
      </c>
      <c r="S34" s="13">
        <f t="shared" si="8"/>
        <v>0.78875765234632222</v>
      </c>
      <c r="T34" s="2">
        <f t="shared" si="9"/>
        <v>0.01</v>
      </c>
      <c r="U34" s="14">
        <f t="shared" si="10"/>
        <v>7.8875765234632227E-3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20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21"/>
        <v>2.0000000000000004E-2</v>
      </c>
      <c r="AN34" s="2">
        <v>0.02</v>
      </c>
      <c r="AO34" s="2">
        <v>0.38</v>
      </c>
      <c r="AP34" s="2">
        <f t="shared" si="12"/>
        <v>7.6E-3</v>
      </c>
      <c r="AQ34" s="1">
        <f t="shared" si="13"/>
        <v>4.3987576523463232E-2</v>
      </c>
      <c r="AR34" s="9">
        <f t="shared" si="14"/>
        <v>126.92874999999999</v>
      </c>
      <c r="AS34" s="1">
        <f t="shared" si="15"/>
        <v>0.1</v>
      </c>
      <c r="AT34" s="1">
        <f t="shared" si="16"/>
        <v>9154306.5</v>
      </c>
      <c r="AU34" s="1">
        <f t="shared" si="17"/>
        <v>34244457487.688168</v>
      </c>
    </row>
    <row r="35" spans="1:48" x14ac:dyDescent="0.15">
      <c r="C35" s="7">
        <v>9</v>
      </c>
      <c r="D35" s="8">
        <v>25.919604241892898</v>
      </c>
      <c r="E35" s="10">
        <f t="shared" si="18"/>
        <v>26.428842891627401</v>
      </c>
      <c r="F35" s="7" t="s">
        <v>83</v>
      </c>
      <c r="G35" s="1">
        <v>10</v>
      </c>
      <c r="H35" s="9">
        <f t="shared" si="0"/>
        <v>25.919604241892898</v>
      </c>
      <c r="I35" s="9">
        <f t="shared" si="1"/>
        <v>299.06960424189288</v>
      </c>
      <c r="J35" s="9">
        <f t="shared" si="2"/>
        <v>0.38274156842977058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19"/>
        <v>2.7430594060300617</v>
      </c>
      <c r="P35" s="9">
        <f t="shared" si="5"/>
        <v>1.0498828593599807</v>
      </c>
      <c r="Q35" s="12">
        <f t="shared" si="6"/>
        <v>0.10498828593599807</v>
      </c>
      <c r="R35" s="9">
        <f t="shared" si="7"/>
        <v>0.12692875000000001</v>
      </c>
      <c r="S35" s="13">
        <f t="shared" si="8"/>
        <v>0.82714346384091919</v>
      </c>
      <c r="T35" s="2">
        <f t="shared" si="9"/>
        <v>0.01</v>
      </c>
      <c r="U35" s="14">
        <f t="shared" si="10"/>
        <v>8.2714346384091912E-3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20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21"/>
        <v>2.0000000000000004E-2</v>
      </c>
      <c r="AN35" s="2">
        <v>0.02</v>
      </c>
      <c r="AO35" s="2">
        <v>0.38</v>
      </c>
      <c r="AP35" s="2">
        <f t="shared" si="12"/>
        <v>7.6E-3</v>
      </c>
      <c r="AQ35" s="1">
        <f t="shared" si="13"/>
        <v>4.4371434638409202E-2</v>
      </c>
      <c r="AR35" s="9">
        <f t="shared" si="14"/>
        <v>126.92874999999999</v>
      </c>
      <c r="AS35" s="1">
        <f t="shared" si="15"/>
        <v>0.1</v>
      </c>
      <c r="AT35" s="1">
        <f t="shared" si="16"/>
        <v>9154306.5</v>
      </c>
      <c r="AU35" s="1">
        <f t="shared" si="17"/>
        <v>34543292157.326309</v>
      </c>
    </row>
    <row r="36" spans="1:48" x14ac:dyDescent="0.15">
      <c r="C36" s="7">
        <v>10</v>
      </c>
      <c r="D36" s="8">
        <v>23.8921376243058</v>
      </c>
      <c r="E36" s="10">
        <f t="shared" si="18"/>
        <v>25.919604241892898</v>
      </c>
      <c r="F36" s="7" t="s">
        <v>83</v>
      </c>
      <c r="G36" s="1">
        <v>11</v>
      </c>
      <c r="H36" s="9">
        <f t="shared" si="0"/>
        <v>23.8921376243058</v>
      </c>
      <c r="I36" s="9">
        <f t="shared" si="1"/>
        <v>297.04213762430578</v>
      </c>
      <c r="J36" s="9">
        <f t="shared" si="2"/>
        <v>0.30647679845519554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1.6085177193365769</v>
      </c>
      <c r="O36" s="9">
        <f t="shared" si="19"/>
        <v>1.353946327333504</v>
      </c>
      <c r="P36" s="9">
        <f t="shared" si="5"/>
        <v>0.41495313568134251</v>
      </c>
      <c r="Q36" s="12">
        <f t="shared" si="6"/>
        <v>4.1495313568134254E-2</v>
      </c>
      <c r="R36" s="9">
        <f t="shared" si="7"/>
        <v>0.12692875000000001</v>
      </c>
      <c r="S36" s="13">
        <f t="shared" si="8"/>
        <v>0.32691816131596863</v>
      </c>
      <c r="T36" s="2">
        <f t="shared" si="9"/>
        <v>0.01</v>
      </c>
      <c r="U36" s="14">
        <f t="shared" si="10"/>
        <v>3.2691816131596861E-3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20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21"/>
        <v>2.0000000000000004E-2</v>
      </c>
      <c r="AN36" s="2">
        <v>0.02</v>
      </c>
      <c r="AO36" s="2">
        <v>0.38</v>
      </c>
      <c r="AP36" s="2">
        <f t="shared" si="12"/>
        <v>7.6E-3</v>
      </c>
      <c r="AQ36" s="1">
        <f t="shared" si="13"/>
        <v>3.9369181613159693E-2</v>
      </c>
      <c r="AR36" s="9">
        <f t="shared" si="14"/>
        <v>126.92874999999999</v>
      </c>
      <c r="AS36" s="1">
        <f t="shared" si="15"/>
        <v>0.1</v>
      </c>
      <c r="AT36" s="1">
        <f t="shared" si="16"/>
        <v>9154306.5</v>
      </c>
      <c r="AU36" s="1">
        <f t="shared" si="17"/>
        <v>30649023488.661549</v>
      </c>
    </row>
    <row r="37" spans="1:48" x14ac:dyDescent="0.15">
      <c r="C37" s="7">
        <v>11</v>
      </c>
      <c r="D37" s="8">
        <v>21.017666342896</v>
      </c>
      <c r="E37" s="10">
        <f t="shared" si="18"/>
        <v>23.8921376243058</v>
      </c>
      <c r="F37" s="7" t="s">
        <v>85</v>
      </c>
      <c r="G37" s="1">
        <v>12</v>
      </c>
      <c r="H37" s="9">
        <f t="shared" si="0"/>
        <v>21.017666342896</v>
      </c>
      <c r="I37" s="9">
        <f t="shared" si="1"/>
        <v>294.16766634289598</v>
      </c>
      <c r="J37" s="9">
        <f t="shared" si="2"/>
        <v>0.22248045371837313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19"/>
        <v>2.2082806916521616</v>
      </c>
      <c r="P37" s="9">
        <f t="shared" si="5"/>
        <v>0.49129929021629576</v>
      </c>
      <c r="Q37" s="12">
        <f t="shared" si="6"/>
        <v>4.9129929021629576E-2</v>
      </c>
      <c r="R37" s="9">
        <f t="shared" si="7"/>
        <v>0.12692875000000001</v>
      </c>
      <c r="S37" s="13">
        <f t="shared" si="8"/>
        <v>0.38706698853986643</v>
      </c>
      <c r="T37" s="2">
        <f t="shared" si="9"/>
        <v>0.01</v>
      </c>
      <c r="U37" s="14">
        <f t="shared" si="10"/>
        <v>3.8706698853986643E-3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20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21"/>
        <v>2.0000000000000004E-2</v>
      </c>
      <c r="AN37" s="2">
        <v>0.02</v>
      </c>
      <c r="AO37" s="2">
        <v>0.38</v>
      </c>
      <c r="AP37" s="2">
        <f t="shared" si="12"/>
        <v>7.6E-3</v>
      </c>
      <c r="AQ37" s="1">
        <f t="shared" si="13"/>
        <v>3.9970669885398671E-2</v>
      </c>
      <c r="AR37" s="9">
        <f t="shared" si="14"/>
        <v>126.92874999999999</v>
      </c>
      <c r="AS37" s="1">
        <f t="shared" si="15"/>
        <v>0.1</v>
      </c>
      <c r="AT37" s="1">
        <f t="shared" si="16"/>
        <v>9154306.5</v>
      </c>
      <c r="AU37" s="1">
        <f t="shared" si="17"/>
        <v>31117283874.796795</v>
      </c>
      <c r="AV37" s="1">
        <f>SUM(AU26:AU37)</f>
        <v>384079765582.95209</v>
      </c>
    </row>
    <row r="38" spans="1:48" x14ac:dyDescent="0.15">
      <c r="C38" s="7">
        <v>12</v>
      </c>
      <c r="D38" s="8">
        <v>16.206716554509399</v>
      </c>
      <c r="E38" s="10">
        <f t="shared" si="18"/>
        <v>21.017666342896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17.010710336129002</v>
      </c>
      <c r="E42" s="7"/>
      <c r="F42" s="7"/>
      <c r="G42" s="1">
        <v>1</v>
      </c>
      <c r="H42" s="9">
        <f t="shared" ref="H42:H53" si="22">E43</f>
        <v>17.010710336129002</v>
      </c>
      <c r="I42" s="9">
        <f t="shared" ref="I42:I53" si="23">H42+273.15</f>
        <v>290.160710336129</v>
      </c>
      <c r="J42" s="9">
        <f t="shared" ref="J42:J53" si="24">EXP(($C$15*(I42-$C$13))/($C$16*I42*$C$13))</f>
        <v>0.14085830132215388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0.17217022134168541</v>
      </c>
      <c r="Q42" s="12">
        <f t="shared" ref="Q42:Q53" si="28">P42*$B$44</f>
        <v>4.1320853122004494E-2</v>
      </c>
      <c r="R42" s="9">
        <f t="shared" ref="R42:R53" si="29">L42*$B$44</f>
        <v>0.29335049999999996</v>
      </c>
      <c r="S42" s="13">
        <f t="shared" ref="S42:S53" si="30">Q42/R42</f>
        <v>0.14085830132215388</v>
      </c>
      <c r="T42" s="2">
        <f t="shared" ref="T42:T53" si="31">$B$43/100</f>
        <v>0.01</v>
      </c>
      <c r="U42" s="14">
        <f t="shared" ref="U42:U53" si="32">S42*T42</f>
        <v>1.4085830132215388E-3</v>
      </c>
      <c r="V42" s="13"/>
      <c r="W42" s="2"/>
      <c r="X42" s="14"/>
      <c r="Y42" s="2">
        <v>0.04</v>
      </c>
      <c r="Z42" s="2">
        <v>0.01</v>
      </c>
      <c r="AA42" s="2">
        <f t="shared" ref="AA42:AA53" si="33">Y42*Z42</f>
        <v>4.0000000000000002E-4</v>
      </c>
      <c r="AB42" s="2">
        <v>1.4999999999999999E-2</v>
      </c>
      <c r="AC42" s="2">
        <v>0.48</v>
      </c>
      <c r="AD42" s="2">
        <f>AB42*AC42</f>
        <v>7.1999999999999998E-3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4">AK42*AL42</f>
        <v>2.0000000000000004E-2</v>
      </c>
      <c r="AN42" s="2">
        <v>1.4999999999999999E-2</v>
      </c>
      <c r="AO42" s="2">
        <v>0.3</v>
      </c>
      <c r="AP42" s="2">
        <f t="shared" ref="AP42:AP53" si="35">AO42*AN42</f>
        <v>4.4999999999999997E-3</v>
      </c>
      <c r="AQ42" s="1">
        <f t="shared" ref="AQ42:AQ53" si="36">(AP42+AM42+AD42+AA42+U42+X42+AG42+AJ42)</f>
        <v>3.3508583013221543E-2</v>
      </c>
      <c r="AR42" s="9">
        <f t="shared" ref="AR42:AR53" si="37">$B$42/12</f>
        <v>122.229375</v>
      </c>
      <c r="AS42" s="1">
        <f t="shared" ref="AS42:AS53" si="38">$B$44</f>
        <v>0.24</v>
      </c>
      <c r="AT42" s="1">
        <f t="shared" ref="AT42:AT53" si="39">$E$3/12</f>
        <v>16121905.916666666</v>
      </c>
      <c r="AU42" s="1">
        <f t="shared" ref="AU42:AU53" si="40">AT42*10000*AS42*0.67*AR42*AQ42</f>
        <v>106177887631.76114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1">D27</f>
        <v>15.827823252292699</v>
      </c>
      <c r="E43" s="10">
        <f t="shared" ref="E43:E54" si="42">D42</f>
        <v>17.010710336129002</v>
      </c>
      <c r="F43" s="7" t="s">
        <v>83</v>
      </c>
      <c r="G43" s="1">
        <v>2</v>
      </c>
      <c r="H43" s="9">
        <f t="shared" si="22"/>
        <v>15.827823252292699</v>
      </c>
      <c r="I43" s="9">
        <f t="shared" si="23"/>
        <v>288.97782325229269</v>
      </c>
      <c r="J43" s="9">
        <f t="shared" si="24"/>
        <v>0.1227802049745607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3">L43+O42-P42-N43</f>
        <v>2.2724172786583146</v>
      </c>
      <c r="P43" s="9">
        <f t="shared" si="27"/>
        <v>0.27900785926140126</v>
      </c>
      <c r="Q43" s="12">
        <f t="shared" si="28"/>
        <v>6.69618862227363E-2</v>
      </c>
      <c r="R43" s="9">
        <f t="shared" si="29"/>
        <v>0.29335049999999996</v>
      </c>
      <c r="S43" s="13">
        <f t="shared" si="30"/>
        <v>0.22826579884041892</v>
      </c>
      <c r="T43" s="2">
        <f t="shared" si="31"/>
        <v>0.01</v>
      </c>
      <c r="U43" s="14">
        <f t="shared" si="32"/>
        <v>2.2826579884041892E-3</v>
      </c>
      <c r="V43" s="13"/>
      <c r="W43" s="2"/>
      <c r="X43" s="14"/>
      <c r="Y43" s="2">
        <v>0.04</v>
      </c>
      <c r="Z43" s="2">
        <v>0.01</v>
      </c>
      <c r="AA43" s="2">
        <f t="shared" si="33"/>
        <v>4.0000000000000002E-4</v>
      </c>
      <c r="AB43" s="2">
        <v>1.4999999999999999E-2</v>
      </c>
      <c r="AC43" s="2">
        <v>0.48</v>
      </c>
      <c r="AD43" s="2">
        <f t="shared" ref="AD43:AD53" si="44">AB43*AC43</f>
        <v>7.1999999999999998E-3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4"/>
        <v>2.0000000000000004E-2</v>
      </c>
      <c r="AN43" s="2">
        <v>1.4999999999999999E-2</v>
      </c>
      <c r="AO43" s="2">
        <v>0.3</v>
      </c>
      <c r="AP43" s="2">
        <f t="shared" si="35"/>
        <v>4.4999999999999997E-3</v>
      </c>
      <c r="AQ43" s="1">
        <f t="shared" si="36"/>
        <v>3.4382657988404196E-2</v>
      </c>
      <c r="AR43" s="9">
        <f t="shared" si="37"/>
        <v>122.229375</v>
      </c>
      <c r="AS43" s="1">
        <f t="shared" si="38"/>
        <v>0.24</v>
      </c>
      <c r="AT43" s="1">
        <f t="shared" si="39"/>
        <v>16121905.916666666</v>
      </c>
      <c r="AU43" s="1">
        <f t="shared" si="40"/>
        <v>108947549197.57726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1"/>
        <v>18.945807990184498</v>
      </c>
      <c r="E44" s="10">
        <f t="shared" si="42"/>
        <v>15.827823252292699</v>
      </c>
      <c r="F44" s="7" t="s">
        <v>83</v>
      </c>
      <c r="G44" s="1">
        <v>3</v>
      </c>
      <c r="H44" s="9">
        <f t="shared" si="22"/>
        <v>18.945807990184498</v>
      </c>
      <c r="I44" s="9">
        <f t="shared" si="23"/>
        <v>292.09580799018448</v>
      </c>
      <c r="J44" s="9">
        <f t="shared" si="24"/>
        <v>0.17592578680289483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3"/>
        <v>3.2157031693969134</v>
      </c>
      <c r="P44" s="9">
        <f t="shared" si="27"/>
        <v>0.56572511020071459</v>
      </c>
      <c r="Q44" s="12">
        <f t="shared" si="28"/>
        <v>0.13577402644817149</v>
      </c>
      <c r="R44" s="9">
        <f t="shared" si="29"/>
        <v>0.29335049999999996</v>
      </c>
      <c r="S44" s="13">
        <f t="shared" si="30"/>
        <v>0.46283891265967336</v>
      </c>
      <c r="T44" s="2">
        <f t="shared" si="31"/>
        <v>0.01</v>
      </c>
      <c r="U44" s="14">
        <f t="shared" si="32"/>
        <v>4.6283891265967341E-3</v>
      </c>
      <c r="V44" s="13"/>
      <c r="W44" s="2"/>
      <c r="X44" s="14"/>
      <c r="Y44" s="2">
        <v>0.04</v>
      </c>
      <c r="Z44" s="2">
        <v>0.01</v>
      </c>
      <c r="AA44" s="2">
        <f t="shared" si="33"/>
        <v>4.0000000000000002E-4</v>
      </c>
      <c r="AB44" s="2">
        <v>1.4999999999999999E-2</v>
      </c>
      <c r="AC44" s="2">
        <v>0.48</v>
      </c>
      <c r="AD44" s="2">
        <f t="shared" si="44"/>
        <v>7.1999999999999998E-3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4"/>
        <v>2.0000000000000004E-2</v>
      </c>
      <c r="AN44" s="2">
        <v>1.4999999999999999E-2</v>
      </c>
      <c r="AO44" s="2">
        <v>0.3</v>
      </c>
      <c r="AP44" s="2">
        <f t="shared" si="35"/>
        <v>4.4999999999999997E-3</v>
      </c>
      <c r="AQ44" s="1">
        <f t="shared" si="36"/>
        <v>3.672838912659674E-2</v>
      </c>
      <c r="AR44" s="9">
        <f t="shared" si="37"/>
        <v>122.229375</v>
      </c>
      <c r="AS44" s="1">
        <f t="shared" si="38"/>
        <v>0.24</v>
      </c>
      <c r="AT44" s="1">
        <f t="shared" si="39"/>
        <v>16121905.916666666</v>
      </c>
      <c r="AU44" s="1">
        <f t="shared" si="40"/>
        <v>116380414296.85814</v>
      </c>
    </row>
    <row r="45" spans="1:48" x14ac:dyDescent="0.15">
      <c r="C45" s="7">
        <v>3</v>
      </c>
      <c r="D45" s="7">
        <f t="shared" si="41"/>
        <v>23.103350273936101</v>
      </c>
      <c r="E45" s="10">
        <f t="shared" si="42"/>
        <v>18.945807990184498</v>
      </c>
      <c r="F45" s="7" t="s">
        <v>83</v>
      </c>
      <c r="G45" s="1">
        <v>4</v>
      </c>
      <c r="H45" s="9">
        <f t="shared" si="22"/>
        <v>23.103350273936101</v>
      </c>
      <c r="I45" s="9">
        <f t="shared" si="23"/>
        <v>296.25335027393606</v>
      </c>
      <c r="J45" s="9">
        <f t="shared" si="24"/>
        <v>0.2808627588494097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3"/>
        <v>3.8722718091961985</v>
      </c>
      <c r="P45" s="9">
        <f t="shared" si="27"/>
        <v>1.0875769433456393</v>
      </c>
      <c r="Q45" s="12">
        <f t="shared" si="28"/>
        <v>0.2610184664029534</v>
      </c>
      <c r="R45" s="9">
        <f t="shared" si="29"/>
        <v>0.29335049999999996</v>
      </c>
      <c r="S45" s="13">
        <f t="shared" si="30"/>
        <v>0.8897836083557159</v>
      </c>
      <c r="T45" s="2">
        <f t="shared" si="31"/>
        <v>0.01</v>
      </c>
      <c r="U45" s="14">
        <f t="shared" si="32"/>
        <v>8.8978360835571587E-3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4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4"/>
        <v>2.0000000000000004E-2</v>
      </c>
      <c r="AN45" s="2">
        <v>0.02</v>
      </c>
      <c r="AO45" s="2">
        <v>0.3</v>
      </c>
      <c r="AP45" s="2">
        <f t="shared" si="35"/>
        <v>6.0000000000000001E-3</v>
      </c>
      <c r="AQ45" s="1">
        <f t="shared" si="36"/>
        <v>4.4997836083557161E-2</v>
      </c>
      <c r="AR45" s="9">
        <f t="shared" si="37"/>
        <v>122.229375</v>
      </c>
      <c r="AS45" s="1">
        <f t="shared" si="38"/>
        <v>0.24</v>
      </c>
      <c r="AT45" s="1">
        <f t="shared" si="39"/>
        <v>16121905.916666666</v>
      </c>
      <c r="AU45" s="1">
        <f t="shared" si="40"/>
        <v>142583623469.46045</v>
      </c>
    </row>
    <row r="46" spans="1:48" x14ac:dyDescent="0.15">
      <c r="C46" s="7">
        <v>4</v>
      </c>
      <c r="D46" s="7">
        <f t="shared" si="41"/>
        <v>28.072825912128099</v>
      </c>
      <c r="E46" s="10">
        <f t="shared" si="42"/>
        <v>23.103350273936101</v>
      </c>
      <c r="F46" s="7" t="s">
        <v>83</v>
      </c>
      <c r="G46" s="1">
        <v>5</v>
      </c>
      <c r="H46" s="9">
        <f t="shared" si="22"/>
        <v>28.072825912128099</v>
      </c>
      <c r="I46" s="9">
        <f t="shared" si="23"/>
        <v>301.22282591212809</v>
      </c>
      <c r="J46" s="9">
        <f t="shared" si="24"/>
        <v>0.48303335486376792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2.6454601225580312</v>
      </c>
      <c r="O46" s="9">
        <f t="shared" si="43"/>
        <v>1.3615284932925276</v>
      </c>
      <c r="P46" s="9">
        <f t="shared" si="27"/>
        <v>0.65766367585770069</v>
      </c>
      <c r="Q46" s="12">
        <f t="shared" si="28"/>
        <v>0.15783928220584817</v>
      </c>
      <c r="R46" s="9">
        <f t="shared" si="29"/>
        <v>0.29335049999999996</v>
      </c>
      <c r="S46" s="13">
        <f t="shared" si="30"/>
        <v>0.53805697350387405</v>
      </c>
      <c r="T46" s="2">
        <f t="shared" si="31"/>
        <v>0.01</v>
      </c>
      <c r="U46" s="14">
        <f t="shared" si="32"/>
        <v>5.3805697350387408E-3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4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4"/>
        <v>2.0000000000000004E-2</v>
      </c>
      <c r="AN46" s="2">
        <v>0.02</v>
      </c>
      <c r="AO46" s="2">
        <v>0.3</v>
      </c>
      <c r="AP46" s="2">
        <f t="shared" si="35"/>
        <v>6.0000000000000001E-3</v>
      </c>
      <c r="AQ46" s="1">
        <f t="shared" si="36"/>
        <v>4.148056973503874E-2</v>
      </c>
      <c r="AR46" s="9">
        <f t="shared" si="37"/>
        <v>122.229375</v>
      </c>
      <c r="AS46" s="1">
        <f t="shared" si="38"/>
        <v>0.24</v>
      </c>
      <c r="AT46" s="1">
        <f t="shared" si="39"/>
        <v>16121905.916666666</v>
      </c>
      <c r="AU46" s="1">
        <f t="shared" si="40"/>
        <v>131438541298.22664</v>
      </c>
    </row>
    <row r="47" spans="1:48" x14ac:dyDescent="0.15">
      <c r="C47" s="7">
        <v>5</v>
      </c>
      <c r="D47" s="7">
        <f t="shared" si="41"/>
        <v>29.901656848640702</v>
      </c>
      <c r="E47" s="10">
        <f t="shared" si="42"/>
        <v>28.072825912128099</v>
      </c>
      <c r="F47" s="7" t="s">
        <v>85</v>
      </c>
      <c r="G47" s="1">
        <v>6</v>
      </c>
      <c r="H47" s="9">
        <f t="shared" si="22"/>
        <v>29.901656848640702</v>
      </c>
      <c r="I47" s="9">
        <f t="shared" si="23"/>
        <v>303.05165684864068</v>
      </c>
      <c r="J47" s="9">
        <f t="shared" si="24"/>
        <v>0.5870753336256419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3"/>
        <v>1.9261585674348267</v>
      </c>
      <c r="P47" s="9">
        <f t="shared" si="27"/>
        <v>1.1308001835926893</v>
      </c>
      <c r="Q47" s="12">
        <f t="shared" si="28"/>
        <v>0.27139204406224543</v>
      </c>
      <c r="R47" s="9">
        <f t="shared" si="29"/>
        <v>0.29335049999999996</v>
      </c>
      <c r="S47" s="13">
        <f t="shared" si="30"/>
        <v>0.9251460081446784</v>
      </c>
      <c r="T47" s="2">
        <f t="shared" si="31"/>
        <v>0.01</v>
      </c>
      <c r="U47" s="14">
        <f t="shared" si="32"/>
        <v>9.2514600814467846E-3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4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4"/>
        <v>2.0000000000000004E-2</v>
      </c>
      <c r="AN47" s="2">
        <v>0.02</v>
      </c>
      <c r="AO47" s="2">
        <v>0.3</v>
      </c>
      <c r="AP47" s="2">
        <f t="shared" si="35"/>
        <v>6.0000000000000001E-3</v>
      </c>
      <c r="AQ47" s="1">
        <f t="shared" si="36"/>
        <v>4.5351460081446783E-2</v>
      </c>
      <c r="AR47" s="9">
        <f t="shared" si="37"/>
        <v>122.229375</v>
      </c>
      <c r="AS47" s="1">
        <f t="shared" si="38"/>
        <v>0.24</v>
      </c>
      <c r="AT47" s="1">
        <f t="shared" si="39"/>
        <v>16121905.916666666</v>
      </c>
      <c r="AU47" s="1">
        <f t="shared" si="40"/>
        <v>143704143817.84415</v>
      </c>
    </row>
    <row r="48" spans="1:48" x14ac:dyDescent="0.15">
      <c r="C48" s="7">
        <v>6</v>
      </c>
      <c r="D48" s="7">
        <f t="shared" si="41"/>
        <v>29.7502041268922</v>
      </c>
      <c r="E48" s="10">
        <f t="shared" si="42"/>
        <v>29.901656848640702</v>
      </c>
      <c r="F48" s="7" t="s">
        <v>83</v>
      </c>
      <c r="G48" s="1">
        <v>7</v>
      </c>
      <c r="H48" s="9">
        <f t="shared" si="22"/>
        <v>29.7502041268922</v>
      </c>
      <c r="I48" s="9">
        <f t="shared" si="23"/>
        <v>302.90020412689216</v>
      </c>
      <c r="J48" s="9">
        <f t="shared" si="24"/>
        <v>0.57771940964274748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3"/>
        <v>2.0176521338421374</v>
      </c>
      <c r="P48" s="9">
        <f t="shared" si="27"/>
        <v>1.1656367996277093</v>
      </c>
      <c r="Q48" s="12">
        <f t="shared" si="28"/>
        <v>0.2797528319106502</v>
      </c>
      <c r="R48" s="9">
        <f t="shared" si="29"/>
        <v>0.29335049999999996</v>
      </c>
      <c r="S48" s="13">
        <f t="shared" si="30"/>
        <v>0.95364702603421592</v>
      </c>
      <c r="T48" s="2">
        <f t="shared" si="31"/>
        <v>0.01</v>
      </c>
      <c r="U48" s="14">
        <f t="shared" si="32"/>
        <v>9.5364702603421593E-3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4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4"/>
        <v>2.0000000000000004E-2</v>
      </c>
      <c r="AN48" s="2">
        <v>0.02</v>
      </c>
      <c r="AO48" s="2">
        <v>0.3</v>
      </c>
      <c r="AP48" s="2">
        <f t="shared" si="35"/>
        <v>6.0000000000000001E-3</v>
      </c>
      <c r="AQ48" s="1">
        <f t="shared" si="36"/>
        <v>4.5636470260342163E-2</v>
      </c>
      <c r="AR48" s="9">
        <f t="shared" si="37"/>
        <v>122.229375</v>
      </c>
      <c r="AS48" s="1">
        <f t="shared" si="38"/>
        <v>0.24</v>
      </c>
      <c r="AT48" s="1">
        <f t="shared" si="39"/>
        <v>16121905.916666666</v>
      </c>
      <c r="AU48" s="1">
        <f t="shared" si="40"/>
        <v>144607249112.88812</v>
      </c>
    </row>
    <row r="49" spans="1:48" x14ac:dyDescent="0.15">
      <c r="C49" s="7">
        <v>7</v>
      </c>
      <c r="D49" s="7">
        <f t="shared" si="41"/>
        <v>27.2119313866821</v>
      </c>
      <c r="E49" s="10">
        <f t="shared" si="42"/>
        <v>29.7502041268922</v>
      </c>
      <c r="F49" s="7" t="s">
        <v>83</v>
      </c>
      <c r="G49" s="1">
        <v>8</v>
      </c>
      <c r="H49" s="9">
        <f t="shared" si="22"/>
        <v>27.2119313866821</v>
      </c>
      <c r="I49" s="9">
        <f t="shared" si="23"/>
        <v>300.3619313866821</v>
      </c>
      <c r="J49" s="9">
        <f t="shared" si="24"/>
        <v>0.44029210044243583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3"/>
        <v>2.0743090842144278</v>
      </c>
      <c r="P49" s="9">
        <f t="shared" si="27"/>
        <v>0.91330190365559594</v>
      </c>
      <c r="Q49" s="12">
        <f t="shared" si="28"/>
        <v>0.21919245687734301</v>
      </c>
      <c r="R49" s="9">
        <f t="shared" si="29"/>
        <v>0.29335049999999996</v>
      </c>
      <c r="S49" s="13">
        <f t="shared" si="30"/>
        <v>0.7472032837078616</v>
      </c>
      <c r="T49" s="2">
        <f t="shared" si="31"/>
        <v>0.01</v>
      </c>
      <c r="U49" s="14">
        <f t="shared" si="32"/>
        <v>7.4720328370786165E-3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4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4"/>
        <v>2.0000000000000004E-2</v>
      </c>
      <c r="AN49" s="2">
        <v>0.02</v>
      </c>
      <c r="AO49" s="2">
        <v>0.3</v>
      </c>
      <c r="AP49" s="2">
        <f t="shared" si="35"/>
        <v>6.0000000000000001E-3</v>
      </c>
      <c r="AQ49" s="1">
        <f t="shared" si="36"/>
        <v>4.3572032837078618E-2</v>
      </c>
      <c r="AR49" s="9">
        <f t="shared" si="37"/>
        <v>122.229375</v>
      </c>
      <c r="AS49" s="1">
        <f t="shared" si="38"/>
        <v>0.24</v>
      </c>
      <c r="AT49" s="1">
        <f t="shared" si="39"/>
        <v>16121905.916666666</v>
      </c>
      <c r="AU49" s="1">
        <f t="shared" si="40"/>
        <v>138065713033.50244</v>
      </c>
    </row>
    <row r="50" spans="1:48" x14ac:dyDescent="0.15">
      <c r="C50" s="7">
        <v>8</v>
      </c>
      <c r="D50" s="7">
        <f t="shared" si="41"/>
        <v>26.428842891627401</v>
      </c>
      <c r="E50" s="10">
        <f t="shared" si="42"/>
        <v>27.2119313866821</v>
      </c>
      <c r="F50" s="7" t="s">
        <v>83</v>
      </c>
      <c r="G50" s="1">
        <v>9</v>
      </c>
      <c r="H50" s="9">
        <f t="shared" si="22"/>
        <v>26.428842891627401</v>
      </c>
      <c r="I50" s="9">
        <f t="shared" si="23"/>
        <v>299.5788428916274</v>
      </c>
      <c r="J50" s="9">
        <f t="shared" si="24"/>
        <v>0.4045202753735021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3"/>
        <v>2.383300930558832</v>
      </c>
      <c r="P50" s="9">
        <f t="shared" si="27"/>
        <v>0.96409354872758257</v>
      </c>
      <c r="Q50" s="12">
        <f t="shared" si="28"/>
        <v>0.2313824516946198</v>
      </c>
      <c r="R50" s="9">
        <f t="shared" si="29"/>
        <v>0.29335049999999996</v>
      </c>
      <c r="S50" s="13">
        <f t="shared" si="30"/>
        <v>0.78875765234632234</v>
      </c>
      <c r="T50" s="2">
        <f t="shared" si="31"/>
        <v>0.01</v>
      </c>
      <c r="U50" s="14">
        <f t="shared" si="32"/>
        <v>7.8875765234632227E-3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4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4"/>
        <v>2.0000000000000004E-2</v>
      </c>
      <c r="AN50" s="2">
        <v>0.02</v>
      </c>
      <c r="AO50" s="2">
        <v>0.3</v>
      </c>
      <c r="AP50" s="2">
        <f t="shared" si="35"/>
        <v>6.0000000000000001E-3</v>
      </c>
      <c r="AQ50" s="1">
        <f t="shared" si="36"/>
        <v>4.3987576523463225E-2</v>
      </c>
      <c r="AR50" s="9">
        <f t="shared" si="37"/>
        <v>122.229375</v>
      </c>
      <c r="AS50" s="1">
        <f t="shared" si="38"/>
        <v>0.24</v>
      </c>
      <c r="AT50" s="1">
        <f t="shared" si="39"/>
        <v>16121905.916666666</v>
      </c>
      <c r="AU50" s="1">
        <f t="shared" si="40"/>
        <v>139382436895.61334</v>
      </c>
    </row>
    <row r="51" spans="1:48" x14ac:dyDescent="0.15">
      <c r="C51" s="7">
        <v>9</v>
      </c>
      <c r="D51" s="7">
        <f t="shared" si="41"/>
        <v>25.919604241892898</v>
      </c>
      <c r="E51" s="10">
        <f t="shared" si="42"/>
        <v>26.428842891627401</v>
      </c>
      <c r="F51" s="7" t="s">
        <v>83</v>
      </c>
      <c r="G51" s="1">
        <v>10</v>
      </c>
      <c r="H51" s="9">
        <f t="shared" si="22"/>
        <v>25.919604241892898</v>
      </c>
      <c r="I51" s="9">
        <f t="shared" si="23"/>
        <v>299.06960424189288</v>
      </c>
      <c r="J51" s="9">
        <f t="shared" si="24"/>
        <v>0.38274156842977058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3"/>
        <v>2.6415011318312493</v>
      </c>
      <c r="P51" s="9">
        <f t="shared" si="27"/>
        <v>1.0110122862061066</v>
      </c>
      <c r="Q51" s="12">
        <f t="shared" si="28"/>
        <v>0.24264294868946557</v>
      </c>
      <c r="R51" s="9">
        <f t="shared" si="29"/>
        <v>0.29335049999999996</v>
      </c>
      <c r="S51" s="13">
        <f t="shared" si="30"/>
        <v>0.8271434638409193</v>
      </c>
      <c r="T51" s="2">
        <f t="shared" si="31"/>
        <v>0.01</v>
      </c>
      <c r="U51" s="14">
        <f t="shared" si="32"/>
        <v>8.2714346384091929E-3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4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4"/>
        <v>2.0000000000000004E-2</v>
      </c>
      <c r="AN51" s="2">
        <v>0.02</v>
      </c>
      <c r="AO51" s="2">
        <v>0.3</v>
      </c>
      <c r="AP51" s="2">
        <f t="shared" si="35"/>
        <v>6.0000000000000001E-3</v>
      </c>
      <c r="AQ51" s="1">
        <f t="shared" si="36"/>
        <v>4.4371434638409195E-2</v>
      </c>
      <c r="AR51" s="9">
        <f t="shared" si="37"/>
        <v>122.229375</v>
      </c>
      <c r="AS51" s="1">
        <f t="shared" si="38"/>
        <v>0.24</v>
      </c>
      <c r="AT51" s="1">
        <f t="shared" si="39"/>
        <v>16121905.916666666</v>
      </c>
      <c r="AU51" s="1">
        <f t="shared" si="40"/>
        <v>140598759405.55627</v>
      </c>
    </row>
    <row r="52" spans="1:48" x14ac:dyDescent="0.15">
      <c r="C52" s="7">
        <v>10</v>
      </c>
      <c r="D52" s="7">
        <f t="shared" si="41"/>
        <v>23.8921376243058</v>
      </c>
      <c r="E52" s="10">
        <f t="shared" si="42"/>
        <v>25.919604241892898</v>
      </c>
      <c r="F52" s="7" t="s">
        <v>83</v>
      </c>
      <c r="G52" s="1">
        <v>11</v>
      </c>
      <c r="H52" s="9">
        <f t="shared" si="22"/>
        <v>23.8921376243058</v>
      </c>
      <c r="I52" s="9">
        <f t="shared" si="23"/>
        <v>297.04213762430578</v>
      </c>
      <c r="J52" s="9">
        <f t="shared" si="24"/>
        <v>0.30647679845519554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1.5489644033438856</v>
      </c>
      <c r="O52" s="9">
        <f t="shared" si="43"/>
        <v>1.3038181922812568</v>
      </c>
      <c r="P52" s="9">
        <f t="shared" si="27"/>
        <v>0.39959002533800014</v>
      </c>
      <c r="Q52" s="12">
        <f t="shared" si="28"/>
        <v>9.5901606081120028E-2</v>
      </c>
      <c r="R52" s="9">
        <f t="shared" si="29"/>
        <v>0.29335049999999996</v>
      </c>
      <c r="S52" s="13">
        <f t="shared" si="30"/>
        <v>0.32691816131596857</v>
      </c>
      <c r="T52" s="2">
        <f t="shared" si="31"/>
        <v>0.01</v>
      </c>
      <c r="U52" s="14">
        <f t="shared" si="32"/>
        <v>3.2691816131596857E-3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4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4"/>
        <v>2.0000000000000004E-2</v>
      </c>
      <c r="AN52" s="2">
        <v>0.02</v>
      </c>
      <c r="AO52" s="2">
        <v>0.3</v>
      </c>
      <c r="AP52" s="2">
        <f t="shared" si="35"/>
        <v>6.0000000000000001E-3</v>
      </c>
      <c r="AQ52" s="1">
        <f t="shared" si="36"/>
        <v>3.9369181613159686E-2</v>
      </c>
      <c r="AR52" s="9">
        <f t="shared" si="37"/>
        <v>122.229375</v>
      </c>
      <c r="AS52" s="1">
        <f t="shared" si="38"/>
        <v>0.24</v>
      </c>
      <c r="AT52" s="1">
        <f t="shared" si="39"/>
        <v>16121905.916666666</v>
      </c>
      <c r="AU52" s="1">
        <f t="shared" si="40"/>
        <v>124748233604.12172</v>
      </c>
    </row>
    <row r="53" spans="1:48" x14ac:dyDescent="0.15">
      <c r="C53" s="7">
        <v>11</v>
      </c>
      <c r="D53" s="7">
        <f t="shared" si="41"/>
        <v>21.017666342896</v>
      </c>
      <c r="E53" s="10">
        <f t="shared" si="42"/>
        <v>23.8921376243058</v>
      </c>
      <c r="F53" s="7" t="s">
        <v>85</v>
      </c>
      <c r="G53" s="1">
        <v>12</v>
      </c>
      <c r="H53" s="9">
        <f t="shared" si="22"/>
        <v>21.017666342896</v>
      </c>
      <c r="I53" s="9">
        <f t="shared" si="23"/>
        <v>294.16766634289598</v>
      </c>
      <c r="J53" s="9">
        <f t="shared" si="24"/>
        <v>0.22248045371837313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3"/>
        <v>2.1265219169432568</v>
      </c>
      <c r="P53" s="9">
        <f t="shared" si="27"/>
        <v>0.47310956092360035</v>
      </c>
      <c r="Q53" s="12">
        <f t="shared" si="28"/>
        <v>0.11354629462166407</v>
      </c>
      <c r="R53" s="9">
        <f t="shared" si="29"/>
        <v>0.29335049999999996</v>
      </c>
      <c r="S53" s="13">
        <f t="shared" si="30"/>
        <v>0.38706698853986643</v>
      </c>
      <c r="T53" s="2">
        <f t="shared" si="31"/>
        <v>0.01</v>
      </c>
      <c r="U53" s="14">
        <f t="shared" si="32"/>
        <v>3.8706698853986643E-3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4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4"/>
        <v>2.0000000000000004E-2</v>
      </c>
      <c r="AN53" s="2">
        <v>0.02</v>
      </c>
      <c r="AO53" s="2">
        <v>0.3</v>
      </c>
      <c r="AP53" s="2">
        <f t="shared" si="35"/>
        <v>6.0000000000000001E-3</v>
      </c>
      <c r="AQ53" s="1">
        <f t="shared" si="36"/>
        <v>3.9970669885398664E-2</v>
      </c>
      <c r="AR53" s="9">
        <f t="shared" si="37"/>
        <v>122.229375</v>
      </c>
      <c r="AS53" s="1">
        <f t="shared" si="38"/>
        <v>0.24</v>
      </c>
      <c r="AT53" s="1">
        <f t="shared" si="39"/>
        <v>16121905.916666666</v>
      </c>
      <c r="AU53" s="1">
        <f t="shared" si="40"/>
        <v>126654155861.60463</v>
      </c>
      <c r="AV53" s="1">
        <f>SUM(AU42:AU53)</f>
        <v>1563288707625.0146</v>
      </c>
    </row>
    <row r="54" spans="1:48" x14ac:dyDescent="0.15">
      <c r="C54" s="7">
        <v>12</v>
      </c>
      <c r="D54" s="7">
        <f t="shared" si="41"/>
        <v>16.206716554509399</v>
      </c>
      <c r="E54" s="10">
        <f t="shared" si="42"/>
        <v>21.017666342896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17.010710336129002</v>
      </c>
      <c r="E58" s="7"/>
      <c r="F58" s="7"/>
      <c r="G58" s="1">
        <v>1</v>
      </c>
      <c r="H58" s="9">
        <f t="shared" ref="H58:H69" si="45">E59</f>
        <v>17.010710336129002</v>
      </c>
      <c r="I58" s="9">
        <f t="shared" ref="I58:I69" si="46">H58+273.15</f>
        <v>290.160710336129</v>
      </c>
      <c r="J58" s="9">
        <f t="shared" ref="J58:J69" si="47">EXP(($C$15*(I58-$C$13))/($C$16*I58*$C$13))</f>
        <v>0.14085830132215388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1.1023864116266185E-2</v>
      </c>
      <c r="Q58" s="12">
        <f t="shared" ref="Q58:Q69" si="51">P58*$B$60</f>
        <v>2.0945341820905751E-3</v>
      </c>
      <c r="R58" s="9">
        <f t="shared" ref="R58:R69" si="52">L58*$B$60</f>
        <v>1.4869795833333335E-2</v>
      </c>
      <c r="S58" s="13">
        <f t="shared" ref="S58:S69" si="53">Q58/R58</f>
        <v>0.14085830132215388</v>
      </c>
      <c r="T58" s="2">
        <f t="shared" ref="T58:T69" si="54">$B$59/100</f>
        <v>0.01</v>
      </c>
      <c r="U58" s="14">
        <f t="shared" ref="U58:U69" si="55">S58*T58</f>
        <v>1.4085830132215388E-3</v>
      </c>
      <c r="V58" s="13"/>
      <c r="W58" s="2"/>
      <c r="X58" s="14"/>
      <c r="Y58" s="2">
        <v>0.04</v>
      </c>
      <c r="Z58" s="2">
        <v>0.16</v>
      </c>
      <c r="AA58" s="2">
        <f t="shared" ref="AA58:AA69" si="56">Y58*Z58</f>
        <v>6.4000000000000003E-3</v>
      </c>
      <c r="AB58" s="2">
        <v>1.4999999999999999E-2</v>
      </c>
      <c r="AC58" s="2">
        <v>0.03</v>
      </c>
      <c r="AD58" s="2">
        <f t="shared" ref="AD58:AD69" si="57">AB58*AC58</f>
        <v>4.4999999999999999E-4</v>
      </c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0.8</v>
      </c>
      <c r="AP58" s="2">
        <f t="shared" ref="AP58:AP69" si="58">AO58*AN58</f>
        <v>1.2E-2</v>
      </c>
      <c r="AQ58" s="1">
        <f>(AP58+AM58+AD58+AA58+U58+X58+AG58+AJ58)</f>
        <v>2.0258583013221542E-2</v>
      </c>
      <c r="AR58" s="9">
        <f t="shared" ref="AR58:AR69" si="59">$B$58/12</f>
        <v>7.8262083333333337</v>
      </c>
      <c r="AS58" s="1">
        <f t="shared" ref="AS58:AS69" si="60">$B$60</f>
        <v>0.19</v>
      </c>
      <c r="AT58" s="1">
        <f t="shared" ref="AT58:AT69" si="61">$E$5/12</f>
        <v>6188384.583333333</v>
      </c>
      <c r="AU58" s="1">
        <f t="shared" ref="AU58:AU69" si="62">AT58*10000*AS58*0.67*AR58*AQ58</f>
        <v>1249010729.5137668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3">D43</f>
        <v>15.827823252292699</v>
      </c>
      <c r="E59" s="10">
        <f t="shared" ref="E59:E70" si="64">D58</f>
        <v>17.010710336129002</v>
      </c>
      <c r="F59" s="7" t="s">
        <v>83</v>
      </c>
      <c r="G59" s="1">
        <v>2</v>
      </c>
      <c r="H59" s="9">
        <f t="shared" si="45"/>
        <v>15.827823252292699</v>
      </c>
      <c r="I59" s="9">
        <f t="shared" si="46"/>
        <v>288.97782325229269</v>
      </c>
      <c r="J59" s="9">
        <f t="shared" si="47"/>
        <v>0.1227802049745607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5">L59+O58-P58-N59</f>
        <v>0.1455003025504005</v>
      </c>
      <c r="P59" s="9">
        <f t="shared" si="50"/>
        <v>1.7864556970998771E-2</v>
      </c>
      <c r="Q59" s="12">
        <f t="shared" si="51"/>
        <v>3.3942658244897664E-3</v>
      </c>
      <c r="R59" s="9">
        <f t="shared" si="52"/>
        <v>1.4869795833333335E-2</v>
      </c>
      <c r="S59" s="13">
        <f t="shared" si="53"/>
        <v>0.22826579884041892</v>
      </c>
      <c r="T59" s="2">
        <f t="shared" si="54"/>
        <v>0.01</v>
      </c>
      <c r="U59" s="14">
        <f t="shared" si="55"/>
        <v>2.2826579884041892E-3</v>
      </c>
      <c r="V59" s="13"/>
      <c r="W59" s="2"/>
      <c r="X59" s="14"/>
      <c r="Y59" s="2">
        <v>0.04</v>
      </c>
      <c r="Z59" s="2">
        <v>0.16</v>
      </c>
      <c r="AA59" s="2">
        <f t="shared" si="56"/>
        <v>6.4000000000000003E-3</v>
      </c>
      <c r="AB59" s="2">
        <v>1.4999999999999999E-2</v>
      </c>
      <c r="AC59" s="2">
        <v>0.03</v>
      </c>
      <c r="AD59" s="2">
        <f t="shared" si="57"/>
        <v>4.4999999999999999E-4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0.8</v>
      </c>
      <c r="AP59" s="2">
        <f t="shared" si="58"/>
        <v>1.2E-2</v>
      </c>
      <c r="AQ59" s="1">
        <f t="shared" ref="AQ59:AQ69" si="66">(AP59+AM59+AD59+AA59+U59+X59+AG59+AJ59)</f>
        <v>2.1132657988404191E-2</v>
      </c>
      <c r="AR59" s="9">
        <f t="shared" si="59"/>
        <v>7.8262083333333337</v>
      </c>
      <c r="AS59" s="1">
        <f t="shared" si="60"/>
        <v>0.19</v>
      </c>
      <c r="AT59" s="1">
        <f t="shared" si="61"/>
        <v>6188384.583333333</v>
      </c>
      <c r="AU59" s="1">
        <f t="shared" si="62"/>
        <v>1302900432.5443342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3"/>
        <v>18.945807990184498</v>
      </c>
      <c r="E60" s="10">
        <f t="shared" si="64"/>
        <v>15.827823252292699</v>
      </c>
      <c r="F60" s="7" t="s">
        <v>83</v>
      </c>
      <c r="G60" s="1">
        <v>3</v>
      </c>
      <c r="H60" s="9">
        <f t="shared" si="45"/>
        <v>18.945807990184498</v>
      </c>
      <c r="I60" s="9">
        <f t="shared" si="46"/>
        <v>292.09580799018448</v>
      </c>
      <c r="J60" s="9">
        <f t="shared" si="47"/>
        <v>0.17592578680289483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5"/>
        <v>0.20589782891273506</v>
      </c>
      <c r="P60" s="9">
        <f t="shared" si="50"/>
        <v>3.6222737552480747E-2</v>
      </c>
      <c r="Q60" s="12">
        <f t="shared" si="51"/>
        <v>6.8823201349713422E-3</v>
      </c>
      <c r="R60" s="9">
        <f t="shared" si="52"/>
        <v>1.4869795833333335E-2</v>
      </c>
      <c r="S60" s="13">
        <f t="shared" si="53"/>
        <v>0.46283891265967336</v>
      </c>
      <c r="T60" s="2">
        <f t="shared" si="54"/>
        <v>0.01</v>
      </c>
      <c r="U60" s="14">
        <f t="shared" si="55"/>
        <v>4.6283891265967341E-3</v>
      </c>
      <c r="V60" s="13"/>
      <c r="W60" s="2"/>
      <c r="X60" s="14"/>
      <c r="Y60" s="2">
        <v>0.04</v>
      </c>
      <c r="Z60" s="2">
        <v>0.16</v>
      </c>
      <c r="AA60" s="2">
        <f t="shared" si="56"/>
        <v>6.4000000000000003E-3</v>
      </c>
      <c r="AB60" s="2">
        <v>1.4999999999999999E-2</v>
      </c>
      <c r="AC60" s="2">
        <v>0.03</v>
      </c>
      <c r="AD60" s="2">
        <f t="shared" si="57"/>
        <v>4.4999999999999999E-4</v>
      </c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0.8</v>
      </c>
      <c r="AP60" s="2">
        <f t="shared" si="58"/>
        <v>1.2E-2</v>
      </c>
      <c r="AQ60" s="1">
        <f t="shared" si="66"/>
        <v>2.3478389126596735E-2</v>
      </c>
      <c r="AR60" s="9">
        <f t="shared" si="59"/>
        <v>7.8262083333333337</v>
      </c>
      <c r="AS60" s="1">
        <f t="shared" si="60"/>
        <v>0.19</v>
      </c>
      <c r="AT60" s="1">
        <f t="shared" si="61"/>
        <v>6188384.583333333</v>
      </c>
      <c r="AU60" s="1">
        <f t="shared" si="62"/>
        <v>1447522756.7337852</v>
      </c>
    </row>
    <row r="61" spans="1:48" x14ac:dyDescent="0.15">
      <c r="C61" s="7">
        <v>3</v>
      </c>
      <c r="D61" s="7">
        <f t="shared" si="63"/>
        <v>23.103350273936101</v>
      </c>
      <c r="E61" s="10">
        <f t="shared" si="64"/>
        <v>18.945807990184498</v>
      </c>
      <c r="F61" s="7" t="s">
        <v>83</v>
      </c>
      <c r="G61" s="1">
        <v>4</v>
      </c>
      <c r="H61" s="9">
        <f t="shared" si="45"/>
        <v>23.103350273936101</v>
      </c>
      <c r="I61" s="9">
        <f t="shared" si="46"/>
        <v>296.25335027393606</v>
      </c>
      <c r="J61" s="9">
        <f t="shared" si="47"/>
        <v>0.2808627588494097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5"/>
        <v>0.24793717469358767</v>
      </c>
      <c r="P61" s="9">
        <f t="shared" si="50"/>
        <v>6.9636318905769073E-2</v>
      </c>
      <c r="Q61" s="12">
        <f t="shared" si="51"/>
        <v>1.3230900592096124E-2</v>
      </c>
      <c r="R61" s="9">
        <f t="shared" si="52"/>
        <v>1.4869795833333335E-2</v>
      </c>
      <c r="S61" s="13">
        <f t="shared" si="53"/>
        <v>0.8897836083557159</v>
      </c>
      <c r="T61" s="2">
        <f t="shared" si="54"/>
        <v>0.01</v>
      </c>
      <c r="U61" s="14">
        <f t="shared" si="55"/>
        <v>8.8978360835571587E-3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66"/>
        <v>3.3497836083557157E-2</v>
      </c>
      <c r="AR61" s="9">
        <f t="shared" si="59"/>
        <v>7.8262083333333337</v>
      </c>
      <c r="AS61" s="1">
        <f t="shared" si="60"/>
        <v>0.19</v>
      </c>
      <c r="AT61" s="1">
        <f t="shared" si="61"/>
        <v>6188384.583333333</v>
      </c>
      <c r="AU61" s="1">
        <f t="shared" si="62"/>
        <v>2065255830.4078047</v>
      </c>
    </row>
    <row r="62" spans="1:48" x14ac:dyDescent="0.15">
      <c r="C62" s="7">
        <v>4</v>
      </c>
      <c r="D62" s="7">
        <f t="shared" si="63"/>
        <v>28.072825912128099</v>
      </c>
      <c r="E62" s="10">
        <f t="shared" si="64"/>
        <v>23.103350273936101</v>
      </c>
      <c r="F62" s="7" t="s">
        <v>83</v>
      </c>
      <c r="G62" s="1">
        <v>5</v>
      </c>
      <c r="H62" s="9">
        <f t="shared" si="45"/>
        <v>28.072825912128099</v>
      </c>
      <c r="I62" s="9">
        <f t="shared" si="46"/>
        <v>301.22282591212809</v>
      </c>
      <c r="J62" s="9">
        <f t="shared" si="47"/>
        <v>0.48303335486376792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0.16938581299842767</v>
      </c>
      <c r="O62" s="9">
        <f t="shared" si="65"/>
        <v>8.7177126122724241E-2</v>
      </c>
      <c r="P62" s="9">
        <f t="shared" si="50"/>
        <v>4.2109459698441314E-2</v>
      </c>
      <c r="Q62" s="12">
        <f t="shared" si="51"/>
        <v>8.0007973427038501E-3</v>
      </c>
      <c r="R62" s="9">
        <f t="shared" si="52"/>
        <v>1.4869795833333335E-2</v>
      </c>
      <c r="S62" s="13">
        <f t="shared" si="53"/>
        <v>0.53805697350387405</v>
      </c>
      <c r="T62" s="2">
        <f t="shared" si="54"/>
        <v>0.01</v>
      </c>
      <c r="U62" s="14">
        <f t="shared" si="55"/>
        <v>5.3805697350387408E-3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66"/>
        <v>2.998056973503874E-2</v>
      </c>
      <c r="AR62" s="9">
        <f t="shared" si="59"/>
        <v>7.8262083333333337</v>
      </c>
      <c r="AS62" s="1">
        <f t="shared" si="60"/>
        <v>0.19</v>
      </c>
      <c r="AT62" s="1">
        <f t="shared" si="61"/>
        <v>6188384.583333333</v>
      </c>
      <c r="AU62" s="1">
        <f t="shared" si="62"/>
        <v>1848404365.2786741</v>
      </c>
    </row>
    <row r="63" spans="1:48" x14ac:dyDescent="0.15">
      <c r="C63" s="7">
        <v>5</v>
      </c>
      <c r="D63" s="7">
        <f t="shared" si="63"/>
        <v>29.901656848640702</v>
      </c>
      <c r="E63" s="10">
        <f t="shared" si="64"/>
        <v>28.072825912128099</v>
      </c>
      <c r="F63" s="7" t="s">
        <v>85</v>
      </c>
      <c r="G63" s="1">
        <v>6</v>
      </c>
      <c r="H63" s="9">
        <f t="shared" si="45"/>
        <v>29.901656848640702</v>
      </c>
      <c r="I63" s="9">
        <f t="shared" si="46"/>
        <v>303.05165684864068</v>
      </c>
      <c r="J63" s="9">
        <f t="shared" si="47"/>
        <v>0.5870753336256419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5"/>
        <v>0.12332974975761626</v>
      </c>
      <c r="P63" s="9">
        <f t="shared" si="50"/>
        <v>7.2403853984919497E-2</v>
      </c>
      <c r="Q63" s="12">
        <f t="shared" si="51"/>
        <v>1.3756732257134705E-2</v>
      </c>
      <c r="R63" s="9">
        <f t="shared" si="52"/>
        <v>1.4869795833333335E-2</v>
      </c>
      <c r="S63" s="13">
        <f t="shared" si="53"/>
        <v>0.92514600814467829</v>
      </c>
      <c r="T63" s="2">
        <f t="shared" si="54"/>
        <v>0.01</v>
      </c>
      <c r="U63" s="14">
        <f t="shared" si="55"/>
        <v>9.2514600814467829E-3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66"/>
        <v>3.385146008144678E-2</v>
      </c>
      <c r="AR63" s="9">
        <f t="shared" si="59"/>
        <v>7.8262083333333337</v>
      </c>
      <c r="AS63" s="1">
        <f t="shared" si="60"/>
        <v>0.19</v>
      </c>
      <c r="AT63" s="1">
        <f t="shared" si="61"/>
        <v>6188384.583333333</v>
      </c>
      <c r="AU63" s="1">
        <f t="shared" si="62"/>
        <v>2087057955.8224714</v>
      </c>
    </row>
    <row r="64" spans="1:48" x14ac:dyDescent="0.15">
      <c r="C64" s="7">
        <v>6</v>
      </c>
      <c r="D64" s="7">
        <f t="shared" si="63"/>
        <v>29.7502041268922</v>
      </c>
      <c r="E64" s="10">
        <f t="shared" si="64"/>
        <v>29.901656848640702</v>
      </c>
      <c r="F64" s="7" t="s">
        <v>83</v>
      </c>
      <c r="G64" s="1">
        <v>7</v>
      </c>
      <c r="H64" s="9">
        <f t="shared" si="45"/>
        <v>29.7502041268922</v>
      </c>
      <c r="I64" s="9">
        <f t="shared" si="46"/>
        <v>302.90020412689216</v>
      </c>
      <c r="J64" s="9">
        <f t="shared" si="47"/>
        <v>0.57771940964274748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5"/>
        <v>0.12918797910603011</v>
      </c>
      <c r="P64" s="9">
        <f t="shared" si="50"/>
        <v>7.4634403022075316E-2</v>
      </c>
      <c r="Q64" s="12">
        <f t="shared" si="51"/>
        <v>1.4180536574194311E-2</v>
      </c>
      <c r="R64" s="9">
        <f t="shared" si="52"/>
        <v>1.4869795833333335E-2</v>
      </c>
      <c r="S64" s="13">
        <f t="shared" si="53"/>
        <v>0.95364702603421603</v>
      </c>
      <c r="T64" s="2">
        <f t="shared" si="54"/>
        <v>0.01</v>
      </c>
      <c r="U64" s="14">
        <f t="shared" si="55"/>
        <v>9.536470260342161E-3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66"/>
        <v>3.413647026034216E-2</v>
      </c>
      <c r="AR64" s="9">
        <f t="shared" si="59"/>
        <v>7.8262083333333337</v>
      </c>
      <c r="AS64" s="1">
        <f t="shared" si="60"/>
        <v>0.19</v>
      </c>
      <c r="AT64" s="1">
        <f t="shared" si="61"/>
        <v>6188384.583333333</v>
      </c>
      <c r="AU64" s="1">
        <f t="shared" si="62"/>
        <v>2104629805.3061516</v>
      </c>
    </row>
    <row r="65" spans="1:48" x14ac:dyDescent="0.15">
      <c r="C65" s="7">
        <v>7</v>
      </c>
      <c r="D65" s="7">
        <f t="shared" si="63"/>
        <v>27.2119313866821</v>
      </c>
      <c r="E65" s="10">
        <f t="shared" si="64"/>
        <v>29.7502041268922</v>
      </c>
      <c r="F65" s="7" t="s">
        <v>83</v>
      </c>
      <c r="G65" s="1">
        <v>8</v>
      </c>
      <c r="H65" s="9">
        <f t="shared" si="45"/>
        <v>27.2119313866821</v>
      </c>
      <c r="I65" s="9">
        <f t="shared" si="46"/>
        <v>300.3619313866821</v>
      </c>
      <c r="J65" s="9">
        <f t="shared" si="47"/>
        <v>0.44029210044243583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5"/>
        <v>0.13281565941728812</v>
      </c>
      <c r="P65" s="9">
        <f t="shared" si="50"/>
        <v>5.8477685656484972E-2</v>
      </c>
      <c r="Q65" s="12">
        <f t="shared" si="51"/>
        <v>1.1110760274732144E-2</v>
      </c>
      <c r="R65" s="9">
        <f t="shared" si="52"/>
        <v>1.4869795833333335E-2</v>
      </c>
      <c r="S65" s="13">
        <f t="shared" si="53"/>
        <v>0.74720328370786149</v>
      </c>
      <c r="T65" s="2">
        <f t="shared" si="54"/>
        <v>0.01</v>
      </c>
      <c r="U65" s="14">
        <f t="shared" si="55"/>
        <v>7.4720328370786147E-3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66"/>
        <v>3.2072032837078615E-2</v>
      </c>
      <c r="AR65" s="9">
        <f t="shared" si="59"/>
        <v>7.8262083333333337</v>
      </c>
      <c r="AS65" s="1">
        <f t="shared" si="60"/>
        <v>0.19</v>
      </c>
      <c r="AT65" s="1">
        <f t="shared" si="61"/>
        <v>6188384.583333333</v>
      </c>
      <c r="AU65" s="1">
        <f t="shared" si="62"/>
        <v>1977350197.9227977</v>
      </c>
    </row>
    <row r="66" spans="1:48" x14ac:dyDescent="0.15">
      <c r="C66" s="7">
        <v>8</v>
      </c>
      <c r="D66" s="7">
        <f t="shared" si="63"/>
        <v>26.428842891627401</v>
      </c>
      <c r="E66" s="10">
        <f t="shared" si="64"/>
        <v>27.2119313866821</v>
      </c>
      <c r="F66" s="7" t="s">
        <v>83</v>
      </c>
      <c r="G66" s="1">
        <v>9</v>
      </c>
      <c r="H66" s="9">
        <f t="shared" si="45"/>
        <v>26.428842891627401</v>
      </c>
      <c r="I66" s="9">
        <f t="shared" si="46"/>
        <v>299.5788428916274</v>
      </c>
      <c r="J66" s="9">
        <f t="shared" si="47"/>
        <v>0.4045202753735021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5"/>
        <v>0.15260005709413649</v>
      </c>
      <c r="P66" s="9">
        <f t="shared" si="50"/>
        <v>6.1729817117732233E-2</v>
      </c>
      <c r="Q66" s="12">
        <f t="shared" si="51"/>
        <v>1.1728665252369125E-2</v>
      </c>
      <c r="R66" s="9">
        <f t="shared" si="52"/>
        <v>1.4869795833333335E-2</v>
      </c>
      <c r="S66" s="13">
        <f t="shared" si="53"/>
        <v>0.78875765234632222</v>
      </c>
      <c r="T66" s="2">
        <f t="shared" si="54"/>
        <v>0.01</v>
      </c>
      <c r="U66" s="14">
        <f t="shared" si="55"/>
        <v>7.8875765234632227E-3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66"/>
        <v>3.2487576523463221E-2</v>
      </c>
      <c r="AR66" s="9">
        <f t="shared" si="59"/>
        <v>7.8262083333333337</v>
      </c>
      <c r="AS66" s="1">
        <f t="shared" si="60"/>
        <v>0.19</v>
      </c>
      <c r="AT66" s="1">
        <f t="shared" si="61"/>
        <v>6188384.583333333</v>
      </c>
      <c r="AU66" s="1">
        <f t="shared" si="62"/>
        <v>2002969883.2945409</v>
      </c>
    </row>
    <row r="67" spans="1:48" x14ac:dyDescent="0.15">
      <c r="C67" s="7">
        <v>9</v>
      </c>
      <c r="D67" s="7">
        <f t="shared" si="63"/>
        <v>25.919604241892898</v>
      </c>
      <c r="E67" s="10">
        <f t="shared" si="64"/>
        <v>26.428842891627401</v>
      </c>
      <c r="F67" s="7" t="s">
        <v>83</v>
      </c>
      <c r="G67" s="1">
        <v>10</v>
      </c>
      <c r="H67" s="9">
        <f t="shared" si="45"/>
        <v>25.919604241892898</v>
      </c>
      <c r="I67" s="9">
        <f t="shared" si="46"/>
        <v>299.06960424189288</v>
      </c>
      <c r="J67" s="9">
        <f t="shared" si="47"/>
        <v>0.38274156842977058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5"/>
        <v>0.1691323233097376</v>
      </c>
      <c r="P67" s="9">
        <f t="shared" si="50"/>
        <v>6.4733970695740009E-2</v>
      </c>
      <c r="Q67" s="12">
        <f t="shared" si="51"/>
        <v>1.2299454432190602E-2</v>
      </c>
      <c r="R67" s="9">
        <f t="shared" si="52"/>
        <v>1.4869795833333335E-2</v>
      </c>
      <c r="S67" s="13">
        <f t="shared" si="53"/>
        <v>0.82714346384091919</v>
      </c>
      <c r="T67" s="2">
        <f t="shared" si="54"/>
        <v>0.01</v>
      </c>
      <c r="U67" s="14">
        <f t="shared" si="55"/>
        <v>8.2714346384091912E-3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66"/>
        <v>3.2871434638409192E-2</v>
      </c>
      <c r="AR67" s="9">
        <f t="shared" si="59"/>
        <v>7.8262083333333337</v>
      </c>
      <c r="AS67" s="1">
        <f t="shared" si="60"/>
        <v>0.19</v>
      </c>
      <c r="AT67" s="1">
        <f t="shared" si="61"/>
        <v>6188384.583333333</v>
      </c>
      <c r="AU67" s="1">
        <f t="shared" si="62"/>
        <v>2026636045.1315036</v>
      </c>
    </row>
    <row r="68" spans="1:48" x14ac:dyDescent="0.15">
      <c r="C68" s="7">
        <v>10</v>
      </c>
      <c r="D68" s="7">
        <f t="shared" si="63"/>
        <v>23.8921376243058</v>
      </c>
      <c r="E68" s="10">
        <f t="shared" si="64"/>
        <v>25.919604241892898</v>
      </c>
      <c r="F68" s="7" t="s">
        <v>83</v>
      </c>
      <c r="G68" s="1">
        <v>11</v>
      </c>
      <c r="H68" s="9">
        <f t="shared" si="45"/>
        <v>23.8921376243058</v>
      </c>
      <c r="I68" s="9">
        <f t="shared" si="46"/>
        <v>297.04213762430578</v>
      </c>
      <c r="J68" s="9">
        <f t="shared" si="47"/>
        <v>0.30647679845519554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9.9178434983297717E-2</v>
      </c>
      <c r="O68" s="9">
        <f t="shared" si="65"/>
        <v>8.3482000964033229E-2</v>
      </c>
      <c r="P68" s="9">
        <f t="shared" si="50"/>
        <v>2.5585296384090451E-2</v>
      </c>
      <c r="Q68" s="12">
        <f t="shared" si="51"/>
        <v>4.8612063129771857E-3</v>
      </c>
      <c r="R68" s="9">
        <f t="shared" si="52"/>
        <v>1.4869795833333335E-2</v>
      </c>
      <c r="S68" s="13">
        <f t="shared" si="53"/>
        <v>0.32691816131596868</v>
      </c>
      <c r="T68" s="2">
        <f t="shared" si="54"/>
        <v>0.01</v>
      </c>
      <c r="U68" s="14">
        <f t="shared" si="55"/>
        <v>3.269181613159687E-3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66"/>
        <v>2.7869181613159686E-2</v>
      </c>
      <c r="AR68" s="9">
        <f t="shared" si="59"/>
        <v>7.8262083333333337</v>
      </c>
      <c r="AS68" s="1">
        <f t="shared" si="60"/>
        <v>0.19</v>
      </c>
      <c r="AT68" s="1">
        <f t="shared" si="61"/>
        <v>6188384.583333333</v>
      </c>
      <c r="AU68" s="1">
        <f t="shared" si="62"/>
        <v>1718230087.2122488</v>
      </c>
    </row>
    <row r="69" spans="1:48" x14ac:dyDescent="0.15">
      <c r="C69" s="7">
        <v>11</v>
      </c>
      <c r="D69" s="7">
        <f t="shared" si="63"/>
        <v>21.017666342896</v>
      </c>
      <c r="E69" s="10">
        <f t="shared" si="64"/>
        <v>23.8921376243058</v>
      </c>
      <c r="F69" s="7" t="s">
        <v>85</v>
      </c>
      <c r="G69" s="1">
        <v>12</v>
      </c>
      <c r="H69" s="9">
        <f t="shared" si="45"/>
        <v>21.017666342896</v>
      </c>
      <c r="I69" s="9">
        <f t="shared" si="46"/>
        <v>294.16766634289598</v>
      </c>
      <c r="J69" s="9">
        <f t="shared" si="47"/>
        <v>0.22248045371837313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5"/>
        <v>0.13615878791327612</v>
      </c>
      <c r="P69" s="9">
        <f t="shared" si="50"/>
        <v>3.0292668912689412E-2</v>
      </c>
      <c r="Q69" s="12">
        <f t="shared" si="51"/>
        <v>5.7556070934109884E-3</v>
      </c>
      <c r="R69" s="9">
        <f t="shared" si="52"/>
        <v>1.4869795833333335E-2</v>
      </c>
      <c r="S69" s="13">
        <f t="shared" si="53"/>
        <v>0.38706698853986649</v>
      </c>
      <c r="T69" s="2">
        <f t="shared" si="54"/>
        <v>0.01</v>
      </c>
      <c r="U69" s="14">
        <f t="shared" si="55"/>
        <v>3.8706698853986647E-3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66"/>
        <v>2.8470669885398665E-2</v>
      </c>
      <c r="AR69" s="9">
        <f t="shared" si="59"/>
        <v>7.8262083333333337</v>
      </c>
      <c r="AS69" s="1">
        <f t="shared" si="60"/>
        <v>0.19</v>
      </c>
      <c r="AT69" s="1">
        <f t="shared" si="61"/>
        <v>6188384.583333333</v>
      </c>
      <c r="AU69" s="1">
        <f t="shared" si="62"/>
        <v>1755313890.4186664</v>
      </c>
      <c r="AV69" s="1">
        <f>SUM(AU58:AU69)</f>
        <v>21585281979.586746</v>
      </c>
    </row>
    <row r="70" spans="1:48" x14ac:dyDescent="0.15">
      <c r="C70" s="7">
        <v>12</v>
      </c>
      <c r="D70" s="7">
        <f t="shared" si="63"/>
        <v>16.206716554509399</v>
      </c>
      <c r="E70" s="10">
        <f t="shared" si="64"/>
        <v>21.017666342896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17.010710336129002</v>
      </c>
      <c r="E73" s="7"/>
      <c r="F73" s="7"/>
      <c r="G73" s="1">
        <v>1</v>
      </c>
      <c r="H73" s="9">
        <f t="shared" ref="H73:H84" si="67">E74</f>
        <v>17.010710336129002</v>
      </c>
      <c r="I73" s="9">
        <f t="shared" ref="I73:I84" si="68">H73+273.15</f>
        <v>290.160710336129</v>
      </c>
      <c r="J73" s="9">
        <f t="shared" ref="J73:J84" si="69">EXP(($C$15*(I73-$C$13))/($C$16*I73*$C$13))</f>
        <v>0.14085830132215388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1.0693962236377922E-2</v>
      </c>
      <c r="Q73" s="12">
        <f t="shared" ref="Q73:Q84" si="73">P73*$B$75</f>
        <v>1.924913202548026E-3</v>
      </c>
      <c r="R73" s="9">
        <f t="shared" ref="R73:R84" si="74">L73*$B$75</f>
        <v>1.36656E-2</v>
      </c>
      <c r="S73" s="13">
        <f t="shared" ref="S73:S84" si="75">Q73/R73</f>
        <v>0.14085830132215388</v>
      </c>
      <c r="T73" s="2">
        <f t="shared" ref="T73:T84" si="76">$B$74/100</f>
        <v>0.01</v>
      </c>
      <c r="U73" s="14">
        <f t="shared" ref="U73:U84" si="77">S73*T73</f>
        <v>1.4085830132215388E-3</v>
      </c>
      <c r="V73" s="13"/>
      <c r="W73" s="2"/>
      <c r="X73" s="14"/>
      <c r="Y73" s="2">
        <v>0.04</v>
      </c>
      <c r="Z73" s="2">
        <v>0.5</v>
      </c>
      <c r="AA73" s="2">
        <f t="shared" ref="AA73:AA84" si="78">Y73*Z73</f>
        <v>0.02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0.49</v>
      </c>
      <c r="AP73" s="2">
        <f t="shared" ref="AP73:AP84" si="79">AO73*AN73</f>
        <v>7.3499999999999998E-3</v>
      </c>
      <c r="AQ73" s="1">
        <f t="shared" ref="AQ73:AQ84" si="80">(AP73+AM73+AD73+AA73+U73+X73+AG73+AJ73)</f>
        <v>2.8758583013221539E-2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12407065.5</v>
      </c>
      <c r="AU73" s="1">
        <f t="shared" ref="AU73:AU84" si="84">AT73*10000*AS73*0.67*AR73*AQ73</f>
        <v>3266931782.5367599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15.827823252292699</v>
      </c>
      <c r="E74" s="10">
        <f t="shared" ref="E74:E85" si="86">D73</f>
        <v>17.010710336129002</v>
      </c>
      <c r="F74" s="7" t="s">
        <v>83</v>
      </c>
      <c r="G74" s="1">
        <v>2</v>
      </c>
      <c r="H74" s="9">
        <f t="shared" si="67"/>
        <v>15.827823252292699</v>
      </c>
      <c r="I74" s="9">
        <f t="shared" si="68"/>
        <v>288.97782325229269</v>
      </c>
      <c r="J74" s="9">
        <f t="shared" si="69"/>
        <v>0.1227802049745607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0.14114603776362208</v>
      </c>
      <c r="P74" s="9">
        <f t="shared" si="72"/>
        <v>1.7329939447964605E-2</v>
      </c>
      <c r="Q74" s="12">
        <f t="shared" si="73"/>
        <v>3.1193891006336288E-3</v>
      </c>
      <c r="R74" s="9">
        <f t="shared" si="74"/>
        <v>1.36656E-2</v>
      </c>
      <c r="S74" s="13">
        <f t="shared" si="75"/>
        <v>0.22826579884041892</v>
      </c>
      <c r="T74" s="2">
        <f t="shared" si="76"/>
        <v>0.01</v>
      </c>
      <c r="U74" s="14">
        <f t="shared" si="77"/>
        <v>2.2826579884041892E-3</v>
      </c>
      <c r="V74" s="13"/>
      <c r="W74" s="2"/>
      <c r="X74" s="14"/>
      <c r="Y74" s="2">
        <v>0.04</v>
      </c>
      <c r="Z74" s="2">
        <v>0.5</v>
      </c>
      <c r="AA74" s="2">
        <f t="shared" si="78"/>
        <v>0.02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0.49</v>
      </c>
      <c r="AP74" s="2">
        <f t="shared" si="79"/>
        <v>7.3499999999999998E-3</v>
      </c>
      <c r="AQ74" s="1">
        <f t="shared" si="80"/>
        <v>2.9632657988404188E-2</v>
      </c>
      <c r="AR74" s="9">
        <f t="shared" si="81"/>
        <v>7.5919999999999996</v>
      </c>
      <c r="AS74" s="1">
        <f t="shared" si="82"/>
        <v>0.18</v>
      </c>
      <c r="AT74" s="1">
        <f t="shared" si="83"/>
        <v>12407065.5</v>
      </c>
      <c r="AU74" s="1">
        <f t="shared" si="84"/>
        <v>3366225385.2650795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18.945807990184498</v>
      </c>
      <c r="E75" s="10">
        <f t="shared" si="86"/>
        <v>15.827823252292699</v>
      </c>
      <c r="F75" s="7" t="s">
        <v>83</v>
      </c>
      <c r="G75" s="1">
        <v>3</v>
      </c>
      <c r="H75" s="9">
        <f t="shared" si="67"/>
        <v>18.945807990184498</v>
      </c>
      <c r="I75" s="9">
        <f t="shared" si="68"/>
        <v>292.09580799018448</v>
      </c>
      <c r="J75" s="9">
        <f t="shared" si="69"/>
        <v>0.17592578680289483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0.1997360983156575</v>
      </c>
      <c r="P75" s="9">
        <f t="shared" si="72"/>
        <v>3.5138730249122403E-2</v>
      </c>
      <c r="Q75" s="12">
        <f t="shared" si="73"/>
        <v>6.3249714448420325E-3</v>
      </c>
      <c r="R75" s="9">
        <f t="shared" si="74"/>
        <v>1.36656E-2</v>
      </c>
      <c r="S75" s="13">
        <f t="shared" si="75"/>
        <v>0.46283891265967336</v>
      </c>
      <c r="T75" s="2">
        <f t="shared" si="76"/>
        <v>0.01</v>
      </c>
      <c r="U75" s="14">
        <f t="shared" si="77"/>
        <v>4.6283891265967341E-3</v>
      </c>
      <c r="V75" s="13"/>
      <c r="W75" s="2"/>
      <c r="X75" s="14"/>
      <c r="Y75" s="2">
        <v>0.04</v>
      </c>
      <c r="Z75" s="2">
        <v>0.5</v>
      </c>
      <c r="AA75" s="2">
        <f t="shared" si="78"/>
        <v>0.02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0.49</v>
      </c>
      <c r="AP75" s="2">
        <f t="shared" si="79"/>
        <v>7.3499999999999998E-3</v>
      </c>
      <c r="AQ75" s="1">
        <f t="shared" si="80"/>
        <v>3.1978389126596736E-2</v>
      </c>
      <c r="AR75" s="9">
        <f t="shared" si="81"/>
        <v>7.5919999999999996</v>
      </c>
      <c r="AS75" s="1">
        <f t="shared" si="82"/>
        <v>0.18</v>
      </c>
      <c r="AT75" s="1">
        <f t="shared" si="83"/>
        <v>12407065.5</v>
      </c>
      <c r="AU75" s="1">
        <f t="shared" si="84"/>
        <v>3632696915.0036693</v>
      </c>
    </row>
    <row r="76" spans="1:48" x14ac:dyDescent="0.15">
      <c r="C76" s="7">
        <v>3</v>
      </c>
      <c r="D76" s="7">
        <f t="shared" si="85"/>
        <v>23.103350273936101</v>
      </c>
      <c r="E76" s="10">
        <f t="shared" si="86"/>
        <v>18.945807990184498</v>
      </c>
      <c r="F76" s="7" t="s">
        <v>83</v>
      </c>
      <c r="G76" s="1">
        <v>4</v>
      </c>
      <c r="H76" s="9">
        <f t="shared" si="67"/>
        <v>23.103350273936101</v>
      </c>
      <c r="I76" s="9">
        <f t="shared" si="68"/>
        <v>296.25335027393606</v>
      </c>
      <c r="J76" s="9">
        <f t="shared" si="69"/>
        <v>0.2808627588494097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0.24051736806653512</v>
      </c>
      <c r="P76" s="9">
        <f t="shared" si="72"/>
        <v>6.7552371546365966E-2</v>
      </c>
      <c r="Q76" s="12">
        <f t="shared" si="73"/>
        <v>1.2159426878345873E-2</v>
      </c>
      <c r="R76" s="9">
        <f t="shared" si="74"/>
        <v>1.36656E-2</v>
      </c>
      <c r="S76" s="13">
        <f t="shared" si="75"/>
        <v>0.88978360835571602</v>
      </c>
      <c r="T76" s="2">
        <f t="shared" si="76"/>
        <v>0.01</v>
      </c>
      <c r="U76" s="14">
        <f t="shared" si="77"/>
        <v>8.8978360835571604E-3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4.3697836083557158E-2</v>
      </c>
      <c r="AR76" s="9">
        <f t="shared" si="81"/>
        <v>7.5919999999999996</v>
      </c>
      <c r="AS76" s="1">
        <f t="shared" si="82"/>
        <v>0.18</v>
      </c>
      <c r="AT76" s="1">
        <f t="shared" si="83"/>
        <v>12407065.5</v>
      </c>
      <c r="AU76" s="1">
        <f t="shared" si="84"/>
        <v>4964008465.3622427</v>
      </c>
    </row>
    <row r="77" spans="1:48" x14ac:dyDescent="0.15">
      <c r="C77" s="7">
        <v>4</v>
      </c>
      <c r="D77" s="7">
        <f t="shared" si="85"/>
        <v>28.072825912128099</v>
      </c>
      <c r="E77" s="10">
        <f t="shared" si="86"/>
        <v>23.103350273936101</v>
      </c>
      <c r="F77" s="7" t="s">
        <v>83</v>
      </c>
      <c r="G77" s="1">
        <v>5</v>
      </c>
      <c r="H77" s="9">
        <f t="shared" si="67"/>
        <v>28.072825912128099</v>
      </c>
      <c r="I77" s="9">
        <f t="shared" si="68"/>
        <v>301.22282591212809</v>
      </c>
      <c r="J77" s="9">
        <f t="shared" si="69"/>
        <v>0.48303335486376792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0.16431674669416071</v>
      </c>
      <c r="O77" s="9">
        <f t="shared" si="87"/>
        <v>8.456824982600844E-2</v>
      </c>
      <c r="P77" s="9">
        <f t="shared" si="72"/>
        <v>4.0849285428414116E-2</v>
      </c>
      <c r="Q77" s="12">
        <f t="shared" si="73"/>
        <v>7.3528713771145405E-3</v>
      </c>
      <c r="R77" s="9">
        <f t="shared" si="74"/>
        <v>1.36656E-2</v>
      </c>
      <c r="S77" s="13">
        <f t="shared" si="75"/>
        <v>0.53805697350387405</v>
      </c>
      <c r="T77" s="2">
        <f t="shared" si="76"/>
        <v>0.01</v>
      </c>
      <c r="U77" s="14">
        <f t="shared" si="77"/>
        <v>5.3805697350387408E-3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4.0180569735038738E-2</v>
      </c>
      <c r="AR77" s="9">
        <f t="shared" si="81"/>
        <v>7.5919999999999996</v>
      </c>
      <c r="AS77" s="1">
        <f t="shared" si="82"/>
        <v>0.18</v>
      </c>
      <c r="AT77" s="1">
        <f t="shared" si="83"/>
        <v>12407065.5</v>
      </c>
      <c r="AU77" s="1">
        <f t="shared" si="84"/>
        <v>4564452297.5100546</v>
      </c>
    </row>
    <row r="78" spans="1:48" x14ac:dyDescent="0.15">
      <c r="C78" s="7">
        <v>5</v>
      </c>
      <c r="D78" s="7">
        <f t="shared" si="85"/>
        <v>29.901656848640702</v>
      </c>
      <c r="E78" s="10">
        <f t="shared" si="86"/>
        <v>28.072825912128099</v>
      </c>
      <c r="F78" s="7" t="s">
        <v>85</v>
      </c>
      <c r="G78" s="1">
        <v>6</v>
      </c>
      <c r="H78" s="9">
        <f t="shared" si="67"/>
        <v>29.901656848640702</v>
      </c>
      <c r="I78" s="9">
        <f t="shared" si="68"/>
        <v>303.05165684864068</v>
      </c>
      <c r="J78" s="9">
        <f t="shared" si="69"/>
        <v>0.5870753336256419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0.11963896439759433</v>
      </c>
      <c r="P78" s="9">
        <f t="shared" si="72"/>
        <v>7.0237084938343991E-2</v>
      </c>
      <c r="Q78" s="12">
        <f t="shared" si="73"/>
        <v>1.2642675288901917E-2</v>
      </c>
      <c r="R78" s="9">
        <f t="shared" si="74"/>
        <v>1.36656E-2</v>
      </c>
      <c r="S78" s="13">
        <f t="shared" si="75"/>
        <v>0.9251460081446784</v>
      </c>
      <c r="T78" s="2">
        <f t="shared" si="76"/>
        <v>0.01</v>
      </c>
      <c r="U78" s="14">
        <f t="shared" si="77"/>
        <v>9.2514600814467846E-3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4.405146008144678E-2</v>
      </c>
      <c r="AR78" s="9">
        <f t="shared" si="81"/>
        <v>7.5919999999999996</v>
      </c>
      <c r="AS78" s="1">
        <f t="shared" si="82"/>
        <v>0.18</v>
      </c>
      <c r="AT78" s="1">
        <f t="shared" si="83"/>
        <v>12407065.5</v>
      </c>
      <c r="AU78" s="1">
        <f t="shared" si="84"/>
        <v>5004179619.7352591</v>
      </c>
    </row>
    <row r="79" spans="1:48" x14ac:dyDescent="0.15">
      <c r="C79" s="7">
        <v>6</v>
      </c>
      <c r="D79" s="7">
        <f t="shared" si="85"/>
        <v>29.7502041268922</v>
      </c>
      <c r="E79" s="10">
        <f t="shared" si="86"/>
        <v>29.901656848640702</v>
      </c>
      <c r="F79" s="7" t="s">
        <v>83</v>
      </c>
      <c r="G79" s="1">
        <v>7</v>
      </c>
      <c r="H79" s="9">
        <f t="shared" si="67"/>
        <v>29.7502041268922</v>
      </c>
      <c r="I79" s="9">
        <f t="shared" si="68"/>
        <v>302.90020412689216</v>
      </c>
      <c r="J79" s="9">
        <f t="shared" si="69"/>
        <v>0.57771940964274748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0.12532187945925036</v>
      </c>
      <c r="P79" s="9">
        <f t="shared" si="72"/>
        <v>7.2400882216517679E-2</v>
      </c>
      <c r="Q79" s="12">
        <f t="shared" si="73"/>
        <v>1.3032158798973181E-2</v>
      </c>
      <c r="R79" s="9">
        <f t="shared" si="74"/>
        <v>1.36656E-2</v>
      </c>
      <c r="S79" s="13">
        <f t="shared" si="75"/>
        <v>0.95364702603421592</v>
      </c>
      <c r="T79" s="2">
        <f t="shared" si="76"/>
        <v>0.01</v>
      </c>
      <c r="U79" s="14">
        <f t="shared" si="77"/>
        <v>9.5364702603421593E-3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4.4336470260342153E-2</v>
      </c>
      <c r="AR79" s="9">
        <f t="shared" si="81"/>
        <v>7.5919999999999996</v>
      </c>
      <c r="AS79" s="1">
        <f t="shared" si="82"/>
        <v>0.18</v>
      </c>
      <c r="AT79" s="1">
        <f t="shared" si="83"/>
        <v>12407065.5</v>
      </c>
      <c r="AU79" s="1">
        <f t="shared" si="84"/>
        <v>5036556347.4534407</v>
      </c>
    </row>
    <row r="80" spans="1:48" x14ac:dyDescent="0.15">
      <c r="C80" s="7">
        <v>7</v>
      </c>
      <c r="D80" s="7">
        <f t="shared" si="85"/>
        <v>27.2119313866821</v>
      </c>
      <c r="E80" s="10">
        <f t="shared" si="86"/>
        <v>29.7502041268922</v>
      </c>
      <c r="F80" s="7" t="s">
        <v>83</v>
      </c>
      <c r="G80" s="1">
        <v>8</v>
      </c>
      <c r="H80" s="9">
        <f t="shared" si="67"/>
        <v>27.2119313866821</v>
      </c>
      <c r="I80" s="9">
        <f t="shared" si="68"/>
        <v>300.3619313866821</v>
      </c>
      <c r="J80" s="9">
        <f t="shared" si="69"/>
        <v>0.44029210044243583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0.12884099724273268</v>
      </c>
      <c r="P80" s="9">
        <f t="shared" si="72"/>
        <v>5.6727673299100854E-2</v>
      </c>
      <c r="Q80" s="12">
        <f t="shared" si="73"/>
        <v>1.0210981193838153E-2</v>
      </c>
      <c r="R80" s="9">
        <f t="shared" si="74"/>
        <v>1.36656E-2</v>
      </c>
      <c r="S80" s="13">
        <f t="shared" si="75"/>
        <v>0.7472032837078616</v>
      </c>
      <c r="T80" s="2">
        <f t="shared" si="76"/>
        <v>0.01</v>
      </c>
      <c r="U80" s="14">
        <f t="shared" si="77"/>
        <v>7.4720328370786165E-3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4.2272032837078616E-2</v>
      </c>
      <c r="AR80" s="9">
        <f t="shared" si="81"/>
        <v>7.5919999999999996</v>
      </c>
      <c r="AS80" s="1">
        <f t="shared" si="82"/>
        <v>0.18</v>
      </c>
      <c r="AT80" s="1">
        <f t="shared" si="83"/>
        <v>12407065.5</v>
      </c>
      <c r="AU80" s="1">
        <f t="shared" si="84"/>
        <v>4802039360.7153502</v>
      </c>
    </row>
    <row r="81" spans="1:48" x14ac:dyDescent="0.15">
      <c r="C81" s="7">
        <v>8</v>
      </c>
      <c r="D81" s="7">
        <f t="shared" si="85"/>
        <v>26.428842891627401</v>
      </c>
      <c r="E81" s="10">
        <f t="shared" si="86"/>
        <v>27.2119313866821</v>
      </c>
      <c r="F81" s="7" t="s">
        <v>83</v>
      </c>
      <c r="G81" s="1">
        <v>9</v>
      </c>
      <c r="H81" s="9">
        <f t="shared" si="67"/>
        <v>26.428842891627401</v>
      </c>
      <c r="I81" s="9">
        <f t="shared" si="68"/>
        <v>299.5788428916274</v>
      </c>
      <c r="J81" s="9">
        <f t="shared" si="69"/>
        <v>0.4045202753735021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0.14803332394363181</v>
      </c>
      <c r="P81" s="9">
        <f t="shared" si="72"/>
        <v>5.988248096613278E-2</v>
      </c>
      <c r="Q81" s="12">
        <f t="shared" si="73"/>
        <v>1.07788465739039E-2</v>
      </c>
      <c r="R81" s="9">
        <f t="shared" si="74"/>
        <v>1.36656E-2</v>
      </c>
      <c r="S81" s="13">
        <f t="shared" si="75"/>
        <v>0.78875765234632211</v>
      </c>
      <c r="T81" s="2">
        <f t="shared" si="76"/>
        <v>0.01</v>
      </c>
      <c r="U81" s="14">
        <f t="shared" si="77"/>
        <v>7.887576523463221E-3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4.2687576523463222E-2</v>
      </c>
      <c r="AR81" s="9">
        <f t="shared" si="81"/>
        <v>7.5919999999999996</v>
      </c>
      <c r="AS81" s="1">
        <f t="shared" si="82"/>
        <v>0.18</v>
      </c>
      <c r="AT81" s="1">
        <f t="shared" si="83"/>
        <v>12407065.5</v>
      </c>
      <c r="AU81" s="1">
        <f t="shared" si="84"/>
        <v>4849244498.5852594</v>
      </c>
    </row>
    <row r="82" spans="1:48" x14ac:dyDescent="0.15">
      <c r="C82" s="7">
        <v>9</v>
      </c>
      <c r="D82" s="7">
        <f t="shared" si="85"/>
        <v>25.919604241892898</v>
      </c>
      <c r="E82" s="10">
        <f t="shared" si="86"/>
        <v>26.428842891627401</v>
      </c>
      <c r="F82" s="7" t="s">
        <v>83</v>
      </c>
      <c r="G82" s="1">
        <v>10</v>
      </c>
      <c r="H82" s="9">
        <f t="shared" si="67"/>
        <v>25.919604241892898</v>
      </c>
      <c r="I82" s="9">
        <f t="shared" si="68"/>
        <v>299.06960424189288</v>
      </c>
      <c r="J82" s="9">
        <f t="shared" si="69"/>
        <v>0.38274156842977058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0.16407084297749905</v>
      </c>
      <c r="P82" s="9">
        <f t="shared" si="72"/>
        <v>6.2796731774802592E-2</v>
      </c>
      <c r="Q82" s="12">
        <f t="shared" si="73"/>
        <v>1.1303411719464466E-2</v>
      </c>
      <c r="R82" s="9">
        <f t="shared" si="74"/>
        <v>1.36656E-2</v>
      </c>
      <c r="S82" s="13">
        <f t="shared" si="75"/>
        <v>0.8271434638409193</v>
      </c>
      <c r="T82" s="2">
        <f t="shared" si="76"/>
        <v>0.01</v>
      </c>
      <c r="U82" s="14">
        <f t="shared" si="77"/>
        <v>8.2714346384091929E-3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4.3071434638409192E-2</v>
      </c>
      <c r="AR82" s="9">
        <f t="shared" si="81"/>
        <v>7.5919999999999996</v>
      </c>
      <c r="AS82" s="1">
        <f t="shared" si="82"/>
        <v>0.18</v>
      </c>
      <c r="AT82" s="1">
        <f t="shared" si="83"/>
        <v>12407065.5</v>
      </c>
      <c r="AU82" s="1">
        <f t="shared" si="84"/>
        <v>4892850203.1891718</v>
      </c>
    </row>
    <row r="83" spans="1:48" x14ac:dyDescent="0.15">
      <c r="C83" s="7">
        <v>10</v>
      </c>
      <c r="D83" s="7">
        <f t="shared" si="85"/>
        <v>23.8921376243058</v>
      </c>
      <c r="E83" s="10">
        <f t="shared" si="86"/>
        <v>25.919604241892898</v>
      </c>
      <c r="F83" s="7" t="s">
        <v>83</v>
      </c>
      <c r="G83" s="1">
        <v>11</v>
      </c>
      <c r="H83" s="9">
        <f t="shared" si="67"/>
        <v>23.8921376243058</v>
      </c>
      <c r="I83" s="9">
        <f t="shared" si="68"/>
        <v>297.04213762430578</v>
      </c>
      <c r="J83" s="9">
        <f t="shared" si="69"/>
        <v>0.30647679845519554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9.6210405642561642E-2</v>
      </c>
      <c r="O83" s="9">
        <f t="shared" si="87"/>
        <v>8.0983705560134817E-2</v>
      </c>
      <c r="P83" s="9">
        <f t="shared" si="72"/>
        <v>2.4819626807108336E-2</v>
      </c>
      <c r="Q83" s="12">
        <f t="shared" si="73"/>
        <v>4.4675328252794999E-3</v>
      </c>
      <c r="R83" s="9">
        <f t="shared" si="74"/>
        <v>1.36656E-2</v>
      </c>
      <c r="S83" s="13">
        <f t="shared" si="75"/>
        <v>0.32691816131596857</v>
      </c>
      <c r="T83" s="2">
        <f t="shared" si="76"/>
        <v>0.01</v>
      </c>
      <c r="U83" s="14">
        <f t="shared" si="77"/>
        <v>3.2691816131596857E-3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3.8069181613159683E-2</v>
      </c>
      <c r="AR83" s="9">
        <f t="shared" si="81"/>
        <v>7.5919999999999996</v>
      </c>
      <c r="AS83" s="1">
        <f t="shared" si="82"/>
        <v>0.18</v>
      </c>
      <c r="AT83" s="1">
        <f t="shared" si="83"/>
        <v>12407065.5</v>
      </c>
      <c r="AU83" s="1">
        <f t="shared" si="84"/>
        <v>4324601782.0146952</v>
      </c>
    </row>
    <row r="84" spans="1:48" x14ac:dyDescent="0.15">
      <c r="C84" s="7">
        <v>11</v>
      </c>
      <c r="D84" s="7">
        <f t="shared" si="85"/>
        <v>21.017666342896</v>
      </c>
      <c r="E84" s="10">
        <f t="shared" si="86"/>
        <v>23.8921376243058</v>
      </c>
      <c r="F84" s="7" t="s">
        <v>85</v>
      </c>
      <c r="G84" s="1">
        <v>12</v>
      </c>
      <c r="H84" s="9">
        <f t="shared" si="67"/>
        <v>21.017666342896</v>
      </c>
      <c r="I84" s="9">
        <f t="shared" si="68"/>
        <v>294.16766634289598</v>
      </c>
      <c r="J84" s="9">
        <f t="shared" si="69"/>
        <v>0.22248045371837313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0.1320840787530265</v>
      </c>
      <c r="P84" s="9">
        <f t="shared" si="72"/>
        <v>2.9386125769946665E-2</v>
      </c>
      <c r="Q84" s="12">
        <f t="shared" si="73"/>
        <v>5.2895026385903991E-3</v>
      </c>
      <c r="R84" s="9">
        <f t="shared" si="74"/>
        <v>1.36656E-2</v>
      </c>
      <c r="S84" s="13">
        <f t="shared" si="75"/>
        <v>0.38706698853986649</v>
      </c>
      <c r="T84" s="2">
        <f t="shared" si="76"/>
        <v>0.01</v>
      </c>
      <c r="U84" s="14">
        <f t="shared" si="77"/>
        <v>3.8706698853986647E-3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3.8670669885398662E-2</v>
      </c>
      <c r="AR84" s="9">
        <f t="shared" si="81"/>
        <v>7.5919999999999996</v>
      </c>
      <c r="AS84" s="1">
        <f t="shared" si="82"/>
        <v>0.18</v>
      </c>
      <c r="AT84" s="1">
        <f t="shared" si="83"/>
        <v>12407065.5</v>
      </c>
      <c r="AU84" s="1">
        <f t="shared" si="84"/>
        <v>4392929945.2102613</v>
      </c>
      <c r="AV84" s="1">
        <f>SUM(AU73:AU84)</f>
        <v>53096716602.581238</v>
      </c>
    </row>
    <row r="85" spans="1:48" x14ac:dyDescent="0.15">
      <c r="C85" s="7">
        <v>12</v>
      </c>
      <c r="D85" s="7">
        <f t="shared" si="85"/>
        <v>16.206716554509399</v>
      </c>
      <c r="E85" s="10">
        <f t="shared" si="86"/>
        <v>21.017666342896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17.010710336129002</v>
      </c>
      <c r="E89" s="7"/>
      <c r="F89" s="7"/>
      <c r="G89" s="1">
        <v>1</v>
      </c>
      <c r="H89" s="9">
        <f t="shared" ref="H89:H100" si="88">E90</f>
        <v>17.010710336129002</v>
      </c>
      <c r="I89" s="9">
        <f t="shared" ref="I89:I100" si="89">H89+273.15</f>
        <v>290.160710336129</v>
      </c>
      <c r="J89" s="9">
        <f t="shared" ref="J89:J100" si="90">EXP(($C$15*(I89-$C$13))/($C$16*I89*$C$13))</f>
        <v>0.14085830132215388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0.44767685100837051</v>
      </c>
      <c r="Q89" s="12">
        <f t="shared" ref="Q89:Q100" si="94">P89*$B$91</f>
        <v>0.20145458295376673</v>
      </c>
      <c r="R89" s="9">
        <f t="shared" ref="R89:R100" si="95">L89*$B$91</f>
        <v>1.4301931875000002</v>
      </c>
      <c r="S89" s="13">
        <f t="shared" ref="S89:S100" si="96">Q89/R89</f>
        <v>0.14085830132215385</v>
      </c>
      <c r="T89" s="2">
        <f t="shared" ref="T89:T100" si="97">$B$90/100</f>
        <v>0.23</v>
      </c>
      <c r="U89" s="14">
        <f t="shared" ref="U89:U100" si="98">S89*T89</f>
        <v>3.239740930409539E-2</v>
      </c>
      <c r="V89" s="2">
        <v>115</v>
      </c>
      <c r="W89" s="2">
        <v>0.12</v>
      </c>
      <c r="X89" s="2">
        <v>12.1</v>
      </c>
      <c r="Y89" s="2">
        <v>0.13</v>
      </c>
      <c r="Z89" s="2">
        <v>4.5</v>
      </c>
      <c r="AA89" s="2">
        <v>0.35</v>
      </c>
      <c r="AB89" s="2"/>
      <c r="AC89" s="2"/>
      <c r="AD89" s="2">
        <v>40</v>
      </c>
      <c r="AE89" s="2">
        <v>0.02</v>
      </c>
      <c r="AF89" s="2">
        <v>1.5</v>
      </c>
      <c r="AG89" s="2">
        <v>7.0000000000000007E-2</v>
      </c>
      <c r="AH89" s="2">
        <v>6.8</v>
      </c>
      <c r="AI89" s="2">
        <v>0.08</v>
      </c>
      <c r="AJ89" s="1">
        <f t="shared" ref="AJ89:AJ100" si="99">U89*0.67*AL89+(V89*W89+X89*Y89+Z89*AA89+AB89*AC89+AD89*AE89+AF89*AG89+AH89*AI89)/1000</f>
        <v>2.8164818905184765E-2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754624</v>
      </c>
      <c r="AN89" s="1">
        <f t="shared" ref="AN89:AN100" si="103">AM89*10000*AK89*AJ89</f>
        <v>2936918748.6929989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15.827823252292699</v>
      </c>
      <c r="E90" s="10">
        <f t="shared" ref="E90:E101" si="105">D89</f>
        <v>17.010710336129002</v>
      </c>
      <c r="F90" s="7" t="s">
        <v>83</v>
      </c>
      <c r="G90" s="1">
        <v>2</v>
      </c>
      <c r="H90" s="9">
        <f t="shared" si="88"/>
        <v>15.827823252292699</v>
      </c>
      <c r="I90" s="9">
        <f t="shared" si="89"/>
        <v>288.97782325229269</v>
      </c>
      <c r="J90" s="9">
        <f t="shared" si="90"/>
        <v>0.1227802049745607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5.9087373156582963</v>
      </c>
      <c r="P90" s="9">
        <f t="shared" si="93"/>
        <v>0.72547597875736114</v>
      </c>
      <c r="Q90" s="12">
        <f t="shared" si="94"/>
        <v>0.32646419044081254</v>
      </c>
      <c r="R90" s="9">
        <f t="shared" si="95"/>
        <v>1.4301931875000002</v>
      </c>
      <c r="S90" s="13">
        <f t="shared" si="96"/>
        <v>0.22826579884041889</v>
      </c>
      <c r="T90" s="2">
        <f t="shared" si="97"/>
        <v>0.23</v>
      </c>
      <c r="U90" s="14">
        <f t="shared" si="98"/>
        <v>5.2501133733296346E-2</v>
      </c>
      <c r="V90" s="2">
        <v>115</v>
      </c>
      <c r="W90" s="2">
        <v>0.12</v>
      </c>
      <c r="X90" s="2">
        <v>12.1</v>
      </c>
      <c r="Y90" s="2">
        <v>0.13</v>
      </c>
      <c r="Z90" s="2">
        <v>4.5</v>
      </c>
      <c r="AA90" s="2">
        <v>0.35</v>
      </c>
      <c r="AB90" s="2"/>
      <c r="AC90" s="2"/>
      <c r="AD90" s="2">
        <v>40</v>
      </c>
      <c r="AE90" s="2">
        <v>0.02</v>
      </c>
      <c r="AF90" s="2">
        <v>1.5</v>
      </c>
      <c r="AG90" s="2">
        <v>7.0000000000000007E-2</v>
      </c>
      <c r="AH90" s="2">
        <v>6.8</v>
      </c>
      <c r="AI90" s="2">
        <v>0.08</v>
      </c>
      <c r="AJ90" s="1">
        <f t="shared" si="99"/>
        <v>3.4226091820588854E-2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754624</v>
      </c>
      <c r="AN90" s="1">
        <f t="shared" si="103"/>
        <v>3568964923.9630389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18.945807990184498</v>
      </c>
      <c r="E91" s="10">
        <f t="shared" si="105"/>
        <v>15.827823252292699</v>
      </c>
      <c r="F91" s="7" t="s">
        <v>83</v>
      </c>
      <c r="G91" s="1">
        <v>3</v>
      </c>
      <c r="H91" s="9">
        <f t="shared" si="88"/>
        <v>18.945807990184498</v>
      </c>
      <c r="I91" s="9">
        <f t="shared" si="89"/>
        <v>292.09580799018448</v>
      </c>
      <c r="J91" s="9">
        <f t="shared" si="90"/>
        <v>0.17592578680289483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8.3614684202342691</v>
      </c>
      <c r="P91" s="9">
        <f t="shared" si="93"/>
        <v>1.4709979106572719</v>
      </c>
      <c r="Q91" s="12">
        <f t="shared" si="94"/>
        <v>0.66194905979577234</v>
      </c>
      <c r="R91" s="9">
        <f t="shared" si="95"/>
        <v>1.4301931875000002</v>
      </c>
      <c r="S91" s="13">
        <f t="shared" si="96"/>
        <v>0.46283891265967331</v>
      </c>
      <c r="T91" s="2">
        <f t="shared" si="97"/>
        <v>0.23</v>
      </c>
      <c r="U91" s="14">
        <f t="shared" si="98"/>
        <v>0.10645294991172487</v>
      </c>
      <c r="V91" s="2">
        <v>115</v>
      </c>
      <c r="W91" s="2">
        <v>0.12</v>
      </c>
      <c r="X91" s="2">
        <v>12.1</v>
      </c>
      <c r="Y91" s="2">
        <v>0.13</v>
      </c>
      <c r="Z91" s="2">
        <v>4.5</v>
      </c>
      <c r="AA91" s="2">
        <v>0.35</v>
      </c>
      <c r="AB91" s="2"/>
      <c r="AC91" s="2"/>
      <c r="AD91" s="2">
        <v>40</v>
      </c>
      <c r="AE91" s="2">
        <v>0.02</v>
      </c>
      <c r="AF91" s="2">
        <v>1.5</v>
      </c>
      <c r="AG91" s="2">
        <v>7.0000000000000007E-2</v>
      </c>
      <c r="AH91" s="2">
        <v>6.8</v>
      </c>
      <c r="AI91" s="2">
        <v>0.08</v>
      </c>
      <c r="AJ91" s="1">
        <f t="shared" si="99"/>
        <v>5.0492564398385058E-2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754624</v>
      </c>
      <c r="AN91" s="1">
        <f t="shared" si="103"/>
        <v>5265169982.1122246</v>
      </c>
    </row>
    <row r="92" spans="1:48" x14ac:dyDescent="0.15">
      <c r="C92" s="7">
        <v>3</v>
      </c>
      <c r="D92" s="7">
        <f t="shared" si="104"/>
        <v>23.103350273936101</v>
      </c>
      <c r="E92" s="10">
        <f t="shared" si="105"/>
        <v>18.945807990184498</v>
      </c>
      <c r="F92" s="7" t="s">
        <v>83</v>
      </c>
      <c r="G92" s="1">
        <v>4</v>
      </c>
      <c r="H92" s="9">
        <f t="shared" si="88"/>
        <v>23.103350273936101</v>
      </c>
      <c r="I92" s="9">
        <f t="shared" si="89"/>
        <v>296.25335027393606</v>
      </c>
      <c r="J92" s="9">
        <f t="shared" si="90"/>
        <v>0.2808627588494097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10.06867759291033</v>
      </c>
      <c r="P92" s="9">
        <f t="shared" si="93"/>
        <v>2.8279165667100288</v>
      </c>
      <c r="Q92" s="12">
        <f t="shared" si="94"/>
        <v>1.2725624550195129</v>
      </c>
      <c r="R92" s="9">
        <f t="shared" si="95"/>
        <v>1.4301931875000002</v>
      </c>
      <c r="S92" s="13">
        <f t="shared" si="96"/>
        <v>0.88978360835571568</v>
      </c>
      <c r="T92" s="2">
        <f t="shared" si="97"/>
        <v>0.23</v>
      </c>
      <c r="U92" s="14">
        <f t="shared" si="98"/>
        <v>0.20465022992181461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9.5135044321427109E-2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754624</v>
      </c>
      <c r="AN92" s="1">
        <f t="shared" si="103"/>
        <v>9920315705.4173069</v>
      </c>
    </row>
    <row r="93" spans="1:48" x14ac:dyDescent="0.15">
      <c r="C93" s="7">
        <v>4</v>
      </c>
      <c r="D93" s="7">
        <f t="shared" si="104"/>
        <v>28.072825912128099</v>
      </c>
      <c r="E93" s="10">
        <f t="shared" si="105"/>
        <v>23.103350273936101</v>
      </c>
      <c r="F93" s="7" t="s">
        <v>83</v>
      </c>
      <c r="G93" s="1">
        <v>5</v>
      </c>
      <c r="H93" s="9">
        <f t="shared" si="88"/>
        <v>28.072825912128099</v>
      </c>
      <c r="I93" s="9">
        <f t="shared" si="89"/>
        <v>301.22282591212809</v>
      </c>
      <c r="J93" s="9">
        <f t="shared" si="90"/>
        <v>0.48303335486376792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6.8787229748902856</v>
      </c>
      <c r="O93" s="9">
        <f t="shared" si="106"/>
        <v>3.5402451346433494</v>
      </c>
      <c r="P93" s="9">
        <f t="shared" si="93"/>
        <v>1.7100564844269088</v>
      </c>
      <c r="Q93" s="12">
        <f t="shared" si="94"/>
        <v>0.76952541799210894</v>
      </c>
      <c r="R93" s="9">
        <f t="shared" si="95"/>
        <v>1.4301931875000002</v>
      </c>
      <c r="S93" s="13">
        <f t="shared" si="96"/>
        <v>0.53805697350387416</v>
      </c>
      <c r="T93" s="2">
        <f t="shared" si="97"/>
        <v>0.23</v>
      </c>
      <c r="U93" s="14">
        <f t="shared" si="98"/>
        <v>0.12375310390589106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7.074456082762616E-2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754624</v>
      </c>
      <c r="AN93" s="1">
        <f t="shared" si="103"/>
        <v>7376970104.5178642</v>
      </c>
    </row>
    <row r="94" spans="1:48" x14ac:dyDescent="0.15">
      <c r="C94" s="7">
        <v>5</v>
      </c>
      <c r="D94" s="7">
        <f t="shared" si="104"/>
        <v>29.901656848640702</v>
      </c>
      <c r="E94" s="10">
        <f t="shared" si="105"/>
        <v>28.072825912128099</v>
      </c>
      <c r="F94" s="7" t="s">
        <v>85</v>
      </c>
      <c r="G94" s="1">
        <v>6</v>
      </c>
      <c r="H94" s="9">
        <f t="shared" si="88"/>
        <v>29.901656848640702</v>
      </c>
      <c r="I94" s="9">
        <f t="shared" si="89"/>
        <v>303.05165684864068</v>
      </c>
      <c r="J94" s="9">
        <f t="shared" si="90"/>
        <v>0.5870753336256419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5.008395733549774</v>
      </c>
      <c r="P94" s="9">
        <f t="shared" si="93"/>
        <v>2.9403055962029749</v>
      </c>
      <c r="Q94" s="12">
        <f t="shared" si="94"/>
        <v>1.3231375182913387</v>
      </c>
      <c r="R94" s="9">
        <f t="shared" si="95"/>
        <v>1.4301931875000002</v>
      </c>
      <c r="S94" s="13">
        <f t="shared" si="96"/>
        <v>0.9251460081446784</v>
      </c>
      <c r="T94" s="2">
        <f t="shared" si="97"/>
        <v>0.23</v>
      </c>
      <c r="U94" s="14">
        <f t="shared" si="98"/>
        <v>0.21278358187327603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9.7587249934792744E-2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754624</v>
      </c>
      <c r="AN94" s="1">
        <f t="shared" si="103"/>
        <v>10176022254.278446</v>
      </c>
    </row>
    <row r="95" spans="1:48" x14ac:dyDescent="0.15">
      <c r="C95" s="7">
        <v>6</v>
      </c>
      <c r="D95" s="7">
        <f t="shared" si="104"/>
        <v>29.7502041268922</v>
      </c>
      <c r="E95" s="10">
        <f t="shared" si="105"/>
        <v>29.901656848640702</v>
      </c>
      <c r="F95" s="7" t="s">
        <v>83</v>
      </c>
      <c r="G95" s="1">
        <v>7</v>
      </c>
      <c r="H95" s="9">
        <f t="shared" si="88"/>
        <v>29.7502041268922</v>
      </c>
      <c r="I95" s="9">
        <f t="shared" si="89"/>
        <v>302.90020412689216</v>
      </c>
      <c r="J95" s="9">
        <f t="shared" si="90"/>
        <v>0.57771940964274748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5.2462972206801322</v>
      </c>
      <c r="P95" s="9">
        <f t="shared" si="93"/>
        <v>3.030887733141713</v>
      </c>
      <c r="Q95" s="12">
        <f t="shared" si="94"/>
        <v>1.3638994799137709</v>
      </c>
      <c r="R95" s="9">
        <f t="shared" si="95"/>
        <v>1.4301931875000002</v>
      </c>
      <c r="S95" s="13">
        <f t="shared" si="96"/>
        <v>0.95364702603421592</v>
      </c>
      <c r="T95" s="2">
        <f t="shared" si="97"/>
        <v>0.23</v>
      </c>
      <c r="U95" s="14">
        <f t="shared" si="98"/>
        <v>0.21933881598786967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9.9563653020342716E-2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754624</v>
      </c>
      <c r="AN95" s="1">
        <f t="shared" si="103"/>
        <v>10382113949.611799</v>
      </c>
    </row>
    <row r="96" spans="1:48" x14ac:dyDescent="0.15">
      <c r="C96" s="7">
        <v>7</v>
      </c>
      <c r="D96" s="7">
        <f t="shared" si="104"/>
        <v>27.2119313866821</v>
      </c>
      <c r="E96" s="10">
        <f t="shared" si="105"/>
        <v>29.7502041268922</v>
      </c>
      <c r="F96" s="7" t="s">
        <v>83</v>
      </c>
      <c r="G96" s="1">
        <v>8</v>
      </c>
      <c r="H96" s="9">
        <f t="shared" si="88"/>
        <v>27.2119313866821</v>
      </c>
      <c r="I96" s="9">
        <f t="shared" si="89"/>
        <v>300.3619313866821</v>
      </c>
      <c r="J96" s="9">
        <f t="shared" si="90"/>
        <v>0.44029210044243583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5.3936165708717532</v>
      </c>
      <c r="P96" s="9">
        <f t="shared" si="93"/>
        <v>2.3747667689702521</v>
      </c>
      <c r="Q96" s="12">
        <f t="shared" si="94"/>
        <v>1.0686450460366135</v>
      </c>
      <c r="R96" s="9">
        <f t="shared" si="95"/>
        <v>1.4301931875000002</v>
      </c>
      <c r="S96" s="13">
        <f t="shared" si="96"/>
        <v>0.74720328370786149</v>
      </c>
      <c r="T96" s="2">
        <f t="shared" si="97"/>
        <v>0.23</v>
      </c>
      <c r="U96" s="14">
        <f t="shared" si="98"/>
        <v>0.17185675525280816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8.5247811708721671E-2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754624</v>
      </c>
      <c r="AN96" s="1">
        <f t="shared" si="103"/>
        <v>8889313200.8140221</v>
      </c>
    </row>
    <row r="97" spans="1:50" x14ac:dyDescent="0.15">
      <c r="C97" s="7">
        <v>8</v>
      </c>
      <c r="D97" s="7">
        <f t="shared" si="104"/>
        <v>26.428842891627401</v>
      </c>
      <c r="E97" s="10">
        <f t="shared" si="105"/>
        <v>27.2119313866821</v>
      </c>
      <c r="F97" s="7" t="s">
        <v>83</v>
      </c>
      <c r="G97" s="1">
        <v>9</v>
      </c>
      <c r="H97" s="9">
        <f t="shared" si="88"/>
        <v>26.428842891627401</v>
      </c>
      <c r="I97" s="9">
        <f t="shared" si="89"/>
        <v>299.5788428916274</v>
      </c>
      <c r="J97" s="9">
        <f t="shared" si="90"/>
        <v>0.4045202753735021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6.1970568852348347</v>
      </c>
      <c r="P97" s="9">
        <f t="shared" si="93"/>
        <v>2.5068351577204524</v>
      </c>
      <c r="Q97" s="12">
        <f t="shared" si="94"/>
        <v>1.1280758209742037</v>
      </c>
      <c r="R97" s="9">
        <f t="shared" si="95"/>
        <v>1.4301931875000002</v>
      </c>
      <c r="S97" s="13">
        <f t="shared" si="96"/>
        <v>0.78875765234632222</v>
      </c>
      <c r="T97" s="2">
        <f t="shared" si="97"/>
        <v>0.23</v>
      </c>
      <c r="U97" s="14">
        <f t="shared" si="98"/>
        <v>0.18141426003965411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8.8129399401955716E-2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754624</v>
      </c>
      <c r="AN97" s="1">
        <f t="shared" si="103"/>
        <v>9189794057.8275967</v>
      </c>
    </row>
    <row r="98" spans="1:50" x14ac:dyDescent="0.15">
      <c r="C98" s="7">
        <v>9</v>
      </c>
      <c r="D98" s="7">
        <f t="shared" si="104"/>
        <v>25.919604241892898</v>
      </c>
      <c r="E98" s="10">
        <f t="shared" si="105"/>
        <v>26.428842891627401</v>
      </c>
      <c r="F98" s="7" t="s">
        <v>83</v>
      </c>
      <c r="G98" s="1">
        <v>10</v>
      </c>
      <c r="H98" s="9">
        <f t="shared" si="88"/>
        <v>25.919604241892898</v>
      </c>
      <c r="I98" s="9">
        <f t="shared" si="89"/>
        <v>299.06960424189288</v>
      </c>
      <c r="J98" s="9">
        <f t="shared" si="90"/>
        <v>0.38274156842977058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6.8684288108477158</v>
      </c>
      <c r="P98" s="9">
        <f t="shared" si="93"/>
        <v>2.6288332157120786</v>
      </c>
      <c r="Q98" s="12">
        <f t="shared" si="94"/>
        <v>1.1829749470704354</v>
      </c>
      <c r="R98" s="9">
        <f t="shared" si="95"/>
        <v>1.4301931875000002</v>
      </c>
      <c r="S98" s="13">
        <f t="shared" si="96"/>
        <v>0.82714346384091919</v>
      </c>
      <c r="T98" s="2">
        <f t="shared" si="97"/>
        <v>0.23</v>
      </c>
      <c r="U98" s="14">
        <f t="shared" si="98"/>
        <v>0.19024299668341141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9.0791263500048541E-2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754624</v>
      </c>
      <c r="AN98" s="1">
        <f t="shared" si="103"/>
        <v>9467362985.3069229</v>
      </c>
    </row>
    <row r="99" spans="1:50" x14ac:dyDescent="0.15">
      <c r="C99" s="7">
        <v>10</v>
      </c>
      <c r="D99" s="7">
        <f t="shared" si="104"/>
        <v>23.8921376243058</v>
      </c>
      <c r="E99" s="10">
        <f t="shared" si="105"/>
        <v>25.919604241892898</v>
      </c>
      <c r="F99" s="7" t="s">
        <v>83</v>
      </c>
      <c r="G99" s="1">
        <v>11</v>
      </c>
      <c r="H99" s="9">
        <f t="shared" si="88"/>
        <v>23.8921376243058</v>
      </c>
      <c r="I99" s="9">
        <f t="shared" si="89"/>
        <v>297.04213762430578</v>
      </c>
      <c r="J99" s="9">
        <f t="shared" si="90"/>
        <v>0.30647679845519554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4.027615815378855</v>
      </c>
      <c r="O99" s="9">
        <f t="shared" si="106"/>
        <v>3.3901868630901157</v>
      </c>
      <c r="P99" s="9">
        <f t="shared" si="93"/>
        <v>1.039013615964721</v>
      </c>
      <c r="Q99" s="12">
        <f t="shared" si="94"/>
        <v>0.46755612718412443</v>
      </c>
      <c r="R99" s="9">
        <f t="shared" si="95"/>
        <v>1.4301931875000002</v>
      </c>
      <c r="S99" s="13">
        <f t="shared" si="96"/>
        <v>0.32691816131596863</v>
      </c>
      <c r="T99" s="2">
        <f t="shared" si="97"/>
        <v>0.23</v>
      </c>
      <c r="U99" s="14">
        <f t="shared" si="98"/>
        <v>7.5191177102672785E-2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5.610313989645585E-2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754624</v>
      </c>
      <c r="AN99" s="1">
        <f t="shared" si="103"/>
        <v>5850219168.0030785</v>
      </c>
    </row>
    <row r="100" spans="1:50" x14ac:dyDescent="0.15">
      <c r="C100" s="7">
        <v>11</v>
      </c>
      <c r="D100" s="7">
        <f t="shared" si="104"/>
        <v>21.017666342896</v>
      </c>
      <c r="E100" s="10">
        <f t="shared" si="105"/>
        <v>23.8921376243058</v>
      </c>
      <c r="F100" s="7" t="s">
        <v>85</v>
      </c>
      <c r="G100" s="1">
        <v>12</v>
      </c>
      <c r="H100" s="9">
        <f t="shared" si="88"/>
        <v>21.017666342896</v>
      </c>
      <c r="I100" s="9">
        <f t="shared" si="89"/>
        <v>294.16766634289598</v>
      </c>
      <c r="J100" s="9">
        <f t="shared" si="90"/>
        <v>0.22248045371837313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5.5293803304587286</v>
      </c>
      <c r="P100" s="9">
        <f t="shared" si="93"/>
        <v>1.2301790447019059</v>
      </c>
      <c r="Q100" s="12">
        <f t="shared" si="94"/>
        <v>0.55358057011585771</v>
      </c>
      <c r="R100" s="9">
        <f t="shared" si="95"/>
        <v>1.4301931875000002</v>
      </c>
      <c r="S100" s="13">
        <f t="shared" si="96"/>
        <v>0.38706698853986649</v>
      </c>
      <c r="T100" s="2">
        <f t="shared" si="97"/>
        <v>0.23</v>
      </c>
      <c r="U100" s="14">
        <f t="shared" si="98"/>
        <v>8.9025407364169293E-2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6.0274160320297046E-2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754624</v>
      </c>
      <c r="AN100" s="1">
        <f t="shared" si="103"/>
        <v>6285157099.7966175</v>
      </c>
      <c r="AO100" s="1">
        <f>SUM(AN89:AN100)</f>
        <v>89308322180.341919</v>
      </c>
    </row>
    <row r="101" spans="1:50" x14ac:dyDescent="0.15">
      <c r="C101" s="7">
        <v>12</v>
      </c>
      <c r="D101" s="7">
        <f t="shared" si="104"/>
        <v>16.206716554509399</v>
      </c>
      <c r="E101" s="10">
        <f t="shared" si="105"/>
        <v>21.017666342896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17.010710336129002</v>
      </c>
      <c r="E105" s="7"/>
      <c r="F105" s="7"/>
      <c r="G105" s="1">
        <v>1</v>
      </c>
      <c r="H105" s="9">
        <f t="shared" ref="H105:H116" si="107">E106</f>
        <v>17.010710336129002</v>
      </c>
      <c r="I105" s="9">
        <f t="shared" ref="I105:I116" si="108">H105+273.15</f>
        <v>290.160710336129</v>
      </c>
      <c r="J105" s="9">
        <f t="shared" ref="J105:J116" si="109">EXP(($C$15*(I105-$C$13))/($C$16*I105*$C$13))</f>
        <v>0.14085830132215388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7.3418163815133053E-2</v>
      </c>
      <c r="Q105" s="12">
        <f t="shared" ref="Q105:Q116" si="113">P105*$B$107</f>
        <v>2.2025449144539914E-2</v>
      </c>
      <c r="R105" s="9">
        <f t="shared" ref="R105:R116" si="114">L105*$B$107</f>
        <v>0.156366</v>
      </c>
      <c r="S105" s="13">
        <f t="shared" ref="S105:S116" si="115">Q105/R105</f>
        <v>0.14085830132215388</v>
      </c>
      <c r="T105" s="2">
        <f t="shared" ref="T105:T116" si="116">$B$106/100</f>
        <v>0.01</v>
      </c>
      <c r="U105" s="14">
        <f t="shared" ref="U105:U116" si="117">S105*T105</f>
        <v>1.4085830132215388E-3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8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9">AR105*AQ105</f>
        <v>7.4999999999999997E-3</v>
      </c>
      <c r="AT105" s="1">
        <f t="shared" ref="AT105:AT116" si="120">(AS105+AM105+AD105+AA105+U105+X105+AG105+AJ105+AP105)</f>
        <v>1.1358583013221537E-2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28518.833333333332</v>
      </c>
      <c r="AX105" s="1">
        <f t="shared" ref="AX105:AX116" si="124">AW105*10000*AV105*0.67*AU105*AT105</f>
        <v>33936968.149425611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15.827823252292699</v>
      </c>
      <c r="E106" s="10">
        <f t="shared" ref="E106:E117" si="126">D105</f>
        <v>17.010710336129002</v>
      </c>
      <c r="F106" s="7" t="s">
        <v>83</v>
      </c>
      <c r="G106" s="1">
        <v>2</v>
      </c>
      <c r="H106" s="9">
        <f t="shared" si="107"/>
        <v>15.827823252292699</v>
      </c>
      <c r="I106" s="9">
        <f t="shared" si="108"/>
        <v>288.97782325229269</v>
      </c>
      <c r="J106" s="9">
        <f t="shared" si="109"/>
        <v>0.1227802049745607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0.96902183618486704</v>
      </c>
      <c r="P106" s="9">
        <f t="shared" si="112"/>
        <v>0.11897669967160315</v>
      </c>
      <c r="Q106" s="12">
        <f t="shared" si="113"/>
        <v>3.5693009901480943E-2</v>
      </c>
      <c r="R106" s="9">
        <f t="shared" si="114"/>
        <v>0.156366</v>
      </c>
      <c r="S106" s="13">
        <f t="shared" si="115"/>
        <v>0.22826579884041889</v>
      </c>
      <c r="T106" s="2">
        <f t="shared" si="116"/>
        <v>0.01</v>
      </c>
      <c r="U106" s="14">
        <f t="shared" si="117"/>
        <v>2.2826579884041888E-3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8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9"/>
        <v>7.4999999999999997E-3</v>
      </c>
      <c r="AT106" s="1">
        <f t="shared" si="120"/>
        <v>1.2232657988404189E-2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28518.833333333332</v>
      </c>
      <c r="AX106" s="1">
        <f t="shared" si="124"/>
        <v>36548513.494338356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18.945807990184498</v>
      </c>
      <c r="E107" s="10">
        <f t="shared" si="126"/>
        <v>15.827823252292699</v>
      </c>
      <c r="F107" s="7" t="s">
        <v>83</v>
      </c>
      <c r="G107" s="1">
        <v>3</v>
      </c>
      <c r="H107" s="9">
        <f t="shared" si="107"/>
        <v>18.945807990184498</v>
      </c>
      <c r="I107" s="9">
        <f t="shared" si="108"/>
        <v>292.09580799018448</v>
      </c>
      <c r="J107" s="9">
        <f t="shared" si="109"/>
        <v>0.17592578680289483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1.371265136513264</v>
      </c>
      <c r="P107" s="9">
        <f t="shared" si="112"/>
        <v>0.24124089805647497</v>
      </c>
      <c r="Q107" s="12">
        <f t="shared" si="113"/>
        <v>7.2372269416942483E-2</v>
      </c>
      <c r="R107" s="9">
        <f t="shared" si="114"/>
        <v>0.156366</v>
      </c>
      <c r="S107" s="13">
        <f t="shared" si="115"/>
        <v>0.46283891265967336</v>
      </c>
      <c r="T107" s="2">
        <f t="shared" si="116"/>
        <v>0.01</v>
      </c>
      <c r="U107" s="14">
        <f t="shared" si="117"/>
        <v>4.6283891265967341E-3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8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9"/>
        <v>7.4999999999999997E-3</v>
      </c>
      <c r="AT107" s="1">
        <f t="shared" si="120"/>
        <v>1.4578389126596734E-2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28518.833333333332</v>
      </c>
      <c r="AX107" s="1">
        <f t="shared" si="124"/>
        <v>43557046.410045594</v>
      </c>
    </row>
    <row r="108" spans="1:50" x14ac:dyDescent="0.15">
      <c r="C108" s="7">
        <v>3</v>
      </c>
      <c r="D108" s="7">
        <f t="shared" si="125"/>
        <v>23.103350273936101</v>
      </c>
      <c r="E108" s="10">
        <f t="shared" si="126"/>
        <v>18.945807990184498</v>
      </c>
      <c r="F108" s="7" t="s">
        <v>83</v>
      </c>
      <c r="G108" s="1">
        <v>4</v>
      </c>
      <c r="H108" s="9">
        <f t="shared" si="107"/>
        <v>23.103350273936101</v>
      </c>
      <c r="I108" s="9">
        <f t="shared" si="108"/>
        <v>296.25335027393606</v>
      </c>
      <c r="J108" s="9">
        <f t="shared" si="109"/>
        <v>0.2808627588494097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1.6512442384567891</v>
      </c>
      <c r="P108" s="9">
        <f t="shared" si="112"/>
        <v>0.46377301234716634</v>
      </c>
      <c r="Q108" s="12">
        <f t="shared" si="113"/>
        <v>0.13913190370414991</v>
      </c>
      <c r="R108" s="9">
        <f t="shared" si="114"/>
        <v>0.156366</v>
      </c>
      <c r="S108" s="13">
        <f t="shared" si="115"/>
        <v>0.88978360835571613</v>
      </c>
      <c r="T108" s="2">
        <f t="shared" si="116"/>
        <v>0.01</v>
      </c>
      <c r="U108" s="14">
        <f t="shared" si="117"/>
        <v>8.8978360835571622E-3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2.3797836083557164E-2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28518.833333333332</v>
      </c>
      <c r="AX108" s="1">
        <f t="shared" si="124"/>
        <v>71102742.679508835</v>
      </c>
    </row>
    <row r="109" spans="1:50" x14ac:dyDescent="0.15">
      <c r="C109" s="7">
        <v>4</v>
      </c>
      <c r="D109" s="7">
        <f t="shared" si="125"/>
        <v>28.072825912128099</v>
      </c>
      <c r="E109" s="10">
        <f t="shared" si="126"/>
        <v>23.103350273936101</v>
      </c>
      <c r="F109" s="7" t="s">
        <v>83</v>
      </c>
      <c r="G109" s="1">
        <v>5</v>
      </c>
      <c r="H109" s="9">
        <f t="shared" si="107"/>
        <v>28.072825912128099</v>
      </c>
      <c r="I109" s="9">
        <f t="shared" si="108"/>
        <v>301.22282591212809</v>
      </c>
      <c r="J109" s="9">
        <f t="shared" si="109"/>
        <v>0.48303335486376792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1.1280976648041416</v>
      </c>
      <c r="O109" s="9">
        <f t="shared" si="127"/>
        <v>0.58059356130548112</v>
      </c>
      <c r="P109" s="9">
        <f t="shared" si="112"/>
        <v>0.28044605572968928</v>
      </c>
      <c r="Q109" s="12">
        <f t="shared" si="113"/>
        <v>8.4133816718906781E-2</v>
      </c>
      <c r="R109" s="9">
        <f t="shared" si="114"/>
        <v>0.156366</v>
      </c>
      <c r="S109" s="13">
        <f t="shared" si="115"/>
        <v>0.53805697350387416</v>
      </c>
      <c r="T109" s="2">
        <f t="shared" si="116"/>
        <v>0.01</v>
      </c>
      <c r="U109" s="14">
        <f t="shared" si="117"/>
        <v>5.3805697350387417E-3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2.0280569735038743E-2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28518.833333333332</v>
      </c>
      <c r="AX109" s="1">
        <f t="shared" si="124"/>
        <v>60593918.127733901</v>
      </c>
    </row>
    <row r="110" spans="1:50" x14ac:dyDescent="0.15">
      <c r="C110" s="7">
        <v>5</v>
      </c>
      <c r="D110" s="7">
        <f t="shared" si="125"/>
        <v>29.901656848640702</v>
      </c>
      <c r="E110" s="10">
        <f t="shared" si="126"/>
        <v>28.072825912128099</v>
      </c>
      <c r="F110" s="7" t="s">
        <v>85</v>
      </c>
      <c r="G110" s="1">
        <v>6</v>
      </c>
      <c r="H110" s="9">
        <f t="shared" si="107"/>
        <v>29.901656848640702</v>
      </c>
      <c r="I110" s="9">
        <f t="shared" si="108"/>
        <v>303.05165684864068</v>
      </c>
      <c r="J110" s="9">
        <f t="shared" si="109"/>
        <v>0.5870753336256419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0.82136750557579186</v>
      </c>
      <c r="P110" s="9">
        <f t="shared" si="112"/>
        <v>0.48220460236516927</v>
      </c>
      <c r="Q110" s="12">
        <f t="shared" si="113"/>
        <v>0.14466138070955079</v>
      </c>
      <c r="R110" s="9">
        <f t="shared" si="114"/>
        <v>0.156366</v>
      </c>
      <c r="S110" s="13">
        <f t="shared" si="115"/>
        <v>0.9251460081446784</v>
      </c>
      <c r="T110" s="2">
        <f t="shared" si="116"/>
        <v>0.01</v>
      </c>
      <c r="U110" s="14">
        <f t="shared" si="117"/>
        <v>9.2514600814467846E-3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2.4151460081446786E-2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28518.833333333332</v>
      </c>
      <c r="AX110" s="1">
        <f t="shared" si="124"/>
        <v>72159294.041530266</v>
      </c>
    </row>
    <row r="111" spans="1:50" x14ac:dyDescent="0.15">
      <c r="C111" s="7">
        <v>6</v>
      </c>
      <c r="D111" s="7">
        <f t="shared" si="125"/>
        <v>29.7502041268922</v>
      </c>
      <c r="E111" s="10">
        <f t="shared" si="126"/>
        <v>29.901656848640702</v>
      </c>
      <c r="F111" s="7" t="s">
        <v>83</v>
      </c>
      <c r="G111" s="1">
        <v>7</v>
      </c>
      <c r="H111" s="9">
        <f t="shared" si="107"/>
        <v>29.7502041268922</v>
      </c>
      <c r="I111" s="9">
        <f t="shared" si="108"/>
        <v>302.90020412689216</v>
      </c>
      <c r="J111" s="9">
        <f t="shared" si="109"/>
        <v>0.57771940964274748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0.86038290321062261</v>
      </c>
      <c r="P111" s="9">
        <f t="shared" si="112"/>
        <v>0.49705990290955404</v>
      </c>
      <c r="Q111" s="12">
        <f t="shared" si="113"/>
        <v>0.14911797087286621</v>
      </c>
      <c r="R111" s="9">
        <f t="shared" si="114"/>
        <v>0.156366</v>
      </c>
      <c r="S111" s="13">
        <f t="shared" si="115"/>
        <v>0.95364702603421592</v>
      </c>
      <c r="T111" s="2">
        <f t="shared" si="116"/>
        <v>0.01</v>
      </c>
      <c r="U111" s="14">
        <f t="shared" si="117"/>
        <v>9.5364702603421593E-3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2.4436470260342159E-2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28518.833333333332</v>
      </c>
      <c r="AX111" s="1">
        <f t="shared" si="124"/>
        <v>73010842.280617446</v>
      </c>
    </row>
    <row r="112" spans="1:50" x14ac:dyDescent="0.15">
      <c r="C112" s="7">
        <v>7</v>
      </c>
      <c r="D112" s="7">
        <f t="shared" si="125"/>
        <v>27.2119313866821</v>
      </c>
      <c r="E112" s="10">
        <f t="shared" si="126"/>
        <v>29.7502041268922</v>
      </c>
      <c r="F112" s="7" t="s">
        <v>83</v>
      </c>
      <c r="G112" s="1">
        <v>8</v>
      </c>
      <c r="H112" s="9">
        <f t="shared" si="107"/>
        <v>27.2119313866821</v>
      </c>
      <c r="I112" s="9">
        <f t="shared" si="108"/>
        <v>300.3619313866821</v>
      </c>
      <c r="J112" s="9">
        <f t="shared" si="109"/>
        <v>0.44029210044243583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0.88454300030106869</v>
      </c>
      <c r="P112" s="9">
        <f t="shared" si="112"/>
        <v>0.38945729553421166</v>
      </c>
      <c r="Q112" s="12">
        <f t="shared" si="113"/>
        <v>0.11683718866026349</v>
      </c>
      <c r="R112" s="9">
        <f t="shared" si="114"/>
        <v>0.156366</v>
      </c>
      <c r="S112" s="13">
        <f t="shared" si="115"/>
        <v>0.7472032837078616</v>
      </c>
      <c r="T112" s="2">
        <f t="shared" si="116"/>
        <v>0.01</v>
      </c>
      <c r="U112" s="14">
        <f t="shared" si="117"/>
        <v>7.4720328370786165E-3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2.2372032837078615E-2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28518.833333333332</v>
      </c>
      <c r="AX112" s="1">
        <f t="shared" si="124"/>
        <v>66842753.620418757</v>
      </c>
    </row>
    <row r="113" spans="1:53" x14ac:dyDescent="0.15">
      <c r="C113" s="7">
        <v>8</v>
      </c>
      <c r="D113" s="7">
        <f t="shared" si="125"/>
        <v>26.428842891627401</v>
      </c>
      <c r="E113" s="10">
        <f t="shared" si="126"/>
        <v>27.2119313866821</v>
      </c>
      <c r="F113" s="7" t="s">
        <v>83</v>
      </c>
      <c r="G113" s="1">
        <v>9</v>
      </c>
      <c r="H113" s="9">
        <f t="shared" si="107"/>
        <v>26.428842891627401</v>
      </c>
      <c r="I113" s="9">
        <f t="shared" si="108"/>
        <v>299.5788428916274</v>
      </c>
      <c r="J113" s="9">
        <f t="shared" si="109"/>
        <v>0.4045202753735021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1.0163057047668571</v>
      </c>
      <c r="P113" s="9">
        <f t="shared" si="112"/>
        <v>0.41111626355595016</v>
      </c>
      <c r="Q113" s="12">
        <f t="shared" si="113"/>
        <v>0.12333487906678504</v>
      </c>
      <c r="R113" s="9">
        <f t="shared" si="114"/>
        <v>0.156366</v>
      </c>
      <c r="S113" s="13">
        <f t="shared" si="115"/>
        <v>0.78875765234632234</v>
      </c>
      <c r="T113" s="2">
        <f t="shared" si="116"/>
        <v>0.01</v>
      </c>
      <c r="U113" s="14">
        <f t="shared" si="117"/>
        <v>7.8875765234632227E-3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2.2787576523463221E-2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28518.833333333332</v>
      </c>
      <c r="AX113" s="1">
        <f t="shared" si="124"/>
        <v>68084307.503778502</v>
      </c>
    </row>
    <row r="114" spans="1:53" x14ac:dyDescent="0.15">
      <c r="C114" s="7">
        <v>9</v>
      </c>
      <c r="D114" s="7">
        <f t="shared" si="125"/>
        <v>25.919604241892898</v>
      </c>
      <c r="E114" s="10">
        <f t="shared" si="126"/>
        <v>26.428842891627401</v>
      </c>
      <c r="F114" s="7" t="s">
        <v>83</v>
      </c>
      <c r="G114" s="1">
        <v>10</v>
      </c>
      <c r="H114" s="9">
        <f t="shared" si="107"/>
        <v>25.919604241892898</v>
      </c>
      <c r="I114" s="9">
        <f t="shared" si="108"/>
        <v>299.06960424189288</v>
      </c>
      <c r="J114" s="9">
        <f t="shared" si="109"/>
        <v>0.38274156842977058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1.1264094412109069</v>
      </c>
      <c r="P114" s="9">
        <f t="shared" si="112"/>
        <v>0.43112371622316398</v>
      </c>
      <c r="Q114" s="12">
        <f t="shared" si="113"/>
        <v>0.12933711486694918</v>
      </c>
      <c r="R114" s="9">
        <f t="shared" si="114"/>
        <v>0.156366</v>
      </c>
      <c r="S114" s="13">
        <f t="shared" si="115"/>
        <v>0.82714346384091919</v>
      </c>
      <c r="T114" s="2">
        <f t="shared" si="116"/>
        <v>0.01</v>
      </c>
      <c r="U114" s="14">
        <f t="shared" si="117"/>
        <v>8.2714346384091912E-3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2.3171434638409191E-2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28518.833333333332</v>
      </c>
      <c r="AX114" s="1">
        <f t="shared" si="124"/>
        <v>69231191.811940566</v>
      </c>
    </row>
    <row r="115" spans="1:53" x14ac:dyDescent="0.15">
      <c r="C115" s="7">
        <v>10</v>
      </c>
      <c r="D115" s="7">
        <f t="shared" si="125"/>
        <v>23.8921376243058</v>
      </c>
      <c r="E115" s="10">
        <f t="shared" si="126"/>
        <v>25.919604241892898</v>
      </c>
      <c r="F115" s="7" t="s">
        <v>83</v>
      </c>
      <c r="G115" s="1">
        <v>11</v>
      </c>
      <c r="H115" s="9">
        <f t="shared" si="107"/>
        <v>23.8921376243058</v>
      </c>
      <c r="I115" s="9">
        <f t="shared" si="108"/>
        <v>297.04213762430578</v>
      </c>
      <c r="J115" s="9">
        <f t="shared" si="109"/>
        <v>0.30647679845519554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0.66052143873835578</v>
      </c>
      <c r="O115" s="9">
        <f t="shared" si="127"/>
        <v>0.55598428624938712</v>
      </c>
      <c r="P115" s="9">
        <f t="shared" si="112"/>
        <v>0.17039628404110915</v>
      </c>
      <c r="Q115" s="12">
        <f t="shared" si="113"/>
        <v>5.1118885212332744E-2</v>
      </c>
      <c r="R115" s="9">
        <f t="shared" si="114"/>
        <v>0.156366</v>
      </c>
      <c r="S115" s="13">
        <f t="shared" si="115"/>
        <v>0.32691816131596857</v>
      </c>
      <c r="T115" s="2">
        <f t="shared" si="116"/>
        <v>0.01</v>
      </c>
      <c r="U115" s="14">
        <f t="shared" si="117"/>
        <v>3.2691816131596857E-3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1.8169181613159686E-2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28518.833333333332</v>
      </c>
      <c r="AX115" s="1">
        <f t="shared" si="124"/>
        <v>54285551.022446312</v>
      </c>
    </row>
    <row r="116" spans="1:53" x14ac:dyDescent="0.15">
      <c r="C116" s="7">
        <v>11</v>
      </c>
      <c r="D116" s="7">
        <f t="shared" si="125"/>
        <v>21.017666342896</v>
      </c>
      <c r="E116" s="10">
        <f t="shared" si="126"/>
        <v>23.8921376243058</v>
      </c>
      <c r="F116" s="7" t="s">
        <v>85</v>
      </c>
      <c r="G116" s="1">
        <v>12</v>
      </c>
      <c r="H116" s="9">
        <f t="shared" si="107"/>
        <v>21.017666342896</v>
      </c>
      <c r="I116" s="9">
        <f t="shared" si="108"/>
        <v>294.16766634289598</v>
      </c>
      <c r="J116" s="9">
        <f t="shared" si="109"/>
        <v>0.22248045371837313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0.90680800220827795</v>
      </c>
      <c r="P116" s="9">
        <f t="shared" si="112"/>
        <v>0.20174705576674917</v>
      </c>
      <c r="Q116" s="12">
        <f t="shared" si="113"/>
        <v>6.0524116730024752E-2</v>
      </c>
      <c r="R116" s="9">
        <f t="shared" si="114"/>
        <v>0.156366</v>
      </c>
      <c r="S116" s="13">
        <f t="shared" si="115"/>
        <v>0.38706698853986637</v>
      </c>
      <c r="T116" s="2">
        <f t="shared" si="116"/>
        <v>0.01</v>
      </c>
      <c r="U116" s="14">
        <f t="shared" si="117"/>
        <v>3.8706698853986639E-3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1.8770669885398664E-2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28518.833333333332</v>
      </c>
      <c r="AX116" s="1">
        <f t="shared" si="124"/>
        <v>56082666.764213279</v>
      </c>
      <c r="AY116" s="1">
        <f>SUM(AX105:AX116)</f>
        <v>705435795.90599751</v>
      </c>
    </row>
    <row r="117" spans="1:53" x14ac:dyDescent="0.15">
      <c r="C117" s="7">
        <v>12</v>
      </c>
      <c r="D117" s="7">
        <f t="shared" si="125"/>
        <v>16.206716554509399</v>
      </c>
      <c r="E117" s="10">
        <f t="shared" si="126"/>
        <v>21.017666342896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17.010710336129002</v>
      </c>
      <c r="E121" s="7"/>
      <c r="F121" s="7"/>
      <c r="G121" s="1">
        <v>1</v>
      </c>
      <c r="H121" s="9">
        <f t="shared" ref="H121:H132" si="128">E122</f>
        <v>17.010710336129002</v>
      </c>
      <c r="I121" s="9">
        <f t="shared" ref="I121:I132" si="129">H121+273.15</f>
        <v>290.160710336129</v>
      </c>
      <c r="J121" s="9">
        <f t="shared" ref="J121:J132" si="130">EXP(($C$15*(I121-$C$13))/($C$16*I121*$C$13))</f>
        <v>0.14085830132215388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4.0102358386417208E-2</v>
      </c>
      <c r="Q121" s="12">
        <f t="shared" ref="Q121:Q132" si="134">P121*$B$123</f>
        <v>1.323377826751768E-2</v>
      </c>
      <c r="R121" s="9">
        <f t="shared" ref="R121:R132" si="135">L121*$B$123</f>
        <v>9.3951000000000007E-2</v>
      </c>
      <c r="S121" s="13">
        <f t="shared" ref="S121:S132" si="136">Q121/R121</f>
        <v>0.14085830132215388</v>
      </c>
      <c r="T121" s="2">
        <f t="shared" ref="T121:T132" si="137">$B$122/100</f>
        <v>0.01</v>
      </c>
      <c r="U121" s="14">
        <f t="shared" ref="U121:U132" si="138">S121*T121</f>
        <v>1.4085830132215388E-3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9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40">AR121*AQ121</f>
        <v>7.4999999999999997E-3</v>
      </c>
      <c r="AT121" s="1">
        <f t="shared" ref="AT121:AT132" si="141">(AS121+AM121+AD121+AA121+U121+X121+AG121+AJ121+AP121)</f>
        <v>1.1358583013221537E-2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20833.333333333332</v>
      </c>
      <c r="AX121" s="1">
        <f t="shared" ref="AX121:AX132" si="145">AW121*10000*AV121*0.67*AU121*AT121</f>
        <v>14895638.664424341</v>
      </c>
      <c r="AZ121" s="1">
        <f t="shared" ref="AZ121:AZ132" si="146">$E$9/12</f>
        <v>7021.75</v>
      </c>
      <c r="BA121" s="1">
        <f t="shared" ref="BA121:BA132" si="147">AZ121*10000*AV121*0.67*AU121*AT121</f>
        <v>5020485.6380122369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15.827823252292699</v>
      </c>
      <c r="E122" s="10">
        <f t="shared" ref="E122:E133" si="149">D121</f>
        <v>17.010710336129002</v>
      </c>
      <c r="F122" s="7" t="s">
        <v>83</v>
      </c>
      <c r="G122" s="1">
        <v>2</v>
      </c>
      <c r="H122" s="9">
        <f t="shared" si="128"/>
        <v>15.827823252292699</v>
      </c>
      <c r="I122" s="9">
        <f t="shared" si="129"/>
        <v>288.97782325229269</v>
      </c>
      <c r="J122" s="9">
        <f t="shared" si="130"/>
        <v>0.1227802049745607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0.52929764161358284</v>
      </c>
      <c r="P122" s="9">
        <f t="shared" si="133"/>
        <v>6.4987272929867265E-2</v>
      </c>
      <c r="Q122" s="12">
        <f t="shared" si="134"/>
        <v>2.1445800066856199E-2</v>
      </c>
      <c r="R122" s="9">
        <f t="shared" si="135"/>
        <v>9.3951000000000007E-2</v>
      </c>
      <c r="S122" s="13">
        <f t="shared" si="136"/>
        <v>0.22826579884041892</v>
      </c>
      <c r="T122" s="2">
        <f t="shared" si="137"/>
        <v>0.01</v>
      </c>
      <c r="U122" s="14">
        <f t="shared" si="138"/>
        <v>2.2826579884041892E-3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9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40"/>
        <v>7.4999999999999997E-3</v>
      </c>
      <c r="AT122" s="1">
        <f t="shared" si="141"/>
        <v>1.2232657988404189E-2</v>
      </c>
      <c r="AU122" s="9">
        <f t="shared" si="142"/>
        <v>28.47</v>
      </c>
      <c r="AV122" s="1">
        <f t="shared" si="143"/>
        <v>0.33</v>
      </c>
      <c r="AW122" s="1">
        <f t="shared" si="144"/>
        <v>20833.333333333332</v>
      </c>
      <c r="AX122" s="1">
        <f t="shared" si="145"/>
        <v>16041900.040582011</v>
      </c>
      <c r="AZ122" s="1">
        <f t="shared" si="146"/>
        <v>7021.75</v>
      </c>
      <c r="BA122" s="1">
        <f t="shared" si="147"/>
        <v>5406826.1572779231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18.945807990184498</v>
      </c>
      <c r="E123" s="10">
        <f t="shared" si="149"/>
        <v>15.827823252292699</v>
      </c>
      <c r="F123" s="7" t="s">
        <v>83</v>
      </c>
      <c r="G123" s="1">
        <v>3</v>
      </c>
      <c r="H123" s="9">
        <f t="shared" si="128"/>
        <v>18.945807990184498</v>
      </c>
      <c r="I123" s="9">
        <f t="shared" si="129"/>
        <v>292.09580799018448</v>
      </c>
      <c r="J123" s="9">
        <f t="shared" si="130"/>
        <v>0.17592578680289483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0.74901036868371551</v>
      </c>
      <c r="P123" s="9">
        <f t="shared" si="133"/>
        <v>0.13177023843420899</v>
      </c>
      <c r="Q123" s="12">
        <f t="shared" si="134"/>
        <v>4.3484178683288965E-2</v>
      </c>
      <c r="R123" s="9">
        <f t="shared" si="135"/>
        <v>9.3951000000000007E-2</v>
      </c>
      <c r="S123" s="13">
        <f t="shared" si="136"/>
        <v>0.46283891265967325</v>
      </c>
      <c r="T123" s="2">
        <f t="shared" si="137"/>
        <v>0.01</v>
      </c>
      <c r="U123" s="14">
        <f t="shared" si="138"/>
        <v>4.6283891265967323E-3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9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40"/>
        <v>7.4999999999999997E-3</v>
      </c>
      <c r="AT123" s="1">
        <f t="shared" si="141"/>
        <v>1.4578389126596734E-2</v>
      </c>
      <c r="AU123" s="9">
        <f t="shared" si="142"/>
        <v>28.47</v>
      </c>
      <c r="AV123" s="1">
        <f t="shared" si="143"/>
        <v>0.33</v>
      </c>
      <c r="AW123" s="1">
        <f t="shared" si="144"/>
        <v>20833.333333333332</v>
      </c>
      <c r="AX123" s="1">
        <f t="shared" si="145"/>
        <v>19118090.389125753</v>
      </c>
      <c r="AZ123" s="1">
        <f t="shared" si="146"/>
        <v>7021.75</v>
      </c>
      <c r="BA123" s="1">
        <f t="shared" si="147"/>
        <v>6443637.6571124997</v>
      </c>
    </row>
    <row r="124" spans="1:53" x14ac:dyDescent="0.15">
      <c r="C124" s="7">
        <v>3</v>
      </c>
      <c r="D124" s="7">
        <f t="shared" si="148"/>
        <v>23.103350273936101</v>
      </c>
      <c r="E124" s="10">
        <f t="shared" si="149"/>
        <v>18.945807990184498</v>
      </c>
      <c r="F124" s="7" t="s">
        <v>83</v>
      </c>
      <c r="G124" s="1">
        <v>4</v>
      </c>
      <c r="H124" s="9">
        <f t="shared" si="128"/>
        <v>23.103350273936101</v>
      </c>
      <c r="I124" s="9">
        <f t="shared" si="129"/>
        <v>296.25335027393606</v>
      </c>
      <c r="J124" s="9">
        <f t="shared" si="130"/>
        <v>0.2808627588494097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0.90194013024950648</v>
      </c>
      <c r="P124" s="9">
        <f t="shared" si="133"/>
        <v>0.25332139329887232</v>
      </c>
      <c r="Q124" s="12">
        <f t="shared" si="134"/>
        <v>8.3596059788627872E-2</v>
      </c>
      <c r="R124" s="9">
        <f t="shared" si="135"/>
        <v>9.3951000000000007E-2</v>
      </c>
      <c r="S124" s="13">
        <f t="shared" si="136"/>
        <v>0.8897836083557159</v>
      </c>
      <c r="T124" s="2">
        <f t="shared" si="137"/>
        <v>0.01</v>
      </c>
      <c r="U124" s="14">
        <f t="shared" si="138"/>
        <v>8.8978360835571587E-3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2.3797836083557157E-2</v>
      </c>
      <c r="AU124" s="9">
        <f t="shared" si="142"/>
        <v>28.47</v>
      </c>
      <c r="AV124" s="1">
        <f t="shared" si="143"/>
        <v>0.33</v>
      </c>
      <c r="AW124" s="1">
        <f t="shared" si="144"/>
        <v>20833.333333333332</v>
      </c>
      <c r="AX124" s="1">
        <f t="shared" si="145"/>
        <v>31208467.366329305</v>
      </c>
      <c r="AZ124" s="1">
        <f t="shared" si="146"/>
        <v>7021.75</v>
      </c>
      <c r="BA124" s="1">
        <f t="shared" si="147"/>
        <v>10518626.675017094</v>
      </c>
    </row>
    <row r="125" spans="1:53" x14ac:dyDescent="0.15">
      <c r="C125" s="7">
        <v>4</v>
      </c>
      <c r="D125" s="7">
        <f t="shared" si="148"/>
        <v>28.072825912128099</v>
      </c>
      <c r="E125" s="10">
        <f t="shared" si="149"/>
        <v>23.103350273936101</v>
      </c>
      <c r="F125" s="7" t="s">
        <v>83</v>
      </c>
      <c r="G125" s="1">
        <v>5</v>
      </c>
      <c r="H125" s="9">
        <f t="shared" si="128"/>
        <v>28.072825912128099</v>
      </c>
      <c r="I125" s="9">
        <f t="shared" si="129"/>
        <v>301.22282591212809</v>
      </c>
      <c r="J125" s="9">
        <f t="shared" si="130"/>
        <v>0.48303335486376792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0.61618780010310248</v>
      </c>
      <c r="O125" s="9">
        <f t="shared" si="150"/>
        <v>0.31713093684753169</v>
      </c>
      <c r="P125" s="9">
        <f t="shared" si="133"/>
        <v>0.15318482035655295</v>
      </c>
      <c r="Q125" s="12">
        <f t="shared" si="134"/>
        <v>5.0550990717662475E-2</v>
      </c>
      <c r="R125" s="9">
        <f t="shared" si="135"/>
        <v>9.3951000000000007E-2</v>
      </c>
      <c r="S125" s="13">
        <f t="shared" si="136"/>
        <v>0.53805697350387405</v>
      </c>
      <c r="T125" s="2">
        <f t="shared" si="137"/>
        <v>0.01</v>
      </c>
      <c r="U125" s="14">
        <f t="shared" si="138"/>
        <v>5.3805697350387408E-3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2.0280569735038743E-2</v>
      </c>
      <c r="AU125" s="9">
        <f t="shared" si="142"/>
        <v>28.47</v>
      </c>
      <c r="AV125" s="1">
        <f t="shared" si="143"/>
        <v>0.33</v>
      </c>
      <c r="AW125" s="1">
        <f t="shared" si="144"/>
        <v>20833.333333333332</v>
      </c>
      <c r="AX125" s="1">
        <f t="shared" si="145"/>
        <v>26595926.475173723</v>
      </c>
      <c r="AZ125" s="1">
        <f t="shared" si="146"/>
        <v>7021.75</v>
      </c>
      <c r="BA125" s="1">
        <f t="shared" si="147"/>
        <v>8963997.4428984523</v>
      </c>
    </row>
    <row r="126" spans="1:53" x14ac:dyDescent="0.15">
      <c r="C126" s="7">
        <v>5</v>
      </c>
      <c r="D126" s="7">
        <f t="shared" si="148"/>
        <v>29.901656848640702</v>
      </c>
      <c r="E126" s="10">
        <f t="shared" si="149"/>
        <v>28.072825912128099</v>
      </c>
      <c r="F126" s="7" t="s">
        <v>85</v>
      </c>
      <c r="G126" s="1">
        <v>6</v>
      </c>
      <c r="H126" s="9">
        <f t="shared" si="128"/>
        <v>29.901656848640702</v>
      </c>
      <c r="I126" s="9">
        <f t="shared" si="129"/>
        <v>303.05165684864068</v>
      </c>
      <c r="J126" s="9">
        <f t="shared" si="130"/>
        <v>0.5870753336256419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0.44864611649097869</v>
      </c>
      <c r="P126" s="9">
        <f t="shared" si="133"/>
        <v>0.2633890685187899</v>
      </c>
      <c r="Q126" s="12">
        <f t="shared" si="134"/>
        <v>8.6918392611200671E-2</v>
      </c>
      <c r="R126" s="9">
        <f t="shared" si="135"/>
        <v>9.3951000000000007E-2</v>
      </c>
      <c r="S126" s="13">
        <f t="shared" si="136"/>
        <v>0.92514600814467818</v>
      </c>
      <c r="T126" s="2">
        <f t="shared" si="137"/>
        <v>0.01</v>
      </c>
      <c r="U126" s="14">
        <f t="shared" si="138"/>
        <v>9.2514600814467812E-3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2.4151460081446779E-2</v>
      </c>
      <c r="AU126" s="9">
        <f t="shared" si="142"/>
        <v>28.47</v>
      </c>
      <c r="AV126" s="1">
        <f t="shared" si="143"/>
        <v>0.33</v>
      </c>
      <c r="AW126" s="1">
        <f t="shared" si="144"/>
        <v>20833.333333333332</v>
      </c>
      <c r="AX126" s="1">
        <f t="shared" si="145"/>
        <v>31672209.656146757</v>
      </c>
      <c r="AZ126" s="1">
        <f t="shared" si="146"/>
        <v>7021.75</v>
      </c>
      <c r="BA126" s="1">
        <f t="shared" si="147"/>
        <v>10674928.231346328</v>
      </c>
    </row>
    <row r="127" spans="1:53" x14ac:dyDescent="0.15">
      <c r="C127" s="7">
        <v>6</v>
      </c>
      <c r="D127" s="7">
        <f t="shared" si="148"/>
        <v>29.7502041268922</v>
      </c>
      <c r="E127" s="10">
        <f t="shared" si="149"/>
        <v>29.901656848640702</v>
      </c>
      <c r="F127" s="7" t="s">
        <v>83</v>
      </c>
      <c r="G127" s="1">
        <v>7</v>
      </c>
      <c r="H127" s="9">
        <f t="shared" si="128"/>
        <v>29.7502041268922</v>
      </c>
      <c r="I127" s="9">
        <f t="shared" si="129"/>
        <v>302.90020412689216</v>
      </c>
      <c r="J127" s="9">
        <f t="shared" si="130"/>
        <v>0.57771940964274748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0.46995704797218879</v>
      </c>
      <c r="P127" s="9">
        <f t="shared" si="133"/>
        <v>0.27150330831194125</v>
      </c>
      <c r="Q127" s="12">
        <f t="shared" si="134"/>
        <v>8.9596091742940615E-2</v>
      </c>
      <c r="R127" s="9">
        <f t="shared" si="135"/>
        <v>9.3951000000000007E-2</v>
      </c>
      <c r="S127" s="13">
        <f t="shared" si="136"/>
        <v>0.95364702603421581</v>
      </c>
      <c r="T127" s="2">
        <f t="shared" si="137"/>
        <v>0.01</v>
      </c>
      <c r="U127" s="14">
        <f t="shared" si="138"/>
        <v>9.5364702603421576E-3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2.4436470260342159E-2</v>
      </c>
      <c r="AU127" s="9">
        <f t="shared" si="142"/>
        <v>28.47</v>
      </c>
      <c r="AV127" s="1">
        <f t="shared" si="143"/>
        <v>0.33</v>
      </c>
      <c r="AW127" s="1">
        <f t="shared" si="144"/>
        <v>20833.333333333332</v>
      </c>
      <c r="AX127" s="1">
        <f t="shared" si="145"/>
        <v>32045971.826618794</v>
      </c>
      <c r="AZ127" s="1">
        <f t="shared" si="146"/>
        <v>7021.75</v>
      </c>
      <c r="BA127" s="1">
        <f t="shared" si="147"/>
        <v>10800902.528330905</v>
      </c>
    </row>
    <row r="128" spans="1:53" x14ac:dyDescent="0.15">
      <c r="C128" s="7">
        <v>7</v>
      </c>
      <c r="D128" s="7">
        <f t="shared" si="148"/>
        <v>27.2119313866821</v>
      </c>
      <c r="E128" s="10">
        <f t="shared" si="149"/>
        <v>29.7502041268922</v>
      </c>
      <c r="F128" s="7" t="s">
        <v>83</v>
      </c>
      <c r="G128" s="1">
        <v>8</v>
      </c>
      <c r="H128" s="9">
        <f t="shared" si="128"/>
        <v>27.2119313866821</v>
      </c>
      <c r="I128" s="9">
        <f t="shared" si="129"/>
        <v>300.3619313866821</v>
      </c>
      <c r="J128" s="9">
        <f t="shared" si="130"/>
        <v>0.44029210044243583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0.48315373966024755</v>
      </c>
      <c r="P128" s="9">
        <f t="shared" si="133"/>
        <v>0.2127287748716282</v>
      </c>
      <c r="Q128" s="12">
        <f t="shared" si="134"/>
        <v>7.0200495707637312E-2</v>
      </c>
      <c r="R128" s="9">
        <f t="shared" si="135"/>
        <v>9.3951000000000007E-2</v>
      </c>
      <c r="S128" s="13">
        <f t="shared" si="136"/>
        <v>0.7472032837078616</v>
      </c>
      <c r="T128" s="2">
        <f t="shared" si="137"/>
        <v>0.01</v>
      </c>
      <c r="U128" s="14">
        <f t="shared" si="138"/>
        <v>7.4720328370786165E-3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2.2372032837078615E-2</v>
      </c>
      <c r="AU128" s="9">
        <f t="shared" si="142"/>
        <v>28.47</v>
      </c>
      <c r="AV128" s="1">
        <f t="shared" si="143"/>
        <v>0.33</v>
      </c>
      <c r="AW128" s="1">
        <f t="shared" si="144"/>
        <v>20833.333333333332</v>
      </c>
      <c r="AX128" s="1">
        <f t="shared" si="145"/>
        <v>29338669.880024374</v>
      </c>
      <c r="AZ128" s="1">
        <f t="shared" si="146"/>
        <v>7021.75</v>
      </c>
      <c r="BA128" s="1">
        <f t="shared" si="147"/>
        <v>9888422.6510429345</v>
      </c>
    </row>
    <row r="129" spans="1:54" x14ac:dyDescent="0.15">
      <c r="C129" s="7">
        <v>8</v>
      </c>
      <c r="D129" s="7">
        <f t="shared" si="148"/>
        <v>26.428842891627401</v>
      </c>
      <c r="E129" s="10">
        <f t="shared" si="149"/>
        <v>27.2119313866821</v>
      </c>
      <c r="F129" s="7" t="s">
        <v>83</v>
      </c>
      <c r="G129" s="1">
        <v>9</v>
      </c>
      <c r="H129" s="9">
        <f t="shared" si="128"/>
        <v>26.428842891627401</v>
      </c>
      <c r="I129" s="9">
        <f t="shared" si="129"/>
        <v>299.5788428916274</v>
      </c>
      <c r="J129" s="9">
        <f t="shared" si="130"/>
        <v>0.4045202753735021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0.55512496478861939</v>
      </c>
      <c r="P129" s="9">
        <f t="shared" si="133"/>
        <v>0.22455930362299797</v>
      </c>
      <c r="Q129" s="12">
        <f t="shared" si="134"/>
        <v>7.4104570195589331E-2</v>
      </c>
      <c r="R129" s="9">
        <f t="shared" si="135"/>
        <v>9.3951000000000007E-2</v>
      </c>
      <c r="S129" s="13">
        <f t="shared" si="136"/>
        <v>0.78875765234632234</v>
      </c>
      <c r="T129" s="2">
        <f t="shared" si="137"/>
        <v>0.01</v>
      </c>
      <c r="U129" s="14">
        <f t="shared" si="138"/>
        <v>7.8875765234632227E-3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2.2787576523463221E-2</v>
      </c>
      <c r="AU129" s="9">
        <f t="shared" si="142"/>
        <v>28.47</v>
      </c>
      <c r="AV129" s="1">
        <f t="shared" si="143"/>
        <v>0.33</v>
      </c>
      <c r="AW129" s="1">
        <f t="shared" si="144"/>
        <v>20833.333333333332</v>
      </c>
      <c r="AX129" s="1">
        <f t="shared" si="145"/>
        <v>29883613.610634342</v>
      </c>
      <c r="AZ129" s="1">
        <f t="shared" si="146"/>
        <v>7021.75</v>
      </c>
      <c r="BA129" s="1">
        <f t="shared" si="147"/>
        <v>10072092.66578264</v>
      </c>
    </row>
    <row r="130" spans="1:54" x14ac:dyDescent="0.15">
      <c r="C130" s="7">
        <v>9</v>
      </c>
      <c r="D130" s="7">
        <f t="shared" si="148"/>
        <v>25.919604241892898</v>
      </c>
      <c r="E130" s="10">
        <f t="shared" si="149"/>
        <v>26.428842891627401</v>
      </c>
      <c r="F130" s="7" t="s">
        <v>83</v>
      </c>
      <c r="G130" s="1">
        <v>10</v>
      </c>
      <c r="H130" s="9">
        <f t="shared" si="128"/>
        <v>25.919604241892898</v>
      </c>
      <c r="I130" s="9">
        <f t="shared" si="129"/>
        <v>299.06960424189288</v>
      </c>
      <c r="J130" s="9">
        <f t="shared" si="130"/>
        <v>0.38274156842977058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0.61526566116562131</v>
      </c>
      <c r="P130" s="9">
        <f t="shared" si="133"/>
        <v>0.23548774415550969</v>
      </c>
      <c r="Q130" s="12">
        <f t="shared" si="134"/>
        <v>7.7710955571318199E-2</v>
      </c>
      <c r="R130" s="9">
        <f t="shared" si="135"/>
        <v>9.3951000000000007E-2</v>
      </c>
      <c r="S130" s="13">
        <f t="shared" si="136"/>
        <v>0.82714346384091919</v>
      </c>
      <c r="T130" s="2">
        <f t="shared" si="137"/>
        <v>0.01</v>
      </c>
      <c r="U130" s="14">
        <f t="shared" si="138"/>
        <v>8.2714346384091912E-3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2.3171434638409191E-2</v>
      </c>
      <c r="AU130" s="9">
        <f t="shared" si="142"/>
        <v>28.47</v>
      </c>
      <c r="AV130" s="1">
        <f t="shared" si="143"/>
        <v>0.33</v>
      </c>
      <c r="AW130" s="1">
        <f t="shared" si="144"/>
        <v>20833.333333333332</v>
      </c>
      <c r="AX130" s="1">
        <f t="shared" si="145"/>
        <v>30387004.902663164</v>
      </c>
      <c r="AZ130" s="1">
        <f t="shared" si="146"/>
        <v>7021.75</v>
      </c>
      <c r="BA130" s="1">
        <f t="shared" si="147"/>
        <v>10241757.680413203</v>
      </c>
    </row>
    <row r="131" spans="1:54" x14ac:dyDescent="0.15">
      <c r="C131" s="7">
        <v>10</v>
      </c>
      <c r="D131" s="7">
        <f t="shared" si="148"/>
        <v>23.8921376243058</v>
      </c>
      <c r="E131" s="10">
        <f t="shared" si="149"/>
        <v>25.919604241892898</v>
      </c>
      <c r="F131" s="7" t="s">
        <v>83</v>
      </c>
      <c r="G131" s="1">
        <v>11</v>
      </c>
      <c r="H131" s="9">
        <f t="shared" si="128"/>
        <v>23.8921376243058</v>
      </c>
      <c r="I131" s="9">
        <f t="shared" si="129"/>
        <v>297.04213762430578</v>
      </c>
      <c r="J131" s="9">
        <f t="shared" si="130"/>
        <v>0.30647679845519554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0.36078902115960609</v>
      </c>
      <c r="O131" s="9">
        <f t="shared" si="150"/>
        <v>0.30368889585050551</v>
      </c>
      <c r="P131" s="9">
        <f t="shared" si="133"/>
        <v>9.3073600526656253E-2</v>
      </c>
      <c r="Q131" s="12">
        <f t="shared" si="134"/>
        <v>3.0714288173796563E-2</v>
      </c>
      <c r="R131" s="9">
        <f t="shared" si="135"/>
        <v>9.3951000000000007E-2</v>
      </c>
      <c r="S131" s="13">
        <f t="shared" si="136"/>
        <v>0.32691816131596857</v>
      </c>
      <c r="T131" s="2">
        <f t="shared" si="137"/>
        <v>0.01</v>
      </c>
      <c r="U131" s="14">
        <f t="shared" si="138"/>
        <v>3.2691816131596857E-3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1.8169181613159686E-2</v>
      </c>
      <c r="AU131" s="9">
        <f t="shared" si="142"/>
        <v>28.47</v>
      </c>
      <c r="AV131" s="1">
        <f t="shared" si="143"/>
        <v>0.33</v>
      </c>
      <c r="AW131" s="1">
        <f t="shared" si="144"/>
        <v>20833.333333333332</v>
      </c>
      <c r="AX131" s="1">
        <f t="shared" si="145"/>
        <v>23827053.411759105</v>
      </c>
      <c r="AZ131" s="1">
        <f t="shared" si="146"/>
        <v>7021.75</v>
      </c>
      <c r="BA131" s="1">
        <f t="shared" si="147"/>
        <v>8030765.3901129356</v>
      </c>
    </row>
    <row r="132" spans="1:54" x14ac:dyDescent="0.15">
      <c r="C132" s="7">
        <v>11</v>
      </c>
      <c r="D132" s="7">
        <f t="shared" si="148"/>
        <v>21.017666342896</v>
      </c>
      <c r="E132" s="10">
        <f t="shared" si="149"/>
        <v>23.8921376243058</v>
      </c>
      <c r="F132" s="7" t="s">
        <v>85</v>
      </c>
      <c r="G132" s="1">
        <v>12</v>
      </c>
      <c r="H132" s="9">
        <f t="shared" si="128"/>
        <v>21.017666342896</v>
      </c>
      <c r="I132" s="9">
        <f t="shared" si="129"/>
        <v>294.16766634289598</v>
      </c>
      <c r="J132" s="9">
        <f t="shared" si="130"/>
        <v>0.22248045371837313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0.49531529532384921</v>
      </c>
      <c r="P132" s="9">
        <f t="shared" si="133"/>
        <v>0.11019797163729995</v>
      </c>
      <c r="Q132" s="12">
        <f t="shared" si="134"/>
        <v>3.6365330640308988E-2</v>
      </c>
      <c r="R132" s="9">
        <f t="shared" si="135"/>
        <v>9.3951000000000007E-2</v>
      </c>
      <c r="S132" s="13">
        <f t="shared" si="136"/>
        <v>0.38706698853986637</v>
      </c>
      <c r="T132" s="2">
        <f t="shared" si="137"/>
        <v>0.01</v>
      </c>
      <c r="U132" s="14">
        <f t="shared" si="138"/>
        <v>3.8706698853986639E-3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1.8770669885398664E-2</v>
      </c>
      <c r="AU132" s="9">
        <f t="shared" si="142"/>
        <v>28.47</v>
      </c>
      <c r="AV132" s="1">
        <f t="shared" si="143"/>
        <v>0.33</v>
      </c>
      <c r="AW132" s="1">
        <f t="shared" si="144"/>
        <v>20833.333333333332</v>
      </c>
      <c r="AX132" s="1">
        <f t="shared" si="145"/>
        <v>24615844.756043129</v>
      </c>
      <c r="AY132" s="1">
        <f>SUM(AX121:AX132)</f>
        <v>309630390.97952479</v>
      </c>
      <c r="AZ132" s="1">
        <f t="shared" si="146"/>
        <v>7021.75</v>
      </c>
      <c r="BA132" s="1">
        <f t="shared" si="147"/>
        <v>8296622.7799558006</v>
      </c>
      <c r="BB132" s="1">
        <f>SUM(BA121:BA132)</f>
        <v>104359065.49730296</v>
      </c>
    </row>
    <row r="133" spans="1:54" x14ac:dyDescent="0.15">
      <c r="C133" s="7">
        <v>12</v>
      </c>
      <c r="D133" s="7">
        <f t="shared" si="148"/>
        <v>16.206716554509399</v>
      </c>
      <c r="E133" s="10">
        <f t="shared" si="149"/>
        <v>21.017666342896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17.010710336129002</v>
      </c>
      <c r="E136" s="7"/>
      <c r="F136" s="7"/>
      <c r="G136" s="1">
        <v>1</v>
      </c>
      <c r="H136" s="9">
        <f t="shared" ref="H136:H147" si="151">E137</f>
        <v>17.010710336129002</v>
      </c>
      <c r="I136" s="9">
        <f t="shared" ref="I136:I147" si="152">H136+273.15</f>
        <v>290.160710336129</v>
      </c>
      <c r="J136" s="9">
        <f t="shared" ref="J136:J147" si="153">EXP(($C$15*(I136-$C$13))/($C$16*I136*$C$13))</f>
        <v>0.14085830132215388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0.10691820016378649</v>
      </c>
      <c r="Q136" s="12">
        <f t="shared" ref="Q136:Q147" si="157">P136*$B$138</f>
        <v>2.7798732042584488E-2</v>
      </c>
      <c r="R136" s="9">
        <f t="shared" ref="R136:R147" si="158">L136*$B$138</f>
        <v>0.19735245833333334</v>
      </c>
      <c r="S136" s="13">
        <f t="shared" ref="S136:S147" si="159">Q136/R136</f>
        <v>0.14085830132215388</v>
      </c>
      <c r="T136" s="2">
        <f t="shared" ref="T136:T147" si="160">$B$137/100</f>
        <v>0.01</v>
      </c>
      <c r="U136" s="14">
        <f t="shared" ref="U136:U147" si="161">S136*T136</f>
        <v>1.4085830132215388E-3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62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63">AR136*AQ136</f>
        <v>7.4999999999999997E-3</v>
      </c>
      <c r="AT136" s="1">
        <f t="shared" ref="AT136:AT147" si="164">(AS136+AM136+AD136+AA136+U136+X136+AG136+AJ136+AP136)</f>
        <v>1.1358583013221537E-2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20996.333333333332</v>
      </c>
      <c r="AX136" s="1">
        <f t="shared" ref="AX136:AX147" si="168">AW136*10000*AV136*0.67*AU136*AT136</f>
        <v>31534428.058670864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15.827823252292699</v>
      </c>
      <c r="E137" s="10">
        <f t="shared" ref="E137:E148" si="170">D136</f>
        <v>17.010710336129002</v>
      </c>
      <c r="F137" s="7" t="s">
        <v>83</v>
      </c>
      <c r="G137" s="1">
        <v>2</v>
      </c>
      <c r="H137" s="9">
        <f t="shared" si="151"/>
        <v>15.827823252292699</v>
      </c>
      <c r="I137" s="9">
        <f t="shared" si="152"/>
        <v>288.97782325229269</v>
      </c>
      <c r="J137" s="9">
        <f t="shared" si="153"/>
        <v>0.1227802049745607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1.4111776331695469</v>
      </c>
      <c r="P137" s="9">
        <f t="shared" si="156"/>
        <v>0.1732646790560724</v>
      </c>
      <c r="Q137" s="12">
        <f t="shared" si="157"/>
        <v>4.5048816554578826E-2</v>
      </c>
      <c r="R137" s="9">
        <f t="shared" si="158"/>
        <v>0.19735245833333334</v>
      </c>
      <c r="S137" s="13">
        <f t="shared" si="159"/>
        <v>0.22826579884041892</v>
      </c>
      <c r="T137" s="2">
        <f t="shared" si="160"/>
        <v>0.01</v>
      </c>
      <c r="U137" s="14">
        <f t="shared" si="161"/>
        <v>2.2826579884041892E-3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62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63"/>
        <v>7.4999999999999997E-3</v>
      </c>
      <c r="AT137" s="1">
        <f t="shared" si="164"/>
        <v>1.2232657988404189E-2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20996.333333333332</v>
      </c>
      <c r="AX137" s="1">
        <f t="shared" si="168"/>
        <v>33961091.172432296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18.945807990184498</v>
      </c>
      <c r="E138" s="10">
        <f t="shared" si="170"/>
        <v>15.827823252292699</v>
      </c>
      <c r="F138" s="7" t="s">
        <v>83</v>
      </c>
      <c r="G138" s="1">
        <v>3</v>
      </c>
      <c r="H138" s="9">
        <f t="shared" si="151"/>
        <v>18.945807990184498</v>
      </c>
      <c r="I138" s="9">
        <f t="shared" si="152"/>
        <v>292.09580799018448</v>
      </c>
      <c r="J138" s="9">
        <f t="shared" si="153"/>
        <v>0.17592578680289483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1.9969608707801414</v>
      </c>
      <c r="P138" s="9">
        <f t="shared" si="156"/>
        <v>0.35131691240659035</v>
      </c>
      <c r="Q138" s="12">
        <f t="shared" si="157"/>
        <v>9.1342397225713495E-2</v>
      </c>
      <c r="R138" s="9">
        <f t="shared" si="158"/>
        <v>0.19735245833333334</v>
      </c>
      <c r="S138" s="13">
        <f t="shared" si="159"/>
        <v>0.46283891265967336</v>
      </c>
      <c r="T138" s="2">
        <f t="shared" si="160"/>
        <v>0.01</v>
      </c>
      <c r="U138" s="14">
        <f t="shared" si="161"/>
        <v>4.6283891265967341E-3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62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63"/>
        <v>7.4999999999999997E-3</v>
      </c>
      <c r="AT138" s="1">
        <f t="shared" si="164"/>
        <v>1.4578389126596734E-2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20996.333333333332</v>
      </c>
      <c r="AX138" s="1">
        <f t="shared" si="168"/>
        <v>40473460.693895787</v>
      </c>
    </row>
    <row r="139" spans="1:54" x14ac:dyDescent="0.15">
      <c r="C139" s="7">
        <v>3</v>
      </c>
      <c r="D139" s="7">
        <f t="shared" si="169"/>
        <v>23.103350273936101</v>
      </c>
      <c r="E139" s="10">
        <f t="shared" si="170"/>
        <v>18.945807990184498</v>
      </c>
      <c r="F139" s="7" t="s">
        <v>83</v>
      </c>
      <c r="G139" s="1">
        <v>4</v>
      </c>
      <c r="H139" s="9">
        <f t="shared" si="151"/>
        <v>23.103350273936101</v>
      </c>
      <c r="I139" s="9">
        <f t="shared" si="152"/>
        <v>296.25335027393606</v>
      </c>
      <c r="J139" s="9">
        <f t="shared" si="153"/>
        <v>0.2808627588494097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2.4046918750402178</v>
      </c>
      <c r="P139" s="9">
        <f t="shared" si="156"/>
        <v>0.6753883942065555</v>
      </c>
      <c r="Q139" s="12">
        <f t="shared" si="157"/>
        <v>0.17560098249370443</v>
      </c>
      <c r="R139" s="9">
        <f t="shared" si="158"/>
        <v>0.19735245833333334</v>
      </c>
      <c r="S139" s="13">
        <f t="shared" si="159"/>
        <v>0.88978360835571602</v>
      </c>
      <c r="T139" s="2">
        <f t="shared" si="160"/>
        <v>0.01</v>
      </c>
      <c r="U139" s="14">
        <f t="shared" si="161"/>
        <v>8.8978360835571604E-3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2.3797836083557164E-2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20996.333333333332</v>
      </c>
      <c r="AX139" s="1">
        <f t="shared" si="168"/>
        <v>66069081.773266979</v>
      </c>
    </row>
    <row r="140" spans="1:54" x14ac:dyDescent="0.15">
      <c r="C140" s="7">
        <v>4</v>
      </c>
      <c r="D140" s="7">
        <f t="shared" si="169"/>
        <v>28.072825912128099</v>
      </c>
      <c r="E140" s="10">
        <f t="shared" si="170"/>
        <v>23.103350273936101</v>
      </c>
      <c r="F140" s="7" t="s">
        <v>83</v>
      </c>
      <c r="G140" s="1">
        <v>5</v>
      </c>
      <c r="H140" s="9">
        <f t="shared" si="151"/>
        <v>28.072825912128099</v>
      </c>
      <c r="I140" s="9">
        <f t="shared" si="152"/>
        <v>301.22282591212809</v>
      </c>
      <c r="J140" s="9">
        <f t="shared" si="153"/>
        <v>0.48303335486376792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2.4883513975003293</v>
      </c>
      <c r="P140" s="9">
        <f t="shared" si="156"/>
        <v>1.2019567236145294</v>
      </c>
      <c r="Q140" s="12">
        <f t="shared" si="157"/>
        <v>0.31250874813977764</v>
      </c>
      <c r="R140" s="9">
        <f t="shared" si="158"/>
        <v>0.19735245833333334</v>
      </c>
      <c r="S140" s="13">
        <f t="shared" si="159"/>
        <v>1.5835057276658919</v>
      </c>
      <c r="T140" s="2">
        <f t="shared" si="160"/>
        <v>0.01</v>
      </c>
      <c r="U140" s="14">
        <f t="shared" si="161"/>
        <v>1.5835057276658921E-2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3.0735057276658921E-2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20996.333333333332</v>
      </c>
      <c r="AX140" s="1">
        <f t="shared" si="168"/>
        <v>85328641.032226756</v>
      </c>
    </row>
    <row r="141" spans="1:54" x14ac:dyDescent="0.15">
      <c r="C141" s="7">
        <v>5</v>
      </c>
      <c r="D141" s="7">
        <f t="shared" si="169"/>
        <v>29.901656848640702</v>
      </c>
      <c r="E141" s="10">
        <f t="shared" si="170"/>
        <v>28.072825912128099</v>
      </c>
      <c r="F141" s="7" t="s">
        <v>85</v>
      </c>
      <c r="G141" s="1">
        <v>6</v>
      </c>
      <c r="H141" s="9">
        <f t="shared" si="151"/>
        <v>29.901656848640702</v>
      </c>
      <c r="I141" s="9">
        <f t="shared" si="152"/>
        <v>303.05165684864068</v>
      </c>
      <c r="J141" s="9">
        <f t="shared" si="153"/>
        <v>0.5870753336256419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2.0454425905524669</v>
      </c>
      <c r="P141" s="9">
        <f t="shared" si="156"/>
        <v>1.2008288912606868</v>
      </c>
      <c r="Q141" s="12">
        <f t="shared" si="157"/>
        <v>0.31221551172777856</v>
      </c>
      <c r="R141" s="9">
        <f t="shared" si="158"/>
        <v>0.19735245833333334</v>
      </c>
      <c r="S141" s="13">
        <f t="shared" si="159"/>
        <v>1.58201987633941</v>
      </c>
      <c r="T141" s="2">
        <f t="shared" si="160"/>
        <v>0.01</v>
      </c>
      <c r="U141" s="14">
        <f t="shared" si="161"/>
        <v>1.5820198763394099E-2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3.0720198763394102E-2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20996.333333333332</v>
      </c>
      <c r="AX141" s="1">
        <f t="shared" si="168"/>
        <v>85287389.872899681</v>
      </c>
    </row>
    <row r="142" spans="1:54" x14ac:dyDescent="0.15">
      <c r="C142" s="7">
        <v>6</v>
      </c>
      <c r="D142" s="7">
        <f t="shared" si="169"/>
        <v>29.7502041268922</v>
      </c>
      <c r="E142" s="10">
        <f t="shared" si="170"/>
        <v>29.901656848640702</v>
      </c>
      <c r="F142" s="7" t="s">
        <v>83</v>
      </c>
      <c r="G142" s="1">
        <v>7</v>
      </c>
      <c r="H142" s="9">
        <f t="shared" si="151"/>
        <v>29.7502041268922</v>
      </c>
      <c r="I142" s="9">
        <f t="shared" si="152"/>
        <v>302.90020412689216</v>
      </c>
      <c r="J142" s="9">
        <f t="shared" si="153"/>
        <v>0.57771940964274748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1.6036616159584469</v>
      </c>
      <c r="P142" s="9">
        <f t="shared" si="156"/>
        <v>0.92646644203824835</v>
      </c>
      <c r="Q142" s="12">
        <f t="shared" si="157"/>
        <v>0.24088127492994457</v>
      </c>
      <c r="R142" s="9">
        <f t="shared" si="158"/>
        <v>0.19735245833333334</v>
      </c>
      <c r="S142" s="13">
        <f t="shared" si="159"/>
        <v>1.2205638428029608</v>
      </c>
      <c r="T142" s="2">
        <f t="shared" si="160"/>
        <v>0.01</v>
      </c>
      <c r="U142" s="14">
        <f t="shared" si="161"/>
        <v>1.2205638428029608E-2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2.7105638428029606E-2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20996.333333333332</v>
      </c>
      <c r="AX142" s="1">
        <f t="shared" si="168"/>
        <v>75252415.199861765</v>
      </c>
    </row>
    <row r="143" spans="1:54" x14ac:dyDescent="0.15">
      <c r="C143" s="7">
        <v>7</v>
      </c>
      <c r="D143" s="7">
        <f t="shared" si="169"/>
        <v>27.2119313866821</v>
      </c>
      <c r="E143" s="10">
        <f t="shared" si="170"/>
        <v>29.7502041268922</v>
      </c>
      <c r="F143" s="7" t="s">
        <v>83</v>
      </c>
      <c r="G143" s="1">
        <v>8</v>
      </c>
      <c r="H143" s="9">
        <f t="shared" si="151"/>
        <v>27.2119313866821</v>
      </c>
      <c r="I143" s="9">
        <f t="shared" si="152"/>
        <v>300.3619313866821</v>
      </c>
      <c r="J143" s="9">
        <f t="shared" si="153"/>
        <v>0.44029210044243583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1.4362430905868653</v>
      </c>
      <c r="P143" s="9">
        <f t="shared" si="156"/>
        <v>0.63236648710042653</v>
      </c>
      <c r="Q143" s="12">
        <f t="shared" si="157"/>
        <v>0.16441528664611091</v>
      </c>
      <c r="R143" s="9">
        <f t="shared" si="158"/>
        <v>0.19735245833333334</v>
      </c>
      <c r="S143" s="13">
        <f t="shared" si="159"/>
        <v>0.83310483200776397</v>
      </c>
      <c r="T143" s="2">
        <f t="shared" si="160"/>
        <v>0.01</v>
      </c>
      <c r="U143" s="14">
        <f t="shared" si="161"/>
        <v>8.3310483200776404E-3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2.3231048320077642E-2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20996.333333333332</v>
      </c>
      <c r="AX143" s="1">
        <f t="shared" si="168"/>
        <v>64495529.162771888</v>
      </c>
    </row>
    <row r="144" spans="1:54" x14ac:dyDescent="0.15">
      <c r="C144" s="7">
        <v>8</v>
      </c>
      <c r="D144" s="7">
        <f t="shared" si="169"/>
        <v>26.428842891627401</v>
      </c>
      <c r="E144" s="10">
        <f t="shared" si="170"/>
        <v>27.2119313866821</v>
      </c>
      <c r="F144" s="7" t="s">
        <v>83</v>
      </c>
      <c r="G144" s="1">
        <v>9</v>
      </c>
      <c r="H144" s="9">
        <f t="shared" si="151"/>
        <v>26.428842891627401</v>
      </c>
      <c r="I144" s="9">
        <f t="shared" si="152"/>
        <v>299.5788428916274</v>
      </c>
      <c r="J144" s="9">
        <f t="shared" si="153"/>
        <v>0.4045202753735021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1.5629245201531057</v>
      </c>
      <c r="P144" s="9">
        <f t="shared" si="156"/>
        <v>0.6322346572803329</v>
      </c>
      <c r="Q144" s="12">
        <f t="shared" si="157"/>
        <v>0.16438101089288656</v>
      </c>
      <c r="R144" s="9">
        <f t="shared" si="158"/>
        <v>0.19735245833333334</v>
      </c>
      <c r="S144" s="13">
        <f t="shared" si="159"/>
        <v>0.83293115414474761</v>
      </c>
      <c r="T144" s="2">
        <f t="shared" si="160"/>
        <v>0.01</v>
      </c>
      <c r="U144" s="14">
        <f t="shared" si="161"/>
        <v>8.3293115414474761E-3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2.322931154144748E-2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20996.333333333332</v>
      </c>
      <c r="AX144" s="1">
        <f t="shared" si="168"/>
        <v>64490707.406334229</v>
      </c>
    </row>
    <row r="145" spans="3:51" x14ac:dyDescent="0.15">
      <c r="C145" s="7">
        <v>9</v>
      </c>
      <c r="D145" s="7">
        <f t="shared" si="169"/>
        <v>25.919604241892898</v>
      </c>
      <c r="E145" s="10">
        <f t="shared" si="170"/>
        <v>26.428842891627401</v>
      </c>
      <c r="F145" s="7" t="s">
        <v>83</v>
      </c>
      <c r="G145" s="1">
        <v>10</v>
      </c>
      <c r="H145" s="9">
        <f t="shared" si="151"/>
        <v>25.919604241892898</v>
      </c>
      <c r="I145" s="9">
        <f t="shared" si="152"/>
        <v>299.06960424189288</v>
      </c>
      <c r="J145" s="9">
        <f t="shared" si="153"/>
        <v>0.38274156842977058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1.6897377795394397</v>
      </c>
      <c r="P145" s="9">
        <f t="shared" si="156"/>
        <v>0.64673288797596307</v>
      </c>
      <c r="Q145" s="12">
        <f t="shared" si="157"/>
        <v>0.16815055087375042</v>
      </c>
      <c r="R145" s="9">
        <f t="shared" si="158"/>
        <v>0.19735245833333334</v>
      </c>
      <c r="S145" s="13">
        <f t="shared" si="159"/>
        <v>0.8520317015242842</v>
      </c>
      <c r="T145" s="2">
        <f t="shared" si="160"/>
        <v>0.01</v>
      </c>
      <c r="U145" s="14">
        <f t="shared" si="161"/>
        <v>8.5203170152428429E-3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2.3420317015242845E-2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20996.333333333332</v>
      </c>
      <c r="AX145" s="1">
        <f t="shared" si="168"/>
        <v>65020989.076609574</v>
      </c>
    </row>
    <row r="146" spans="3:51" x14ac:dyDescent="0.15">
      <c r="C146" s="7">
        <v>10</v>
      </c>
      <c r="D146" s="7">
        <f t="shared" si="169"/>
        <v>23.8921376243058</v>
      </c>
      <c r="E146" s="10">
        <f t="shared" si="170"/>
        <v>25.919604241892898</v>
      </c>
      <c r="F146" s="7" t="s">
        <v>83</v>
      </c>
      <c r="G146" s="1">
        <v>11</v>
      </c>
      <c r="H146" s="9">
        <f t="shared" si="151"/>
        <v>23.8921376243058</v>
      </c>
      <c r="I146" s="9">
        <f t="shared" si="152"/>
        <v>297.04213762430578</v>
      </c>
      <c r="J146" s="9">
        <f t="shared" si="153"/>
        <v>0.30647679845519554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1.8020528082301435</v>
      </c>
      <c r="P146" s="9">
        <f t="shared" si="156"/>
        <v>0.55228737531356886</v>
      </c>
      <c r="Q146" s="12">
        <f t="shared" si="157"/>
        <v>0.14359471758152792</v>
      </c>
      <c r="R146" s="9">
        <f t="shared" si="158"/>
        <v>0.19735245833333334</v>
      </c>
      <c r="S146" s="13">
        <f t="shared" si="159"/>
        <v>0.72760541618890184</v>
      </c>
      <c r="T146" s="2">
        <f t="shared" si="160"/>
        <v>0.01</v>
      </c>
      <c r="U146" s="14">
        <f t="shared" si="161"/>
        <v>7.2760541618890184E-3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2.2176054161889017E-2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20996.333333333332</v>
      </c>
      <c r="AX146" s="1">
        <f t="shared" si="168"/>
        <v>61566586.587365068</v>
      </c>
    </row>
    <row r="147" spans="3:51" x14ac:dyDescent="0.15">
      <c r="C147" s="7">
        <v>11</v>
      </c>
      <c r="D147" s="7">
        <f t="shared" si="169"/>
        <v>21.017666342896</v>
      </c>
      <c r="E147" s="10">
        <f t="shared" si="170"/>
        <v>23.8921376243058</v>
      </c>
      <c r="F147" s="7" t="s">
        <v>85</v>
      </c>
      <c r="G147" s="1">
        <v>12</v>
      </c>
      <c r="H147" s="9">
        <f t="shared" si="151"/>
        <v>21.017666342896</v>
      </c>
      <c r="I147" s="9">
        <f t="shared" si="152"/>
        <v>294.16766634289598</v>
      </c>
      <c r="J147" s="9">
        <f t="shared" si="153"/>
        <v>0.22248045371837313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2.0088133495832414</v>
      </c>
      <c r="P147" s="9">
        <f t="shared" si="156"/>
        <v>0.44692170545080445</v>
      </c>
      <c r="Q147" s="12">
        <f t="shared" si="157"/>
        <v>0.11619964341720916</v>
      </c>
      <c r="R147" s="9">
        <f t="shared" si="158"/>
        <v>0.19735245833333334</v>
      </c>
      <c r="S147" s="13">
        <f t="shared" si="159"/>
        <v>0.58879248020789787</v>
      </c>
      <c r="T147" s="2">
        <f t="shared" si="160"/>
        <v>0.01</v>
      </c>
      <c r="U147" s="14">
        <f t="shared" si="161"/>
        <v>5.8879248020789789E-3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2.0787924802078979E-2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20996.333333333332</v>
      </c>
      <c r="AX147" s="1">
        <f t="shared" si="168"/>
        <v>57712772.658100724</v>
      </c>
      <c r="AY147" s="1">
        <f>SUM(AX136:AX147)</f>
        <v>731193092.6944356</v>
      </c>
    </row>
    <row r="148" spans="3:51" x14ac:dyDescent="0.15">
      <c r="C148" s="7">
        <v>12</v>
      </c>
      <c r="D148" s="7">
        <f t="shared" si="169"/>
        <v>16.206716554509399</v>
      </c>
      <c r="E148" s="10">
        <f t="shared" si="170"/>
        <v>21.017666342896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48"/>
  <sheetViews>
    <sheetView workbookViewId="0">
      <pane xSplit="4" topLeftCell="E1" activePane="topRight" state="frozen"/>
      <selection pane="topRight" activeCell="E20" sqref="E20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1133815</v>
      </c>
      <c r="F2" s="2">
        <v>1523.145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16930025</v>
      </c>
      <c r="F3" s="2">
        <v>1466.7525000000001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18463115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17833732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8520947</v>
      </c>
      <c r="F6" s="2">
        <v>165.81950000000001</v>
      </c>
      <c r="G6" s="2">
        <v>0.45</v>
      </c>
      <c r="H6" s="2">
        <v>23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374566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25399913.424570818</v>
      </c>
      <c r="J13" s="6" t="s">
        <v>37</v>
      </c>
      <c r="K13" s="6">
        <f>I13/(10000*1000)</f>
        <v>2.5399913424570819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1523.145</v>
      </c>
      <c r="C26" s="7" t="s">
        <v>82</v>
      </c>
      <c r="D26" s="8">
        <v>25.259133497419398</v>
      </c>
      <c r="E26" s="7"/>
      <c r="F26" s="7"/>
      <c r="G26" s="1">
        <v>1</v>
      </c>
      <c r="H26" s="9">
        <f t="shared" ref="H26:H37" si="0">E27</f>
        <v>25.259133497419398</v>
      </c>
      <c r="I26" s="9">
        <f t="shared" ref="I26:I37" si="1">H26+273.15</f>
        <v>298.40913349741936</v>
      </c>
      <c r="J26" s="9">
        <f t="shared" ref="J26:J37" si="2">EXP(($C$15*(I26-$C$13))/($C$16*I26*$C$13))</f>
        <v>0.35613203527991966</v>
      </c>
      <c r="K26" s="9">
        <f t="shared" ref="K26:K37" si="3">$B$26/12</f>
        <v>126.92874999999999</v>
      </c>
      <c r="L26" s="9">
        <f t="shared" ref="L26:L37" si="4">K26*$B$27/100</f>
        <v>1.2692874999999999</v>
      </c>
      <c r="M26" s="1" t="s">
        <v>83</v>
      </c>
      <c r="O26" s="9">
        <f>L26</f>
        <v>1.2692874999999999</v>
      </c>
      <c r="P26" s="9">
        <f t="shared" ref="P26:P37" si="5">O26*J26</f>
        <v>0.45203394073036096</v>
      </c>
      <c r="Q26" s="12">
        <f t="shared" ref="Q26:Q37" si="6">P26*$B$28</f>
        <v>4.5203394073036099E-2</v>
      </c>
      <c r="R26" s="9">
        <f t="shared" ref="R26:R37" si="7">L26*$B$28</f>
        <v>0.12692875000000001</v>
      </c>
      <c r="S26" s="13">
        <f t="shared" ref="S26:S37" si="8">Q26/R26</f>
        <v>0.3561320352799196</v>
      </c>
      <c r="T26" s="2">
        <f t="shared" ref="T26:T37" si="9">$B$27/100</f>
        <v>0.01</v>
      </c>
      <c r="U26" s="14">
        <f t="shared" ref="U26:U37" si="10">S26*T26</f>
        <v>3.5613203527991959E-3</v>
      </c>
      <c r="V26" s="13"/>
      <c r="W26" s="2"/>
      <c r="X26" s="14"/>
      <c r="Y26" s="2">
        <v>0.05</v>
      </c>
      <c r="Z26" s="2">
        <v>0.01</v>
      </c>
      <c r="AA26" s="2">
        <f t="shared" ref="AA26:AA37" si="11">Y26*Z26</f>
        <v>5.0000000000000001E-4</v>
      </c>
      <c r="AB26" s="2">
        <v>0.02</v>
      </c>
      <c r="AC26" s="2">
        <v>0.4</v>
      </c>
      <c r="AD26" s="2">
        <f t="shared" ref="AD26:AD37" si="12">AB26*AC26</f>
        <v>8.0000000000000002E-3</v>
      </c>
      <c r="AE26" s="13"/>
      <c r="AF26" s="2"/>
      <c r="AG26" s="14"/>
      <c r="AH26" s="13"/>
      <c r="AI26" s="2"/>
      <c r="AJ26" s="14"/>
      <c r="AK26" s="1">
        <v>0.1</v>
      </c>
      <c r="AL26" s="2">
        <v>0.2</v>
      </c>
      <c r="AM26" s="2">
        <f t="shared" ref="AM26:AM37" si="13">AK26*AL26</f>
        <v>2.0000000000000004E-2</v>
      </c>
      <c r="AN26" s="2">
        <v>0.02</v>
      </c>
      <c r="AO26" s="2">
        <v>0.38</v>
      </c>
      <c r="AP26" s="2">
        <f t="shared" ref="AP26:AP37" si="14">AO26*AN26</f>
        <v>7.6E-3</v>
      </c>
      <c r="AQ26" s="1">
        <f t="shared" ref="AQ26:AQ37" si="15">(AP26+AM26+AD26+AA26+U26+X26+AG26+AJ26)</f>
        <v>3.9661320352799206E-2</v>
      </c>
      <c r="AR26" s="9">
        <f t="shared" ref="AR26:AR37" si="16">$B$26/12</f>
        <v>126.92874999999999</v>
      </c>
      <c r="AS26" s="1">
        <f t="shared" ref="AS26:AS37" si="17">$B$28</f>
        <v>0.1</v>
      </c>
      <c r="AT26" s="1">
        <f t="shared" ref="AT26:AT37" si="18">$E$2/12</f>
        <v>94484.583333333328</v>
      </c>
      <c r="AU26" s="1">
        <f t="shared" ref="AU26:AU37" si="19">AT26*10000*AS26*0.67*AR26*AQ26</f>
        <v>318685956.66654623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25.505440378064499</v>
      </c>
      <c r="E27" s="10">
        <f t="shared" ref="E27:E38" si="20">D26</f>
        <v>25.259133497419398</v>
      </c>
      <c r="F27" s="7" t="s">
        <v>83</v>
      </c>
      <c r="G27" s="1">
        <v>2</v>
      </c>
      <c r="H27" s="9">
        <f t="shared" si="0"/>
        <v>25.505440378064499</v>
      </c>
      <c r="I27" s="9">
        <f t="shared" si="1"/>
        <v>298.6554403780645</v>
      </c>
      <c r="J27" s="9">
        <f t="shared" si="2"/>
        <v>0.36584556987707051</v>
      </c>
      <c r="K27" s="9">
        <f t="shared" si="3"/>
        <v>126.92874999999999</v>
      </c>
      <c r="L27" s="9">
        <f t="shared" si="4"/>
        <v>1.2692874999999999</v>
      </c>
      <c r="M27" s="1" t="s">
        <v>83</v>
      </c>
      <c r="O27" s="9">
        <f t="shared" ref="O27:O37" si="21">L27+O26-P26-N27</f>
        <v>2.086541059269639</v>
      </c>
      <c r="P27" s="9">
        <f t="shared" si="5"/>
        <v>0.76335180290040738</v>
      </c>
      <c r="Q27" s="12">
        <f t="shared" si="6"/>
        <v>7.6335180290040744E-2</v>
      </c>
      <c r="R27" s="9">
        <f t="shared" si="7"/>
        <v>0.12692875000000001</v>
      </c>
      <c r="S27" s="13">
        <f t="shared" si="8"/>
        <v>0.6014018123556778</v>
      </c>
      <c r="T27" s="2">
        <f t="shared" si="9"/>
        <v>0.01</v>
      </c>
      <c r="U27" s="14">
        <f t="shared" si="10"/>
        <v>6.014018123556778E-3</v>
      </c>
      <c r="V27" s="13"/>
      <c r="W27" s="2"/>
      <c r="X27" s="14"/>
      <c r="Y27" s="2">
        <v>0.05</v>
      </c>
      <c r="Z27" s="2">
        <v>0.01</v>
      </c>
      <c r="AA27" s="2">
        <f t="shared" si="11"/>
        <v>5.0000000000000001E-4</v>
      </c>
      <c r="AB27" s="2">
        <v>0.02</v>
      </c>
      <c r="AC27" s="2">
        <v>0.4</v>
      </c>
      <c r="AD27" s="2">
        <f t="shared" si="12"/>
        <v>8.0000000000000002E-3</v>
      </c>
      <c r="AE27" s="13"/>
      <c r="AF27" s="2"/>
      <c r="AG27" s="14"/>
      <c r="AH27" s="13"/>
      <c r="AI27" s="2"/>
      <c r="AJ27" s="14"/>
      <c r="AK27" s="2">
        <v>0.1</v>
      </c>
      <c r="AL27" s="2">
        <v>0.2</v>
      </c>
      <c r="AM27" s="2">
        <f t="shared" si="13"/>
        <v>2.0000000000000004E-2</v>
      </c>
      <c r="AN27" s="2">
        <v>0.02</v>
      </c>
      <c r="AO27" s="2">
        <v>0.38</v>
      </c>
      <c r="AP27" s="2">
        <f t="shared" si="14"/>
        <v>7.6E-3</v>
      </c>
      <c r="AQ27" s="1">
        <f t="shared" si="15"/>
        <v>4.2114018123556786E-2</v>
      </c>
      <c r="AR27" s="9">
        <f t="shared" si="16"/>
        <v>126.92874999999999</v>
      </c>
      <c r="AS27" s="1">
        <f t="shared" si="17"/>
        <v>0.1</v>
      </c>
      <c r="AT27" s="1">
        <f t="shared" si="18"/>
        <v>94484.583333333328</v>
      </c>
      <c r="AU27" s="1">
        <f t="shared" si="19"/>
        <v>338393831.45575804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25.526567407142899</v>
      </c>
      <c r="E28" s="10">
        <f t="shared" si="20"/>
        <v>25.505440378064499</v>
      </c>
      <c r="F28" s="7" t="s">
        <v>83</v>
      </c>
      <c r="G28" s="1">
        <v>3</v>
      </c>
      <c r="H28" s="9">
        <f t="shared" si="0"/>
        <v>25.526567407142899</v>
      </c>
      <c r="I28" s="9">
        <f t="shared" si="1"/>
        <v>298.6765674071429</v>
      </c>
      <c r="J28" s="9">
        <f t="shared" si="2"/>
        <v>0.3666902286123947</v>
      </c>
      <c r="K28" s="9">
        <f t="shared" si="3"/>
        <v>126.92874999999999</v>
      </c>
      <c r="L28" s="9">
        <f t="shared" si="4"/>
        <v>1.2692874999999999</v>
      </c>
      <c r="M28" s="1" t="s">
        <v>83</v>
      </c>
      <c r="O28" s="9">
        <f t="shared" si="21"/>
        <v>2.5924767563692317</v>
      </c>
      <c r="P28" s="9">
        <f t="shared" si="5"/>
        <v>0.95063589446535302</v>
      </c>
      <c r="Q28" s="12">
        <f t="shared" si="6"/>
        <v>9.5063589446535313E-2</v>
      </c>
      <c r="R28" s="9">
        <f t="shared" si="7"/>
        <v>0.12692875000000001</v>
      </c>
      <c r="S28" s="13">
        <f t="shared" si="8"/>
        <v>0.74895238034358103</v>
      </c>
      <c r="T28" s="2">
        <f t="shared" si="9"/>
        <v>0.01</v>
      </c>
      <c r="U28" s="14">
        <f t="shared" si="10"/>
        <v>7.4895238034358106E-3</v>
      </c>
      <c r="V28" s="13"/>
      <c r="W28" s="2"/>
      <c r="X28" s="14"/>
      <c r="Y28" s="2">
        <v>0.05</v>
      </c>
      <c r="Z28" s="2">
        <v>0.01</v>
      </c>
      <c r="AA28" s="2">
        <f t="shared" si="11"/>
        <v>5.0000000000000001E-4</v>
      </c>
      <c r="AB28" s="2">
        <v>0.02</v>
      </c>
      <c r="AC28" s="2">
        <v>0.4</v>
      </c>
      <c r="AD28" s="2">
        <f t="shared" si="12"/>
        <v>8.0000000000000002E-3</v>
      </c>
      <c r="AE28" s="13"/>
      <c r="AF28" s="2"/>
      <c r="AG28" s="14"/>
      <c r="AH28" s="13"/>
      <c r="AI28" s="2"/>
      <c r="AJ28" s="14"/>
      <c r="AK28" s="1">
        <v>0.1</v>
      </c>
      <c r="AL28" s="2">
        <v>0.2</v>
      </c>
      <c r="AM28" s="2">
        <f t="shared" si="13"/>
        <v>2.0000000000000004E-2</v>
      </c>
      <c r="AN28" s="2">
        <v>0.02</v>
      </c>
      <c r="AO28" s="2">
        <v>0.38</v>
      </c>
      <c r="AP28" s="2">
        <f t="shared" si="14"/>
        <v>7.6E-3</v>
      </c>
      <c r="AQ28" s="1">
        <f t="shared" si="15"/>
        <v>4.3589523803435816E-2</v>
      </c>
      <c r="AR28" s="9">
        <f t="shared" si="16"/>
        <v>126.92874999999999</v>
      </c>
      <c r="AS28" s="1">
        <f t="shared" si="17"/>
        <v>0.1</v>
      </c>
      <c r="AT28" s="1">
        <f t="shared" si="18"/>
        <v>94484.583333333328</v>
      </c>
      <c r="AU28" s="1">
        <f t="shared" si="19"/>
        <v>350249789.22459674</v>
      </c>
    </row>
    <row r="29" spans="1:47" x14ac:dyDescent="0.15">
      <c r="C29" s="7">
        <v>3</v>
      </c>
      <c r="D29" s="8">
        <v>25.6541112070968</v>
      </c>
      <c r="E29" s="10">
        <f t="shared" si="20"/>
        <v>25.526567407142899</v>
      </c>
      <c r="F29" s="7" t="s">
        <v>83</v>
      </c>
      <c r="G29" s="1">
        <v>4</v>
      </c>
      <c r="H29" s="9">
        <f t="shared" si="0"/>
        <v>25.6541112070968</v>
      </c>
      <c r="I29" s="9">
        <f t="shared" si="1"/>
        <v>298.80411120709675</v>
      </c>
      <c r="J29" s="9">
        <f t="shared" si="2"/>
        <v>0.37182843885450417</v>
      </c>
      <c r="K29" s="9">
        <f t="shared" si="3"/>
        <v>126.92874999999999</v>
      </c>
      <c r="L29" s="9">
        <f t="shared" si="4"/>
        <v>1.2692874999999999</v>
      </c>
      <c r="M29" s="1" t="s">
        <v>83</v>
      </c>
      <c r="O29" s="9">
        <f t="shared" si="21"/>
        <v>2.9111283619038786</v>
      </c>
      <c r="P29" s="9">
        <f t="shared" si="5"/>
        <v>1.0824403141117893</v>
      </c>
      <c r="Q29" s="12">
        <f t="shared" si="6"/>
        <v>0.10824403141117894</v>
      </c>
      <c r="R29" s="9">
        <f t="shared" si="7"/>
        <v>0.12692875000000001</v>
      </c>
      <c r="S29" s="13">
        <f t="shared" si="8"/>
        <v>0.85279364534180746</v>
      </c>
      <c r="T29" s="2">
        <f t="shared" si="9"/>
        <v>0.01</v>
      </c>
      <c r="U29" s="14">
        <f t="shared" si="10"/>
        <v>8.5279364534180755E-3</v>
      </c>
      <c r="V29" s="13"/>
      <c r="W29" s="2"/>
      <c r="X29" s="14"/>
      <c r="Y29" s="2">
        <v>0.05</v>
      </c>
      <c r="Z29" s="2">
        <v>0.01</v>
      </c>
      <c r="AA29" s="2">
        <f t="shared" si="11"/>
        <v>5.0000000000000001E-4</v>
      </c>
      <c r="AB29" s="2">
        <v>0.02</v>
      </c>
      <c r="AC29" s="2">
        <v>0.4</v>
      </c>
      <c r="AD29" s="2">
        <f t="shared" si="12"/>
        <v>8.0000000000000002E-3</v>
      </c>
      <c r="AE29" s="13"/>
      <c r="AF29" s="2"/>
      <c r="AG29" s="14"/>
      <c r="AH29" s="13"/>
      <c r="AI29" s="2"/>
      <c r="AJ29" s="14"/>
      <c r="AK29" s="2">
        <v>0.1</v>
      </c>
      <c r="AL29" s="2">
        <v>0.2</v>
      </c>
      <c r="AM29" s="2">
        <f t="shared" si="13"/>
        <v>2.0000000000000004E-2</v>
      </c>
      <c r="AN29" s="2">
        <v>0.02</v>
      </c>
      <c r="AO29" s="2">
        <v>0.38</v>
      </c>
      <c r="AP29" s="2">
        <f t="shared" si="14"/>
        <v>7.6E-3</v>
      </c>
      <c r="AQ29" s="1">
        <f t="shared" si="15"/>
        <v>4.4627936453418081E-2</v>
      </c>
      <c r="AR29" s="9">
        <f t="shared" si="16"/>
        <v>126.92874999999999</v>
      </c>
      <c r="AS29" s="1">
        <f t="shared" si="17"/>
        <v>0.1</v>
      </c>
      <c r="AT29" s="1">
        <f t="shared" si="18"/>
        <v>94484.583333333328</v>
      </c>
      <c r="AU29" s="1">
        <f t="shared" si="19"/>
        <v>358593624.62469298</v>
      </c>
    </row>
    <row r="30" spans="1:47" x14ac:dyDescent="0.15">
      <c r="C30" s="7">
        <v>4</v>
      </c>
      <c r="D30" s="8">
        <v>25.9225077096667</v>
      </c>
      <c r="E30" s="10">
        <f t="shared" si="20"/>
        <v>25.6541112070968</v>
      </c>
      <c r="F30" s="7" t="s">
        <v>83</v>
      </c>
      <c r="G30" s="1">
        <v>5</v>
      </c>
      <c r="H30" s="9">
        <f t="shared" si="0"/>
        <v>25.9225077096667</v>
      </c>
      <c r="I30" s="9">
        <f t="shared" si="1"/>
        <v>299.0725077096667</v>
      </c>
      <c r="J30" s="9">
        <f t="shared" si="2"/>
        <v>0.38286256088068316</v>
      </c>
      <c r="K30" s="9">
        <f t="shared" si="3"/>
        <v>126.92874999999999</v>
      </c>
      <c r="L30" s="9">
        <f t="shared" si="4"/>
        <v>1.2692874999999999</v>
      </c>
      <c r="M30" s="1" t="s">
        <v>85</v>
      </c>
      <c r="N30" s="9">
        <f>(O29-P29)*C21/100</f>
        <v>1.7372536454024847</v>
      </c>
      <c r="O30" s="9">
        <f t="shared" si="21"/>
        <v>1.3607219023896042</v>
      </c>
      <c r="P30" s="9">
        <f t="shared" si="5"/>
        <v>0.52096947219531886</v>
      </c>
      <c r="Q30" s="12">
        <f t="shared" si="6"/>
        <v>5.209694721953189E-2</v>
      </c>
      <c r="R30" s="9">
        <f t="shared" si="7"/>
        <v>0.12692875000000001</v>
      </c>
      <c r="S30" s="13">
        <f t="shared" si="8"/>
        <v>0.41044245074131658</v>
      </c>
      <c r="T30" s="2">
        <f t="shared" si="9"/>
        <v>0.01</v>
      </c>
      <c r="U30" s="14">
        <f t="shared" si="10"/>
        <v>4.1044245074131659E-3</v>
      </c>
      <c r="V30" s="13"/>
      <c r="W30" s="2"/>
      <c r="X30" s="14"/>
      <c r="Y30" s="2">
        <v>0.05</v>
      </c>
      <c r="Z30" s="2">
        <v>0.01</v>
      </c>
      <c r="AA30" s="2">
        <f t="shared" si="11"/>
        <v>5.0000000000000001E-4</v>
      </c>
      <c r="AB30" s="2">
        <v>0.02</v>
      </c>
      <c r="AC30" s="2">
        <v>0.4</v>
      </c>
      <c r="AD30" s="2">
        <f t="shared" si="12"/>
        <v>8.0000000000000002E-3</v>
      </c>
      <c r="AE30" s="13"/>
      <c r="AF30" s="2"/>
      <c r="AG30" s="14"/>
      <c r="AH30" s="13"/>
      <c r="AI30" s="2"/>
      <c r="AJ30" s="14"/>
      <c r="AK30" s="1">
        <v>0.1</v>
      </c>
      <c r="AL30" s="2">
        <v>0.2</v>
      </c>
      <c r="AM30" s="2">
        <f t="shared" si="13"/>
        <v>2.0000000000000004E-2</v>
      </c>
      <c r="AN30" s="2">
        <v>0.02</v>
      </c>
      <c r="AO30" s="2">
        <v>0.38</v>
      </c>
      <c r="AP30" s="2">
        <f t="shared" si="14"/>
        <v>7.6E-3</v>
      </c>
      <c r="AQ30" s="1">
        <f t="shared" si="15"/>
        <v>4.020442450741317E-2</v>
      </c>
      <c r="AR30" s="9">
        <f t="shared" si="16"/>
        <v>126.92874999999999</v>
      </c>
      <c r="AS30" s="1">
        <f t="shared" si="17"/>
        <v>0.1</v>
      </c>
      <c r="AT30" s="1">
        <f t="shared" si="18"/>
        <v>94484.583333333328</v>
      </c>
      <c r="AU30" s="1">
        <f t="shared" si="19"/>
        <v>323049897.79465622</v>
      </c>
    </row>
    <row r="31" spans="1:47" x14ac:dyDescent="0.15">
      <c r="C31" s="7">
        <v>5</v>
      </c>
      <c r="D31" s="8">
        <v>25.979855843225799</v>
      </c>
      <c r="E31" s="10">
        <f t="shared" si="20"/>
        <v>25.9225077096667</v>
      </c>
      <c r="F31" s="7" t="s">
        <v>85</v>
      </c>
      <c r="G31" s="1">
        <v>6</v>
      </c>
      <c r="H31" s="9">
        <f t="shared" si="0"/>
        <v>25.979855843225799</v>
      </c>
      <c r="I31" s="9">
        <f t="shared" si="1"/>
        <v>299.12985584322576</v>
      </c>
      <c r="J31" s="9">
        <f t="shared" si="2"/>
        <v>0.38525972494523592</v>
      </c>
      <c r="K31" s="9">
        <f t="shared" si="3"/>
        <v>126.92874999999999</v>
      </c>
      <c r="L31" s="9">
        <f t="shared" si="4"/>
        <v>1.2692874999999999</v>
      </c>
      <c r="M31" s="1" t="s">
        <v>83</v>
      </c>
      <c r="O31" s="9">
        <f t="shared" si="21"/>
        <v>2.1090399301942853</v>
      </c>
      <c r="P31" s="9">
        <f t="shared" si="5"/>
        <v>0.81252814340516988</v>
      </c>
      <c r="Q31" s="12">
        <f t="shared" si="6"/>
        <v>8.1252814340516996E-2</v>
      </c>
      <c r="R31" s="9">
        <f t="shared" si="7"/>
        <v>0.12692875000000001</v>
      </c>
      <c r="S31" s="13">
        <f t="shared" si="8"/>
        <v>0.64014507619839467</v>
      </c>
      <c r="T31" s="2">
        <f t="shared" si="9"/>
        <v>0.01</v>
      </c>
      <c r="U31" s="14">
        <f t="shared" si="10"/>
        <v>6.4014507619839468E-3</v>
      </c>
      <c r="V31" s="13"/>
      <c r="W31" s="2"/>
      <c r="X31" s="14"/>
      <c r="Y31" s="2">
        <v>0.05</v>
      </c>
      <c r="Z31" s="2">
        <v>0.01</v>
      </c>
      <c r="AA31" s="2">
        <f t="shared" si="11"/>
        <v>5.0000000000000001E-4</v>
      </c>
      <c r="AB31" s="2">
        <v>0.02</v>
      </c>
      <c r="AC31" s="2">
        <v>0.4</v>
      </c>
      <c r="AD31" s="2">
        <f t="shared" si="12"/>
        <v>8.0000000000000002E-3</v>
      </c>
      <c r="AE31" s="13"/>
      <c r="AF31" s="2"/>
      <c r="AG31" s="14"/>
      <c r="AH31" s="13"/>
      <c r="AI31" s="2"/>
      <c r="AJ31" s="14"/>
      <c r="AK31" s="2">
        <v>0.1</v>
      </c>
      <c r="AL31" s="2">
        <v>0.2</v>
      </c>
      <c r="AM31" s="2">
        <f t="shared" si="13"/>
        <v>2.0000000000000004E-2</v>
      </c>
      <c r="AN31" s="2">
        <v>0.02</v>
      </c>
      <c r="AO31" s="2">
        <v>0.38</v>
      </c>
      <c r="AP31" s="2">
        <f t="shared" si="14"/>
        <v>7.6E-3</v>
      </c>
      <c r="AQ31" s="1">
        <f t="shared" si="15"/>
        <v>4.2501450761983951E-2</v>
      </c>
      <c r="AR31" s="9">
        <f t="shared" si="16"/>
        <v>126.92874999999999</v>
      </c>
      <c r="AS31" s="1">
        <f t="shared" si="17"/>
        <v>0.1</v>
      </c>
      <c r="AT31" s="1">
        <f t="shared" si="18"/>
        <v>94484.583333333328</v>
      </c>
      <c r="AU31" s="1">
        <f t="shared" si="19"/>
        <v>341506923.50419992</v>
      </c>
    </row>
    <row r="32" spans="1:47" x14ac:dyDescent="0.15">
      <c r="C32" s="7">
        <v>6</v>
      </c>
      <c r="D32" s="8">
        <v>25.4285583696667</v>
      </c>
      <c r="E32" s="10">
        <f t="shared" si="20"/>
        <v>25.979855843225799</v>
      </c>
      <c r="F32" s="7" t="s">
        <v>83</v>
      </c>
      <c r="G32" s="1">
        <v>7</v>
      </c>
      <c r="H32" s="9">
        <f t="shared" si="0"/>
        <v>25.4285583696667</v>
      </c>
      <c r="I32" s="9">
        <f t="shared" si="1"/>
        <v>298.57855836966667</v>
      </c>
      <c r="J32" s="9">
        <f t="shared" si="2"/>
        <v>0.36278721694860999</v>
      </c>
      <c r="K32" s="9">
        <f t="shared" si="3"/>
        <v>126.92874999999999</v>
      </c>
      <c r="L32" s="9">
        <f t="shared" si="4"/>
        <v>1.2692874999999999</v>
      </c>
      <c r="M32" s="1" t="s">
        <v>83</v>
      </c>
      <c r="O32" s="9">
        <f t="shared" si="21"/>
        <v>2.5657992867891153</v>
      </c>
      <c r="P32" s="9">
        <f t="shared" si="5"/>
        <v>0.9308391825029515</v>
      </c>
      <c r="Q32" s="12">
        <f t="shared" si="6"/>
        <v>9.3083918250295161E-2</v>
      </c>
      <c r="R32" s="9">
        <f t="shared" si="7"/>
        <v>0.12692875000000001</v>
      </c>
      <c r="S32" s="13">
        <f t="shared" si="8"/>
        <v>0.73335566804443564</v>
      </c>
      <c r="T32" s="2">
        <f t="shared" si="9"/>
        <v>0.01</v>
      </c>
      <c r="U32" s="14">
        <f t="shared" si="10"/>
        <v>7.3335566804443569E-3</v>
      </c>
      <c r="V32" s="13"/>
      <c r="W32" s="2"/>
      <c r="X32" s="14"/>
      <c r="Y32" s="2">
        <v>0.05</v>
      </c>
      <c r="Z32" s="2">
        <v>0.01</v>
      </c>
      <c r="AA32" s="2">
        <f t="shared" si="11"/>
        <v>5.0000000000000001E-4</v>
      </c>
      <c r="AB32" s="2">
        <v>0.02</v>
      </c>
      <c r="AC32" s="2">
        <v>0.4</v>
      </c>
      <c r="AD32" s="2">
        <f t="shared" si="12"/>
        <v>8.0000000000000002E-3</v>
      </c>
      <c r="AE32" s="13"/>
      <c r="AF32" s="2"/>
      <c r="AG32" s="14"/>
      <c r="AH32" s="13"/>
      <c r="AI32" s="2"/>
      <c r="AJ32" s="14"/>
      <c r="AK32" s="1">
        <v>0.1</v>
      </c>
      <c r="AL32" s="2">
        <v>0.2</v>
      </c>
      <c r="AM32" s="2">
        <f t="shared" si="13"/>
        <v>2.0000000000000004E-2</v>
      </c>
      <c r="AN32" s="2">
        <v>0.02</v>
      </c>
      <c r="AO32" s="2">
        <v>0.38</v>
      </c>
      <c r="AP32" s="2">
        <f t="shared" si="14"/>
        <v>7.6E-3</v>
      </c>
      <c r="AQ32" s="1">
        <f t="shared" si="15"/>
        <v>4.3433556680444366E-2</v>
      </c>
      <c r="AR32" s="9">
        <f t="shared" si="16"/>
        <v>126.92874999999999</v>
      </c>
      <c r="AS32" s="1">
        <f t="shared" si="17"/>
        <v>0.1</v>
      </c>
      <c r="AT32" s="1">
        <f t="shared" si="18"/>
        <v>94484.583333333328</v>
      </c>
      <c r="AU32" s="1">
        <f t="shared" si="19"/>
        <v>348996564.89023465</v>
      </c>
    </row>
    <row r="33" spans="1:48" x14ac:dyDescent="0.15">
      <c r="C33" s="7">
        <v>7</v>
      </c>
      <c r="D33" s="8">
        <v>25.023270662903201</v>
      </c>
      <c r="E33" s="10">
        <f t="shared" si="20"/>
        <v>25.4285583696667</v>
      </c>
      <c r="F33" s="7" t="s">
        <v>83</v>
      </c>
      <c r="G33" s="1">
        <v>8</v>
      </c>
      <c r="H33" s="9">
        <f t="shared" si="0"/>
        <v>25.023270662903201</v>
      </c>
      <c r="I33" s="9">
        <f t="shared" si="1"/>
        <v>298.17327066290318</v>
      </c>
      <c r="J33" s="9">
        <f t="shared" si="2"/>
        <v>0.34705774014689883</v>
      </c>
      <c r="K33" s="9">
        <f t="shared" si="3"/>
        <v>126.92874999999999</v>
      </c>
      <c r="L33" s="9">
        <f t="shared" si="4"/>
        <v>1.2692874999999999</v>
      </c>
      <c r="M33" s="1" t="s">
        <v>83</v>
      </c>
      <c r="O33" s="9">
        <f t="shared" si="21"/>
        <v>2.9042476042861636</v>
      </c>
      <c r="P33" s="9">
        <f t="shared" si="5"/>
        <v>1.0079416103706009</v>
      </c>
      <c r="Q33" s="12">
        <f t="shared" si="6"/>
        <v>0.1007941610370601</v>
      </c>
      <c r="R33" s="9">
        <f t="shared" si="7"/>
        <v>0.12692875000000001</v>
      </c>
      <c r="S33" s="13">
        <f t="shared" si="8"/>
        <v>0.79410032035342737</v>
      </c>
      <c r="T33" s="2">
        <f t="shared" si="9"/>
        <v>0.01</v>
      </c>
      <c r="U33" s="14">
        <f t="shared" si="10"/>
        <v>7.9410032035342731E-3</v>
      </c>
      <c r="V33" s="13"/>
      <c r="W33" s="2"/>
      <c r="X33" s="14"/>
      <c r="Y33" s="2">
        <v>0.05</v>
      </c>
      <c r="Z33" s="2">
        <v>0.01</v>
      </c>
      <c r="AA33" s="2">
        <f t="shared" si="11"/>
        <v>5.0000000000000001E-4</v>
      </c>
      <c r="AB33" s="2">
        <v>0.02</v>
      </c>
      <c r="AC33" s="2">
        <v>0.4</v>
      </c>
      <c r="AD33" s="2">
        <f t="shared" si="12"/>
        <v>8.0000000000000002E-3</v>
      </c>
      <c r="AE33" s="13"/>
      <c r="AF33" s="2"/>
      <c r="AG33" s="14"/>
      <c r="AH33" s="13"/>
      <c r="AI33" s="2"/>
      <c r="AJ33" s="14"/>
      <c r="AK33" s="2">
        <v>0.1</v>
      </c>
      <c r="AL33" s="2">
        <v>0.2</v>
      </c>
      <c r="AM33" s="2">
        <f t="shared" si="13"/>
        <v>2.0000000000000004E-2</v>
      </c>
      <c r="AN33" s="2">
        <v>0.02</v>
      </c>
      <c r="AO33" s="2">
        <v>0.38</v>
      </c>
      <c r="AP33" s="2">
        <f t="shared" si="14"/>
        <v>7.6E-3</v>
      </c>
      <c r="AQ33" s="1">
        <f t="shared" si="15"/>
        <v>4.4041003203534282E-2</v>
      </c>
      <c r="AR33" s="9">
        <f t="shared" si="16"/>
        <v>126.92874999999999</v>
      </c>
      <c r="AS33" s="1">
        <f t="shared" si="17"/>
        <v>0.1</v>
      </c>
      <c r="AT33" s="1">
        <f t="shared" si="18"/>
        <v>94484.583333333328</v>
      </c>
      <c r="AU33" s="1">
        <f t="shared" si="19"/>
        <v>353877508.70684701</v>
      </c>
    </row>
    <row r="34" spans="1:48" x14ac:dyDescent="0.15">
      <c r="C34" s="7">
        <v>8</v>
      </c>
      <c r="D34" s="8">
        <v>25.260983678064498</v>
      </c>
      <c r="E34" s="10">
        <f t="shared" si="20"/>
        <v>25.023270662903201</v>
      </c>
      <c r="F34" s="7" t="s">
        <v>83</v>
      </c>
      <c r="G34" s="1">
        <v>9</v>
      </c>
      <c r="H34" s="9">
        <f t="shared" si="0"/>
        <v>25.260983678064498</v>
      </c>
      <c r="I34" s="9">
        <f t="shared" si="1"/>
        <v>298.4109836780645</v>
      </c>
      <c r="J34" s="9">
        <f t="shared" si="2"/>
        <v>0.35620408925652308</v>
      </c>
      <c r="K34" s="9">
        <f t="shared" si="3"/>
        <v>126.92874999999999</v>
      </c>
      <c r="L34" s="9">
        <f t="shared" si="4"/>
        <v>1.2692874999999999</v>
      </c>
      <c r="M34" s="1" t="s">
        <v>83</v>
      </c>
      <c r="O34" s="9">
        <f t="shared" si="21"/>
        <v>3.1655934939155621</v>
      </c>
      <c r="P34" s="9">
        <f t="shared" si="5"/>
        <v>1.1275973474565677</v>
      </c>
      <c r="Q34" s="12">
        <f t="shared" si="6"/>
        <v>0.11275973474565677</v>
      </c>
      <c r="R34" s="9">
        <f t="shared" si="7"/>
        <v>0.12692875000000001</v>
      </c>
      <c r="S34" s="13">
        <f t="shared" si="8"/>
        <v>0.88837032386797132</v>
      </c>
      <c r="T34" s="2">
        <f t="shared" si="9"/>
        <v>0.01</v>
      </c>
      <c r="U34" s="14">
        <f t="shared" si="10"/>
        <v>8.8837032386797129E-3</v>
      </c>
      <c r="V34" s="13"/>
      <c r="W34" s="2"/>
      <c r="X34" s="14"/>
      <c r="Y34" s="2">
        <v>0.05</v>
      </c>
      <c r="Z34" s="2">
        <v>0.01</v>
      </c>
      <c r="AA34" s="2">
        <f t="shared" si="11"/>
        <v>5.0000000000000001E-4</v>
      </c>
      <c r="AB34" s="2">
        <v>0.02</v>
      </c>
      <c r="AC34" s="2">
        <v>0.4</v>
      </c>
      <c r="AD34" s="2">
        <f t="shared" si="12"/>
        <v>8.0000000000000002E-3</v>
      </c>
      <c r="AE34" s="13"/>
      <c r="AF34" s="2"/>
      <c r="AG34" s="14"/>
      <c r="AH34" s="13"/>
      <c r="AI34" s="2"/>
      <c r="AJ34" s="14"/>
      <c r="AK34" s="1">
        <v>0.1</v>
      </c>
      <c r="AL34" s="2">
        <v>0.2</v>
      </c>
      <c r="AM34" s="2">
        <f t="shared" si="13"/>
        <v>2.0000000000000004E-2</v>
      </c>
      <c r="AN34" s="2">
        <v>0.02</v>
      </c>
      <c r="AO34" s="2">
        <v>0.38</v>
      </c>
      <c r="AP34" s="2">
        <f t="shared" si="14"/>
        <v>7.6E-3</v>
      </c>
      <c r="AQ34" s="1">
        <f t="shared" si="15"/>
        <v>4.4983703238679722E-2</v>
      </c>
      <c r="AR34" s="9">
        <f t="shared" si="16"/>
        <v>126.92874999999999</v>
      </c>
      <c r="AS34" s="1">
        <f t="shared" si="17"/>
        <v>0.1</v>
      </c>
      <c r="AT34" s="1">
        <f t="shared" si="18"/>
        <v>94484.583333333328</v>
      </c>
      <c r="AU34" s="1">
        <f t="shared" si="19"/>
        <v>361452275.75639403</v>
      </c>
    </row>
    <row r="35" spans="1:48" x14ac:dyDescent="0.15">
      <c r="C35" s="7">
        <v>9</v>
      </c>
      <c r="D35" s="8">
        <v>25.550347975000001</v>
      </c>
      <c r="E35" s="10">
        <f t="shared" si="20"/>
        <v>25.260983678064498</v>
      </c>
      <c r="F35" s="7" t="s">
        <v>83</v>
      </c>
      <c r="G35" s="1">
        <v>10</v>
      </c>
      <c r="H35" s="9">
        <f t="shared" si="0"/>
        <v>25.550347975000001</v>
      </c>
      <c r="I35" s="9">
        <f t="shared" si="1"/>
        <v>298.700347975</v>
      </c>
      <c r="J35" s="9">
        <f t="shared" si="2"/>
        <v>0.36764316551284959</v>
      </c>
      <c r="K35" s="9">
        <f t="shared" si="3"/>
        <v>126.92874999999999</v>
      </c>
      <c r="L35" s="9">
        <f t="shared" si="4"/>
        <v>1.2692874999999999</v>
      </c>
      <c r="M35" s="1" t="s">
        <v>83</v>
      </c>
      <c r="O35" s="9">
        <f t="shared" si="21"/>
        <v>3.3072836464589943</v>
      </c>
      <c r="P35" s="9">
        <f t="shared" si="5"/>
        <v>1.2159002290330647</v>
      </c>
      <c r="Q35" s="12">
        <f t="shared" si="6"/>
        <v>0.12159002290330648</v>
      </c>
      <c r="R35" s="9">
        <f t="shared" si="7"/>
        <v>0.12692875000000001</v>
      </c>
      <c r="S35" s="13">
        <f t="shared" si="8"/>
        <v>0.95793918165353764</v>
      </c>
      <c r="T35" s="2">
        <f t="shared" si="9"/>
        <v>0.01</v>
      </c>
      <c r="U35" s="14">
        <f t="shared" si="10"/>
        <v>9.5793918165353771E-3</v>
      </c>
      <c r="V35" s="13"/>
      <c r="W35" s="2"/>
      <c r="X35" s="14"/>
      <c r="Y35" s="2">
        <v>0.05</v>
      </c>
      <c r="Z35" s="2">
        <v>0.01</v>
      </c>
      <c r="AA35" s="2">
        <f t="shared" si="11"/>
        <v>5.0000000000000001E-4</v>
      </c>
      <c r="AB35" s="2">
        <v>0.02</v>
      </c>
      <c r="AC35" s="2">
        <v>0.4</v>
      </c>
      <c r="AD35" s="2">
        <f t="shared" si="12"/>
        <v>8.0000000000000002E-3</v>
      </c>
      <c r="AE35" s="13"/>
      <c r="AF35" s="2"/>
      <c r="AG35" s="14"/>
      <c r="AH35" s="13"/>
      <c r="AI35" s="2"/>
      <c r="AJ35" s="14"/>
      <c r="AK35" s="2">
        <v>0.1</v>
      </c>
      <c r="AL35" s="2">
        <v>0.2</v>
      </c>
      <c r="AM35" s="2">
        <f t="shared" si="13"/>
        <v>2.0000000000000004E-2</v>
      </c>
      <c r="AN35" s="2">
        <v>0.02</v>
      </c>
      <c r="AO35" s="2">
        <v>0.38</v>
      </c>
      <c r="AP35" s="2">
        <f t="shared" si="14"/>
        <v>7.6E-3</v>
      </c>
      <c r="AQ35" s="1">
        <f t="shared" si="15"/>
        <v>4.5679391816535381E-2</v>
      </c>
      <c r="AR35" s="9">
        <f t="shared" si="16"/>
        <v>126.92874999999999</v>
      </c>
      <c r="AS35" s="1">
        <f t="shared" si="17"/>
        <v>0.1</v>
      </c>
      <c r="AT35" s="1">
        <f t="shared" si="18"/>
        <v>94484.583333333328</v>
      </c>
      <c r="AU35" s="1">
        <f t="shared" si="19"/>
        <v>367042260.60822892</v>
      </c>
    </row>
    <row r="36" spans="1:48" x14ac:dyDescent="0.15">
      <c r="C36" s="7">
        <v>10</v>
      </c>
      <c r="D36" s="8">
        <v>25.596023126451598</v>
      </c>
      <c r="E36" s="10">
        <f t="shared" si="20"/>
        <v>25.550347975000001</v>
      </c>
      <c r="F36" s="7" t="s">
        <v>83</v>
      </c>
      <c r="G36" s="1">
        <v>11</v>
      </c>
      <c r="H36" s="9">
        <f t="shared" si="0"/>
        <v>25.596023126451598</v>
      </c>
      <c r="I36" s="9">
        <f t="shared" si="1"/>
        <v>298.74602312645158</v>
      </c>
      <c r="J36" s="9">
        <f t="shared" si="2"/>
        <v>0.36947998744926053</v>
      </c>
      <c r="K36" s="9">
        <f t="shared" si="3"/>
        <v>126.92874999999999</v>
      </c>
      <c r="L36" s="9">
        <f t="shared" si="4"/>
        <v>1.2692874999999999</v>
      </c>
      <c r="M36" s="1" t="s">
        <v>85</v>
      </c>
      <c r="N36" s="9">
        <f>(O35-P35)*C21/100</f>
        <v>1.9868142465546332</v>
      </c>
      <c r="O36" s="9">
        <f t="shared" si="21"/>
        <v>1.3738566708712956</v>
      </c>
      <c r="P36" s="9">
        <f t="shared" si="5"/>
        <v>0.50761254551060919</v>
      </c>
      <c r="Q36" s="12">
        <f t="shared" si="6"/>
        <v>5.0761254551060925E-2</v>
      </c>
      <c r="R36" s="9">
        <f t="shared" si="7"/>
        <v>0.12692875000000001</v>
      </c>
      <c r="S36" s="13">
        <f t="shared" si="8"/>
        <v>0.39991928188894099</v>
      </c>
      <c r="T36" s="2">
        <f t="shared" si="9"/>
        <v>0.01</v>
      </c>
      <c r="U36" s="14">
        <f t="shared" si="10"/>
        <v>3.9991928188894098E-3</v>
      </c>
      <c r="V36" s="13"/>
      <c r="W36" s="2"/>
      <c r="X36" s="14"/>
      <c r="Y36" s="2">
        <v>0.05</v>
      </c>
      <c r="Z36" s="2">
        <v>0.01</v>
      </c>
      <c r="AA36" s="2">
        <f t="shared" si="11"/>
        <v>5.0000000000000001E-4</v>
      </c>
      <c r="AB36" s="2">
        <v>0.02</v>
      </c>
      <c r="AC36" s="2">
        <v>0.4</v>
      </c>
      <c r="AD36" s="2">
        <f t="shared" si="12"/>
        <v>8.0000000000000002E-3</v>
      </c>
      <c r="AE36" s="13"/>
      <c r="AF36" s="2"/>
      <c r="AG36" s="14"/>
      <c r="AH36" s="13"/>
      <c r="AI36" s="2"/>
      <c r="AJ36" s="14"/>
      <c r="AK36" s="1">
        <v>0.1</v>
      </c>
      <c r="AL36" s="2">
        <v>0.2</v>
      </c>
      <c r="AM36" s="2">
        <f t="shared" si="13"/>
        <v>2.0000000000000004E-2</v>
      </c>
      <c r="AN36" s="2">
        <v>0.02</v>
      </c>
      <c r="AO36" s="2">
        <v>0.38</v>
      </c>
      <c r="AP36" s="2">
        <f t="shared" si="14"/>
        <v>7.6E-3</v>
      </c>
      <c r="AQ36" s="1">
        <f t="shared" si="15"/>
        <v>4.009919281888942E-2</v>
      </c>
      <c r="AR36" s="9">
        <f t="shared" si="16"/>
        <v>126.92874999999999</v>
      </c>
      <c r="AS36" s="1">
        <f t="shared" si="17"/>
        <v>0.1</v>
      </c>
      <c r="AT36" s="1">
        <f t="shared" si="18"/>
        <v>94484.583333333328</v>
      </c>
      <c r="AU36" s="1">
        <f t="shared" si="19"/>
        <v>322204341.94753575</v>
      </c>
    </row>
    <row r="37" spans="1:48" x14ac:dyDescent="0.15">
      <c r="C37" s="7">
        <v>11</v>
      </c>
      <c r="D37" s="8">
        <v>26.039005311666699</v>
      </c>
      <c r="E37" s="10">
        <f t="shared" si="20"/>
        <v>25.596023126451598</v>
      </c>
      <c r="F37" s="7" t="s">
        <v>85</v>
      </c>
      <c r="G37" s="1">
        <v>12</v>
      </c>
      <c r="H37" s="9">
        <f t="shared" si="0"/>
        <v>26.039005311666699</v>
      </c>
      <c r="I37" s="9">
        <f t="shared" si="1"/>
        <v>299.18900531166668</v>
      </c>
      <c r="J37" s="9">
        <f t="shared" si="2"/>
        <v>0.38774693784757769</v>
      </c>
      <c r="K37" s="9">
        <f t="shared" si="3"/>
        <v>126.92874999999999</v>
      </c>
      <c r="L37" s="9">
        <f t="shared" si="4"/>
        <v>1.2692874999999999</v>
      </c>
      <c r="M37" s="1" t="s">
        <v>83</v>
      </c>
      <c r="O37" s="9">
        <f t="shared" si="21"/>
        <v>2.1355316253606862</v>
      </c>
      <c r="P37" s="9">
        <f t="shared" si="5"/>
        <v>0.82804584841026652</v>
      </c>
      <c r="Q37" s="12">
        <f t="shared" si="6"/>
        <v>8.2804584841026652E-2</v>
      </c>
      <c r="R37" s="9">
        <f t="shared" si="7"/>
        <v>0.12692875000000001</v>
      </c>
      <c r="S37" s="13">
        <f t="shared" si="8"/>
        <v>0.65237060036458761</v>
      </c>
      <c r="T37" s="2">
        <f t="shared" si="9"/>
        <v>0.01</v>
      </c>
      <c r="U37" s="14">
        <f t="shared" si="10"/>
        <v>6.5237060036458759E-3</v>
      </c>
      <c r="V37" s="13"/>
      <c r="W37" s="2"/>
      <c r="X37" s="14"/>
      <c r="Y37" s="2">
        <v>0.05</v>
      </c>
      <c r="Z37" s="2">
        <v>0.01</v>
      </c>
      <c r="AA37" s="2">
        <f t="shared" si="11"/>
        <v>5.0000000000000001E-4</v>
      </c>
      <c r="AB37" s="2">
        <v>0.02</v>
      </c>
      <c r="AC37" s="2">
        <v>0.4</v>
      </c>
      <c r="AD37" s="2">
        <f t="shared" si="12"/>
        <v>8.0000000000000002E-3</v>
      </c>
      <c r="AE37" s="13"/>
      <c r="AF37" s="2"/>
      <c r="AG37" s="14"/>
      <c r="AH37" s="13"/>
      <c r="AI37" s="2"/>
      <c r="AJ37" s="14"/>
      <c r="AK37" s="2">
        <v>0.1</v>
      </c>
      <c r="AL37" s="2">
        <v>0.2</v>
      </c>
      <c r="AM37" s="2">
        <f t="shared" si="13"/>
        <v>2.0000000000000004E-2</v>
      </c>
      <c r="AN37" s="2">
        <v>0.02</v>
      </c>
      <c r="AO37" s="2">
        <v>0.38</v>
      </c>
      <c r="AP37" s="2">
        <f t="shared" si="14"/>
        <v>7.6E-3</v>
      </c>
      <c r="AQ37" s="1">
        <f t="shared" si="15"/>
        <v>4.2623706003645886E-2</v>
      </c>
      <c r="AR37" s="9">
        <f t="shared" si="16"/>
        <v>126.92874999999999</v>
      </c>
      <c r="AS37" s="1">
        <f t="shared" si="17"/>
        <v>0.1</v>
      </c>
      <c r="AT37" s="1">
        <f t="shared" si="18"/>
        <v>94484.583333333328</v>
      </c>
      <c r="AU37" s="1">
        <f t="shared" si="19"/>
        <v>342489266.71163636</v>
      </c>
      <c r="AV37" s="1">
        <f>SUM(AU26:AU37)</f>
        <v>4126542241.8913269</v>
      </c>
    </row>
    <row r="38" spans="1:48" x14ac:dyDescent="0.15">
      <c r="C38" s="7">
        <v>12</v>
      </c>
      <c r="D38" s="8">
        <v>25.7227926616129</v>
      </c>
      <c r="E38" s="10">
        <f t="shared" si="20"/>
        <v>26.039005311666699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1466.7525000000001</v>
      </c>
      <c r="C42" s="7" t="s">
        <v>82</v>
      </c>
      <c r="D42" s="7">
        <f>D26</f>
        <v>25.259133497419398</v>
      </c>
      <c r="E42" s="7"/>
      <c r="F42" s="7"/>
      <c r="G42" s="1">
        <v>1</v>
      </c>
      <c r="H42" s="9">
        <f t="shared" ref="H42:H53" si="22">E43</f>
        <v>25.259133497419398</v>
      </c>
      <c r="I42" s="9">
        <f t="shared" ref="I42:I53" si="23">H42+273.15</f>
        <v>298.40913349741936</v>
      </c>
      <c r="J42" s="9">
        <f t="shared" ref="J42:J53" si="24">EXP(($C$15*(I42-$C$13))/($C$16*I42*$C$13))</f>
        <v>0.35613203527991966</v>
      </c>
      <c r="K42" s="9">
        <f t="shared" ref="K42:K53" si="25">$B$42/12</f>
        <v>122.229375</v>
      </c>
      <c r="L42" s="9">
        <f t="shared" ref="L42:L53" si="26">K42*$B$43/100</f>
        <v>1.22229375</v>
      </c>
      <c r="M42" s="1" t="s">
        <v>83</v>
      </c>
      <c r="O42" s="9">
        <f>L42</f>
        <v>1.22229375</v>
      </c>
      <c r="P42" s="9">
        <f t="shared" ref="P42:P53" si="27">O42*J42</f>
        <v>0.43529796089742528</v>
      </c>
      <c r="Q42" s="12">
        <f t="shared" ref="Q42:Q53" si="28">P42*$B$44</f>
        <v>0.10447151061538207</v>
      </c>
      <c r="R42" s="9">
        <f t="shared" ref="R42:R53" si="29">L42*$B$44</f>
        <v>0.29335049999999996</v>
      </c>
      <c r="S42" s="13">
        <f t="shared" ref="S42:S53" si="30">Q42/R42</f>
        <v>0.35613203527991971</v>
      </c>
      <c r="T42" s="2">
        <f t="shared" ref="T42:T53" si="31">$B$43/100</f>
        <v>0.01</v>
      </c>
      <c r="U42" s="14">
        <f t="shared" ref="U42:U53" si="32">S42*T42</f>
        <v>3.5613203527991972E-3</v>
      </c>
      <c r="V42" s="13"/>
      <c r="W42" s="2"/>
      <c r="X42" s="14"/>
      <c r="Y42" s="2">
        <v>0.05</v>
      </c>
      <c r="Z42" s="2">
        <v>0.01</v>
      </c>
      <c r="AA42" s="2">
        <f t="shared" ref="AA42:AA53" si="33">Y42*Z42</f>
        <v>5.0000000000000001E-4</v>
      </c>
      <c r="AB42" s="2">
        <v>0.02</v>
      </c>
      <c r="AC42" s="2">
        <v>0.48</v>
      </c>
      <c r="AD42" s="2">
        <f t="shared" ref="AD42:AD53" si="34">AB42*AC42</f>
        <v>9.5999999999999992E-3</v>
      </c>
      <c r="AE42" s="13"/>
      <c r="AF42" s="2"/>
      <c r="AG42" s="16"/>
      <c r="AH42" s="13"/>
      <c r="AI42" s="2"/>
      <c r="AJ42" s="14"/>
      <c r="AK42" s="1">
        <v>0.1</v>
      </c>
      <c r="AL42" s="2">
        <v>0.2</v>
      </c>
      <c r="AM42" s="2">
        <f t="shared" ref="AM42:AM53" si="35">AK42*AL42</f>
        <v>2.0000000000000004E-2</v>
      </c>
      <c r="AN42" s="2">
        <v>0.02</v>
      </c>
      <c r="AO42" s="2">
        <v>0.3</v>
      </c>
      <c r="AP42" s="2">
        <f t="shared" ref="AP42:AP53" si="36">AO42*AN42</f>
        <v>6.0000000000000001E-3</v>
      </c>
      <c r="AQ42" s="1">
        <f t="shared" ref="AQ42:AQ53" si="37">(AP42+AM42+AD42+AA42+U42+X42+AG42+AJ42)</f>
        <v>3.9661320352799199E-2</v>
      </c>
      <c r="AR42" s="9">
        <f t="shared" ref="AR42:AR53" si="38">$B$42/12</f>
        <v>122.229375</v>
      </c>
      <c r="AS42" s="1">
        <f t="shared" ref="AS42:AS53" si="39">$B$44</f>
        <v>0.24</v>
      </c>
      <c r="AT42" s="1">
        <f t="shared" ref="AT42:AT53" si="40">$E$3/12</f>
        <v>1410835.4166666667</v>
      </c>
      <c r="AU42" s="1">
        <f t="shared" ref="AU42:AU53" si="41">AT42*10000*AS42*0.67*AR42*AQ42</f>
        <v>10997783270.230003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42">D27</f>
        <v>25.505440378064499</v>
      </c>
      <c r="E43" s="10">
        <f t="shared" ref="E43:E54" si="43">D42</f>
        <v>25.259133497419398</v>
      </c>
      <c r="F43" s="7" t="s">
        <v>83</v>
      </c>
      <c r="G43" s="1">
        <v>2</v>
      </c>
      <c r="H43" s="9">
        <f t="shared" si="22"/>
        <v>25.505440378064499</v>
      </c>
      <c r="I43" s="9">
        <f t="shared" si="23"/>
        <v>298.6554403780645</v>
      </c>
      <c r="J43" s="9">
        <f t="shared" si="24"/>
        <v>0.36584556987707051</v>
      </c>
      <c r="K43" s="9">
        <f t="shared" si="25"/>
        <v>122.229375</v>
      </c>
      <c r="L43" s="9">
        <f t="shared" si="26"/>
        <v>1.22229375</v>
      </c>
      <c r="M43" s="1" t="s">
        <v>83</v>
      </c>
      <c r="O43" s="9">
        <f t="shared" ref="O43:O53" si="44">L43+O42-P42-N43</f>
        <v>2.0092895391025745</v>
      </c>
      <c r="P43" s="9">
        <f t="shared" si="27"/>
        <v>0.73508967648101775</v>
      </c>
      <c r="Q43" s="12">
        <f t="shared" si="28"/>
        <v>0.17642152235544425</v>
      </c>
      <c r="R43" s="9">
        <f t="shared" si="29"/>
        <v>0.29335049999999996</v>
      </c>
      <c r="S43" s="13">
        <f t="shared" si="30"/>
        <v>0.60140181235567791</v>
      </c>
      <c r="T43" s="2">
        <f t="shared" si="31"/>
        <v>0.01</v>
      </c>
      <c r="U43" s="14">
        <f t="shared" si="32"/>
        <v>6.0140181235567788E-3</v>
      </c>
      <c r="V43" s="13"/>
      <c r="W43" s="2"/>
      <c r="X43" s="14"/>
      <c r="Y43" s="2">
        <v>0.05</v>
      </c>
      <c r="Z43" s="2">
        <v>0.01</v>
      </c>
      <c r="AA43" s="2">
        <f t="shared" si="33"/>
        <v>5.0000000000000001E-4</v>
      </c>
      <c r="AB43" s="2">
        <v>0.02</v>
      </c>
      <c r="AC43" s="2">
        <v>0.48</v>
      </c>
      <c r="AD43" s="2">
        <f t="shared" si="34"/>
        <v>9.5999999999999992E-3</v>
      </c>
      <c r="AE43" s="13"/>
      <c r="AF43" s="2"/>
      <c r="AG43" s="16"/>
      <c r="AH43" s="13"/>
      <c r="AI43" s="2"/>
      <c r="AJ43" s="14"/>
      <c r="AK43" s="2">
        <v>0.1</v>
      </c>
      <c r="AL43" s="2">
        <v>0.2</v>
      </c>
      <c r="AM43" s="2">
        <f t="shared" si="35"/>
        <v>2.0000000000000004E-2</v>
      </c>
      <c r="AN43" s="2">
        <v>0.02</v>
      </c>
      <c r="AO43" s="2">
        <v>0.3</v>
      </c>
      <c r="AP43" s="2">
        <f t="shared" si="36"/>
        <v>6.0000000000000001E-3</v>
      </c>
      <c r="AQ43" s="1">
        <f t="shared" si="37"/>
        <v>4.2114018123556779E-2</v>
      </c>
      <c r="AR43" s="9">
        <f t="shared" si="38"/>
        <v>122.229375</v>
      </c>
      <c r="AS43" s="1">
        <f t="shared" si="39"/>
        <v>0.24</v>
      </c>
      <c r="AT43" s="1">
        <f t="shared" si="40"/>
        <v>1410835.4166666667</v>
      </c>
      <c r="AU43" s="1">
        <f t="shared" si="41"/>
        <v>11677897756.339499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42"/>
        <v>25.526567407142899</v>
      </c>
      <c r="E44" s="10">
        <f t="shared" si="43"/>
        <v>25.505440378064499</v>
      </c>
      <c r="F44" s="7" t="s">
        <v>83</v>
      </c>
      <c r="G44" s="1">
        <v>3</v>
      </c>
      <c r="H44" s="9">
        <f t="shared" si="22"/>
        <v>25.526567407142899</v>
      </c>
      <c r="I44" s="9">
        <f t="shared" si="23"/>
        <v>298.6765674071429</v>
      </c>
      <c r="J44" s="9">
        <f t="shared" si="24"/>
        <v>0.3666902286123947</v>
      </c>
      <c r="K44" s="9">
        <f t="shared" si="25"/>
        <v>122.229375</v>
      </c>
      <c r="L44" s="9">
        <f t="shared" si="26"/>
        <v>1.22229375</v>
      </c>
      <c r="M44" s="1" t="s">
        <v>83</v>
      </c>
      <c r="O44" s="9">
        <f t="shared" si="44"/>
        <v>2.4964936126215567</v>
      </c>
      <c r="P44" s="9">
        <f t="shared" si="27"/>
        <v>0.91543981354158177</v>
      </c>
      <c r="Q44" s="12">
        <f t="shared" si="28"/>
        <v>0.21970555524997962</v>
      </c>
      <c r="R44" s="9">
        <f t="shared" si="29"/>
        <v>0.29335049999999996</v>
      </c>
      <c r="S44" s="13">
        <f t="shared" si="30"/>
        <v>0.74895238034358091</v>
      </c>
      <c r="T44" s="2">
        <f t="shared" si="31"/>
        <v>0.01</v>
      </c>
      <c r="U44" s="14">
        <f t="shared" si="32"/>
        <v>7.4895238034358089E-3</v>
      </c>
      <c r="V44" s="13"/>
      <c r="W44" s="2"/>
      <c r="X44" s="14"/>
      <c r="Y44" s="2">
        <v>0.05</v>
      </c>
      <c r="Z44" s="2">
        <v>0.01</v>
      </c>
      <c r="AA44" s="2">
        <f t="shared" si="33"/>
        <v>5.0000000000000001E-4</v>
      </c>
      <c r="AB44" s="2">
        <v>0.02</v>
      </c>
      <c r="AC44" s="2">
        <v>0.48</v>
      </c>
      <c r="AD44" s="2">
        <f t="shared" si="34"/>
        <v>9.5999999999999992E-3</v>
      </c>
      <c r="AE44" s="13"/>
      <c r="AF44" s="2"/>
      <c r="AG44" s="16"/>
      <c r="AH44" s="13"/>
      <c r="AI44" s="2"/>
      <c r="AJ44" s="14"/>
      <c r="AK44" s="1">
        <v>0.1</v>
      </c>
      <c r="AL44" s="2">
        <v>0.2</v>
      </c>
      <c r="AM44" s="2">
        <f t="shared" si="35"/>
        <v>2.0000000000000004E-2</v>
      </c>
      <c r="AN44" s="2">
        <v>0.02</v>
      </c>
      <c r="AO44" s="2">
        <v>0.3</v>
      </c>
      <c r="AP44" s="2">
        <f t="shared" si="36"/>
        <v>6.0000000000000001E-3</v>
      </c>
      <c r="AQ44" s="1">
        <f t="shared" si="37"/>
        <v>4.3589523803435809E-2</v>
      </c>
      <c r="AR44" s="9">
        <f t="shared" si="38"/>
        <v>122.229375</v>
      </c>
      <c r="AS44" s="1">
        <f t="shared" si="39"/>
        <v>0.24</v>
      </c>
      <c r="AT44" s="1">
        <f t="shared" si="40"/>
        <v>1410835.4166666667</v>
      </c>
      <c r="AU44" s="1">
        <f t="shared" si="41"/>
        <v>12087044288.450794</v>
      </c>
    </row>
    <row r="45" spans="1:48" x14ac:dyDescent="0.15">
      <c r="C45" s="7">
        <v>3</v>
      </c>
      <c r="D45" s="7">
        <f t="shared" si="42"/>
        <v>25.6541112070968</v>
      </c>
      <c r="E45" s="10">
        <f t="shared" si="43"/>
        <v>25.526567407142899</v>
      </c>
      <c r="F45" s="7" t="s">
        <v>83</v>
      </c>
      <c r="G45" s="1">
        <v>4</v>
      </c>
      <c r="H45" s="9">
        <f t="shared" si="22"/>
        <v>25.6541112070968</v>
      </c>
      <c r="I45" s="9">
        <f t="shared" si="23"/>
        <v>298.80411120709675</v>
      </c>
      <c r="J45" s="9">
        <f t="shared" si="24"/>
        <v>0.37182843885450417</v>
      </c>
      <c r="K45" s="9">
        <f t="shared" si="25"/>
        <v>122.229375</v>
      </c>
      <c r="L45" s="9">
        <f t="shared" si="26"/>
        <v>1.22229375</v>
      </c>
      <c r="M45" s="1" t="s">
        <v>83</v>
      </c>
      <c r="O45" s="9">
        <f t="shared" si="44"/>
        <v>2.8033475490799749</v>
      </c>
      <c r="P45" s="9">
        <f t="shared" si="27"/>
        <v>1.0423643427410076</v>
      </c>
      <c r="Q45" s="12">
        <f t="shared" si="28"/>
        <v>0.25016744225784182</v>
      </c>
      <c r="R45" s="9">
        <f t="shared" si="29"/>
        <v>0.29335049999999996</v>
      </c>
      <c r="S45" s="13">
        <f t="shared" si="30"/>
        <v>0.85279364534180735</v>
      </c>
      <c r="T45" s="2">
        <f t="shared" si="31"/>
        <v>0.01</v>
      </c>
      <c r="U45" s="14">
        <f t="shared" si="32"/>
        <v>8.5279364534180738E-3</v>
      </c>
      <c r="V45" s="13"/>
      <c r="W45" s="2"/>
      <c r="X45" s="14"/>
      <c r="Y45" s="2">
        <v>0.05</v>
      </c>
      <c r="Z45" s="2">
        <v>0.01</v>
      </c>
      <c r="AA45" s="2">
        <f t="shared" si="33"/>
        <v>5.0000000000000001E-4</v>
      </c>
      <c r="AB45" s="2">
        <v>0.02</v>
      </c>
      <c r="AC45" s="2">
        <v>0.48</v>
      </c>
      <c r="AD45" s="2">
        <f t="shared" si="34"/>
        <v>9.5999999999999992E-3</v>
      </c>
      <c r="AE45" s="13"/>
      <c r="AF45" s="2"/>
      <c r="AG45" s="16"/>
      <c r="AH45" s="13"/>
      <c r="AI45" s="2"/>
      <c r="AJ45" s="14"/>
      <c r="AK45" s="2">
        <v>0.1</v>
      </c>
      <c r="AL45" s="2">
        <v>0.2</v>
      </c>
      <c r="AM45" s="2">
        <f t="shared" si="35"/>
        <v>2.0000000000000004E-2</v>
      </c>
      <c r="AN45" s="2">
        <v>0.02</v>
      </c>
      <c r="AO45" s="2">
        <v>0.3</v>
      </c>
      <c r="AP45" s="2">
        <f t="shared" si="36"/>
        <v>6.0000000000000001E-3</v>
      </c>
      <c r="AQ45" s="1">
        <f t="shared" si="37"/>
        <v>4.4627936453418074E-2</v>
      </c>
      <c r="AR45" s="9">
        <f t="shared" si="38"/>
        <v>122.229375</v>
      </c>
      <c r="AS45" s="1">
        <f t="shared" si="39"/>
        <v>0.24</v>
      </c>
      <c r="AT45" s="1">
        <f t="shared" si="40"/>
        <v>1410835.4166666667</v>
      </c>
      <c r="AU45" s="1">
        <f t="shared" si="41"/>
        <v>12374988239.080368</v>
      </c>
    </row>
    <row r="46" spans="1:48" x14ac:dyDescent="0.15">
      <c r="C46" s="7">
        <v>4</v>
      </c>
      <c r="D46" s="7">
        <f t="shared" si="42"/>
        <v>25.9225077096667</v>
      </c>
      <c r="E46" s="10">
        <f t="shared" si="43"/>
        <v>25.6541112070968</v>
      </c>
      <c r="F46" s="7" t="s">
        <v>83</v>
      </c>
      <c r="G46" s="1">
        <v>5</v>
      </c>
      <c r="H46" s="9">
        <f t="shared" si="22"/>
        <v>25.9225077096667</v>
      </c>
      <c r="I46" s="9">
        <f t="shared" si="23"/>
        <v>299.0725077096667</v>
      </c>
      <c r="J46" s="9">
        <f t="shared" si="24"/>
        <v>0.38286256088068316</v>
      </c>
      <c r="K46" s="9">
        <f t="shared" si="25"/>
        <v>122.229375</v>
      </c>
      <c r="L46" s="9">
        <f t="shared" si="26"/>
        <v>1.22229375</v>
      </c>
      <c r="M46" s="1" t="s">
        <v>85</v>
      </c>
      <c r="N46" s="9">
        <f>(O45-P45)*$C$21/100</f>
        <v>1.6729340460220188</v>
      </c>
      <c r="O46" s="9">
        <f t="shared" si="44"/>
        <v>1.3103429103169488</v>
      </c>
      <c r="P46" s="9">
        <f t="shared" si="27"/>
        <v>0.50168124227579436</v>
      </c>
      <c r="Q46" s="12">
        <f t="shared" si="28"/>
        <v>0.12040349814619064</v>
      </c>
      <c r="R46" s="9">
        <f t="shared" si="29"/>
        <v>0.29335049999999996</v>
      </c>
      <c r="S46" s="13">
        <f t="shared" si="30"/>
        <v>0.4104424507413168</v>
      </c>
      <c r="T46" s="2">
        <f t="shared" si="31"/>
        <v>0.01</v>
      </c>
      <c r="U46" s="14">
        <f t="shared" si="32"/>
        <v>4.1044245074131677E-3</v>
      </c>
      <c r="V46" s="13"/>
      <c r="W46" s="2"/>
      <c r="X46" s="14"/>
      <c r="Y46" s="2">
        <v>0.05</v>
      </c>
      <c r="Z46" s="2">
        <v>0.01</v>
      </c>
      <c r="AA46" s="2">
        <f t="shared" si="33"/>
        <v>5.0000000000000001E-4</v>
      </c>
      <c r="AB46" s="2">
        <v>0.02</v>
      </c>
      <c r="AC46" s="2">
        <v>0.48</v>
      </c>
      <c r="AD46" s="2">
        <f t="shared" si="34"/>
        <v>9.5999999999999992E-3</v>
      </c>
      <c r="AE46" s="13"/>
      <c r="AF46" s="2"/>
      <c r="AG46" s="16"/>
      <c r="AH46" s="13"/>
      <c r="AI46" s="2"/>
      <c r="AJ46" s="14"/>
      <c r="AK46" s="1">
        <v>0.1</v>
      </c>
      <c r="AL46" s="2">
        <v>0.2</v>
      </c>
      <c r="AM46" s="2">
        <f t="shared" si="35"/>
        <v>2.0000000000000004E-2</v>
      </c>
      <c r="AN46" s="2">
        <v>0.02</v>
      </c>
      <c r="AO46" s="2">
        <v>0.3</v>
      </c>
      <c r="AP46" s="2">
        <f t="shared" si="36"/>
        <v>6.0000000000000001E-3</v>
      </c>
      <c r="AQ46" s="1">
        <f t="shared" si="37"/>
        <v>4.020442450741317E-2</v>
      </c>
      <c r="AR46" s="9">
        <f t="shared" si="38"/>
        <v>122.229375</v>
      </c>
      <c r="AS46" s="1">
        <f t="shared" si="39"/>
        <v>0.24</v>
      </c>
      <c r="AT46" s="1">
        <f t="shared" si="40"/>
        <v>1410835.4166666667</v>
      </c>
      <c r="AU46" s="1">
        <f t="shared" si="41"/>
        <v>11148381932.414591</v>
      </c>
    </row>
    <row r="47" spans="1:48" x14ac:dyDescent="0.15">
      <c r="C47" s="7">
        <v>5</v>
      </c>
      <c r="D47" s="7">
        <f t="shared" si="42"/>
        <v>25.979855843225799</v>
      </c>
      <c r="E47" s="10">
        <f t="shared" si="43"/>
        <v>25.9225077096667</v>
      </c>
      <c r="F47" s="7" t="s">
        <v>85</v>
      </c>
      <c r="G47" s="1">
        <v>6</v>
      </c>
      <c r="H47" s="9">
        <f t="shared" si="22"/>
        <v>25.979855843225799</v>
      </c>
      <c r="I47" s="9">
        <f t="shared" si="23"/>
        <v>299.12985584322576</v>
      </c>
      <c r="J47" s="9">
        <f t="shared" si="24"/>
        <v>0.38525972494523592</v>
      </c>
      <c r="K47" s="9">
        <f t="shared" si="25"/>
        <v>122.229375</v>
      </c>
      <c r="L47" s="9">
        <f t="shared" si="26"/>
        <v>1.22229375</v>
      </c>
      <c r="M47" s="1" t="s">
        <v>83</v>
      </c>
      <c r="O47" s="9">
        <f t="shared" si="44"/>
        <v>2.0309554180411542</v>
      </c>
      <c r="P47" s="9">
        <f t="shared" si="27"/>
        <v>0.78244532573057168</v>
      </c>
      <c r="Q47" s="12">
        <f t="shared" si="28"/>
        <v>0.18778687817533721</v>
      </c>
      <c r="R47" s="9">
        <f t="shared" si="29"/>
        <v>0.29335049999999996</v>
      </c>
      <c r="S47" s="13">
        <f t="shared" si="30"/>
        <v>0.64014507619839489</v>
      </c>
      <c r="T47" s="2">
        <f t="shared" si="31"/>
        <v>0.01</v>
      </c>
      <c r="U47" s="14">
        <f t="shared" si="32"/>
        <v>6.4014507619839494E-3</v>
      </c>
      <c r="V47" s="13"/>
      <c r="W47" s="2"/>
      <c r="X47" s="14"/>
      <c r="Y47" s="2">
        <v>0.05</v>
      </c>
      <c r="Z47" s="2">
        <v>0.01</v>
      </c>
      <c r="AA47" s="2">
        <f t="shared" si="33"/>
        <v>5.0000000000000001E-4</v>
      </c>
      <c r="AB47" s="2">
        <v>0.02</v>
      </c>
      <c r="AC47" s="2">
        <v>0.48</v>
      </c>
      <c r="AD47" s="2">
        <f t="shared" si="34"/>
        <v>9.5999999999999992E-3</v>
      </c>
      <c r="AE47" s="13"/>
      <c r="AF47" s="2"/>
      <c r="AG47" s="16"/>
      <c r="AH47" s="13"/>
      <c r="AI47" s="2"/>
      <c r="AJ47" s="14"/>
      <c r="AK47" s="2">
        <v>0.1</v>
      </c>
      <c r="AL47" s="2">
        <v>0.2</v>
      </c>
      <c r="AM47" s="2">
        <f t="shared" si="35"/>
        <v>2.0000000000000004E-2</v>
      </c>
      <c r="AN47" s="2">
        <v>0.02</v>
      </c>
      <c r="AO47" s="2">
        <v>0.3</v>
      </c>
      <c r="AP47" s="2">
        <f t="shared" si="36"/>
        <v>6.0000000000000001E-3</v>
      </c>
      <c r="AQ47" s="1">
        <f t="shared" si="37"/>
        <v>4.2501450761983951E-2</v>
      </c>
      <c r="AR47" s="9">
        <f t="shared" si="38"/>
        <v>122.229375</v>
      </c>
      <c r="AS47" s="1">
        <f t="shared" si="39"/>
        <v>0.24</v>
      </c>
      <c r="AT47" s="1">
        <f t="shared" si="40"/>
        <v>1410835.4166666667</v>
      </c>
      <c r="AU47" s="1">
        <f t="shared" si="41"/>
        <v>11785329887.981447</v>
      </c>
    </row>
    <row r="48" spans="1:48" x14ac:dyDescent="0.15">
      <c r="C48" s="7">
        <v>6</v>
      </c>
      <c r="D48" s="7">
        <f t="shared" si="42"/>
        <v>25.4285583696667</v>
      </c>
      <c r="E48" s="10">
        <f t="shared" si="43"/>
        <v>25.979855843225799</v>
      </c>
      <c r="F48" s="7" t="s">
        <v>83</v>
      </c>
      <c r="G48" s="1">
        <v>7</v>
      </c>
      <c r="H48" s="9">
        <f t="shared" si="22"/>
        <v>25.4285583696667</v>
      </c>
      <c r="I48" s="9">
        <f t="shared" si="23"/>
        <v>298.57855836966667</v>
      </c>
      <c r="J48" s="9">
        <f t="shared" si="24"/>
        <v>0.36278721694860999</v>
      </c>
      <c r="K48" s="9">
        <f t="shared" si="25"/>
        <v>122.229375</v>
      </c>
      <c r="L48" s="9">
        <f t="shared" si="26"/>
        <v>1.22229375</v>
      </c>
      <c r="M48" s="1" t="s">
        <v>83</v>
      </c>
      <c r="O48" s="9">
        <f t="shared" si="44"/>
        <v>2.4708038423105823</v>
      </c>
      <c r="P48" s="9">
        <f t="shared" si="27"/>
        <v>0.89637604957778838</v>
      </c>
      <c r="Q48" s="12">
        <f t="shared" si="28"/>
        <v>0.21513025189866922</v>
      </c>
      <c r="R48" s="9">
        <f t="shared" si="29"/>
        <v>0.29335049999999996</v>
      </c>
      <c r="S48" s="13">
        <f t="shared" si="30"/>
        <v>0.73335566804443575</v>
      </c>
      <c r="T48" s="2">
        <f t="shared" si="31"/>
        <v>0.01</v>
      </c>
      <c r="U48" s="14">
        <f t="shared" si="32"/>
        <v>7.3335566804443577E-3</v>
      </c>
      <c r="V48" s="13"/>
      <c r="W48" s="2"/>
      <c r="X48" s="14"/>
      <c r="Y48" s="2">
        <v>0.05</v>
      </c>
      <c r="Z48" s="2">
        <v>0.01</v>
      </c>
      <c r="AA48" s="2">
        <f t="shared" si="33"/>
        <v>5.0000000000000001E-4</v>
      </c>
      <c r="AB48" s="2">
        <v>0.02</v>
      </c>
      <c r="AC48" s="2">
        <v>0.48</v>
      </c>
      <c r="AD48" s="2">
        <f t="shared" si="34"/>
        <v>9.5999999999999992E-3</v>
      </c>
      <c r="AE48" s="13"/>
      <c r="AF48" s="2"/>
      <c r="AG48" s="16"/>
      <c r="AH48" s="13"/>
      <c r="AI48" s="2"/>
      <c r="AJ48" s="14"/>
      <c r="AK48" s="1">
        <v>0.1</v>
      </c>
      <c r="AL48" s="2">
        <v>0.2</v>
      </c>
      <c r="AM48" s="2">
        <f t="shared" si="35"/>
        <v>2.0000000000000004E-2</v>
      </c>
      <c r="AN48" s="2">
        <v>0.02</v>
      </c>
      <c r="AO48" s="2">
        <v>0.3</v>
      </c>
      <c r="AP48" s="2">
        <f t="shared" si="36"/>
        <v>6.0000000000000001E-3</v>
      </c>
      <c r="AQ48" s="1">
        <f t="shared" si="37"/>
        <v>4.3433556680444359E-2</v>
      </c>
      <c r="AR48" s="9">
        <f t="shared" si="38"/>
        <v>122.229375</v>
      </c>
      <c r="AS48" s="1">
        <f t="shared" si="39"/>
        <v>0.24</v>
      </c>
      <c r="AT48" s="1">
        <f t="shared" si="40"/>
        <v>1410835.4166666667</v>
      </c>
      <c r="AU48" s="1">
        <f t="shared" si="41"/>
        <v>12043795788.383644</v>
      </c>
    </row>
    <row r="49" spans="1:48" x14ac:dyDescent="0.15">
      <c r="C49" s="7">
        <v>7</v>
      </c>
      <c r="D49" s="7">
        <f t="shared" si="42"/>
        <v>25.023270662903201</v>
      </c>
      <c r="E49" s="10">
        <f t="shared" si="43"/>
        <v>25.4285583696667</v>
      </c>
      <c r="F49" s="7" t="s">
        <v>83</v>
      </c>
      <c r="G49" s="1">
        <v>8</v>
      </c>
      <c r="H49" s="9">
        <f t="shared" si="22"/>
        <v>25.023270662903201</v>
      </c>
      <c r="I49" s="9">
        <f t="shared" si="23"/>
        <v>298.17327066290318</v>
      </c>
      <c r="J49" s="9">
        <f t="shared" si="24"/>
        <v>0.34705774014689883</v>
      </c>
      <c r="K49" s="9">
        <f t="shared" si="25"/>
        <v>122.229375</v>
      </c>
      <c r="L49" s="9">
        <f t="shared" si="26"/>
        <v>1.22229375</v>
      </c>
      <c r="M49" s="1" t="s">
        <v>83</v>
      </c>
      <c r="O49" s="9">
        <f t="shared" si="44"/>
        <v>2.7967215427327936</v>
      </c>
      <c r="P49" s="9">
        <f t="shared" si="27"/>
        <v>0.97062385844099186</v>
      </c>
      <c r="Q49" s="12">
        <f t="shared" si="28"/>
        <v>0.23294972602583805</v>
      </c>
      <c r="R49" s="9">
        <f t="shared" si="29"/>
        <v>0.29335049999999996</v>
      </c>
      <c r="S49" s="13">
        <f t="shared" si="30"/>
        <v>0.79410032035342737</v>
      </c>
      <c r="T49" s="2">
        <f t="shared" si="31"/>
        <v>0.01</v>
      </c>
      <c r="U49" s="14">
        <f t="shared" si="32"/>
        <v>7.9410032035342731E-3</v>
      </c>
      <c r="V49" s="13"/>
      <c r="W49" s="2"/>
      <c r="X49" s="14"/>
      <c r="Y49" s="2">
        <v>0.05</v>
      </c>
      <c r="Z49" s="2">
        <v>0.01</v>
      </c>
      <c r="AA49" s="2">
        <f t="shared" si="33"/>
        <v>5.0000000000000001E-4</v>
      </c>
      <c r="AB49" s="2">
        <v>0.02</v>
      </c>
      <c r="AC49" s="2">
        <v>0.48</v>
      </c>
      <c r="AD49" s="2">
        <f t="shared" si="34"/>
        <v>9.5999999999999992E-3</v>
      </c>
      <c r="AE49" s="13"/>
      <c r="AF49" s="2"/>
      <c r="AG49" s="16"/>
      <c r="AH49" s="13"/>
      <c r="AI49" s="2"/>
      <c r="AJ49" s="14"/>
      <c r="AK49" s="2">
        <v>0.1</v>
      </c>
      <c r="AL49" s="2">
        <v>0.2</v>
      </c>
      <c r="AM49" s="2">
        <f t="shared" si="35"/>
        <v>2.0000000000000004E-2</v>
      </c>
      <c r="AN49" s="2">
        <v>0.02</v>
      </c>
      <c r="AO49" s="2">
        <v>0.3</v>
      </c>
      <c r="AP49" s="2">
        <f t="shared" si="36"/>
        <v>6.0000000000000001E-3</v>
      </c>
      <c r="AQ49" s="1">
        <f t="shared" si="37"/>
        <v>4.4041003203534275E-2</v>
      </c>
      <c r="AR49" s="9">
        <f t="shared" si="38"/>
        <v>122.229375</v>
      </c>
      <c r="AS49" s="1">
        <f t="shared" si="39"/>
        <v>0.24</v>
      </c>
      <c r="AT49" s="1">
        <f t="shared" si="40"/>
        <v>1410835.4166666667</v>
      </c>
      <c r="AU49" s="1">
        <f t="shared" si="41"/>
        <v>12212236101.257046</v>
      </c>
    </row>
    <row r="50" spans="1:48" x14ac:dyDescent="0.15">
      <c r="C50" s="7">
        <v>8</v>
      </c>
      <c r="D50" s="7">
        <f t="shared" si="42"/>
        <v>25.260983678064498</v>
      </c>
      <c r="E50" s="10">
        <f t="shared" si="43"/>
        <v>25.023270662903201</v>
      </c>
      <c r="F50" s="7" t="s">
        <v>83</v>
      </c>
      <c r="G50" s="1">
        <v>9</v>
      </c>
      <c r="H50" s="9">
        <f t="shared" si="22"/>
        <v>25.260983678064498</v>
      </c>
      <c r="I50" s="9">
        <f t="shared" si="23"/>
        <v>298.4109836780645</v>
      </c>
      <c r="J50" s="9">
        <f t="shared" si="24"/>
        <v>0.35620408925652308</v>
      </c>
      <c r="K50" s="9">
        <f t="shared" si="25"/>
        <v>122.229375</v>
      </c>
      <c r="L50" s="9">
        <f t="shared" si="26"/>
        <v>1.22229375</v>
      </c>
      <c r="M50" s="1" t="s">
        <v>83</v>
      </c>
      <c r="O50" s="9">
        <f t="shared" si="44"/>
        <v>3.0483914342918021</v>
      </c>
      <c r="P50" s="9">
        <f t="shared" si="27"/>
        <v>1.0858494945492976</v>
      </c>
      <c r="Q50" s="12">
        <f t="shared" si="28"/>
        <v>0.26060387869183144</v>
      </c>
      <c r="R50" s="9">
        <f t="shared" si="29"/>
        <v>0.29335049999999996</v>
      </c>
      <c r="S50" s="13">
        <f t="shared" si="30"/>
        <v>0.88837032386797188</v>
      </c>
      <c r="T50" s="2">
        <f t="shared" si="31"/>
        <v>0.01</v>
      </c>
      <c r="U50" s="14">
        <f t="shared" si="32"/>
        <v>8.8837032386797198E-3</v>
      </c>
      <c r="V50" s="13"/>
      <c r="W50" s="2"/>
      <c r="X50" s="14"/>
      <c r="Y50" s="2">
        <v>0.05</v>
      </c>
      <c r="Z50" s="2">
        <v>0.01</v>
      </c>
      <c r="AA50" s="2">
        <f t="shared" si="33"/>
        <v>5.0000000000000001E-4</v>
      </c>
      <c r="AB50" s="2">
        <v>0.02</v>
      </c>
      <c r="AC50" s="2">
        <v>0.48</v>
      </c>
      <c r="AD50" s="2">
        <f t="shared" si="34"/>
        <v>9.5999999999999992E-3</v>
      </c>
      <c r="AE50" s="13"/>
      <c r="AF50" s="2"/>
      <c r="AG50" s="16"/>
      <c r="AH50" s="13"/>
      <c r="AI50" s="2"/>
      <c r="AJ50" s="14"/>
      <c r="AK50" s="1">
        <v>0.1</v>
      </c>
      <c r="AL50" s="2">
        <v>0.2</v>
      </c>
      <c r="AM50" s="2">
        <f t="shared" si="35"/>
        <v>2.0000000000000004E-2</v>
      </c>
      <c r="AN50" s="2">
        <v>0.02</v>
      </c>
      <c r="AO50" s="2">
        <v>0.3</v>
      </c>
      <c r="AP50" s="2">
        <f t="shared" si="36"/>
        <v>6.0000000000000001E-3</v>
      </c>
      <c r="AQ50" s="1">
        <f t="shared" si="37"/>
        <v>4.4983703238679722E-2</v>
      </c>
      <c r="AR50" s="9">
        <f t="shared" si="38"/>
        <v>122.229375</v>
      </c>
      <c r="AS50" s="1">
        <f t="shared" si="39"/>
        <v>0.24</v>
      </c>
      <c r="AT50" s="1">
        <f t="shared" si="40"/>
        <v>1410835.4166666667</v>
      </c>
      <c r="AU50" s="1">
        <f t="shared" si="41"/>
        <v>12473639669.850952</v>
      </c>
    </row>
    <row r="51" spans="1:48" x14ac:dyDescent="0.15">
      <c r="C51" s="7">
        <v>9</v>
      </c>
      <c r="D51" s="7">
        <f t="shared" si="42"/>
        <v>25.550347975000001</v>
      </c>
      <c r="E51" s="10">
        <f t="shared" si="43"/>
        <v>25.260983678064498</v>
      </c>
      <c r="F51" s="7" t="s">
        <v>83</v>
      </c>
      <c r="G51" s="1">
        <v>10</v>
      </c>
      <c r="H51" s="9">
        <f t="shared" si="22"/>
        <v>25.550347975000001</v>
      </c>
      <c r="I51" s="9">
        <f t="shared" si="23"/>
        <v>298.700347975</v>
      </c>
      <c r="J51" s="9">
        <f t="shared" si="24"/>
        <v>0.36764316551284959</v>
      </c>
      <c r="K51" s="9">
        <f t="shared" si="25"/>
        <v>122.229375</v>
      </c>
      <c r="L51" s="9">
        <f t="shared" si="26"/>
        <v>1.22229375</v>
      </c>
      <c r="M51" s="1" t="s">
        <v>83</v>
      </c>
      <c r="O51" s="9">
        <f t="shared" si="44"/>
        <v>3.1848356897425041</v>
      </c>
      <c r="P51" s="9">
        <f t="shared" si="27"/>
        <v>1.1708830746152339</v>
      </c>
      <c r="Q51" s="12">
        <f t="shared" si="28"/>
        <v>0.28101193790765611</v>
      </c>
      <c r="R51" s="9">
        <f t="shared" si="29"/>
        <v>0.29335049999999996</v>
      </c>
      <c r="S51" s="13">
        <f t="shared" si="30"/>
        <v>0.95793918165353786</v>
      </c>
      <c r="T51" s="2">
        <f t="shared" si="31"/>
        <v>0.01</v>
      </c>
      <c r="U51" s="14">
        <f t="shared" si="32"/>
        <v>9.5793918165353788E-3</v>
      </c>
      <c r="V51" s="13"/>
      <c r="W51" s="2"/>
      <c r="X51" s="14"/>
      <c r="Y51" s="2">
        <v>0.05</v>
      </c>
      <c r="Z51" s="2">
        <v>0.01</v>
      </c>
      <c r="AA51" s="2">
        <f t="shared" si="33"/>
        <v>5.0000000000000001E-4</v>
      </c>
      <c r="AB51" s="2">
        <v>0.02</v>
      </c>
      <c r="AC51" s="2">
        <v>0.48</v>
      </c>
      <c r="AD51" s="2">
        <f t="shared" si="34"/>
        <v>9.5999999999999992E-3</v>
      </c>
      <c r="AE51" s="13"/>
      <c r="AF51" s="2"/>
      <c r="AG51" s="16"/>
      <c r="AH51" s="13"/>
      <c r="AI51" s="2"/>
      <c r="AJ51" s="14"/>
      <c r="AK51" s="2">
        <v>0.1</v>
      </c>
      <c r="AL51" s="2">
        <v>0.2</v>
      </c>
      <c r="AM51" s="2">
        <f t="shared" si="35"/>
        <v>2.0000000000000004E-2</v>
      </c>
      <c r="AN51" s="2">
        <v>0.02</v>
      </c>
      <c r="AO51" s="2">
        <v>0.3</v>
      </c>
      <c r="AP51" s="2">
        <f t="shared" si="36"/>
        <v>6.0000000000000001E-3</v>
      </c>
      <c r="AQ51" s="1">
        <f t="shared" si="37"/>
        <v>4.5679391816535381E-2</v>
      </c>
      <c r="AR51" s="9">
        <f t="shared" si="38"/>
        <v>122.229375</v>
      </c>
      <c r="AS51" s="1">
        <f t="shared" si="39"/>
        <v>0.24</v>
      </c>
      <c r="AT51" s="1">
        <f t="shared" si="40"/>
        <v>1410835.4166666667</v>
      </c>
      <c r="AU51" s="1">
        <f t="shared" si="41"/>
        <v>12666548835.122629</v>
      </c>
    </row>
    <row r="52" spans="1:48" x14ac:dyDescent="0.15">
      <c r="C52" s="7">
        <v>10</v>
      </c>
      <c r="D52" s="7">
        <f t="shared" si="42"/>
        <v>25.596023126451598</v>
      </c>
      <c r="E52" s="10">
        <f t="shared" si="43"/>
        <v>25.550347975000001</v>
      </c>
      <c r="F52" s="7" t="s">
        <v>83</v>
      </c>
      <c r="G52" s="1">
        <v>11</v>
      </c>
      <c r="H52" s="9">
        <f t="shared" si="22"/>
        <v>25.596023126451598</v>
      </c>
      <c r="I52" s="9">
        <f t="shared" si="23"/>
        <v>298.74602312645158</v>
      </c>
      <c r="J52" s="9">
        <f t="shared" si="24"/>
        <v>0.36947998744926053</v>
      </c>
      <c r="K52" s="9">
        <f t="shared" si="25"/>
        <v>122.229375</v>
      </c>
      <c r="L52" s="9">
        <f t="shared" si="26"/>
        <v>1.22229375</v>
      </c>
      <c r="M52" s="1" t="s">
        <v>85</v>
      </c>
      <c r="N52" s="9">
        <f>(O51-P51)*$C$21/100</f>
        <v>1.9132549843709066</v>
      </c>
      <c r="O52" s="9">
        <f t="shared" si="44"/>
        <v>1.3229913807563636</v>
      </c>
      <c r="P52" s="9">
        <f t="shared" si="27"/>
        <v>0.48881883875734106</v>
      </c>
      <c r="Q52" s="12">
        <f t="shared" si="28"/>
        <v>0.11731652130176184</v>
      </c>
      <c r="R52" s="9">
        <f t="shared" si="29"/>
        <v>0.29335049999999996</v>
      </c>
      <c r="S52" s="13">
        <f t="shared" si="30"/>
        <v>0.39991928188894127</v>
      </c>
      <c r="T52" s="2">
        <f t="shared" si="31"/>
        <v>0.01</v>
      </c>
      <c r="U52" s="14">
        <f t="shared" si="32"/>
        <v>3.9991928188894124E-3</v>
      </c>
      <c r="V52" s="13"/>
      <c r="W52" s="2"/>
      <c r="X52" s="14"/>
      <c r="Y52" s="2">
        <v>0.05</v>
      </c>
      <c r="Z52" s="2">
        <v>0.01</v>
      </c>
      <c r="AA52" s="2">
        <f t="shared" si="33"/>
        <v>5.0000000000000001E-4</v>
      </c>
      <c r="AB52" s="2">
        <v>0.02</v>
      </c>
      <c r="AC52" s="2">
        <v>0.48</v>
      </c>
      <c r="AD52" s="2">
        <f t="shared" si="34"/>
        <v>9.5999999999999992E-3</v>
      </c>
      <c r="AE52" s="13"/>
      <c r="AF52" s="2"/>
      <c r="AG52" s="16"/>
      <c r="AH52" s="13"/>
      <c r="AI52" s="2"/>
      <c r="AJ52" s="14"/>
      <c r="AK52" s="1">
        <v>0.1</v>
      </c>
      <c r="AL52" s="2">
        <v>0.2</v>
      </c>
      <c r="AM52" s="2">
        <f t="shared" si="35"/>
        <v>2.0000000000000004E-2</v>
      </c>
      <c r="AN52" s="2">
        <v>0.02</v>
      </c>
      <c r="AO52" s="2">
        <v>0.3</v>
      </c>
      <c r="AP52" s="2">
        <f t="shared" si="36"/>
        <v>6.0000000000000001E-3</v>
      </c>
      <c r="AQ52" s="1">
        <f t="shared" si="37"/>
        <v>4.0099192818889413E-2</v>
      </c>
      <c r="AR52" s="9">
        <f t="shared" si="38"/>
        <v>122.229375</v>
      </c>
      <c r="AS52" s="1">
        <f t="shared" si="39"/>
        <v>0.24</v>
      </c>
      <c r="AT52" s="1">
        <f t="shared" si="40"/>
        <v>1410835.4166666667</v>
      </c>
      <c r="AU52" s="1">
        <f t="shared" si="41"/>
        <v>11119201983.455505</v>
      </c>
    </row>
    <row r="53" spans="1:48" x14ac:dyDescent="0.15">
      <c r="C53" s="7">
        <v>11</v>
      </c>
      <c r="D53" s="7">
        <f t="shared" si="42"/>
        <v>26.039005311666699</v>
      </c>
      <c r="E53" s="10">
        <f t="shared" si="43"/>
        <v>25.596023126451598</v>
      </c>
      <c r="F53" s="7" t="s">
        <v>85</v>
      </c>
      <c r="G53" s="1">
        <v>12</v>
      </c>
      <c r="H53" s="9">
        <f t="shared" si="22"/>
        <v>26.039005311666699</v>
      </c>
      <c r="I53" s="9">
        <f t="shared" si="23"/>
        <v>299.18900531166668</v>
      </c>
      <c r="J53" s="9">
        <f t="shared" si="24"/>
        <v>0.38774693784757769</v>
      </c>
      <c r="K53" s="9">
        <f t="shared" si="25"/>
        <v>122.229375</v>
      </c>
      <c r="L53" s="9">
        <f t="shared" si="26"/>
        <v>1.22229375</v>
      </c>
      <c r="M53" s="1" t="s">
        <v>83</v>
      </c>
      <c r="O53" s="9">
        <f t="shared" si="44"/>
        <v>2.0564662919990226</v>
      </c>
      <c r="P53" s="9">
        <f t="shared" si="27"/>
        <v>0.79738850750938362</v>
      </c>
      <c r="Q53" s="12">
        <f t="shared" si="28"/>
        <v>0.19137324180225207</v>
      </c>
      <c r="R53" s="9">
        <f t="shared" si="29"/>
        <v>0.29335049999999996</v>
      </c>
      <c r="S53" s="13">
        <f t="shared" si="30"/>
        <v>0.65237060036458805</v>
      </c>
      <c r="T53" s="2">
        <f t="shared" si="31"/>
        <v>0.01</v>
      </c>
      <c r="U53" s="14">
        <f t="shared" si="32"/>
        <v>6.5237060036458802E-3</v>
      </c>
      <c r="V53" s="13"/>
      <c r="W53" s="2"/>
      <c r="X53" s="14"/>
      <c r="Y53" s="2">
        <v>0.05</v>
      </c>
      <c r="Z53" s="2">
        <v>0.01</v>
      </c>
      <c r="AA53" s="2">
        <f t="shared" si="33"/>
        <v>5.0000000000000001E-4</v>
      </c>
      <c r="AB53" s="2">
        <v>0.02</v>
      </c>
      <c r="AC53" s="2">
        <v>0.48</v>
      </c>
      <c r="AD53" s="2">
        <f t="shared" si="34"/>
        <v>9.5999999999999992E-3</v>
      </c>
      <c r="AE53" s="13"/>
      <c r="AF53" s="2"/>
      <c r="AG53" s="16"/>
      <c r="AH53" s="13"/>
      <c r="AI53" s="2"/>
      <c r="AJ53" s="14"/>
      <c r="AK53" s="2">
        <v>0.1</v>
      </c>
      <c r="AL53" s="2">
        <v>0.2</v>
      </c>
      <c r="AM53" s="2">
        <f t="shared" si="35"/>
        <v>2.0000000000000004E-2</v>
      </c>
      <c r="AN53" s="2">
        <v>0.02</v>
      </c>
      <c r="AO53" s="2">
        <v>0.3</v>
      </c>
      <c r="AP53" s="2">
        <f t="shared" si="36"/>
        <v>6.0000000000000001E-3</v>
      </c>
      <c r="AQ53" s="1">
        <f t="shared" si="37"/>
        <v>4.262370600364588E-2</v>
      </c>
      <c r="AR53" s="9">
        <f t="shared" si="38"/>
        <v>122.229375</v>
      </c>
      <c r="AS53" s="1">
        <f t="shared" si="39"/>
        <v>0.24</v>
      </c>
      <c r="AT53" s="1">
        <f t="shared" si="40"/>
        <v>1410835.4166666667</v>
      </c>
      <c r="AU53" s="1">
        <f t="shared" si="41"/>
        <v>11819230339.088154</v>
      </c>
      <c r="AV53" s="1">
        <f>SUM(AU42:AU53)</f>
        <v>142406078091.65463</v>
      </c>
    </row>
    <row r="54" spans="1:48" x14ac:dyDescent="0.15">
      <c r="C54" s="7">
        <v>12</v>
      </c>
      <c r="D54" s="7">
        <f t="shared" si="42"/>
        <v>25.7227926616129</v>
      </c>
      <c r="E54" s="10">
        <f t="shared" si="43"/>
        <v>26.039005311666699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25.259133497419398</v>
      </c>
      <c r="E58" s="7"/>
      <c r="F58" s="7"/>
      <c r="G58" s="1">
        <v>1</v>
      </c>
      <c r="H58" s="9">
        <f t="shared" ref="H58:H69" si="45">E59</f>
        <v>25.259133497419398</v>
      </c>
      <c r="I58" s="9">
        <f t="shared" ref="I58:I69" si="46">H58+273.15</f>
        <v>298.40913349741936</v>
      </c>
      <c r="J58" s="9">
        <f t="shared" ref="J58:J69" si="47">EXP(($C$15*(I58-$C$13))/($C$16*I58*$C$13))</f>
        <v>0.35613203527991966</v>
      </c>
      <c r="K58" s="9">
        <f t="shared" ref="K58:K69" si="48">$B$58/12</f>
        <v>7.8262083333333337</v>
      </c>
      <c r="L58" s="9">
        <f t="shared" ref="L58:L69" si="49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50">O58*J58</f>
        <v>2.7871635022746682E-2</v>
      </c>
      <c r="Q58" s="12">
        <f t="shared" ref="Q58:Q69" si="51">P58*$B$60</f>
        <v>5.2956106543218693E-3</v>
      </c>
      <c r="R58" s="9">
        <f t="shared" ref="R58:R69" si="52">L58*$B$60</f>
        <v>1.4869795833333335E-2</v>
      </c>
      <c r="S58" s="13">
        <f t="shared" ref="S58:S69" si="53">Q58/R58</f>
        <v>0.35613203527991966</v>
      </c>
      <c r="T58" s="2">
        <f t="shared" ref="T58:T69" si="54">$B$59/100</f>
        <v>0.01</v>
      </c>
      <c r="U58" s="14">
        <f t="shared" ref="U58:U69" si="55">S58*T58</f>
        <v>3.5613203527991967E-3</v>
      </c>
      <c r="V58" s="13"/>
      <c r="W58" s="2"/>
      <c r="X58" s="14"/>
      <c r="Y58" s="2">
        <v>0.05</v>
      </c>
      <c r="Z58" s="2">
        <v>0.16</v>
      </c>
      <c r="AA58" s="2">
        <f t="shared" ref="AA58:AA69" si="56">Y58*Z58</f>
        <v>8.0000000000000002E-3</v>
      </c>
      <c r="AB58" s="2">
        <v>0.02</v>
      </c>
      <c r="AC58" s="2">
        <v>0.03</v>
      </c>
      <c r="AD58" s="2">
        <f t="shared" ref="AD58:AD69" si="57">AB58*AC58</f>
        <v>5.9999999999999995E-4</v>
      </c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0.8</v>
      </c>
      <c r="AP58" s="2">
        <f t="shared" ref="AP58:AP69" si="58">AO58*AN58</f>
        <v>1.6E-2</v>
      </c>
      <c r="AQ58" s="1">
        <f t="shared" ref="AQ58:AQ69" si="59">(AP58+AM58+AD58+AA58+U58+X58+AG58+AJ58)</f>
        <v>2.8161320352799196E-2</v>
      </c>
      <c r="AR58" s="9">
        <f t="shared" ref="AR58:AR69" si="60">$B$58/12</f>
        <v>7.8262083333333337</v>
      </c>
      <c r="AS58" s="1">
        <f t="shared" ref="AS58:AS69" si="61">$B$60</f>
        <v>0.19</v>
      </c>
      <c r="AT58" s="1">
        <f t="shared" ref="AT58:AT69" si="62">$E$5/12</f>
        <v>1486144.3333333333</v>
      </c>
      <c r="AU58" s="1">
        <f t="shared" ref="AU58:AU69" si="63">AT58*10000*AS58*0.67*AR58*AQ58</f>
        <v>416959440.35417998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4">D43</f>
        <v>25.505440378064499</v>
      </c>
      <c r="E59" s="10">
        <f t="shared" ref="E59:E70" si="65">D58</f>
        <v>25.259133497419398</v>
      </c>
      <c r="F59" s="7" t="s">
        <v>83</v>
      </c>
      <c r="G59" s="1">
        <v>2</v>
      </c>
      <c r="H59" s="9">
        <f t="shared" si="45"/>
        <v>25.505440378064499</v>
      </c>
      <c r="I59" s="9">
        <f t="shared" si="46"/>
        <v>298.6554403780645</v>
      </c>
      <c r="J59" s="9">
        <f t="shared" si="47"/>
        <v>0.36584556987707051</v>
      </c>
      <c r="K59" s="9">
        <f t="shared" si="48"/>
        <v>7.8262083333333337</v>
      </c>
      <c r="L59" s="9">
        <f t="shared" si="49"/>
        <v>7.8262083333333343E-2</v>
      </c>
      <c r="M59" s="1" t="s">
        <v>83</v>
      </c>
      <c r="O59" s="9">
        <f t="shared" ref="O59:O69" si="66">L59+O58-P58-N59</f>
        <v>0.12865253164392002</v>
      </c>
      <c r="P59" s="9">
        <f t="shared" si="50"/>
        <v>4.7066958755397764E-2</v>
      </c>
      <c r="Q59" s="12">
        <f t="shared" si="51"/>
        <v>8.9427221635255752E-3</v>
      </c>
      <c r="R59" s="9">
        <f t="shared" si="52"/>
        <v>1.4869795833333335E-2</v>
      </c>
      <c r="S59" s="13">
        <f t="shared" si="53"/>
        <v>0.60140181235567791</v>
      </c>
      <c r="T59" s="2">
        <f t="shared" si="54"/>
        <v>0.01</v>
      </c>
      <c r="U59" s="14">
        <f t="shared" si="55"/>
        <v>6.0140181235567788E-3</v>
      </c>
      <c r="V59" s="13"/>
      <c r="W59" s="2"/>
      <c r="X59" s="14"/>
      <c r="Y59" s="2">
        <v>0.05</v>
      </c>
      <c r="Z59" s="2">
        <v>0.16</v>
      </c>
      <c r="AA59" s="2">
        <f t="shared" si="56"/>
        <v>8.0000000000000002E-3</v>
      </c>
      <c r="AB59" s="2">
        <v>0.02</v>
      </c>
      <c r="AC59" s="2">
        <v>0.03</v>
      </c>
      <c r="AD59" s="2">
        <f t="shared" si="57"/>
        <v>5.9999999999999995E-4</v>
      </c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0.8</v>
      </c>
      <c r="AP59" s="2">
        <f t="shared" si="58"/>
        <v>1.6E-2</v>
      </c>
      <c r="AQ59" s="1">
        <f t="shared" si="59"/>
        <v>3.0614018123556779E-2</v>
      </c>
      <c r="AR59" s="9">
        <f t="shared" si="60"/>
        <v>7.8262083333333337</v>
      </c>
      <c r="AS59" s="1">
        <f t="shared" si="61"/>
        <v>0.19</v>
      </c>
      <c r="AT59" s="1">
        <f t="shared" si="62"/>
        <v>1486144.3333333333</v>
      </c>
      <c r="AU59" s="1">
        <f t="shared" si="63"/>
        <v>453274338.84051371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4"/>
        <v>25.526567407142899</v>
      </c>
      <c r="E60" s="10">
        <f t="shared" si="65"/>
        <v>25.505440378064499</v>
      </c>
      <c r="F60" s="7" t="s">
        <v>83</v>
      </c>
      <c r="G60" s="1">
        <v>3</v>
      </c>
      <c r="H60" s="9">
        <f t="shared" si="45"/>
        <v>25.526567407142899</v>
      </c>
      <c r="I60" s="9">
        <f t="shared" si="46"/>
        <v>298.6765674071429</v>
      </c>
      <c r="J60" s="9">
        <f t="shared" si="47"/>
        <v>0.3666902286123947</v>
      </c>
      <c r="K60" s="9">
        <f t="shared" si="48"/>
        <v>7.8262083333333337</v>
      </c>
      <c r="L60" s="9">
        <f t="shared" si="49"/>
        <v>7.8262083333333343E-2</v>
      </c>
      <c r="M60" s="1" t="s">
        <v>83</v>
      </c>
      <c r="O60" s="9">
        <f t="shared" si="66"/>
        <v>0.15984765622185559</v>
      </c>
      <c r="P60" s="9">
        <f t="shared" si="50"/>
        <v>5.8614573603147702E-2</v>
      </c>
      <c r="Q60" s="12">
        <f t="shared" si="51"/>
        <v>1.1136768984598063E-2</v>
      </c>
      <c r="R60" s="9">
        <f t="shared" si="52"/>
        <v>1.4869795833333335E-2</v>
      </c>
      <c r="S60" s="13">
        <f t="shared" si="53"/>
        <v>0.74895238034358091</v>
      </c>
      <c r="T60" s="2">
        <f t="shared" si="54"/>
        <v>0.01</v>
      </c>
      <c r="U60" s="14">
        <f t="shared" si="55"/>
        <v>7.4895238034358089E-3</v>
      </c>
      <c r="V60" s="13"/>
      <c r="W60" s="2"/>
      <c r="X60" s="14"/>
      <c r="Y60" s="2">
        <v>0.05</v>
      </c>
      <c r="Z60" s="2">
        <v>0.16</v>
      </c>
      <c r="AA60" s="2">
        <f t="shared" si="56"/>
        <v>8.0000000000000002E-3</v>
      </c>
      <c r="AB60" s="2">
        <v>0.02</v>
      </c>
      <c r="AC60" s="2">
        <v>0.03</v>
      </c>
      <c r="AD60" s="2">
        <f t="shared" si="57"/>
        <v>5.9999999999999995E-4</v>
      </c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0.8</v>
      </c>
      <c r="AP60" s="2">
        <f t="shared" si="58"/>
        <v>1.6E-2</v>
      </c>
      <c r="AQ60" s="1">
        <f t="shared" si="59"/>
        <v>3.2089523803435813E-2</v>
      </c>
      <c r="AR60" s="9">
        <f t="shared" si="60"/>
        <v>7.8262083333333337</v>
      </c>
      <c r="AS60" s="1">
        <f t="shared" si="61"/>
        <v>0.19</v>
      </c>
      <c r="AT60" s="1">
        <f t="shared" si="62"/>
        <v>1486144.3333333333</v>
      </c>
      <c r="AU60" s="1">
        <f t="shared" si="63"/>
        <v>475120829.51688653</v>
      </c>
    </row>
    <row r="61" spans="1:48" x14ac:dyDescent="0.15">
      <c r="C61" s="7">
        <v>3</v>
      </c>
      <c r="D61" s="7">
        <f t="shared" si="64"/>
        <v>25.6541112070968</v>
      </c>
      <c r="E61" s="10">
        <f t="shared" si="65"/>
        <v>25.526567407142899</v>
      </c>
      <c r="F61" s="7" t="s">
        <v>83</v>
      </c>
      <c r="G61" s="1">
        <v>4</v>
      </c>
      <c r="H61" s="9">
        <f t="shared" si="45"/>
        <v>25.6541112070968</v>
      </c>
      <c r="I61" s="9">
        <f t="shared" si="46"/>
        <v>298.80411120709675</v>
      </c>
      <c r="J61" s="9">
        <f t="shared" si="47"/>
        <v>0.37182843885450417</v>
      </c>
      <c r="K61" s="9">
        <f t="shared" si="48"/>
        <v>7.8262083333333337</v>
      </c>
      <c r="L61" s="9">
        <f t="shared" si="49"/>
        <v>7.8262083333333343E-2</v>
      </c>
      <c r="M61" s="1" t="s">
        <v>83</v>
      </c>
      <c r="O61" s="9">
        <f t="shared" si="66"/>
        <v>0.17949516595204124</v>
      </c>
      <c r="P61" s="9">
        <f t="shared" si="50"/>
        <v>6.6741407337877645E-2</v>
      </c>
      <c r="Q61" s="12">
        <f t="shared" si="51"/>
        <v>1.2680867394196754E-2</v>
      </c>
      <c r="R61" s="9">
        <f t="shared" si="52"/>
        <v>1.4869795833333335E-2</v>
      </c>
      <c r="S61" s="13">
        <f t="shared" si="53"/>
        <v>0.85279364534180746</v>
      </c>
      <c r="T61" s="2">
        <f t="shared" si="54"/>
        <v>0.01</v>
      </c>
      <c r="U61" s="14">
        <f t="shared" si="55"/>
        <v>8.5279364534180755E-3</v>
      </c>
      <c r="V61" s="13"/>
      <c r="W61" s="2"/>
      <c r="X61" s="14"/>
      <c r="Y61" s="2">
        <v>0.05</v>
      </c>
      <c r="Z61" s="2">
        <v>0.16</v>
      </c>
      <c r="AA61" s="2">
        <f t="shared" si="56"/>
        <v>8.0000000000000002E-3</v>
      </c>
      <c r="AB61" s="2">
        <v>0.02</v>
      </c>
      <c r="AC61" s="2">
        <v>0.03</v>
      </c>
      <c r="AD61" s="2">
        <f t="shared" si="57"/>
        <v>5.9999999999999995E-4</v>
      </c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0.8</v>
      </c>
      <c r="AP61" s="2">
        <f t="shared" si="58"/>
        <v>1.6E-2</v>
      </c>
      <c r="AQ61" s="1">
        <f t="shared" si="59"/>
        <v>3.3127936453418078E-2</v>
      </c>
      <c r="AR61" s="9">
        <f t="shared" si="60"/>
        <v>7.8262083333333337</v>
      </c>
      <c r="AS61" s="1">
        <f t="shared" si="61"/>
        <v>0.19</v>
      </c>
      <c r="AT61" s="1">
        <f t="shared" si="62"/>
        <v>1486144.3333333333</v>
      </c>
      <c r="AU61" s="1">
        <f t="shared" si="63"/>
        <v>490495675.29716504</v>
      </c>
    </row>
    <row r="62" spans="1:48" x14ac:dyDescent="0.15">
      <c r="C62" s="7">
        <v>4</v>
      </c>
      <c r="D62" s="7">
        <f t="shared" si="64"/>
        <v>25.9225077096667</v>
      </c>
      <c r="E62" s="10">
        <f t="shared" si="65"/>
        <v>25.6541112070968</v>
      </c>
      <c r="F62" s="7" t="s">
        <v>83</v>
      </c>
      <c r="G62" s="1">
        <v>5</v>
      </c>
      <c r="H62" s="9">
        <f t="shared" si="45"/>
        <v>25.9225077096667</v>
      </c>
      <c r="I62" s="9">
        <f t="shared" si="46"/>
        <v>299.0725077096667</v>
      </c>
      <c r="J62" s="9">
        <f t="shared" si="47"/>
        <v>0.38286256088068316</v>
      </c>
      <c r="K62" s="9">
        <f t="shared" si="48"/>
        <v>7.8262083333333337</v>
      </c>
      <c r="L62" s="9">
        <f t="shared" si="49"/>
        <v>7.8262083333333343E-2</v>
      </c>
      <c r="M62" s="1" t="s">
        <v>85</v>
      </c>
      <c r="N62" s="9">
        <f>(O61-P61)*$C$21/100</f>
        <v>0.10711607068345541</v>
      </c>
      <c r="O62" s="9">
        <f t="shared" si="66"/>
        <v>8.3899771264041523E-2</v>
      </c>
      <c r="P62" s="9">
        <f t="shared" si="50"/>
        <v>3.2122081283454486E-2</v>
      </c>
      <c r="Q62" s="12">
        <f t="shared" si="51"/>
        <v>6.1031954438563523E-3</v>
      </c>
      <c r="R62" s="9">
        <f t="shared" si="52"/>
        <v>1.4869795833333335E-2</v>
      </c>
      <c r="S62" s="13">
        <f t="shared" si="53"/>
        <v>0.41044245074131663</v>
      </c>
      <c r="T62" s="2">
        <f t="shared" si="54"/>
        <v>0.01</v>
      </c>
      <c r="U62" s="14">
        <f t="shared" si="55"/>
        <v>4.1044245074131668E-3</v>
      </c>
      <c r="V62" s="13"/>
      <c r="W62" s="2"/>
      <c r="X62" s="14"/>
      <c r="Y62" s="2">
        <v>0.05</v>
      </c>
      <c r="Z62" s="2">
        <v>0.16</v>
      </c>
      <c r="AA62" s="2">
        <f t="shared" si="56"/>
        <v>8.0000000000000002E-3</v>
      </c>
      <c r="AB62" s="2">
        <v>0.02</v>
      </c>
      <c r="AC62" s="2">
        <v>0.03</v>
      </c>
      <c r="AD62" s="2">
        <f t="shared" si="57"/>
        <v>5.9999999999999995E-4</v>
      </c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0.8</v>
      </c>
      <c r="AP62" s="2">
        <f t="shared" si="58"/>
        <v>1.6E-2</v>
      </c>
      <c r="AQ62" s="1">
        <f t="shared" si="59"/>
        <v>2.8704424507413166E-2</v>
      </c>
      <c r="AR62" s="9">
        <f t="shared" si="60"/>
        <v>7.8262083333333337</v>
      </c>
      <c r="AS62" s="1">
        <f t="shared" si="61"/>
        <v>0.19</v>
      </c>
      <c r="AT62" s="1">
        <f t="shared" si="62"/>
        <v>1486144.3333333333</v>
      </c>
      <c r="AU62" s="1">
        <f t="shared" si="63"/>
        <v>425000696.99715418</v>
      </c>
    </row>
    <row r="63" spans="1:48" x14ac:dyDescent="0.15">
      <c r="C63" s="7">
        <v>5</v>
      </c>
      <c r="D63" s="7">
        <f t="shared" si="64"/>
        <v>25.979855843225799</v>
      </c>
      <c r="E63" s="10">
        <f t="shared" si="65"/>
        <v>25.9225077096667</v>
      </c>
      <c r="F63" s="7" t="s">
        <v>85</v>
      </c>
      <c r="G63" s="1">
        <v>6</v>
      </c>
      <c r="H63" s="9">
        <f t="shared" si="45"/>
        <v>25.979855843225799</v>
      </c>
      <c r="I63" s="9">
        <f t="shared" si="46"/>
        <v>299.12985584322576</v>
      </c>
      <c r="J63" s="9">
        <f t="shared" si="47"/>
        <v>0.38525972494523592</v>
      </c>
      <c r="K63" s="9">
        <f t="shared" si="48"/>
        <v>7.8262083333333337</v>
      </c>
      <c r="L63" s="9">
        <f t="shared" si="49"/>
        <v>7.8262083333333343E-2</v>
      </c>
      <c r="M63" s="1" t="s">
        <v>83</v>
      </c>
      <c r="O63" s="9">
        <f t="shared" si="66"/>
        <v>0.13003977331392039</v>
      </c>
      <c r="P63" s="9">
        <f t="shared" si="50"/>
        <v>5.0099087298861797E-2</v>
      </c>
      <c r="Q63" s="12">
        <f t="shared" si="51"/>
        <v>9.5188265867837407E-3</v>
      </c>
      <c r="R63" s="9">
        <f t="shared" si="52"/>
        <v>1.4869795833333335E-2</v>
      </c>
      <c r="S63" s="13">
        <f t="shared" si="53"/>
        <v>0.64014507619839478</v>
      </c>
      <c r="T63" s="2">
        <f t="shared" si="54"/>
        <v>0.01</v>
      </c>
      <c r="U63" s="14">
        <f t="shared" si="55"/>
        <v>6.4014507619839477E-3</v>
      </c>
      <c r="V63" s="13"/>
      <c r="W63" s="2"/>
      <c r="X63" s="14"/>
      <c r="Y63" s="2">
        <v>0.05</v>
      </c>
      <c r="Z63" s="2">
        <v>0.16</v>
      </c>
      <c r="AA63" s="2">
        <f t="shared" si="56"/>
        <v>8.0000000000000002E-3</v>
      </c>
      <c r="AB63" s="2">
        <v>0.02</v>
      </c>
      <c r="AC63" s="2">
        <v>0.03</v>
      </c>
      <c r="AD63" s="2">
        <f t="shared" si="57"/>
        <v>5.9999999999999995E-4</v>
      </c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0.8</v>
      </c>
      <c r="AP63" s="2">
        <f t="shared" si="58"/>
        <v>1.6E-2</v>
      </c>
      <c r="AQ63" s="1">
        <f t="shared" si="59"/>
        <v>3.1001450761983948E-2</v>
      </c>
      <c r="AR63" s="9">
        <f t="shared" si="60"/>
        <v>7.8262083333333337</v>
      </c>
      <c r="AS63" s="1">
        <f t="shared" si="61"/>
        <v>0.19</v>
      </c>
      <c r="AT63" s="1">
        <f t="shared" si="62"/>
        <v>1486144.3333333333</v>
      </c>
      <c r="AU63" s="1">
        <f t="shared" si="63"/>
        <v>459010706.81153744</v>
      </c>
    </row>
    <row r="64" spans="1:48" x14ac:dyDescent="0.15">
      <c r="C64" s="7">
        <v>6</v>
      </c>
      <c r="D64" s="7">
        <f t="shared" si="64"/>
        <v>25.4285583696667</v>
      </c>
      <c r="E64" s="10">
        <f t="shared" si="65"/>
        <v>25.979855843225799</v>
      </c>
      <c r="F64" s="7" t="s">
        <v>83</v>
      </c>
      <c r="G64" s="1">
        <v>7</v>
      </c>
      <c r="H64" s="9">
        <f t="shared" si="45"/>
        <v>25.4285583696667</v>
      </c>
      <c r="I64" s="9">
        <f t="shared" si="46"/>
        <v>298.57855836966667</v>
      </c>
      <c r="J64" s="9">
        <f t="shared" si="47"/>
        <v>0.36278721694860999</v>
      </c>
      <c r="K64" s="9">
        <f t="shared" si="48"/>
        <v>7.8262083333333337</v>
      </c>
      <c r="L64" s="9">
        <f t="shared" si="49"/>
        <v>7.8262083333333343E-2</v>
      </c>
      <c r="M64" s="1" t="s">
        <v>83</v>
      </c>
      <c r="O64" s="9">
        <f t="shared" si="66"/>
        <v>0.15820276934839195</v>
      </c>
      <c r="P64" s="9">
        <f t="shared" si="50"/>
        <v>5.7393942405465977E-2</v>
      </c>
      <c r="Q64" s="12">
        <f t="shared" si="51"/>
        <v>1.0904849057038537E-2</v>
      </c>
      <c r="R64" s="9">
        <f t="shared" si="52"/>
        <v>1.4869795833333335E-2</v>
      </c>
      <c r="S64" s="13">
        <f t="shared" si="53"/>
        <v>0.73335566804443586</v>
      </c>
      <c r="T64" s="2">
        <f t="shared" si="54"/>
        <v>0.01</v>
      </c>
      <c r="U64" s="14">
        <f t="shared" si="55"/>
        <v>7.3335566804443586E-3</v>
      </c>
      <c r="V64" s="13"/>
      <c r="W64" s="2"/>
      <c r="X64" s="14"/>
      <c r="Y64" s="2">
        <v>0.05</v>
      </c>
      <c r="Z64" s="2">
        <v>0.16</v>
      </c>
      <c r="AA64" s="2">
        <f t="shared" si="56"/>
        <v>8.0000000000000002E-3</v>
      </c>
      <c r="AB64" s="2">
        <v>0.02</v>
      </c>
      <c r="AC64" s="2">
        <v>0.03</v>
      </c>
      <c r="AD64" s="2">
        <f t="shared" si="57"/>
        <v>5.9999999999999995E-4</v>
      </c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0.8</v>
      </c>
      <c r="AP64" s="2">
        <f t="shared" si="58"/>
        <v>1.6E-2</v>
      </c>
      <c r="AQ64" s="1">
        <f t="shared" si="59"/>
        <v>3.1933556680444355E-2</v>
      </c>
      <c r="AR64" s="9">
        <f t="shared" si="60"/>
        <v>7.8262083333333337</v>
      </c>
      <c r="AS64" s="1">
        <f t="shared" si="61"/>
        <v>0.19</v>
      </c>
      <c r="AT64" s="1">
        <f t="shared" si="62"/>
        <v>1486144.3333333333</v>
      </c>
      <c r="AU64" s="1">
        <f t="shared" si="63"/>
        <v>472811564.05981767</v>
      </c>
    </row>
    <row r="65" spans="1:48" x14ac:dyDescent="0.15">
      <c r="C65" s="7">
        <v>7</v>
      </c>
      <c r="D65" s="7">
        <f t="shared" si="64"/>
        <v>25.023270662903201</v>
      </c>
      <c r="E65" s="10">
        <f t="shared" si="65"/>
        <v>25.4285583696667</v>
      </c>
      <c r="F65" s="7" t="s">
        <v>83</v>
      </c>
      <c r="G65" s="1">
        <v>8</v>
      </c>
      <c r="H65" s="9">
        <f t="shared" si="45"/>
        <v>25.023270662903201</v>
      </c>
      <c r="I65" s="9">
        <f t="shared" si="46"/>
        <v>298.17327066290318</v>
      </c>
      <c r="J65" s="9">
        <f t="shared" si="47"/>
        <v>0.34705774014689883</v>
      </c>
      <c r="K65" s="9">
        <f t="shared" si="48"/>
        <v>7.8262083333333337</v>
      </c>
      <c r="L65" s="9">
        <f t="shared" si="49"/>
        <v>7.8262083333333343E-2</v>
      </c>
      <c r="M65" s="1" t="s">
        <v>83</v>
      </c>
      <c r="O65" s="9">
        <f t="shared" si="66"/>
        <v>0.17907091027625932</v>
      </c>
      <c r="P65" s="9">
        <f t="shared" si="50"/>
        <v>6.2147945446526645E-2</v>
      </c>
      <c r="Q65" s="12">
        <f t="shared" si="51"/>
        <v>1.1808109634840063E-2</v>
      </c>
      <c r="R65" s="9">
        <f t="shared" si="52"/>
        <v>1.4869795833333335E-2</v>
      </c>
      <c r="S65" s="13">
        <f t="shared" si="53"/>
        <v>0.79410032035342759</v>
      </c>
      <c r="T65" s="2">
        <f t="shared" si="54"/>
        <v>0.01</v>
      </c>
      <c r="U65" s="14">
        <f t="shared" si="55"/>
        <v>7.9410032035342765E-3</v>
      </c>
      <c r="V65" s="13"/>
      <c r="W65" s="2"/>
      <c r="X65" s="14"/>
      <c r="Y65" s="2">
        <v>0.05</v>
      </c>
      <c r="Z65" s="2">
        <v>0.16</v>
      </c>
      <c r="AA65" s="2">
        <f t="shared" si="56"/>
        <v>8.0000000000000002E-3</v>
      </c>
      <c r="AB65" s="2">
        <v>0.02</v>
      </c>
      <c r="AC65" s="2">
        <v>0.03</v>
      </c>
      <c r="AD65" s="2">
        <f t="shared" si="57"/>
        <v>5.9999999999999995E-4</v>
      </c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0.8</v>
      </c>
      <c r="AP65" s="2">
        <f t="shared" si="58"/>
        <v>1.6E-2</v>
      </c>
      <c r="AQ65" s="1">
        <f t="shared" si="59"/>
        <v>3.2541003203534279E-2</v>
      </c>
      <c r="AR65" s="9">
        <f t="shared" si="60"/>
        <v>7.8262083333333337</v>
      </c>
      <c r="AS65" s="1">
        <f t="shared" si="61"/>
        <v>0.19</v>
      </c>
      <c r="AT65" s="1">
        <f t="shared" si="62"/>
        <v>1486144.3333333333</v>
      </c>
      <c r="AU65" s="1">
        <f t="shared" si="63"/>
        <v>481805480.50761271</v>
      </c>
    </row>
    <row r="66" spans="1:48" x14ac:dyDescent="0.15">
      <c r="C66" s="7">
        <v>8</v>
      </c>
      <c r="D66" s="7">
        <f t="shared" si="64"/>
        <v>25.260983678064498</v>
      </c>
      <c r="E66" s="10">
        <f t="shared" si="65"/>
        <v>25.023270662903201</v>
      </c>
      <c r="F66" s="7" t="s">
        <v>83</v>
      </c>
      <c r="G66" s="1">
        <v>9</v>
      </c>
      <c r="H66" s="9">
        <f t="shared" si="45"/>
        <v>25.260983678064498</v>
      </c>
      <c r="I66" s="9">
        <f t="shared" si="46"/>
        <v>298.4109836780645</v>
      </c>
      <c r="J66" s="9">
        <f t="shared" si="47"/>
        <v>0.35620408925652308</v>
      </c>
      <c r="K66" s="9">
        <f t="shared" si="48"/>
        <v>7.8262083333333337</v>
      </c>
      <c r="L66" s="9">
        <f t="shared" si="49"/>
        <v>7.8262083333333343E-2</v>
      </c>
      <c r="M66" s="1" t="s">
        <v>83</v>
      </c>
      <c r="O66" s="9">
        <f t="shared" si="66"/>
        <v>0.19518504816306603</v>
      </c>
      <c r="P66" s="9">
        <f t="shared" si="50"/>
        <v>6.9525712317415528E-2</v>
      </c>
      <c r="Q66" s="12">
        <f t="shared" si="51"/>
        <v>1.320988534030895E-2</v>
      </c>
      <c r="R66" s="9">
        <f t="shared" si="52"/>
        <v>1.4869795833333335E-2</v>
      </c>
      <c r="S66" s="13">
        <f t="shared" si="53"/>
        <v>0.88837032386797166</v>
      </c>
      <c r="T66" s="2">
        <f t="shared" si="54"/>
        <v>0.01</v>
      </c>
      <c r="U66" s="14">
        <f t="shared" si="55"/>
        <v>8.8837032386797164E-3</v>
      </c>
      <c r="V66" s="13"/>
      <c r="W66" s="2"/>
      <c r="X66" s="14"/>
      <c r="Y66" s="2">
        <v>0.05</v>
      </c>
      <c r="Z66" s="2">
        <v>0.16</v>
      </c>
      <c r="AA66" s="2">
        <f t="shared" si="56"/>
        <v>8.0000000000000002E-3</v>
      </c>
      <c r="AB66" s="2">
        <v>0.02</v>
      </c>
      <c r="AC66" s="2">
        <v>0.03</v>
      </c>
      <c r="AD66" s="2">
        <f t="shared" si="57"/>
        <v>5.9999999999999995E-4</v>
      </c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0.8</v>
      </c>
      <c r="AP66" s="2">
        <f t="shared" si="58"/>
        <v>1.6E-2</v>
      </c>
      <c r="AQ66" s="1">
        <f t="shared" si="59"/>
        <v>3.3483703238679718E-2</v>
      </c>
      <c r="AR66" s="9">
        <f t="shared" si="60"/>
        <v>7.8262083333333337</v>
      </c>
      <c r="AS66" s="1">
        <f t="shared" si="61"/>
        <v>0.19</v>
      </c>
      <c r="AT66" s="1">
        <f t="shared" si="62"/>
        <v>1486144.3333333333</v>
      </c>
      <c r="AU66" s="1">
        <f t="shared" si="63"/>
        <v>495763195.3502351</v>
      </c>
    </row>
    <row r="67" spans="1:48" x14ac:dyDescent="0.15">
      <c r="C67" s="7">
        <v>9</v>
      </c>
      <c r="D67" s="7">
        <f t="shared" si="64"/>
        <v>25.550347975000001</v>
      </c>
      <c r="E67" s="10">
        <f t="shared" si="65"/>
        <v>25.260983678064498</v>
      </c>
      <c r="F67" s="7" t="s">
        <v>83</v>
      </c>
      <c r="G67" s="1">
        <v>10</v>
      </c>
      <c r="H67" s="9">
        <f t="shared" si="45"/>
        <v>25.550347975000001</v>
      </c>
      <c r="I67" s="9">
        <f t="shared" si="46"/>
        <v>298.700347975</v>
      </c>
      <c r="J67" s="9">
        <f t="shared" si="47"/>
        <v>0.36764316551284959</v>
      </c>
      <c r="K67" s="9">
        <f t="shared" si="48"/>
        <v>7.8262083333333337</v>
      </c>
      <c r="L67" s="9">
        <f t="shared" si="49"/>
        <v>7.8262083333333343E-2</v>
      </c>
      <c r="M67" s="1" t="s">
        <v>83</v>
      </c>
      <c r="O67" s="9">
        <f t="shared" si="66"/>
        <v>0.20392141917898385</v>
      </c>
      <c r="P67" s="9">
        <f t="shared" si="50"/>
        <v>7.4970316062834344E-2</v>
      </c>
      <c r="Q67" s="12">
        <f t="shared" si="51"/>
        <v>1.4244360051938526E-2</v>
      </c>
      <c r="R67" s="9">
        <f t="shared" si="52"/>
        <v>1.4869795833333335E-2</v>
      </c>
      <c r="S67" s="13">
        <f t="shared" si="53"/>
        <v>0.9579391816535382</v>
      </c>
      <c r="T67" s="2">
        <f t="shared" si="54"/>
        <v>0.01</v>
      </c>
      <c r="U67" s="14">
        <f t="shared" si="55"/>
        <v>9.5793918165353823E-3</v>
      </c>
      <c r="V67" s="13"/>
      <c r="W67" s="2"/>
      <c r="X67" s="14"/>
      <c r="Y67" s="2">
        <v>0.05</v>
      </c>
      <c r="Z67" s="2">
        <v>0.16</v>
      </c>
      <c r="AA67" s="2">
        <f t="shared" si="56"/>
        <v>8.0000000000000002E-3</v>
      </c>
      <c r="AB67" s="2">
        <v>0.02</v>
      </c>
      <c r="AC67" s="2">
        <v>0.03</v>
      </c>
      <c r="AD67" s="2">
        <f t="shared" si="57"/>
        <v>5.9999999999999995E-4</v>
      </c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0.8</v>
      </c>
      <c r="AP67" s="2">
        <f t="shared" si="58"/>
        <v>1.6E-2</v>
      </c>
      <c r="AQ67" s="1">
        <f t="shared" si="59"/>
        <v>3.4179391816535384E-2</v>
      </c>
      <c r="AR67" s="9">
        <f t="shared" si="60"/>
        <v>7.8262083333333337</v>
      </c>
      <c r="AS67" s="1">
        <f t="shared" si="61"/>
        <v>0.19</v>
      </c>
      <c r="AT67" s="1">
        <f t="shared" si="62"/>
        <v>1486144.3333333333</v>
      </c>
      <c r="AU67" s="1">
        <f t="shared" si="63"/>
        <v>506063632.84569013</v>
      </c>
    </row>
    <row r="68" spans="1:48" x14ac:dyDescent="0.15">
      <c r="C68" s="7">
        <v>10</v>
      </c>
      <c r="D68" s="7">
        <f t="shared" si="64"/>
        <v>25.596023126451598</v>
      </c>
      <c r="E68" s="10">
        <f t="shared" si="65"/>
        <v>25.550347975000001</v>
      </c>
      <c r="F68" s="7" t="s">
        <v>83</v>
      </c>
      <c r="G68" s="1">
        <v>11</v>
      </c>
      <c r="H68" s="9">
        <f t="shared" si="45"/>
        <v>25.596023126451598</v>
      </c>
      <c r="I68" s="9">
        <f t="shared" si="46"/>
        <v>298.74602312645158</v>
      </c>
      <c r="J68" s="9">
        <f t="shared" si="47"/>
        <v>0.36947998744926053</v>
      </c>
      <c r="K68" s="9">
        <f t="shared" si="48"/>
        <v>7.8262083333333337</v>
      </c>
      <c r="L68" s="9">
        <f t="shared" si="49"/>
        <v>7.8262083333333343E-2</v>
      </c>
      <c r="M68" s="1" t="s">
        <v>85</v>
      </c>
      <c r="N68" s="9">
        <f>(O67-P67)*$C$21/100</f>
        <v>0.12250354796034202</v>
      </c>
      <c r="O68" s="9">
        <f t="shared" si="66"/>
        <v>8.4709638489140815E-2</v>
      </c>
      <c r="P68" s="9">
        <f t="shared" si="50"/>
        <v>3.1298516165799144E-2</v>
      </c>
      <c r="Q68" s="12">
        <f t="shared" si="51"/>
        <v>5.9467180715018376E-3</v>
      </c>
      <c r="R68" s="9">
        <f t="shared" si="52"/>
        <v>1.4869795833333335E-2</v>
      </c>
      <c r="S68" s="13">
        <f t="shared" si="53"/>
        <v>0.39991928188894121</v>
      </c>
      <c r="T68" s="2">
        <f t="shared" si="54"/>
        <v>0.01</v>
      </c>
      <c r="U68" s="14">
        <f t="shared" si="55"/>
        <v>3.9991928188894124E-3</v>
      </c>
      <c r="V68" s="13"/>
      <c r="W68" s="2"/>
      <c r="X68" s="14"/>
      <c r="Y68" s="2">
        <v>0.05</v>
      </c>
      <c r="Z68" s="2">
        <v>0.16</v>
      </c>
      <c r="AA68" s="2">
        <f t="shared" si="56"/>
        <v>8.0000000000000002E-3</v>
      </c>
      <c r="AB68" s="2">
        <v>0.02</v>
      </c>
      <c r="AC68" s="2">
        <v>0.03</v>
      </c>
      <c r="AD68" s="2">
        <f t="shared" si="57"/>
        <v>5.9999999999999995E-4</v>
      </c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0.8</v>
      </c>
      <c r="AP68" s="2">
        <f t="shared" si="58"/>
        <v>1.6E-2</v>
      </c>
      <c r="AQ68" s="1">
        <f t="shared" si="59"/>
        <v>2.8599192818889414E-2</v>
      </c>
      <c r="AR68" s="9">
        <f t="shared" si="60"/>
        <v>7.8262083333333337</v>
      </c>
      <c r="AS68" s="1">
        <f t="shared" si="61"/>
        <v>0.19</v>
      </c>
      <c r="AT68" s="1">
        <f t="shared" si="62"/>
        <v>1486144.3333333333</v>
      </c>
      <c r="AU68" s="1">
        <f t="shared" si="63"/>
        <v>423442625.66368318</v>
      </c>
    </row>
    <row r="69" spans="1:48" x14ac:dyDescent="0.15">
      <c r="C69" s="7">
        <v>11</v>
      </c>
      <c r="D69" s="7">
        <f t="shared" si="64"/>
        <v>26.039005311666699</v>
      </c>
      <c r="E69" s="10">
        <f t="shared" si="65"/>
        <v>25.596023126451598</v>
      </c>
      <c r="F69" s="7" t="s">
        <v>85</v>
      </c>
      <c r="G69" s="1">
        <v>12</v>
      </c>
      <c r="H69" s="9">
        <f t="shared" si="45"/>
        <v>26.039005311666699</v>
      </c>
      <c r="I69" s="9">
        <f t="shared" si="46"/>
        <v>299.18900531166668</v>
      </c>
      <c r="J69" s="9">
        <f t="shared" si="47"/>
        <v>0.38774693784757769</v>
      </c>
      <c r="K69" s="9">
        <f t="shared" si="48"/>
        <v>7.8262083333333337</v>
      </c>
      <c r="L69" s="9">
        <f t="shared" si="49"/>
        <v>7.8262083333333343E-2</v>
      </c>
      <c r="M69" s="1" t="s">
        <v>83</v>
      </c>
      <c r="O69" s="9">
        <f t="shared" si="66"/>
        <v>0.13167320565667501</v>
      </c>
      <c r="P69" s="9">
        <f t="shared" si="50"/>
        <v>5.1055882289950082E-2</v>
      </c>
      <c r="Q69" s="12">
        <f t="shared" si="51"/>
        <v>9.7006176350905148E-3</v>
      </c>
      <c r="R69" s="9">
        <f t="shared" si="52"/>
        <v>1.4869795833333335E-2</v>
      </c>
      <c r="S69" s="13">
        <f t="shared" si="53"/>
        <v>0.65237060036458794</v>
      </c>
      <c r="T69" s="2">
        <f t="shared" si="54"/>
        <v>0.01</v>
      </c>
      <c r="U69" s="14">
        <f t="shared" si="55"/>
        <v>6.5237060036458794E-3</v>
      </c>
      <c r="V69" s="13"/>
      <c r="W69" s="2"/>
      <c r="X69" s="14"/>
      <c r="Y69" s="2">
        <v>0.05</v>
      </c>
      <c r="Z69" s="2">
        <v>0.16</v>
      </c>
      <c r="AA69" s="2">
        <f t="shared" si="56"/>
        <v>8.0000000000000002E-3</v>
      </c>
      <c r="AB69" s="2">
        <v>0.02</v>
      </c>
      <c r="AC69" s="2">
        <v>0.03</v>
      </c>
      <c r="AD69" s="2">
        <f t="shared" si="57"/>
        <v>5.9999999999999995E-4</v>
      </c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0.8</v>
      </c>
      <c r="AP69" s="2">
        <f t="shared" si="58"/>
        <v>1.6E-2</v>
      </c>
      <c r="AQ69" s="1">
        <f t="shared" si="59"/>
        <v>3.112370600364588E-2</v>
      </c>
      <c r="AR69" s="9">
        <f t="shared" si="60"/>
        <v>7.8262083333333337</v>
      </c>
      <c r="AS69" s="1">
        <f t="shared" si="61"/>
        <v>0.19</v>
      </c>
      <c r="AT69" s="1">
        <f t="shared" si="62"/>
        <v>1486144.3333333333</v>
      </c>
      <c r="AU69" s="1">
        <f t="shared" si="63"/>
        <v>460820830.64469272</v>
      </c>
      <c r="AV69" s="1">
        <f>SUM(AU58:AU69)</f>
        <v>5560569016.8891678</v>
      </c>
    </row>
    <row r="70" spans="1:48" x14ac:dyDescent="0.15">
      <c r="C70" s="7">
        <v>12</v>
      </c>
      <c r="D70" s="7">
        <f t="shared" si="64"/>
        <v>25.7227926616129</v>
      </c>
      <c r="E70" s="10">
        <f t="shared" si="65"/>
        <v>26.039005311666699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25.259133497419398</v>
      </c>
      <c r="E73" s="7"/>
      <c r="F73" s="7"/>
      <c r="G73" s="1">
        <v>1</v>
      </c>
      <c r="H73" s="9">
        <f t="shared" ref="H73:H84" si="67">E74</f>
        <v>25.259133497419398</v>
      </c>
      <c r="I73" s="9">
        <f t="shared" ref="I73:I84" si="68">H73+273.15</f>
        <v>298.40913349741936</v>
      </c>
      <c r="J73" s="9">
        <f t="shared" ref="J73:J84" si="69">EXP(($C$15*(I73-$C$13))/($C$16*I73*$C$13))</f>
        <v>0.35613203527991966</v>
      </c>
      <c r="K73" s="9">
        <f t="shared" ref="K73:K84" si="70">$B$73/12</f>
        <v>7.5919999999999996</v>
      </c>
      <c r="L73" s="9">
        <f t="shared" ref="L73:L84" si="71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72">O73*J73</f>
        <v>2.7037544118451502E-2</v>
      </c>
      <c r="Q73" s="12">
        <f t="shared" ref="Q73:Q84" si="73">P73*$B$75</f>
        <v>4.8667579413212703E-3</v>
      </c>
      <c r="R73" s="9">
        <f t="shared" ref="R73:R84" si="74">L73*$B$75</f>
        <v>1.36656E-2</v>
      </c>
      <c r="S73" s="13">
        <f t="shared" ref="S73:S84" si="75">Q73/R73</f>
        <v>0.35613203527991966</v>
      </c>
      <c r="T73" s="2">
        <f t="shared" ref="T73:T84" si="76">$B$74/100</f>
        <v>0.01</v>
      </c>
      <c r="U73" s="14">
        <f t="shared" ref="U73:U84" si="77">S73*T73</f>
        <v>3.5613203527991967E-3</v>
      </c>
      <c r="V73" s="13"/>
      <c r="W73" s="2"/>
      <c r="X73" s="14"/>
      <c r="Y73" s="2">
        <v>0.05</v>
      </c>
      <c r="Z73" s="2">
        <v>0.5</v>
      </c>
      <c r="AA73" s="2">
        <f t="shared" ref="AA73:AA84" si="78">Y73*Z73</f>
        <v>2.5000000000000001E-2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0.49</v>
      </c>
      <c r="AP73" s="2">
        <f t="shared" ref="AP73:AP84" si="79">AO73*AN73</f>
        <v>9.7999999999999997E-3</v>
      </c>
      <c r="AQ73" s="1">
        <f t="shared" ref="AQ73:AQ84" si="80">(AP73+AM73+AD73+AA73+U73+X73+AG73+AJ73)</f>
        <v>3.8361320352799197E-2</v>
      </c>
      <c r="AR73" s="9">
        <f t="shared" ref="AR73:AR84" si="81">$B$73/12</f>
        <v>7.5919999999999996</v>
      </c>
      <c r="AS73" s="1">
        <f t="shared" ref="AS73:AS84" si="82">$B$75</f>
        <v>0.18</v>
      </c>
      <c r="AT73" s="1">
        <f t="shared" ref="AT73:AT84" si="83">$E$4/12</f>
        <v>1538592.9166666667</v>
      </c>
      <c r="AU73" s="1">
        <f t="shared" ref="AU73:AU84" si="84">AT73*10000*AS73*0.67*AR73*AQ73</f>
        <v>540406771.94123459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5">D59</f>
        <v>25.505440378064499</v>
      </c>
      <c r="E74" s="10">
        <f t="shared" ref="E74:E85" si="86">D73</f>
        <v>25.259133497419398</v>
      </c>
      <c r="F74" s="7" t="s">
        <v>83</v>
      </c>
      <c r="G74" s="1">
        <v>2</v>
      </c>
      <c r="H74" s="9">
        <f t="shared" si="67"/>
        <v>25.505440378064499</v>
      </c>
      <c r="I74" s="9">
        <f t="shared" si="68"/>
        <v>298.6554403780645</v>
      </c>
      <c r="J74" s="9">
        <f t="shared" si="69"/>
        <v>0.36584556987707051</v>
      </c>
      <c r="K74" s="9">
        <f t="shared" si="70"/>
        <v>7.5919999999999996</v>
      </c>
      <c r="L74" s="9">
        <f t="shared" si="71"/>
        <v>7.5920000000000001E-2</v>
      </c>
      <c r="M74" s="1" t="s">
        <v>83</v>
      </c>
      <c r="O74" s="9">
        <f t="shared" ref="O74:O84" si="87">L74+O73-P73-N74</f>
        <v>0.12480245588154851</v>
      </c>
      <c r="P74" s="9">
        <f t="shared" si="72"/>
        <v>4.5658425594043067E-2</v>
      </c>
      <c r="Q74" s="12">
        <f t="shared" si="73"/>
        <v>8.2185166069277515E-3</v>
      </c>
      <c r="R74" s="9">
        <f t="shared" si="74"/>
        <v>1.36656E-2</v>
      </c>
      <c r="S74" s="13">
        <f t="shared" si="75"/>
        <v>0.60140181235567791</v>
      </c>
      <c r="T74" s="2">
        <f t="shared" si="76"/>
        <v>0.01</v>
      </c>
      <c r="U74" s="14">
        <f t="shared" si="77"/>
        <v>6.0140181235567788E-3</v>
      </c>
      <c r="V74" s="13"/>
      <c r="W74" s="2"/>
      <c r="X74" s="14"/>
      <c r="Y74" s="2">
        <v>0.05</v>
      </c>
      <c r="Z74" s="2">
        <v>0.5</v>
      </c>
      <c r="AA74" s="2">
        <f t="shared" si="78"/>
        <v>2.5000000000000001E-2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0.49</v>
      </c>
      <c r="AP74" s="2">
        <f t="shared" si="79"/>
        <v>9.7999999999999997E-3</v>
      </c>
      <c r="AQ74" s="1">
        <f t="shared" si="80"/>
        <v>4.0814018123556776E-2</v>
      </c>
      <c r="AR74" s="9">
        <f t="shared" si="81"/>
        <v>7.5919999999999996</v>
      </c>
      <c r="AS74" s="1">
        <f t="shared" si="82"/>
        <v>0.18</v>
      </c>
      <c r="AT74" s="1">
        <f t="shared" si="83"/>
        <v>1538592.9166666667</v>
      </c>
      <c r="AU74" s="1">
        <f t="shared" si="84"/>
        <v>574958619.28779888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5"/>
        <v>25.526567407142899</v>
      </c>
      <c r="E75" s="10">
        <f t="shared" si="86"/>
        <v>25.505440378064499</v>
      </c>
      <c r="F75" s="7" t="s">
        <v>83</v>
      </c>
      <c r="G75" s="1">
        <v>3</v>
      </c>
      <c r="H75" s="9">
        <f t="shared" si="67"/>
        <v>25.526567407142899</v>
      </c>
      <c r="I75" s="9">
        <f t="shared" si="68"/>
        <v>298.6765674071429</v>
      </c>
      <c r="J75" s="9">
        <f t="shared" si="69"/>
        <v>0.3666902286123947</v>
      </c>
      <c r="K75" s="9">
        <f t="shared" si="70"/>
        <v>7.5919999999999996</v>
      </c>
      <c r="L75" s="9">
        <f t="shared" si="71"/>
        <v>7.5920000000000001E-2</v>
      </c>
      <c r="M75" s="1" t="s">
        <v>83</v>
      </c>
      <c r="O75" s="9">
        <f t="shared" si="87"/>
        <v>0.15506403028750546</v>
      </c>
      <c r="P75" s="9">
        <f t="shared" si="72"/>
        <v>5.6860464715684671E-2</v>
      </c>
      <c r="Q75" s="12">
        <f t="shared" si="73"/>
        <v>1.023488364882324E-2</v>
      </c>
      <c r="R75" s="9">
        <f t="shared" si="74"/>
        <v>1.36656E-2</v>
      </c>
      <c r="S75" s="13">
        <f t="shared" si="75"/>
        <v>0.74895238034358103</v>
      </c>
      <c r="T75" s="2">
        <f t="shared" si="76"/>
        <v>0.01</v>
      </c>
      <c r="U75" s="14">
        <f t="shared" si="77"/>
        <v>7.4895238034358106E-3</v>
      </c>
      <c r="V75" s="13"/>
      <c r="W75" s="2"/>
      <c r="X75" s="14"/>
      <c r="Y75" s="2">
        <v>0.05</v>
      </c>
      <c r="Z75" s="2">
        <v>0.5</v>
      </c>
      <c r="AA75" s="2">
        <f t="shared" si="78"/>
        <v>2.5000000000000001E-2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0.49</v>
      </c>
      <c r="AP75" s="2">
        <f t="shared" si="79"/>
        <v>9.7999999999999997E-3</v>
      </c>
      <c r="AQ75" s="1">
        <f t="shared" si="80"/>
        <v>4.2289523803435806E-2</v>
      </c>
      <c r="AR75" s="9">
        <f t="shared" si="81"/>
        <v>7.5919999999999996</v>
      </c>
      <c r="AS75" s="1">
        <f t="shared" si="82"/>
        <v>0.18</v>
      </c>
      <c r="AT75" s="1">
        <f t="shared" si="83"/>
        <v>1538592.9166666667</v>
      </c>
      <c r="AU75" s="1">
        <f t="shared" si="84"/>
        <v>595744485.2098043</v>
      </c>
    </row>
    <row r="76" spans="1:48" x14ac:dyDescent="0.15">
      <c r="C76" s="7">
        <v>3</v>
      </c>
      <c r="D76" s="7">
        <f t="shared" si="85"/>
        <v>25.6541112070968</v>
      </c>
      <c r="E76" s="10">
        <f t="shared" si="86"/>
        <v>25.526567407142899</v>
      </c>
      <c r="F76" s="7" t="s">
        <v>83</v>
      </c>
      <c r="G76" s="1">
        <v>4</v>
      </c>
      <c r="H76" s="9">
        <f t="shared" si="67"/>
        <v>25.6541112070968</v>
      </c>
      <c r="I76" s="9">
        <f t="shared" si="68"/>
        <v>298.80411120709675</v>
      </c>
      <c r="J76" s="9">
        <f t="shared" si="69"/>
        <v>0.37182843885450417</v>
      </c>
      <c r="K76" s="9">
        <f t="shared" si="70"/>
        <v>7.5919999999999996</v>
      </c>
      <c r="L76" s="9">
        <f t="shared" si="71"/>
        <v>7.5920000000000001E-2</v>
      </c>
      <c r="M76" s="1" t="s">
        <v>83</v>
      </c>
      <c r="O76" s="9">
        <f t="shared" si="87"/>
        <v>0.17412356557182079</v>
      </c>
      <c r="P76" s="9">
        <f t="shared" si="72"/>
        <v>6.4744093554350013E-2</v>
      </c>
      <c r="Q76" s="12">
        <f t="shared" si="73"/>
        <v>1.1653936839783002E-2</v>
      </c>
      <c r="R76" s="9">
        <f t="shared" si="74"/>
        <v>1.36656E-2</v>
      </c>
      <c r="S76" s="13">
        <f t="shared" si="75"/>
        <v>0.85279364534180735</v>
      </c>
      <c r="T76" s="2">
        <f t="shared" si="76"/>
        <v>0.01</v>
      </c>
      <c r="U76" s="14">
        <f t="shared" si="77"/>
        <v>8.5279364534180738E-3</v>
      </c>
      <c r="V76" s="13"/>
      <c r="W76" s="2"/>
      <c r="X76" s="14"/>
      <c r="Y76" s="2">
        <v>0.05</v>
      </c>
      <c r="Z76" s="2">
        <v>0.5</v>
      </c>
      <c r="AA76" s="2">
        <f t="shared" si="78"/>
        <v>2.5000000000000001E-2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0.49</v>
      </c>
      <c r="AP76" s="2">
        <f t="shared" si="79"/>
        <v>9.7999999999999997E-3</v>
      </c>
      <c r="AQ76" s="1">
        <f t="shared" si="80"/>
        <v>4.3327936453418071E-2</v>
      </c>
      <c r="AR76" s="9">
        <f t="shared" si="81"/>
        <v>7.5919999999999996</v>
      </c>
      <c r="AS76" s="1">
        <f t="shared" si="82"/>
        <v>0.18</v>
      </c>
      <c r="AT76" s="1">
        <f t="shared" si="83"/>
        <v>1538592.9166666667</v>
      </c>
      <c r="AU76" s="1">
        <f t="shared" si="84"/>
        <v>610372897.96929657</v>
      </c>
    </row>
    <row r="77" spans="1:48" x14ac:dyDescent="0.15">
      <c r="C77" s="7">
        <v>4</v>
      </c>
      <c r="D77" s="7">
        <f t="shared" si="85"/>
        <v>25.9225077096667</v>
      </c>
      <c r="E77" s="10">
        <f t="shared" si="86"/>
        <v>25.6541112070968</v>
      </c>
      <c r="F77" s="7" t="s">
        <v>83</v>
      </c>
      <c r="G77" s="1">
        <v>5</v>
      </c>
      <c r="H77" s="9">
        <f t="shared" si="67"/>
        <v>25.9225077096667</v>
      </c>
      <c r="I77" s="9">
        <f t="shared" si="68"/>
        <v>299.0725077096667</v>
      </c>
      <c r="J77" s="9">
        <f t="shared" si="69"/>
        <v>0.38286256088068316</v>
      </c>
      <c r="K77" s="9">
        <f t="shared" si="70"/>
        <v>7.5919999999999996</v>
      </c>
      <c r="L77" s="9">
        <f t="shared" si="71"/>
        <v>7.5920000000000001E-2</v>
      </c>
      <c r="M77" s="1" t="s">
        <v>85</v>
      </c>
      <c r="N77" s="9">
        <f>(O76-P76)*$C$21/100</f>
        <v>0.10391049841659723</v>
      </c>
      <c r="O77" s="9">
        <f t="shared" si="87"/>
        <v>8.1388973600873535E-2</v>
      </c>
      <c r="P77" s="9">
        <f t="shared" si="72"/>
        <v>3.1160790860280757E-2</v>
      </c>
      <c r="Q77" s="12">
        <f t="shared" si="73"/>
        <v>5.6089423548505357E-3</v>
      </c>
      <c r="R77" s="9">
        <f t="shared" si="74"/>
        <v>1.36656E-2</v>
      </c>
      <c r="S77" s="13">
        <f t="shared" si="75"/>
        <v>0.41044245074131658</v>
      </c>
      <c r="T77" s="2">
        <f t="shared" si="76"/>
        <v>0.01</v>
      </c>
      <c r="U77" s="14">
        <f t="shared" si="77"/>
        <v>4.1044245074131659E-3</v>
      </c>
      <c r="V77" s="13"/>
      <c r="W77" s="2"/>
      <c r="X77" s="14"/>
      <c r="Y77" s="2">
        <v>0.05</v>
      </c>
      <c r="Z77" s="2">
        <v>0.5</v>
      </c>
      <c r="AA77" s="2">
        <f t="shared" si="78"/>
        <v>2.5000000000000001E-2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0.49</v>
      </c>
      <c r="AP77" s="2">
        <f t="shared" si="79"/>
        <v>9.7999999999999997E-3</v>
      </c>
      <c r="AQ77" s="1">
        <f t="shared" si="80"/>
        <v>3.890442450741316E-2</v>
      </c>
      <c r="AR77" s="9">
        <f t="shared" si="81"/>
        <v>7.5919999999999996</v>
      </c>
      <c r="AS77" s="1">
        <f t="shared" si="82"/>
        <v>0.18</v>
      </c>
      <c r="AT77" s="1">
        <f t="shared" si="83"/>
        <v>1538592.9166666667</v>
      </c>
      <c r="AU77" s="1">
        <f t="shared" si="84"/>
        <v>548057633.80739534</v>
      </c>
    </row>
    <row r="78" spans="1:48" x14ac:dyDescent="0.15">
      <c r="C78" s="7">
        <v>5</v>
      </c>
      <c r="D78" s="7">
        <f t="shared" si="85"/>
        <v>25.979855843225799</v>
      </c>
      <c r="E78" s="10">
        <f t="shared" si="86"/>
        <v>25.9225077096667</v>
      </c>
      <c r="F78" s="7" t="s">
        <v>85</v>
      </c>
      <c r="G78" s="1">
        <v>6</v>
      </c>
      <c r="H78" s="9">
        <f t="shared" si="67"/>
        <v>25.979855843225799</v>
      </c>
      <c r="I78" s="9">
        <f t="shared" si="68"/>
        <v>299.12985584322576</v>
      </c>
      <c r="J78" s="9">
        <f t="shared" si="69"/>
        <v>0.38525972494523592</v>
      </c>
      <c r="K78" s="9">
        <f t="shared" si="70"/>
        <v>7.5919999999999996</v>
      </c>
      <c r="L78" s="9">
        <f t="shared" si="71"/>
        <v>7.5920000000000001E-2</v>
      </c>
      <c r="M78" s="1" t="s">
        <v>83</v>
      </c>
      <c r="O78" s="9">
        <f t="shared" si="87"/>
        <v>0.12614818274059278</v>
      </c>
      <c r="P78" s="9">
        <f t="shared" si="72"/>
        <v>4.8599814184982132E-2</v>
      </c>
      <c r="Q78" s="12">
        <f t="shared" si="73"/>
        <v>8.7479665532967828E-3</v>
      </c>
      <c r="R78" s="9">
        <f t="shared" si="74"/>
        <v>1.36656E-2</v>
      </c>
      <c r="S78" s="13">
        <f t="shared" si="75"/>
        <v>0.64014507619839467</v>
      </c>
      <c r="T78" s="2">
        <f t="shared" si="76"/>
        <v>0.01</v>
      </c>
      <c r="U78" s="14">
        <f t="shared" si="77"/>
        <v>6.4014507619839468E-3</v>
      </c>
      <c r="V78" s="13"/>
      <c r="W78" s="2"/>
      <c r="X78" s="14"/>
      <c r="Y78" s="2">
        <v>0.05</v>
      </c>
      <c r="Z78" s="2">
        <v>0.5</v>
      </c>
      <c r="AA78" s="2">
        <f t="shared" si="78"/>
        <v>2.5000000000000001E-2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0.49</v>
      </c>
      <c r="AP78" s="2">
        <f t="shared" si="79"/>
        <v>9.7999999999999997E-3</v>
      </c>
      <c r="AQ78" s="1">
        <f t="shared" si="80"/>
        <v>4.1201450761983942E-2</v>
      </c>
      <c r="AR78" s="9">
        <f t="shared" si="81"/>
        <v>7.5919999999999996</v>
      </c>
      <c r="AS78" s="1">
        <f t="shared" si="82"/>
        <v>0.18</v>
      </c>
      <c r="AT78" s="1">
        <f t="shared" si="83"/>
        <v>1538592.9166666667</v>
      </c>
      <c r="AU78" s="1">
        <f t="shared" si="84"/>
        <v>580416492.46712554</v>
      </c>
    </row>
    <row r="79" spans="1:48" x14ac:dyDescent="0.15">
      <c r="C79" s="7">
        <v>6</v>
      </c>
      <c r="D79" s="7">
        <f t="shared" si="85"/>
        <v>25.4285583696667</v>
      </c>
      <c r="E79" s="10">
        <f t="shared" si="86"/>
        <v>25.979855843225799</v>
      </c>
      <c r="F79" s="7" t="s">
        <v>83</v>
      </c>
      <c r="G79" s="1">
        <v>7</v>
      </c>
      <c r="H79" s="9">
        <f t="shared" si="67"/>
        <v>25.4285583696667</v>
      </c>
      <c r="I79" s="9">
        <f t="shared" si="68"/>
        <v>298.57855836966667</v>
      </c>
      <c r="J79" s="9">
        <f t="shared" si="69"/>
        <v>0.36278721694860999</v>
      </c>
      <c r="K79" s="9">
        <f t="shared" si="70"/>
        <v>7.5919999999999996</v>
      </c>
      <c r="L79" s="9">
        <f t="shared" si="71"/>
        <v>7.5920000000000001E-2</v>
      </c>
      <c r="M79" s="1" t="s">
        <v>83</v>
      </c>
      <c r="O79" s="9">
        <f t="shared" si="87"/>
        <v>0.15346836855561066</v>
      </c>
      <c r="P79" s="9">
        <f t="shared" si="72"/>
        <v>5.5676362317933561E-2</v>
      </c>
      <c r="Q79" s="12">
        <f t="shared" si="73"/>
        <v>1.0021745217228041E-2</v>
      </c>
      <c r="R79" s="9">
        <f t="shared" si="74"/>
        <v>1.36656E-2</v>
      </c>
      <c r="S79" s="13">
        <f t="shared" si="75"/>
        <v>0.73335566804443575</v>
      </c>
      <c r="T79" s="2">
        <f t="shared" si="76"/>
        <v>0.01</v>
      </c>
      <c r="U79" s="14">
        <f t="shared" si="77"/>
        <v>7.3335566804443577E-3</v>
      </c>
      <c r="V79" s="13"/>
      <c r="W79" s="2"/>
      <c r="X79" s="14"/>
      <c r="Y79" s="2">
        <v>0.05</v>
      </c>
      <c r="Z79" s="2">
        <v>0.5</v>
      </c>
      <c r="AA79" s="2">
        <f t="shared" si="78"/>
        <v>2.5000000000000001E-2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0.49</v>
      </c>
      <c r="AP79" s="2">
        <f t="shared" si="79"/>
        <v>9.7999999999999997E-3</v>
      </c>
      <c r="AQ79" s="1">
        <f t="shared" si="80"/>
        <v>4.2133556680444356E-2</v>
      </c>
      <c r="AR79" s="9">
        <f t="shared" si="81"/>
        <v>7.5919999999999996</v>
      </c>
      <c r="AS79" s="1">
        <f t="shared" si="82"/>
        <v>0.18</v>
      </c>
      <c r="AT79" s="1">
        <f t="shared" si="83"/>
        <v>1538592.9166666667</v>
      </c>
      <c r="AU79" s="1">
        <f t="shared" si="84"/>
        <v>593547332.2262882</v>
      </c>
    </row>
    <row r="80" spans="1:48" x14ac:dyDescent="0.15">
      <c r="C80" s="7">
        <v>7</v>
      </c>
      <c r="D80" s="7">
        <f t="shared" si="85"/>
        <v>25.023270662903201</v>
      </c>
      <c r="E80" s="10">
        <f t="shared" si="86"/>
        <v>25.4285583696667</v>
      </c>
      <c r="F80" s="7" t="s">
        <v>83</v>
      </c>
      <c r="G80" s="1">
        <v>8</v>
      </c>
      <c r="H80" s="9">
        <f t="shared" si="67"/>
        <v>25.023270662903201</v>
      </c>
      <c r="I80" s="9">
        <f t="shared" si="68"/>
        <v>298.17327066290318</v>
      </c>
      <c r="J80" s="9">
        <f t="shared" si="69"/>
        <v>0.34705774014689883</v>
      </c>
      <c r="K80" s="9">
        <f t="shared" si="70"/>
        <v>7.5919999999999996</v>
      </c>
      <c r="L80" s="9">
        <f t="shared" si="71"/>
        <v>7.5920000000000001E-2</v>
      </c>
      <c r="M80" s="1" t="s">
        <v>83</v>
      </c>
      <c r="O80" s="9">
        <f t="shared" si="87"/>
        <v>0.17371200623767713</v>
      </c>
      <c r="P80" s="9">
        <f t="shared" si="72"/>
        <v>6.0288096321232221E-2</v>
      </c>
      <c r="Q80" s="12">
        <f t="shared" si="73"/>
        <v>1.08518573378218E-2</v>
      </c>
      <c r="R80" s="9">
        <f t="shared" si="74"/>
        <v>1.36656E-2</v>
      </c>
      <c r="S80" s="13">
        <f t="shared" si="75"/>
        <v>0.79410032035342759</v>
      </c>
      <c r="T80" s="2">
        <f t="shared" si="76"/>
        <v>0.01</v>
      </c>
      <c r="U80" s="14">
        <f t="shared" si="77"/>
        <v>7.9410032035342765E-3</v>
      </c>
      <c r="V80" s="13"/>
      <c r="W80" s="2"/>
      <c r="X80" s="14"/>
      <c r="Y80" s="2">
        <v>0.05</v>
      </c>
      <c r="Z80" s="2">
        <v>0.5</v>
      </c>
      <c r="AA80" s="2">
        <f t="shared" si="78"/>
        <v>2.5000000000000001E-2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0.49</v>
      </c>
      <c r="AP80" s="2">
        <f t="shared" si="79"/>
        <v>9.7999999999999997E-3</v>
      </c>
      <c r="AQ80" s="1">
        <f t="shared" si="80"/>
        <v>4.2741003203534272E-2</v>
      </c>
      <c r="AR80" s="9">
        <f t="shared" si="81"/>
        <v>7.5919999999999996</v>
      </c>
      <c r="AS80" s="1">
        <f t="shared" si="82"/>
        <v>0.18</v>
      </c>
      <c r="AT80" s="1">
        <f t="shared" si="83"/>
        <v>1538592.9166666667</v>
      </c>
      <c r="AU80" s="1">
        <f t="shared" si="84"/>
        <v>602104603.23914564</v>
      </c>
    </row>
    <row r="81" spans="1:48" x14ac:dyDescent="0.15">
      <c r="C81" s="7">
        <v>8</v>
      </c>
      <c r="D81" s="7">
        <f t="shared" si="85"/>
        <v>25.260983678064498</v>
      </c>
      <c r="E81" s="10">
        <f t="shared" si="86"/>
        <v>25.023270662903201</v>
      </c>
      <c r="F81" s="7" t="s">
        <v>83</v>
      </c>
      <c r="G81" s="1">
        <v>9</v>
      </c>
      <c r="H81" s="9">
        <f t="shared" si="67"/>
        <v>25.260983678064498</v>
      </c>
      <c r="I81" s="9">
        <f t="shared" si="68"/>
        <v>298.4109836780645</v>
      </c>
      <c r="J81" s="9">
        <f t="shared" si="69"/>
        <v>0.35620408925652308</v>
      </c>
      <c r="K81" s="9">
        <f t="shared" si="70"/>
        <v>7.5919999999999996</v>
      </c>
      <c r="L81" s="9">
        <f t="shared" si="71"/>
        <v>7.5920000000000001E-2</v>
      </c>
      <c r="M81" s="1" t="s">
        <v>83</v>
      </c>
      <c r="O81" s="9">
        <f t="shared" si="87"/>
        <v>0.1893439099164449</v>
      </c>
      <c r="P81" s="9">
        <f t="shared" si="72"/>
        <v>6.7445074988056408E-2</v>
      </c>
      <c r="Q81" s="12">
        <f t="shared" si="73"/>
        <v>1.2140113497850153E-2</v>
      </c>
      <c r="R81" s="9">
        <f t="shared" si="74"/>
        <v>1.36656E-2</v>
      </c>
      <c r="S81" s="13">
        <f t="shared" si="75"/>
        <v>0.88837032386797166</v>
      </c>
      <c r="T81" s="2">
        <f t="shared" si="76"/>
        <v>0.01</v>
      </c>
      <c r="U81" s="14">
        <f t="shared" si="77"/>
        <v>8.8837032386797164E-3</v>
      </c>
      <c r="V81" s="13"/>
      <c r="W81" s="2"/>
      <c r="X81" s="14"/>
      <c r="Y81" s="2">
        <v>0.05</v>
      </c>
      <c r="Z81" s="2">
        <v>0.5</v>
      </c>
      <c r="AA81" s="2">
        <f t="shared" si="78"/>
        <v>2.5000000000000001E-2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0.49</v>
      </c>
      <c r="AP81" s="2">
        <f t="shared" si="79"/>
        <v>9.7999999999999997E-3</v>
      </c>
      <c r="AQ81" s="1">
        <f t="shared" si="80"/>
        <v>4.3683703238679712E-2</v>
      </c>
      <c r="AR81" s="9">
        <f t="shared" si="81"/>
        <v>7.5919999999999996</v>
      </c>
      <c r="AS81" s="1">
        <f t="shared" si="82"/>
        <v>0.18</v>
      </c>
      <c r="AT81" s="1">
        <f t="shared" si="83"/>
        <v>1538592.9166666667</v>
      </c>
      <c r="AU81" s="1">
        <f t="shared" si="84"/>
        <v>615384685.31704688</v>
      </c>
    </row>
    <row r="82" spans="1:48" x14ac:dyDescent="0.15">
      <c r="C82" s="7">
        <v>9</v>
      </c>
      <c r="D82" s="7">
        <f t="shared" si="85"/>
        <v>25.550347975000001</v>
      </c>
      <c r="E82" s="10">
        <f t="shared" si="86"/>
        <v>25.260983678064498</v>
      </c>
      <c r="F82" s="7" t="s">
        <v>83</v>
      </c>
      <c r="G82" s="1">
        <v>10</v>
      </c>
      <c r="H82" s="9">
        <f t="shared" si="67"/>
        <v>25.550347975000001</v>
      </c>
      <c r="I82" s="9">
        <f t="shared" si="68"/>
        <v>298.700347975</v>
      </c>
      <c r="J82" s="9">
        <f t="shared" si="69"/>
        <v>0.36764316551284959</v>
      </c>
      <c r="K82" s="9">
        <f t="shared" si="70"/>
        <v>7.5919999999999996</v>
      </c>
      <c r="L82" s="9">
        <f t="shared" si="71"/>
        <v>7.5920000000000001E-2</v>
      </c>
      <c r="M82" s="1" t="s">
        <v>83</v>
      </c>
      <c r="O82" s="9">
        <f t="shared" si="87"/>
        <v>0.19781883492838848</v>
      </c>
      <c r="P82" s="9">
        <f t="shared" si="72"/>
        <v>7.2726742671136602E-2</v>
      </c>
      <c r="Q82" s="12">
        <f t="shared" si="73"/>
        <v>1.3090813680804588E-2</v>
      </c>
      <c r="R82" s="9">
        <f t="shared" si="74"/>
        <v>1.36656E-2</v>
      </c>
      <c r="S82" s="13">
        <f t="shared" si="75"/>
        <v>0.95793918165353797</v>
      </c>
      <c r="T82" s="2">
        <f t="shared" si="76"/>
        <v>0.01</v>
      </c>
      <c r="U82" s="14">
        <f t="shared" si="77"/>
        <v>9.5793918165353806E-3</v>
      </c>
      <c r="V82" s="13"/>
      <c r="W82" s="2"/>
      <c r="X82" s="14"/>
      <c r="Y82" s="2">
        <v>0.05</v>
      </c>
      <c r="Z82" s="2">
        <v>0.5</v>
      </c>
      <c r="AA82" s="2">
        <f t="shared" si="78"/>
        <v>2.5000000000000001E-2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0.49</v>
      </c>
      <c r="AP82" s="2">
        <f t="shared" si="79"/>
        <v>9.7999999999999997E-3</v>
      </c>
      <c r="AQ82" s="1">
        <f t="shared" si="80"/>
        <v>4.4379391816535378E-2</v>
      </c>
      <c r="AR82" s="9">
        <f t="shared" si="81"/>
        <v>7.5919999999999996</v>
      </c>
      <c r="AS82" s="1">
        <f t="shared" si="82"/>
        <v>0.18</v>
      </c>
      <c r="AT82" s="1">
        <f t="shared" si="83"/>
        <v>1538592.9166666667</v>
      </c>
      <c r="AU82" s="1">
        <f t="shared" si="84"/>
        <v>625185047.11840844</v>
      </c>
    </row>
    <row r="83" spans="1:48" x14ac:dyDescent="0.15">
      <c r="C83" s="7">
        <v>10</v>
      </c>
      <c r="D83" s="7">
        <f t="shared" si="85"/>
        <v>25.596023126451598</v>
      </c>
      <c r="E83" s="10">
        <f t="shared" si="86"/>
        <v>25.550347975000001</v>
      </c>
      <c r="F83" s="7" t="s">
        <v>83</v>
      </c>
      <c r="G83" s="1">
        <v>11</v>
      </c>
      <c r="H83" s="9">
        <f t="shared" si="67"/>
        <v>25.596023126451598</v>
      </c>
      <c r="I83" s="9">
        <f t="shared" si="68"/>
        <v>298.74602312645158</v>
      </c>
      <c r="J83" s="9">
        <f t="shared" si="69"/>
        <v>0.36947998744926053</v>
      </c>
      <c r="K83" s="9">
        <f t="shared" si="70"/>
        <v>7.5919999999999996</v>
      </c>
      <c r="L83" s="9">
        <f t="shared" si="71"/>
        <v>7.5920000000000001E-2</v>
      </c>
      <c r="M83" s="1" t="s">
        <v>85</v>
      </c>
      <c r="N83" s="9">
        <f>(O82-P82)*$C$21/100</f>
        <v>0.11883748764438928</v>
      </c>
      <c r="O83" s="9">
        <f t="shared" si="87"/>
        <v>8.2174604612862578E-2</v>
      </c>
      <c r="P83" s="9">
        <f t="shared" si="72"/>
        <v>3.0361871881008411E-2</v>
      </c>
      <c r="Q83" s="12">
        <f t="shared" si="73"/>
        <v>5.4651369385815135E-3</v>
      </c>
      <c r="R83" s="9">
        <f t="shared" si="74"/>
        <v>1.36656E-2</v>
      </c>
      <c r="S83" s="13">
        <f t="shared" si="75"/>
        <v>0.3999192818889411</v>
      </c>
      <c r="T83" s="2">
        <f t="shared" si="76"/>
        <v>0.01</v>
      </c>
      <c r="U83" s="14">
        <f t="shared" si="77"/>
        <v>3.9991928188894115E-3</v>
      </c>
      <c r="V83" s="13"/>
      <c r="W83" s="2"/>
      <c r="X83" s="14"/>
      <c r="Y83" s="2">
        <v>0.05</v>
      </c>
      <c r="Z83" s="2">
        <v>0.5</v>
      </c>
      <c r="AA83" s="2">
        <f t="shared" si="78"/>
        <v>2.5000000000000001E-2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0.49</v>
      </c>
      <c r="AP83" s="2">
        <f t="shared" si="79"/>
        <v>9.7999999999999997E-3</v>
      </c>
      <c r="AQ83" s="1">
        <f t="shared" si="80"/>
        <v>3.8799192818889411E-2</v>
      </c>
      <c r="AR83" s="9">
        <f t="shared" si="81"/>
        <v>7.5919999999999996</v>
      </c>
      <c r="AS83" s="1">
        <f t="shared" si="82"/>
        <v>0.18</v>
      </c>
      <c r="AT83" s="1">
        <f t="shared" si="83"/>
        <v>1538592.9166666667</v>
      </c>
      <c r="AU83" s="1">
        <f t="shared" si="84"/>
        <v>546575205.24190164</v>
      </c>
    </row>
    <row r="84" spans="1:48" x14ac:dyDescent="0.15">
      <c r="C84" s="7">
        <v>11</v>
      </c>
      <c r="D84" s="7">
        <f t="shared" si="85"/>
        <v>26.039005311666699</v>
      </c>
      <c r="E84" s="10">
        <f t="shared" si="86"/>
        <v>25.596023126451598</v>
      </c>
      <c r="F84" s="7" t="s">
        <v>85</v>
      </c>
      <c r="G84" s="1">
        <v>12</v>
      </c>
      <c r="H84" s="9">
        <f t="shared" si="67"/>
        <v>26.039005311666699</v>
      </c>
      <c r="I84" s="9">
        <f t="shared" si="68"/>
        <v>299.18900531166668</v>
      </c>
      <c r="J84" s="9">
        <f t="shared" si="69"/>
        <v>0.38774693784757769</v>
      </c>
      <c r="K84" s="9">
        <f t="shared" si="70"/>
        <v>7.5919999999999996</v>
      </c>
      <c r="L84" s="9">
        <f t="shared" si="71"/>
        <v>7.5920000000000001E-2</v>
      </c>
      <c r="M84" s="1" t="s">
        <v>83</v>
      </c>
      <c r="O84" s="9">
        <f t="shared" si="87"/>
        <v>0.12773273273185415</v>
      </c>
      <c r="P84" s="9">
        <f t="shared" si="72"/>
        <v>4.9527975979679506E-2</v>
      </c>
      <c r="Q84" s="12">
        <f t="shared" si="73"/>
        <v>8.9150356763423103E-3</v>
      </c>
      <c r="R84" s="9">
        <f t="shared" si="74"/>
        <v>1.36656E-2</v>
      </c>
      <c r="S84" s="13">
        <f t="shared" si="75"/>
        <v>0.65237060036458772</v>
      </c>
      <c r="T84" s="2">
        <f t="shared" si="76"/>
        <v>0.01</v>
      </c>
      <c r="U84" s="14">
        <f t="shared" si="77"/>
        <v>6.5237060036458776E-3</v>
      </c>
      <c r="V84" s="13"/>
      <c r="W84" s="2"/>
      <c r="X84" s="14"/>
      <c r="Y84" s="2">
        <v>0.05</v>
      </c>
      <c r="Z84" s="2">
        <v>0.5</v>
      </c>
      <c r="AA84" s="2">
        <f t="shared" si="78"/>
        <v>2.5000000000000001E-2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0.49</v>
      </c>
      <c r="AP84" s="2">
        <f t="shared" si="79"/>
        <v>9.7999999999999997E-3</v>
      </c>
      <c r="AQ84" s="1">
        <f t="shared" si="80"/>
        <v>4.1323706003645877E-2</v>
      </c>
      <c r="AR84" s="9">
        <f t="shared" si="81"/>
        <v>7.5919999999999996</v>
      </c>
      <c r="AS84" s="1">
        <f t="shared" si="82"/>
        <v>0.18</v>
      </c>
      <c r="AT84" s="1">
        <f t="shared" si="83"/>
        <v>1538592.9166666667</v>
      </c>
      <c r="AU84" s="1">
        <f t="shared" si="84"/>
        <v>582138736.64151299</v>
      </c>
      <c r="AV84" s="1">
        <f>SUM(AU73:AU84)</f>
        <v>7014892510.466959</v>
      </c>
    </row>
    <row r="85" spans="1:48" x14ac:dyDescent="0.15">
      <c r="C85" s="7">
        <v>12</v>
      </c>
      <c r="D85" s="7">
        <f t="shared" si="85"/>
        <v>25.7227926616129</v>
      </c>
      <c r="E85" s="10">
        <f t="shared" si="86"/>
        <v>26.039005311666699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165.81950000000001</v>
      </c>
      <c r="C89" s="7" t="s">
        <v>82</v>
      </c>
      <c r="D89" s="7">
        <f>D73</f>
        <v>25.259133497419398</v>
      </c>
      <c r="E89" s="7"/>
      <c r="F89" s="7"/>
      <c r="G89" s="1">
        <v>1</v>
      </c>
      <c r="H89" s="9">
        <f t="shared" ref="H89:H100" si="88">E90</f>
        <v>25.259133497419398</v>
      </c>
      <c r="I89" s="9">
        <f t="shared" ref="I89:I100" si="89">H89+273.15</f>
        <v>298.40913349741936</v>
      </c>
      <c r="J89" s="9">
        <f t="shared" ref="J89:J100" si="90">EXP(($C$15*(I89-$C$13))/($C$16*I89*$C$13))</f>
        <v>0.35613203527991966</v>
      </c>
      <c r="K89" s="9">
        <f t="shared" ref="K89:K100" si="91">$B$89/12</f>
        <v>13.818291666666667</v>
      </c>
      <c r="L89" s="9">
        <f t="shared" ref="L89:L100" si="92">K89*$B$90/100</f>
        <v>3.1782070833333336</v>
      </c>
      <c r="M89" s="1" t="s">
        <v>83</v>
      </c>
      <c r="O89" s="9">
        <f>L89</f>
        <v>3.1782070833333336</v>
      </c>
      <c r="P89" s="9">
        <f t="shared" ref="P89:P100" si="93">O89*J89</f>
        <v>1.1318613571285574</v>
      </c>
      <c r="Q89" s="12">
        <f t="shared" ref="Q89:Q100" si="94">P89*$B$91</f>
        <v>0.50933761070785089</v>
      </c>
      <c r="R89" s="9">
        <f t="shared" ref="R89:R100" si="95">L89*$B$91</f>
        <v>1.4301931875000002</v>
      </c>
      <c r="S89" s="13">
        <f t="shared" ref="S89:S100" si="96">Q89/R89</f>
        <v>0.35613203527991971</v>
      </c>
      <c r="T89" s="2">
        <f t="shared" ref="T89:T100" si="97">$B$90/100</f>
        <v>0.23</v>
      </c>
      <c r="U89" s="14">
        <f t="shared" ref="U89:U100" si="98">S89*T89</f>
        <v>8.1910368114381543E-2</v>
      </c>
      <c r="V89" s="2">
        <v>220</v>
      </c>
      <c r="W89" s="2">
        <v>0.12</v>
      </c>
      <c r="X89" s="2">
        <v>15.1</v>
      </c>
      <c r="Y89" s="2">
        <v>0.13</v>
      </c>
      <c r="Z89" s="2">
        <v>6</v>
      </c>
      <c r="AA89" s="2">
        <v>0.35</v>
      </c>
      <c r="AB89" s="2"/>
      <c r="AC89" s="2"/>
      <c r="AD89" s="2">
        <v>110</v>
      </c>
      <c r="AE89" s="2">
        <v>0.02</v>
      </c>
      <c r="AF89" s="2">
        <v>3</v>
      </c>
      <c r="AG89" s="2">
        <v>7.0000000000000007E-2</v>
      </c>
      <c r="AH89" s="2">
        <v>7</v>
      </c>
      <c r="AI89" s="2">
        <v>0.08</v>
      </c>
      <c r="AJ89" s="1">
        <f t="shared" ref="AJ89:AJ100" si="99">U89*0.67*AL89+(V89*W89+X89*Y89+Z89*AA89+AB89*AC89+AD89*AE89+AF89*AG89+AH89*AI89)/1000</f>
        <v>5.8128975986486045E-2</v>
      </c>
      <c r="AK89" s="9">
        <f t="shared" ref="AK89:AK100" si="100">$B$89/12</f>
        <v>13.818291666666667</v>
      </c>
      <c r="AL89" s="1">
        <f t="shared" ref="AL89:AL100" si="101">$B$91</f>
        <v>0.45</v>
      </c>
      <c r="AM89" s="17">
        <f t="shared" ref="AM89:AM100" si="102">$E$6/12</f>
        <v>710078.91666666663</v>
      </c>
      <c r="AN89" s="1">
        <f t="shared" ref="AN89:AN100" si="103">AM89*10000*AK89*AJ89</f>
        <v>5703660218.4229221</v>
      </c>
    </row>
    <row r="90" spans="1:48" x14ac:dyDescent="0.15">
      <c r="A90" s="1" t="s">
        <v>84</v>
      </c>
      <c r="B90" s="1">
        <f>H6</f>
        <v>23</v>
      </c>
      <c r="C90" s="7">
        <v>1</v>
      </c>
      <c r="D90" s="7">
        <f t="shared" ref="D90:D101" si="104">D74</f>
        <v>25.505440378064499</v>
      </c>
      <c r="E90" s="10">
        <f t="shared" ref="E90:E101" si="105">D89</f>
        <v>25.259133497419398</v>
      </c>
      <c r="F90" s="7" t="s">
        <v>83</v>
      </c>
      <c r="G90" s="1">
        <v>2</v>
      </c>
      <c r="H90" s="9">
        <f t="shared" si="88"/>
        <v>25.505440378064499</v>
      </c>
      <c r="I90" s="9">
        <f t="shared" si="89"/>
        <v>298.6554403780645</v>
      </c>
      <c r="J90" s="9">
        <f t="shared" si="90"/>
        <v>0.36584556987707051</v>
      </c>
      <c r="K90" s="9">
        <f t="shared" si="91"/>
        <v>13.818291666666667</v>
      </c>
      <c r="L90" s="9">
        <f t="shared" si="92"/>
        <v>3.1782070833333336</v>
      </c>
      <c r="M90" s="1" t="s">
        <v>83</v>
      </c>
      <c r="O90" s="9">
        <f t="shared" ref="O90:O100" si="106">L90+O89-P89-N90</f>
        <v>5.2245528095381095</v>
      </c>
      <c r="P90" s="9">
        <f t="shared" si="93"/>
        <v>1.9113794999583196</v>
      </c>
      <c r="Q90" s="12">
        <f t="shared" si="94"/>
        <v>0.86012077498124384</v>
      </c>
      <c r="R90" s="9">
        <f t="shared" si="95"/>
        <v>1.4301931875000002</v>
      </c>
      <c r="S90" s="13">
        <f t="shared" si="96"/>
        <v>0.6014018123556778</v>
      </c>
      <c r="T90" s="2">
        <f t="shared" si="97"/>
        <v>0.23</v>
      </c>
      <c r="U90" s="14">
        <f t="shared" si="98"/>
        <v>0.13832241684180591</v>
      </c>
      <c r="V90" s="2">
        <v>220</v>
      </c>
      <c r="W90" s="2">
        <v>0.12</v>
      </c>
      <c r="X90" s="2">
        <v>15.1</v>
      </c>
      <c r="Y90" s="2">
        <v>0.13</v>
      </c>
      <c r="Z90" s="2">
        <v>6</v>
      </c>
      <c r="AA90" s="2">
        <v>0.35</v>
      </c>
      <c r="AB90" s="2"/>
      <c r="AC90" s="2"/>
      <c r="AD90" s="2">
        <v>110</v>
      </c>
      <c r="AE90" s="2">
        <v>0.02</v>
      </c>
      <c r="AF90" s="2">
        <v>3</v>
      </c>
      <c r="AG90" s="2">
        <v>7.0000000000000007E-2</v>
      </c>
      <c r="AH90" s="2">
        <v>7</v>
      </c>
      <c r="AI90" s="2">
        <v>0.08</v>
      </c>
      <c r="AJ90" s="1">
        <f t="shared" si="99"/>
        <v>7.513720867780449E-2</v>
      </c>
      <c r="AK90" s="9">
        <f t="shared" si="100"/>
        <v>13.818291666666667</v>
      </c>
      <c r="AL90" s="1">
        <f t="shared" si="101"/>
        <v>0.45</v>
      </c>
      <c r="AM90" s="17">
        <f t="shared" si="102"/>
        <v>710078.91666666663</v>
      </c>
      <c r="AN90" s="1">
        <f t="shared" si="103"/>
        <v>7372521204.5463686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4"/>
        <v>25.526567407142899</v>
      </c>
      <c r="E91" s="10">
        <f t="shared" si="105"/>
        <v>25.505440378064499</v>
      </c>
      <c r="F91" s="7" t="s">
        <v>83</v>
      </c>
      <c r="G91" s="1">
        <v>3</v>
      </c>
      <c r="H91" s="9">
        <f t="shared" si="88"/>
        <v>25.526567407142899</v>
      </c>
      <c r="I91" s="9">
        <f t="shared" si="89"/>
        <v>298.6765674071429</v>
      </c>
      <c r="J91" s="9">
        <f t="shared" si="90"/>
        <v>0.3666902286123947</v>
      </c>
      <c r="K91" s="9">
        <f t="shared" si="91"/>
        <v>13.818291666666667</v>
      </c>
      <c r="L91" s="9">
        <f t="shared" si="92"/>
        <v>3.1782070833333336</v>
      </c>
      <c r="M91" s="1" t="s">
        <v>83</v>
      </c>
      <c r="O91" s="9">
        <f t="shared" si="106"/>
        <v>6.4913803929131246</v>
      </c>
      <c r="P91" s="9">
        <f t="shared" si="93"/>
        <v>2.38032576028733</v>
      </c>
      <c r="Q91" s="12">
        <f t="shared" si="94"/>
        <v>1.0711465921292986</v>
      </c>
      <c r="R91" s="9">
        <f t="shared" si="95"/>
        <v>1.4301931875000002</v>
      </c>
      <c r="S91" s="13">
        <f t="shared" si="96"/>
        <v>0.74895238034358103</v>
      </c>
      <c r="T91" s="2">
        <f t="shared" si="97"/>
        <v>0.23</v>
      </c>
      <c r="U91" s="14">
        <f t="shared" si="98"/>
        <v>0.17225904747902365</v>
      </c>
      <c r="V91" s="2">
        <v>220</v>
      </c>
      <c r="W91" s="2">
        <v>0.12</v>
      </c>
      <c r="X91" s="2">
        <v>15.1</v>
      </c>
      <c r="Y91" s="2">
        <v>0.13</v>
      </c>
      <c r="Z91" s="2">
        <v>6</v>
      </c>
      <c r="AA91" s="2">
        <v>0.35</v>
      </c>
      <c r="AB91" s="2"/>
      <c r="AC91" s="2"/>
      <c r="AD91" s="2">
        <v>110</v>
      </c>
      <c r="AE91" s="2">
        <v>0.02</v>
      </c>
      <c r="AF91" s="2">
        <v>3</v>
      </c>
      <c r="AG91" s="2">
        <v>7.0000000000000007E-2</v>
      </c>
      <c r="AH91" s="2">
        <v>7</v>
      </c>
      <c r="AI91" s="2">
        <v>0.08</v>
      </c>
      <c r="AJ91" s="1">
        <f t="shared" si="99"/>
        <v>8.5369102814925629E-2</v>
      </c>
      <c r="AK91" s="9">
        <f t="shared" si="100"/>
        <v>13.818291666666667</v>
      </c>
      <c r="AL91" s="1">
        <f t="shared" si="101"/>
        <v>0.45</v>
      </c>
      <c r="AM91" s="17">
        <f t="shared" si="102"/>
        <v>710078.91666666663</v>
      </c>
      <c r="AN91" s="1">
        <f t="shared" si="103"/>
        <v>8376482594.8619328</v>
      </c>
    </row>
    <row r="92" spans="1:48" x14ac:dyDescent="0.15">
      <c r="C92" s="7">
        <v>3</v>
      </c>
      <c r="D92" s="7">
        <f t="shared" si="104"/>
        <v>25.6541112070968</v>
      </c>
      <c r="E92" s="10">
        <f t="shared" si="105"/>
        <v>25.526567407142899</v>
      </c>
      <c r="F92" s="7" t="s">
        <v>83</v>
      </c>
      <c r="G92" s="1">
        <v>4</v>
      </c>
      <c r="H92" s="9">
        <f t="shared" si="88"/>
        <v>25.6541112070968</v>
      </c>
      <c r="I92" s="9">
        <f t="shared" si="89"/>
        <v>298.80411120709675</v>
      </c>
      <c r="J92" s="9">
        <f t="shared" si="90"/>
        <v>0.37182843885450417</v>
      </c>
      <c r="K92" s="9">
        <f t="shared" si="91"/>
        <v>13.818291666666667</v>
      </c>
      <c r="L92" s="9">
        <f t="shared" si="92"/>
        <v>3.1782070833333336</v>
      </c>
      <c r="M92" s="1" t="s">
        <v>83</v>
      </c>
      <c r="O92" s="9">
        <f t="shared" si="106"/>
        <v>7.2892617159591291</v>
      </c>
      <c r="P92" s="9">
        <f t="shared" si="93"/>
        <v>2.7103548042469874</v>
      </c>
      <c r="Q92" s="12">
        <f t="shared" si="94"/>
        <v>1.2196596619111444</v>
      </c>
      <c r="R92" s="9">
        <f t="shared" si="95"/>
        <v>1.4301931875000002</v>
      </c>
      <c r="S92" s="13">
        <f t="shared" si="96"/>
        <v>0.85279364534180746</v>
      </c>
      <c r="T92" s="2">
        <f t="shared" si="97"/>
        <v>0.23</v>
      </c>
      <c r="U92" s="14">
        <f t="shared" si="98"/>
        <v>0.19614253842861573</v>
      </c>
      <c r="V92" s="2">
        <v>220</v>
      </c>
      <c r="W92" s="2">
        <v>0.12</v>
      </c>
      <c r="X92" s="2">
        <v>15.1</v>
      </c>
      <c r="Y92" s="2">
        <v>0.13</v>
      </c>
      <c r="Z92" s="2">
        <v>6</v>
      </c>
      <c r="AA92" s="2">
        <v>0.35</v>
      </c>
      <c r="AB92" s="2"/>
      <c r="AC92" s="2"/>
      <c r="AD92" s="2">
        <v>110</v>
      </c>
      <c r="AE92" s="2">
        <v>0.02</v>
      </c>
      <c r="AF92" s="2">
        <v>3</v>
      </c>
      <c r="AG92" s="2">
        <v>7.0000000000000007E-2</v>
      </c>
      <c r="AH92" s="2">
        <v>7</v>
      </c>
      <c r="AI92" s="2">
        <v>0.08</v>
      </c>
      <c r="AJ92" s="1">
        <f t="shared" si="99"/>
        <v>9.2569975336227656E-2</v>
      </c>
      <c r="AK92" s="9">
        <f t="shared" si="100"/>
        <v>13.818291666666667</v>
      </c>
      <c r="AL92" s="1">
        <f t="shared" si="101"/>
        <v>0.45</v>
      </c>
      <c r="AM92" s="17">
        <f t="shared" si="102"/>
        <v>710078.91666666663</v>
      </c>
      <c r="AN92" s="1">
        <f t="shared" si="103"/>
        <v>9083037792.8622112</v>
      </c>
    </row>
    <row r="93" spans="1:48" x14ac:dyDescent="0.15">
      <c r="C93" s="7">
        <v>4</v>
      </c>
      <c r="D93" s="7">
        <f t="shared" si="104"/>
        <v>25.9225077096667</v>
      </c>
      <c r="E93" s="10">
        <f t="shared" si="105"/>
        <v>25.6541112070968</v>
      </c>
      <c r="F93" s="7" t="s">
        <v>83</v>
      </c>
      <c r="G93" s="1">
        <v>5</v>
      </c>
      <c r="H93" s="9">
        <f t="shared" si="88"/>
        <v>25.9225077096667</v>
      </c>
      <c r="I93" s="9">
        <f t="shared" si="89"/>
        <v>299.0725077096667</v>
      </c>
      <c r="J93" s="9">
        <f t="shared" si="90"/>
        <v>0.38286256088068316</v>
      </c>
      <c r="K93" s="9">
        <f t="shared" si="91"/>
        <v>13.818291666666667</v>
      </c>
      <c r="L93" s="9">
        <f t="shared" si="92"/>
        <v>3.1782070833333336</v>
      </c>
      <c r="M93" s="1" t="s">
        <v>85</v>
      </c>
      <c r="N93" s="9">
        <f>(O92-P92)*$C$21/100</f>
        <v>4.3499615661265354</v>
      </c>
      <c r="O93" s="9">
        <f t="shared" si="106"/>
        <v>3.4071524289189385</v>
      </c>
      <c r="P93" s="9">
        <f t="shared" si="93"/>
        <v>1.3044711042467445</v>
      </c>
      <c r="Q93" s="12">
        <f t="shared" si="94"/>
        <v>0.58701199691103501</v>
      </c>
      <c r="R93" s="9">
        <f t="shared" si="95"/>
        <v>1.4301931875000002</v>
      </c>
      <c r="S93" s="13">
        <f t="shared" si="96"/>
        <v>0.4104424507413163</v>
      </c>
      <c r="T93" s="2">
        <f t="shared" si="97"/>
        <v>0.23</v>
      </c>
      <c r="U93" s="14">
        <f t="shared" si="98"/>
        <v>9.440176367050275E-2</v>
      </c>
      <c r="V93" s="2">
        <v>220</v>
      </c>
      <c r="W93" s="2">
        <v>0.12</v>
      </c>
      <c r="X93" s="2">
        <v>15.1</v>
      </c>
      <c r="Y93" s="2">
        <v>0.13</v>
      </c>
      <c r="Z93" s="2">
        <v>6</v>
      </c>
      <c r="AA93" s="2">
        <v>0.35</v>
      </c>
      <c r="AB93" s="2"/>
      <c r="AC93" s="2"/>
      <c r="AD93" s="2">
        <v>110</v>
      </c>
      <c r="AE93" s="2">
        <v>0.02</v>
      </c>
      <c r="AF93" s="2">
        <v>3</v>
      </c>
      <c r="AG93" s="2">
        <v>7.0000000000000007E-2</v>
      </c>
      <c r="AH93" s="2">
        <v>7</v>
      </c>
      <c r="AI93" s="2">
        <v>0.08</v>
      </c>
      <c r="AJ93" s="1">
        <f t="shared" si="99"/>
        <v>6.189513174665659E-2</v>
      </c>
      <c r="AK93" s="9">
        <f t="shared" si="100"/>
        <v>13.818291666666667</v>
      </c>
      <c r="AL93" s="1">
        <f t="shared" si="101"/>
        <v>0.45</v>
      </c>
      <c r="AM93" s="17">
        <f t="shared" si="102"/>
        <v>710078.91666666663</v>
      </c>
      <c r="AN93" s="1">
        <f t="shared" si="103"/>
        <v>6073198343.2758865</v>
      </c>
    </row>
    <row r="94" spans="1:48" x14ac:dyDescent="0.15">
      <c r="C94" s="7">
        <v>5</v>
      </c>
      <c r="D94" s="7">
        <f t="shared" si="104"/>
        <v>25.979855843225799</v>
      </c>
      <c r="E94" s="10">
        <f t="shared" si="105"/>
        <v>25.9225077096667</v>
      </c>
      <c r="F94" s="7" t="s">
        <v>85</v>
      </c>
      <c r="G94" s="1">
        <v>6</v>
      </c>
      <c r="H94" s="9">
        <f t="shared" si="88"/>
        <v>25.979855843225799</v>
      </c>
      <c r="I94" s="9">
        <f t="shared" si="89"/>
        <v>299.12985584322576</v>
      </c>
      <c r="J94" s="9">
        <f t="shared" si="90"/>
        <v>0.38525972494523592</v>
      </c>
      <c r="K94" s="9">
        <f t="shared" si="91"/>
        <v>13.818291666666667</v>
      </c>
      <c r="L94" s="9">
        <f t="shared" si="92"/>
        <v>3.1782070833333336</v>
      </c>
      <c r="M94" s="1" t="s">
        <v>83</v>
      </c>
      <c r="O94" s="9">
        <f t="shared" si="106"/>
        <v>5.2808884080055272</v>
      </c>
      <c r="P94" s="9">
        <f t="shared" si="93"/>
        <v>2.0345136155346943</v>
      </c>
      <c r="Q94" s="12">
        <f t="shared" si="94"/>
        <v>0.91553112699061245</v>
      </c>
      <c r="R94" s="9">
        <f t="shared" si="95"/>
        <v>1.4301931875000002</v>
      </c>
      <c r="S94" s="13">
        <f t="shared" si="96"/>
        <v>0.64014507619839456</v>
      </c>
      <c r="T94" s="2">
        <f t="shared" si="97"/>
        <v>0.23</v>
      </c>
      <c r="U94" s="14">
        <f t="shared" si="98"/>
        <v>0.14723336752563077</v>
      </c>
      <c r="V94" s="2">
        <v>220</v>
      </c>
      <c r="W94" s="2">
        <v>0.12</v>
      </c>
      <c r="X94" s="2">
        <v>15.1</v>
      </c>
      <c r="Y94" s="2">
        <v>0.13</v>
      </c>
      <c r="Z94" s="2">
        <v>6</v>
      </c>
      <c r="AA94" s="2">
        <v>0.35</v>
      </c>
      <c r="AB94" s="2"/>
      <c r="AC94" s="2"/>
      <c r="AD94" s="2">
        <v>110</v>
      </c>
      <c r="AE94" s="2">
        <v>0.02</v>
      </c>
      <c r="AF94" s="2">
        <v>3</v>
      </c>
      <c r="AG94" s="2">
        <v>7.0000000000000007E-2</v>
      </c>
      <c r="AH94" s="2">
        <v>7</v>
      </c>
      <c r="AI94" s="2">
        <v>0.08</v>
      </c>
      <c r="AJ94" s="1">
        <f t="shared" si="99"/>
        <v>7.7823860308977685E-2</v>
      </c>
      <c r="AK94" s="9">
        <f t="shared" si="100"/>
        <v>13.818291666666667</v>
      </c>
      <c r="AL94" s="1">
        <f t="shared" si="101"/>
        <v>0.45</v>
      </c>
      <c r="AM94" s="17">
        <f t="shared" si="102"/>
        <v>710078.91666666663</v>
      </c>
      <c r="AN94" s="1">
        <f t="shared" si="103"/>
        <v>7636137546.8168068</v>
      </c>
    </row>
    <row r="95" spans="1:48" x14ac:dyDescent="0.15">
      <c r="C95" s="7">
        <v>6</v>
      </c>
      <c r="D95" s="7">
        <f t="shared" si="104"/>
        <v>25.4285583696667</v>
      </c>
      <c r="E95" s="10">
        <f t="shared" si="105"/>
        <v>25.979855843225799</v>
      </c>
      <c r="F95" s="7" t="s">
        <v>83</v>
      </c>
      <c r="G95" s="1">
        <v>7</v>
      </c>
      <c r="H95" s="9">
        <f t="shared" si="88"/>
        <v>25.4285583696667</v>
      </c>
      <c r="I95" s="9">
        <f t="shared" si="89"/>
        <v>298.57855836966667</v>
      </c>
      <c r="J95" s="9">
        <f t="shared" si="90"/>
        <v>0.36278721694860999</v>
      </c>
      <c r="K95" s="9">
        <f t="shared" si="91"/>
        <v>13.818291666666667</v>
      </c>
      <c r="L95" s="9">
        <f t="shared" si="92"/>
        <v>3.1782070833333336</v>
      </c>
      <c r="M95" s="1" t="s">
        <v>83</v>
      </c>
      <c r="O95" s="9">
        <f t="shared" si="106"/>
        <v>6.4245818758041668</v>
      </c>
      <c r="P95" s="9">
        <f t="shared" si="93"/>
        <v>2.3307561787814741</v>
      </c>
      <c r="Q95" s="12">
        <f t="shared" si="94"/>
        <v>1.0488402804516634</v>
      </c>
      <c r="R95" s="9">
        <f t="shared" si="95"/>
        <v>1.4301931875000002</v>
      </c>
      <c r="S95" s="13">
        <f t="shared" si="96"/>
        <v>0.73335566804443564</v>
      </c>
      <c r="T95" s="2">
        <f t="shared" si="97"/>
        <v>0.23</v>
      </c>
      <c r="U95" s="14">
        <f t="shared" si="98"/>
        <v>0.16867180365022019</v>
      </c>
      <c r="V95" s="2">
        <v>220</v>
      </c>
      <c r="W95" s="2">
        <v>0.12</v>
      </c>
      <c r="X95" s="2">
        <v>15.1</v>
      </c>
      <c r="Y95" s="2">
        <v>0.13</v>
      </c>
      <c r="Z95" s="2">
        <v>6</v>
      </c>
      <c r="AA95" s="2">
        <v>0.35</v>
      </c>
      <c r="AB95" s="2"/>
      <c r="AC95" s="2"/>
      <c r="AD95" s="2">
        <v>110</v>
      </c>
      <c r="AE95" s="2">
        <v>0.02</v>
      </c>
      <c r="AF95" s="2">
        <v>3</v>
      </c>
      <c r="AG95" s="2">
        <v>7.0000000000000007E-2</v>
      </c>
      <c r="AH95" s="2">
        <v>7</v>
      </c>
      <c r="AI95" s="2">
        <v>0.08</v>
      </c>
      <c r="AJ95" s="1">
        <f t="shared" si="99"/>
        <v>8.4287548800541401E-2</v>
      </c>
      <c r="AK95" s="9">
        <f t="shared" si="100"/>
        <v>13.818291666666667</v>
      </c>
      <c r="AL95" s="1">
        <f t="shared" si="101"/>
        <v>0.45</v>
      </c>
      <c r="AM95" s="17">
        <f t="shared" si="102"/>
        <v>710078.91666666663</v>
      </c>
      <c r="AN95" s="1">
        <f t="shared" si="103"/>
        <v>8270359675.935009</v>
      </c>
    </row>
    <row r="96" spans="1:48" x14ac:dyDescent="0.15">
      <c r="C96" s="7">
        <v>7</v>
      </c>
      <c r="D96" s="7">
        <f t="shared" si="104"/>
        <v>25.023270662903201</v>
      </c>
      <c r="E96" s="10">
        <f t="shared" si="105"/>
        <v>25.4285583696667</v>
      </c>
      <c r="F96" s="7" t="s">
        <v>83</v>
      </c>
      <c r="G96" s="1">
        <v>8</v>
      </c>
      <c r="H96" s="9">
        <f t="shared" si="88"/>
        <v>25.023270662903201</v>
      </c>
      <c r="I96" s="9">
        <f t="shared" si="89"/>
        <v>298.17327066290318</v>
      </c>
      <c r="J96" s="9">
        <f t="shared" si="90"/>
        <v>0.34705774014689883</v>
      </c>
      <c r="K96" s="9">
        <f t="shared" si="91"/>
        <v>13.818291666666667</v>
      </c>
      <c r="L96" s="9">
        <f t="shared" si="92"/>
        <v>3.1782070833333336</v>
      </c>
      <c r="M96" s="1" t="s">
        <v>83</v>
      </c>
      <c r="O96" s="9">
        <f t="shared" si="106"/>
        <v>7.2720327803560263</v>
      </c>
      <c r="P96" s="9">
        <f t="shared" si="93"/>
        <v>2.5238152630245319</v>
      </c>
      <c r="Q96" s="12">
        <f t="shared" si="94"/>
        <v>1.1357168683610395</v>
      </c>
      <c r="R96" s="9">
        <f t="shared" si="95"/>
        <v>1.4301931875000002</v>
      </c>
      <c r="S96" s="13">
        <f t="shared" si="96"/>
        <v>0.79410032035342726</v>
      </c>
      <c r="T96" s="2">
        <f t="shared" si="97"/>
        <v>0.23</v>
      </c>
      <c r="U96" s="14">
        <f t="shared" si="98"/>
        <v>0.18264307368128826</v>
      </c>
      <c r="V96" s="2">
        <v>220</v>
      </c>
      <c r="W96" s="2">
        <v>0.12</v>
      </c>
      <c r="X96" s="2">
        <v>15.1</v>
      </c>
      <c r="Y96" s="2">
        <v>0.13</v>
      </c>
      <c r="Z96" s="2">
        <v>6</v>
      </c>
      <c r="AA96" s="2">
        <v>0.35</v>
      </c>
      <c r="AB96" s="2"/>
      <c r="AC96" s="2"/>
      <c r="AD96" s="2">
        <v>110</v>
      </c>
      <c r="AE96" s="2">
        <v>0.02</v>
      </c>
      <c r="AF96" s="2">
        <v>3</v>
      </c>
      <c r="AG96" s="2">
        <v>7.0000000000000007E-2</v>
      </c>
      <c r="AH96" s="2">
        <v>7</v>
      </c>
      <c r="AI96" s="2">
        <v>0.08</v>
      </c>
      <c r="AJ96" s="1">
        <f t="shared" si="99"/>
        <v>8.8499886714908424E-2</v>
      </c>
      <c r="AK96" s="9">
        <f t="shared" si="100"/>
        <v>13.818291666666667</v>
      </c>
      <c r="AL96" s="1">
        <f t="shared" si="101"/>
        <v>0.45</v>
      </c>
      <c r="AM96" s="17">
        <f t="shared" si="102"/>
        <v>710078.91666666663</v>
      </c>
      <c r="AN96" s="1">
        <f t="shared" si="103"/>
        <v>8683677539.8917961</v>
      </c>
    </row>
    <row r="97" spans="1:50" x14ac:dyDescent="0.15">
      <c r="C97" s="7">
        <v>8</v>
      </c>
      <c r="D97" s="7">
        <f t="shared" si="104"/>
        <v>25.260983678064498</v>
      </c>
      <c r="E97" s="10">
        <f t="shared" si="105"/>
        <v>25.023270662903201</v>
      </c>
      <c r="F97" s="7" t="s">
        <v>83</v>
      </c>
      <c r="G97" s="1">
        <v>9</v>
      </c>
      <c r="H97" s="9">
        <f t="shared" si="88"/>
        <v>25.260983678064498</v>
      </c>
      <c r="I97" s="9">
        <f t="shared" si="89"/>
        <v>298.4109836780645</v>
      </c>
      <c r="J97" s="9">
        <f t="shared" si="90"/>
        <v>0.35620408925652308</v>
      </c>
      <c r="K97" s="9">
        <f t="shared" si="91"/>
        <v>13.818291666666667</v>
      </c>
      <c r="L97" s="9">
        <f t="shared" si="92"/>
        <v>3.1782070833333336</v>
      </c>
      <c r="M97" s="1" t="s">
        <v>83</v>
      </c>
      <c r="O97" s="9">
        <f t="shared" si="106"/>
        <v>7.926424600664828</v>
      </c>
      <c r="P97" s="9">
        <f t="shared" si="93"/>
        <v>2.8234248559403148</v>
      </c>
      <c r="Q97" s="12">
        <f t="shared" si="94"/>
        <v>1.2705411851731416</v>
      </c>
      <c r="R97" s="9">
        <f t="shared" si="95"/>
        <v>1.4301931875000002</v>
      </c>
      <c r="S97" s="13">
        <f t="shared" si="96"/>
        <v>0.88837032386797143</v>
      </c>
      <c r="T97" s="2">
        <f t="shared" si="97"/>
        <v>0.23</v>
      </c>
      <c r="U97" s="14">
        <f t="shared" si="98"/>
        <v>0.20432517448963344</v>
      </c>
      <c r="V97" s="2">
        <v>220</v>
      </c>
      <c r="W97" s="2">
        <v>0.12</v>
      </c>
      <c r="X97" s="2">
        <v>15.1</v>
      </c>
      <c r="Y97" s="2">
        <v>0.13</v>
      </c>
      <c r="Z97" s="2">
        <v>6</v>
      </c>
      <c r="AA97" s="2">
        <v>0.35</v>
      </c>
      <c r="AB97" s="2"/>
      <c r="AC97" s="2"/>
      <c r="AD97" s="2">
        <v>110</v>
      </c>
      <c r="AE97" s="2">
        <v>0.02</v>
      </c>
      <c r="AF97" s="2">
        <v>3</v>
      </c>
      <c r="AG97" s="2">
        <v>7.0000000000000007E-2</v>
      </c>
      <c r="AH97" s="2">
        <v>7</v>
      </c>
      <c r="AI97" s="2">
        <v>0.08</v>
      </c>
      <c r="AJ97" s="1">
        <f t="shared" si="99"/>
        <v>9.5037040108624488E-2</v>
      </c>
      <c r="AK97" s="9">
        <f t="shared" si="100"/>
        <v>13.818291666666667</v>
      </c>
      <c r="AL97" s="1">
        <f t="shared" si="101"/>
        <v>0.45</v>
      </c>
      <c r="AM97" s="17">
        <f t="shared" si="102"/>
        <v>710078.91666666663</v>
      </c>
      <c r="AN97" s="1">
        <f t="shared" si="103"/>
        <v>9325108102.2009449</v>
      </c>
    </row>
    <row r="98" spans="1:50" x14ac:dyDescent="0.15">
      <c r="C98" s="7">
        <v>9</v>
      </c>
      <c r="D98" s="7">
        <f t="shared" si="104"/>
        <v>25.550347975000001</v>
      </c>
      <c r="E98" s="10">
        <f t="shared" si="105"/>
        <v>25.260983678064498</v>
      </c>
      <c r="F98" s="7" t="s">
        <v>83</v>
      </c>
      <c r="G98" s="1">
        <v>10</v>
      </c>
      <c r="H98" s="9">
        <f t="shared" si="88"/>
        <v>25.550347975000001</v>
      </c>
      <c r="I98" s="9">
        <f t="shared" si="89"/>
        <v>298.700347975</v>
      </c>
      <c r="J98" s="9">
        <f t="shared" si="90"/>
        <v>0.36764316551284959</v>
      </c>
      <c r="K98" s="9">
        <f t="shared" si="91"/>
        <v>13.818291666666667</v>
      </c>
      <c r="L98" s="9">
        <f t="shared" si="92"/>
        <v>3.1782070833333336</v>
      </c>
      <c r="M98" s="1" t="s">
        <v>83</v>
      </c>
      <c r="O98" s="9">
        <f t="shared" si="106"/>
        <v>8.2812068280578455</v>
      </c>
      <c r="P98" s="9">
        <f t="shared" si="93"/>
        <v>3.0445290925338107</v>
      </c>
      <c r="Q98" s="12">
        <f t="shared" si="94"/>
        <v>1.3700380916402148</v>
      </c>
      <c r="R98" s="9">
        <f t="shared" si="95"/>
        <v>1.4301931875000002</v>
      </c>
      <c r="S98" s="13">
        <f t="shared" si="96"/>
        <v>0.95793918165353775</v>
      </c>
      <c r="T98" s="2">
        <f t="shared" si="97"/>
        <v>0.23</v>
      </c>
      <c r="U98" s="14">
        <f t="shared" si="98"/>
        <v>0.22032601178031369</v>
      </c>
      <c r="V98" s="2">
        <v>220</v>
      </c>
      <c r="W98" s="2">
        <v>0.12</v>
      </c>
      <c r="X98" s="2">
        <v>15.1</v>
      </c>
      <c r="Y98" s="2">
        <v>0.13</v>
      </c>
      <c r="Z98" s="2">
        <v>6</v>
      </c>
      <c r="AA98" s="2">
        <v>0.35</v>
      </c>
      <c r="AB98" s="2"/>
      <c r="AC98" s="2"/>
      <c r="AD98" s="2">
        <v>110</v>
      </c>
      <c r="AE98" s="2">
        <v>0.02</v>
      </c>
      <c r="AF98" s="2">
        <v>3</v>
      </c>
      <c r="AG98" s="2">
        <v>7.0000000000000007E-2</v>
      </c>
      <c r="AH98" s="2">
        <v>7</v>
      </c>
      <c r="AI98" s="2">
        <v>0.08</v>
      </c>
      <c r="AJ98" s="1">
        <f t="shared" si="99"/>
        <v>9.9861292551764583E-2</v>
      </c>
      <c r="AK98" s="9">
        <f t="shared" si="100"/>
        <v>13.818291666666667</v>
      </c>
      <c r="AL98" s="1">
        <f t="shared" si="101"/>
        <v>0.45</v>
      </c>
      <c r="AM98" s="17">
        <f t="shared" si="102"/>
        <v>710078.91666666663</v>
      </c>
      <c r="AN98" s="1">
        <f t="shared" si="103"/>
        <v>9798467494.4249649</v>
      </c>
    </row>
    <row r="99" spans="1:50" x14ac:dyDescent="0.15">
      <c r="C99" s="7">
        <v>10</v>
      </c>
      <c r="D99" s="7">
        <f t="shared" si="104"/>
        <v>25.596023126451598</v>
      </c>
      <c r="E99" s="10">
        <f t="shared" si="105"/>
        <v>25.550347975000001</v>
      </c>
      <c r="F99" s="7" t="s">
        <v>83</v>
      </c>
      <c r="G99" s="1">
        <v>11</v>
      </c>
      <c r="H99" s="9">
        <f t="shared" si="88"/>
        <v>25.596023126451598</v>
      </c>
      <c r="I99" s="9">
        <f t="shared" si="89"/>
        <v>298.74602312645158</v>
      </c>
      <c r="J99" s="9">
        <f t="shared" si="90"/>
        <v>0.36947998744926053</v>
      </c>
      <c r="K99" s="9">
        <f t="shared" si="91"/>
        <v>13.818291666666667</v>
      </c>
      <c r="L99" s="9">
        <f t="shared" si="92"/>
        <v>3.1782070833333336</v>
      </c>
      <c r="M99" s="1" t="s">
        <v>85</v>
      </c>
      <c r="N99" s="9">
        <f>(O98-P98)*$C$21/100</f>
        <v>4.9748438487478328</v>
      </c>
      <c r="O99" s="9">
        <f t="shared" si="106"/>
        <v>3.4400409701095356</v>
      </c>
      <c r="P99" s="9">
        <f t="shared" si="93"/>
        <v>1.2710262944610131</v>
      </c>
      <c r="Q99" s="12">
        <f t="shared" si="94"/>
        <v>0.57196183250745591</v>
      </c>
      <c r="R99" s="9">
        <f t="shared" si="95"/>
        <v>1.4301931875000002</v>
      </c>
      <c r="S99" s="13">
        <f t="shared" si="96"/>
        <v>0.39991928188894121</v>
      </c>
      <c r="T99" s="2">
        <f t="shared" si="97"/>
        <v>0.23</v>
      </c>
      <c r="U99" s="14">
        <f t="shared" si="98"/>
        <v>9.1981434834456477E-2</v>
      </c>
      <c r="V99" s="2">
        <v>220</v>
      </c>
      <c r="W99" s="2">
        <v>0.12</v>
      </c>
      <c r="X99" s="2">
        <v>15.1</v>
      </c>
      <c r="Y99" s="2">
        <v>0.13</v>
      </c>
      <c r="Z99" s="2">
        <v>6</v>
      </c>
      <c r="AA99" s="2">
        <v>0.35</v>
      </c>
      <c r="AB99" s="2"/>
      <c r="AC99" s="2"/>
      <c r="AD99" s="2">
        <v>110</v>
      </c>
      <c r="AE99" s="2">
        <v>0.02</v>
      </c>
      <c r="AF99" s="2">
        <v>3</v>
      </c>
      <c r="AG99" s="2">
        <v>7.0000000000000007E-2</v>
      </c>
      <c r="AH99" s="2">
        <v>7</v>
      </c>
      <c r="AI99" s="2">
        <v>0.08</v>
      </c>
      <c r="AJ99" s="1">
        <f t="shared" si="99"/>
        <v>6.1165402602588632E-2</v>
      </c>
      <c r="AK99" s="9">
        <f t="shared" si="100"/>
        <v>13.818291666666667</v>
      </c>
      <c r="AL99" s="1">
        <f t="shared" si="101"/>
        <v>0.45</v>
      </c>
      <c r="AM99" s="17">
        <f t="shared" si="102"/>
        <v>710078.91666666663</v>
      </c>
      <c r="AN99" s="1">
        <f t="shared" si="103"/>
        <v>6001596753.5590506</v>
      </c>
    </row>
    <row r="100" spans="1:50" x14ac:dyDescent="0.15">
      <c r="C100" s="7">
        <v>11</v>
      </c>
      <c r="D100" s="7">
        <f t="shared" si="104"/>
        <v>26.039005311666699</v>
      </c>
      <c r="E100" s="10">
        <f t="shared" si="105"/>
        <v>25.596023126451598</v>
      </c>
      <c r="F100" s="7" t="s">
        <v>85</v>
      </c>
      <c r="G100" s="1">
        <v>12</v>
      </c>
      <c r="H100" s="9">
        <f t="shared" si="88"/>
        <v>26.039005311666699</v>
      </c>
      <c r="I100" s="9">
        <f t="shared" si="89"/>
        <v>299.18900531166668</v>
      </c>
      <c r="J100" s="9">
        <f t="shared" si="90"/>
        <v>0.38774693784757769</v>
      </c>
      <c r="K100" s="9">
        <f t="shared" si="91"/>
        <v>13.818291666666667</v>
      </c>
      <c r="L100" s="9">
        <f t="shared" si="92"/>
        <v>3.1782070833333336</v>
      </c>
      <c r="M100" s="1" t="s">
        <v>83</v>
      </c>
      <c r="O100" s="9">
        <f t="shared" si="106"/>
        <v>5.3472217589818563</v>
      </c>
      <c r="P100" s="9">
        <f t="shared" si="93"/>
        <v>2.0733688630371527</v>
      </c>
      <c r="Q100" s="12">
        <f t="shared" si="94"/>
        <v>0.93301598836671873</v>
      </c>
      <c r="R100" s="9">
        <f t="shared" si="95"/>
        <v>1.4301931875000002</v>
      </c>
      <c r="S100" s="13">
        <f t="shared" si="96"/>
        <v>0.65237060036458783</v>
      </c>
      <c r="T100" s="2">
        <f t="shared" si="97"/>
        <v>0.23</v>
      </c>
      <c r="U100" s="14">
        <f t="shared" si="98"/>
        <v>0.1500452380838552</v>
      </c>
      <c r="V100" s="2">
        <v>220</v>
      </c>
      <c r="W100" s="2">
        <v>0.12</v>
      </c>
      <c r="X100" s="2">
        <v>15.1</v>
      </c>
      <c r="Y100" s="2">
        <v>0.13</v>
      </c>
      <c r="Z100" s="2">
        <v>6</v>
      </c>
      <c r="AA100" s="2">
        <v>0.35</v>
      </c>
      <c r="AB100" s="2"/>
      <c r="AC100" s="2"/>
      <c r="AD100" s="2">
        <v>110</v>
      </c>
      <c r="AE100" s="2">
        <v>0.02</v>
      </c>
      <c r="AF100" s="2">
        <v>3</v>
      </c>
      <c r="AG100" s="2">
        <v>7.0000000000000007E-2</v>
      </c>
      <c r="AH100" s="2">
        <v>7</v>
      </c>
      <c r="AI100" s="2">
        <v>0.08</v>
      </c>
      <c r="AJ100" s="1">
        <f t="shared" si="99"/>
        <v>7.8671639282282352E-2</v>
      </c>
      <c r="AK100" s="9">
        <f t="shared" si="100"/>
        <v>13.818291666666667</v>
      </c>
      <c r="AL100" s="1">
        <f t="shared" si="101"/>
        <v>0.45</v>
      </c>
      <c r="AM100" s="17">
        <f t="shared" si="102"/>
        <v>710078.91666666663</v>
      </c>
      <c r="AN100" s="1">
        <f t="shared" si="103"/>
        <v>7719322277.3576889</v>
      </c>
      <c r="AO100" s="1">
        <f>SUM(AN89:AN100)</f>
        <v>94043569544.155609</v>
      </c>
    </row>
    <row r="101" spans="1:50" x14ac:dyDescent="0.15">
      <c r="C101" s="7">
        <v>12</v>
      </c>
      <c r="D101" s="7">
        <f t="shared" si="104"/>
        <v>25.7227926616129</v>
      </c>
      <c r="E101" s="10">
        <f t="shared" si="105"/>
        <v>26.039005311666699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25.259133497419398</v>
      </c>
      <c r="E105" s="7"/>
      <c r="F105" s="7"/>
      <c r="G105" s="1">
        <v>1</v>
      </c>
      <c r="H105" s="9">
        <f t="shared" ref="H105:H116" si="107">E106</f>
        <v>25.259133497419398</v>
      </c>
      <c r="I105" s="9">
        <f t="shared" ref="I105:I116" si="108">H105+273.15</f>
        <v>298.40913349741936</v>
      </c>
      <c r="J105" s="9">
        <f t="shared" ref="J105:J116" si="109">EXP(($C$15*(I105-$C$13))/($C$16*I105*$C$13))</f>
        <v>0.35613203527991966</v>
      </c>
      <c r="K105" s="9">
        <f t="shared" ref="K105:K116" si="110">$B$105/12</f>
        <v>52.122000000000007</v>
      </c>
      <c r="L105" s="9">
        <f t="shared" ref="L105:L116" si="111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12">O105*J105</f>
        <v>0.18562313942859973</v>
      </c>
      <c r="Q105" s="12">
        <f t="shared" ref="Q105:Q116" si="113">P105*$B$107</f>
        <v>5.5686941828579917E-2</v>
      </c>
      <c r="R105" s="9">
        <f t="shared" ref="R105:R116" si="114">L105*$B$107</f>
        <v>0.156366</v>
      </c>
      <c r="S105" s="13">
        <f t="shared" ref="S105:S116" si="115">Q105/R105</f>
        <v>0.35613203527991966</v>
      </c>
      <c r="T105" s="2">
        <f t="shared" ref="T105:T116" si="116">$B$106/100</f>
        <v>0.01</v>
      </c>
      <c r="U105" s="14">
        <f t="shared" ref="U105:U116" si="117">S105*T105</f>
        <v>3.5613203527991967E-3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8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9">AR105*AQ105</f>
        <v>0.01</v>
      </c>
      <c r="AT105" s="1">
        <f t="shared" ref="AT105:AT116" si="120">(AS105+AM105+AD105+AA105+U105+X105+AG105+AJ105+AP105)</f>
        <v>1.8461320352799196E-2</v>
      </c>
      <c r="AU105" s="9">
        <f t="shared" ref="AU105:AU116" si="121">$B$105/12</f>
        <v>52.122000000000007</v>
      </c>
      <c r="AV105" s="1">
        <f t="shared" ref="AV105:AV116" si="122">$B$107</f>
        <v>0.3</v>
      </c>
      <c r="AW105" s="1">
        <f t="shared" ref="AW105:AW116" si="123">$E$7/12</f>
        <v>31213.833333333332</v>
      </c>
      <c r="AX105" s="1">
        <f t="shared" ref="AX105:AX116" si="124">AW105*10000*AV105*0.67*AU105*AT105</f>
        <v>60370808.902767159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5">D90</f>
        <v>25.505440378064499</v>
      </c>
      <c r="E106" s="10">
        <f t="shared" ref="E106:E117" si="126">D105</f>
        <v>25.259133497419398</v>
      </c>
      <c r="F106" s="7" t="s">
        <v>83</v>
      </c>
      <c r="G106" s="1">
        <v>2</v>
      </c>
      <c r="H106" s="9">
        <f t="shared" si="107"/>
        <v>25.505440378064499</v>
      </c>
      <c r="I106" s="9">
        <f t="shared" si="108"/>
        <v>298.6554403780645</v>
      </c>
      <c r="J106" s="9">
        <f t="shared" si="109"/>
        <v>0.36584556987707051</v>
      </c>
      <c r="K106" s="9">
        <f t="shared" si="110"/>
        <v>52.122000000000007</v>
      </c>
      <c r="L106" s="9">
        <f t="shared" si="111"/>
        <v>0.52122000000000002</v>
      </c>
      <c r="M106" s="1" t="s">
        <v>83</v>
      </c>
      <c r="O106" s="9">
        <f t="shared" ref="O106:O116" si="127">L106+O105-P105-N106</f>
        <v>0.85681686057140027</v>
      </c>
      <c r="P106" s="9">
        <f t="shared" si="112"/>
        <v>0.31346265263602641</v>
      </c>
      <c r="Q106" s="12">
        <f t="shared" si="113"/>
        <v>9.4038795790807914E-2</v>
      </c>
      <c r="R106" s="9">
        <f t="shared" si="114"/>
        <v>0.156366</v>
      </c>
      <c r="S106" s="13">
        <f t="shared" si="115"/>
        <v>0.6014018123556778</v>
      </c>
      <c r="T106" s="2">
        <f t="shared" si="116"/>
        <v>0.01</v>
      </c>
      <c r="U106" s="14">
        <f t="shared" si="117"/>
        <v>6.014018123556778E-3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8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9"/>
        <v>0.01</v>
      </c>
      <c r="AT106" s="1">
        <f t="shared" si="120"/>
        <v>2.0914018123556775E-2</v>
      </c>
      <c r="AU106" s="9">
        <f t="shared" si="121"/>
        <v>52.122000000000007</v>
      </c>
      <c r="AV106" s="1">
        <f t="shared" si="122"/>
        <v>0.3</v>
      </c>
      <c r="AW106" s="1">
        <f t="shared" si="123"/>
        <v>31213.833333333332</v>
      </c>
      <c r="AX106" s="1">
        <f t="shared" si="124"/>
        <v>68391435.032696024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5"/>
        <v>25.526567407142899</v>
      </c>
      <c r="E107" s="10">
        <f t="shared" si="126"/>
        <v>25.505440378064499</v>
      </c>
      <c r="F107" s="7" t="s">
        <v>83</v>
      </c>
      <c r="G107" s="1">
        <v>3</v>
      </c>
      <c r="H107" s="9">
        <f t="shared" si="107"/>
        <v>25.526567407142899</v>
      </c>
      <c r="I107" s="9">
        <f t="shared" si="108"/>
        <v>298.6765674071429</v>
      </c>
      <c r="J107" s="9">
        <f t="shared" si="109"/>
        <v>0.3666902286123947</v>
      </c>
      <c r="K107" s="9">
        <f t="shared" si="110"/>
        <v>52.122000000000007</v>
      </c>
      <c r="L107" s="9">
        <f t="shared" si="111"/>
        <v>0.52122000000000002</v>
      </c>
      <c r="M107" s="1" t="s">
        <v>83</v>
      </c>
      <c r="O107" s="9">
        <f t="shared" si="127"/>
        <v>1.0645742079353737</v>
      </c>
      <c r="P107" s="9">
        <f t="shared" si="112"/>
        <v>0.3903689596826812</v>
      </c>
      <c r="Q107" s="12">
        <f t="shared" si="113"/>
        <v>0.11711068790480436</v>
      </c>
      <c r="R107" s="9">
        <f t="shared" si="114"/>
        <v>0.156366</v>
      </c>
      <c r="S107" s="13">
        <f t="shared" si="115"/>
        <v>0.7489523803435808</v>
      </c>
      <c r="T107" s="2">
        <f t="shared" si="116"/>
        <v>0.01</v>
      </c>
      <c r="U107" s="14">
        <f t="shared" si="117"/>
        <v>7.489523803435808E-3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8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9"/>
        <v>0.01</v>
      </c>
      <c r="AT107" s="1">
        <f t="shared" si="120"/>
        <v>2.2389523803435805E-2</v>
      </c>
      <c r="AU107" s="9">
        <f t="shared" si="121"/>
        <v>52.122000000000007</v>
      </c>
      <c r="AV107" s="1">
        <f t="shared" si="122"/>
        <v>0.3</v>
      </c>
      <c r="AW107" s="1">
        <f t="shared" si="123"/>
        <v>31213.833333333332</v>
      </c>
      <c r="AX107" s="1">
        <f t="shared" si="124"/>
        <v>73216521.740073279</v>
      </c>
    </row>
    <row r="108" spans="1:50" x14ac:dyDescent="0.15">
      <c r="C108" s="7">
        <v>3</v>
      </c>
      <c r="D108" s="7">
        <f t="shared" si="125"/>
        <v>25.6541112070968</v>
      </c>
      <c r="E108" s="10">
        <f t="shared" si="126"/>
        <v>25.526567407142899</v>
      </c>
      <c r="F108" s="7" t="s">
        <v>83</v>
      </c>
      <c r="G108" s="1">
        <v>4</v>
      </c>
      <c r="H108" s="9">
        <f t="shared" si="107"/>
        <v>25.6541112070968</v>
      </c>
      <c r="I108" s="9">
        <f t="shared" si="108"/>
        <v>298.80411120709675</v>
      </c>
      <c r="J108" s="9">
        <f t="shared" si="109"/>
        <v>0.37182843885450417</v>
      </c>
      <c r="K108" s="9">
        <f t="shared" si="110"/>
        <v>52.122000000000007</v>
      </c>
      <c r="L108" s="9">
        <f t="shared" si="111"/>
        <v>0.52122000000000002</v>
      </c>
      <c r="M108" s="1" t="s">
        <v>83</v>
      </c>
      <c r="O108" s="9">
        <f t="shared" si="127"/>
        <v>1.1954252482526926</v>
      </c>
      <c r="P108" s="9">
        <f t="shared" si="112"/>
        <v>0.4444931038250568</v>
      </c>
      <c r="Q108" s="12">
        <f t="shared" si="113"/>
        <v>0.13334793114751703</v>
      </c>
      <c r="R108" s="9">
        <f t="shared" si="114"/>
        <v>0.156366</v>
      </c>
      <c r="S108" s="13">
        <f t="shared" si="115"/>
        <v>0.85279364534180724</v>
      </c>
      <c r="T108" s="2">
        <f t="shared" si="116"/>
        <v>0.01</v>
      </c>
      <c r="U108" s="14">
        <f t="shared" si="117"/>
        <v>8.527936453418072E-3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8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9"/>
        <v>0.01</v>
      </c>
      <c r="AT108" s="1">
        <f t="shared" si="120"/>
        <v>2.342793645341807E-2</v>
      </c>
      <c r="AU108" s="9">
        <f t="shared" si="121"/>
        <v>52.122000000000007</v>
      </c>
      <c r="AV108" s="1">
        <f t="shared" si="122"/>
        <v>0.3</v>
      </c>
      <c r="AW108" s="1">
        <f t="shared" si="123"/>
        <v>31213.833333333332</v>
      </c>
      <c r="AX108" s="1">
        <f t="shared" si="124"/>
        <v>76612259.989357814</v>
      </c>
    </row>
    <row r="109" spans="1:50" x14ac:dyDescent="0.15">
      <c r="C109" s="7">
        <v>4</v>
      </c>
      <c r="D109" s="7">
        <f t="shared" si="125"/>
        <v>25.9225077096667</v>
      </c>
      <c r="E109" s="10">
        <f t="shared" si="126"/>
        <v>25.6541112070968</v>
      </c>
      <c r="F109" s="7" t="s">
        <v>83</v>
      </c>
      <c r="G109" s="1">
        <v>5</v>
      </c>
      <c r="H109" s="9">
        <f t="shared" si="107"/>
        <v>25.9225077096667</v>
      </c>
      <c r="I109" s="9">
        <f t="shared" si="108"/>
        <v>299.0725077096667</v>
      </c>
      <c r="J109" s="9">
        <f t="shared" si="109"/>
        <v>0.38286256088068316</v>
      </c>
      <c r="K109" s="9">
        <f t="shared" si="110"/>
        <v>52.122000000000007</v>
      </c>
      <c r="L109" s="9">
        <f t="shared" si="111"/>
        <v>0.52122000000000002</v>
      </c>
      <c r="M109" s="1" t="s">
        <v>85</v>
      </c>
      <c r="N109" s="9">
        <f>(O108-P108)*$C$21/100</f>
        <v>0.71338553720625397</v>
      </c>
      <c r="O109" s="9">
        <f t="shared" si="127"/>
        <v>0.55876660722138183</v>
      </c>
      <c r="P109" s="9">
        <f t="shared" si="112"/>
        <v>0.21393081417538906</v>
      </c>
      <c r="Q109" s="12">
        <f t="shared" si="113"/>
        <v>6.4179244252616716E-2</v>
      </c>
      <c r="R109" s="9">
        <f t="shared" si="114"/>
        <v>0.156366</v>
      </c>
      <c r="S109" s="13">
        <f t="shared" si="115"/>
        <v>0.41044245074131663</v>
      </c>
      <c r="T109" s="2">
        <f t="shared" si="116"/>
        <v>0.01</v>
      </c>
      <c r="U109" s="14">
        <f t="shared" si="117"/>
        <v>4.1044245074131668E-3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8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9"/>
        <v>0.01</v>
      </c>
      <c r="AT109" s="1">
        <f t="shared" si="120"/>
        <v>1.9004424507413166E-2</v>
      </c>
      <c r="AU109" s="9">
        <f t="shared" si="121"/>
        <v>52.122000000000007</v>
      </c>
      <c r="AV109" s="1">
        <f t="shared" si="122"/>
        <v>0.3</v>
      </c>
      <c r="AW109" s="1">
        <f t="shared" si="123"/>
        <v>31213.833333333332</v>
      </c>
      <c r="AX109" s="1">
        <f t="shared" si="124"/>
        <v>62146826.896384142</v>
      </c>
    </row>
    <row r="110" spans="1:50" x14ac:dyDescent="0.15">
      <c r="C110" s="7">
        <v>5</v>
      </c>
      <c r="D110" s="7">
        <f t="shared" si="125"/>
        <v>25.979855843225799</v>
      </c>
      <c r="E110" s="10">
        <f t="shared" si="126"/>
        <v>25.9225077096667</v>
      </c>
      <c r="F110" s="7" t="s">
        <v>85</v>
      </c>
      <c r="G110" s="1">
        <v>6</v>
      </c>
      <c r="H110" s="9">
        <f t="shared" si="107"/>
        <v>25.979855843225799</v>
      </c>
      <c r="I110" s="9">
        <f t="shared" si="108"/>
        <v>299.12985584322576</v>
      </c>
      <c r="J110" s="9">
        <f t="shared" si="109"/>
        <v>0.38525972494523592</v>
      </c>
      <c r="K110" s="9">
        <f t="shared" si="110"/>
        <v>52.122000000000007</v>
      </c>
      <c r="L110" s="9">
        <f t="shared" si="111"/>
        <v>0.52122000000000002</v>
      </c>
      <c r="M110" s="1" t="s">
        <v>83</v>
      </c>
      <c r="O110" s="9">
        <f t="shared" si="127"/>
        <v>0.86605579304599289</v>
      </c>
      <c r="P110" s="9">
        <f t="shared" si="112"/>
        <v>0.33365641661612738</v>
      </c>
      <c r="Q110" s="12">
        <f t="shared" si="113"/>
        <v>0.10009692498483821</v>
      </c>
      <c r="R110" s="9">
        <f t="shared" si="114"/>
        <v>0.156366</v>
      </c>
      <c r="S110" s="13">
        <f t="shared" si="115"/>
        <v>0.64014507619839489</v>
      </c>
      <c r="T110" s="2">
        <f t="shared" si="116"/>
        <v>0.01</v>
      </c>
      <c r="U110" s="14">
        <f t="shared" si="117"/>
        <v>6.4014507619839494E-3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8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9"/>
        <v>0.01</v>
      </c>
      <c r="AT110" s="1">
        <f t="shared" si="120"/>
        <v>2.1301450761983948E-2</v>
      </c>
      <c r="AU110" s="9">
        <f t="shared" si="121"/>
        <v>52.122000000000007</v>
      </c>
      <c r="AV110" s="1">
        <f t="shared" si="122"/>
        <v>0.3</v>
      </c>
      <c r="AW110" s="1">
        <f t="shared" si="123"/>
        <v>31213.833333333332</v>
      </c>
      <c r="AX110" s="1">
        <f t="shared" si="124"/>
        <v>69658387.847023591</v>
      </c>
    </row>
    <row r="111" spans="1:50" x14ac:dyDescent="0.15">
      <c r="C111" s="7">
        <v>6</v>
      </c>
      <c r="D111" s="7">
        <f t="shared" si="125"/>
        <v>25.4285583696667</v>
      </c>
      <c r="E111" s="10">
        <f t="shared" si="126"/>
        <v>25.979855843225799</v>
      </c>
      <c r="F111" s="7" t="s">
        <v>83</v>
      </c>
      <c r="G111" s="1">
        <v>7</v>
      </c>
      <c r="H111" s="9">
        <f t="shared" si="107"/>
        <v>25.4285583696667</v>
      </c>
      <c r="I111" s="9">
        <f t="shared" si="108"/>
        <v>298.57855836966667</v>
      </c>
      <c r="J111" s="9">
        <f t="shared" si="109"/>
        <v>0.36278721694860999</v>
      </c>
      <c r="K111" s="9">
        <f t="shared" si="110"/>
        <v>52.122000000000007</v>
      </c>
      <c r="L111" s="9">
        <f t="shared" si="111"/>
        <v>0.52122000000000002</v>
      </c>
      <c r="M111" s="1" t="s">
        <v>83</v>
      </c>
      <c r="O111" s="9">
        <f t="shared" si="127"/>
        <v>1.0536193764298656</v>
      </c>
      <c r="P111" s="9">
        <f t="shared" si="112"/>
        <v>0.38223964129812082</v>
      </c>
      <c r="Q111" s="12">
        <f t="shared" si="113"/>
        <v>0.11467189238943624</v>
      </c>
      <c r="R111" s="9">
        <f t="shared" si="114"/>
        <v>0.156366</v>
      </c>
      <c r="S111" s="13">
        <f t="shared" si="115"/>
        <v>0.73335566804443575</v>
      </c>
      <c r="T111" s="2">
        <f t="shared" si="116"/>
        <v>0.01</v>
      </c>
      <c r="U111" s="14">
        <f t="shared" si="117"/>
        <v>7.3335566804443577E-3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8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9"/>
        <v>0.01</v>
      </c>
      <c r="AT111" s="1">
        <f t="shared" si="120"/>
        <v>2.2233556680444355E-2</v>
      </c>
      <c r="AU111" s="9">
        <f t="shared" si="121"/>
        <v>52.122000000000007</v>
      </c>
      <c r="AV111" s="1">
        <f t="shared" si="122"/>
        <v>0.3</v>
      </c>
      <c r="AW111" s="1">
        <f t="shared" si="123"/>
        <v>31213.833333333332</v>
      </c>
      <c r="AX111" s="1">
        <f t="shared" si="124"/>
        <v>72706489.889843047</v>
      </c>
    </row>
    <row r="112" spans="1:50" x14ac:dyDescent="0.15">
      <c r="C112" s="7">
        <v>7</v>
      </c>
      <c r="D112" s="7">
        <f t="shared" si="125"/>
        <v>25.023270662903201</v>
      </c>
      <c r="E112" s="10">
        <f t="shared" si="126"/>
        <v>25.4285583696667</v>
      </c>
      <c r="F112" s="7" t="s">
        <v>83</v>
      </c>
      <c r="G112" s="1">
        <v>8</v>
      </c>
      <c r="H112" s="9">
        <f t="shared" si="107"/>
        <v>25.023270662903201</v>
      </c>
      <c r="I112" s="9">
        <f t="shared" si="108"/>
        <v>298.17327066290318</v>
      </c>
      <c r="J112" s="9">
        <f t="shared" si="109"/>
        <v>0.34705774014689883</v>
      </c>
      <c r="K112" s="9">
        <f t="shared" si="110"/>
        <v>52.122000000000007</v>
      </c>
      <c r="L112" s="9">
        <f t="shared" si="111"/>
        <v>0.52122000000000002</v>
      </c>
      <c r="M112" s="1" t="s">
        <v>83</v>
      </c>
      <c r="O112" s="9">
        <f t="shared" si="127"/>
        <v>1.1925997351317448</v>
      </c>
      <c r="P112" s="9">
        <f t="shared" si="112"/>
        <v>0.41390096897461343</v>
      </c>
      <c r="Q112" s="12">
        <f t="shared" si="113"/>
        <v>0.12417029069238403</v>
      </c>
      <c r="R112" s="9">
        <f t="shared" si="114"/>
        <v>0.156366</v>
      </c>
      <c r="S112" s="13">
        <f t="shared" si="115"/>
        <v>0.79410032035342737</v>
      </c>
      <c r="T112" s="2">
        <f t="shared" si="116"/>
        <v>0.01</v>
      </c>
      <c r="U112" s="14">
        <f t="shared" si="117"/>
        <v>7.9410032035342731E-3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8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9"/>
        <v>0.01</v>
      </c>
      <c r="AT112" s="1">
        <f t="shared" si="120"/>
        <v>2.2841003203534271E-2</v>
      </c>
      <c r="AU112" s="9">
        <f t="shared" si="121"/>
        <v>52.122000000000007</v>
      </c>
      <c r="AV112" s="1">
        <f t="shared" si="122"/>
        <v>0.3</v>
      </c>
      <c r="AW112" s="1">
        <f t="shared" si="123"/>
        <v>31213.833333333332</v>
      </c>
      <c r="AX112" s="1">
        <f t="shared" si="124"/>
        <v>74692915.414307296</v>
      </c>
    </row>
    <row r="113" spans="1:53" x14ac:dyDescent="0.15">
      <c r="C113" s="7">
        <v>8</v>
      </c>
      <c r="D113" s="7">
        <f t="shared" si="125"/>
        <v>25.260983678064498</v>
      </c>
      <c r="E113" s="10">
        <f t="shared" si="126"/>
        <v>25.023270662903201</v>
      </c>
      <c r="F113" s="7" t="s">
        <v>83</v>
      </c>
      <c r="G113" s="1">
        <v>9</v>
      </c>
      <c r="H113" s="9">
        <f t="shared" si="107"/>
        <v>25.260983678064498</v>
      </c>
      <c r="I113" s="9">
        <f t="shared" si="108"/>
        <v>298.4109836780645</v>
      </c>
      <c r="J113" s="9">
        <f t="shared" si="109"/>
        <v>0.35620408925652308</v>
      </c>
      <c r="K113" s="9">
        <f t="shared" si="110"/>
        <v>52.122000000000007</v>
      </c>
      <c r="L113" s="9">
        <f t="shared" si="111"/>
        <v>0.52122000000000002</v>
      </c>
      <c r="M113" s="1" t="s">
        <v>83</v>
      </c>
      <c r="O113" s="9">
        <f t="shared" si="127"/>
        <v>1.2999187661571314</v>
      </c>
      <c r="P113" s="9">
        <f t="shared" si="112"/>
        <v>0.4630363802064642</v>
      </c>
      <c r="Q113" s="12">
        <f t="shared" si="113"/>
        <v>0.13891091406193926</v>
      </c>
      <c r="R113" s="9">
        <f t="shared" si="114"/>
        <v>0.156366</v>
      </c>
      <c r="S113" s="13">
        <f t="shared" si="115"/>
        <v>0.88837032386797166</v>
      </c>
      <c r="T113" s="2">
        <f t="shared" si="116"/>
        <v>0.01</v>
      </c>
      <c r="U113" s="14">
        <f t="shared" si="117"/>
        <v>8.8837032386797164E-3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8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9"/>
        <v>0.01</v>
      </c>
      <c r="AT113" s="1">
        <f t="shared" si="120"/>
        <v>2.3783703238679718E-2</v>
      </c>
      <c r="AU113" s="9">
        <f t="shared" si="121"/>
        <v>52.122000000000007</v>
      </c>
      <c r="AV113" s="1">
        <f t="shared" si="122"/>
        <v>0.3</v>
      </c>
      <c r="AW113" s="1">
        <f t="shared" si="123"/>
        <v>31213.833333333332</v>
      </c>
      <c r="AX113" s="1">
        <f t="shared" si="124"/>
        <v>77775661.533588424</v>
      </c>
    </row>
    <row r="114" spans="1:53" x14ac:dyDescent="0.15">
      <c r="C114" s="7">
        <v>9</v>
      </c>
      <c r="D114" s="7">
        <f t="shared" si="125"/>
        <v>25.550347975000001</v>
      </c>
      <c r="E114" s="10">
        <f t="shared" si="126"/>
        <v>25.260983678064498</v>
      </c>
      <c r="F114" s="7" t="s">
        <v>83</v>
      </c>
      <c r="G114" s="1">
        <v>10</v>
      </c>
      <c r="H114" s="9">
        <f t="shared" si="107"/>
        <v>25.550347975000001</v>
      </c>
      <c r="I114" s="9">
        <f t="shared" si="108"/>
        <v>298.700347975</v>
      </c>
      <c r="J114" s="9">
        <f t="shared" si="109"/>
        <v>0.36764316551284959</v>
      </c>
      <c r="K114" s="9">
        <f t="shared" si="110"/>
        <v>52.122000000000007</v>
      </c>
      <c r="L114" s="9">
        <f t="shared" si="111"/>
        <v>0.52122000000000002</v>
      </c>
      <c r="M114" s="1" t="s">
        <v>83</v>
      </c>
      <c r="O114" s="9">
        <f t="shared" si="127"/>
        <v>1.3581023859506671</v>
      </c>
      <c r="P114" s="9">
        <f t="shared" si="112"/>
        <v>0.49929706026145704</v>
      </c>
      <c r="Q114" s="12">
        <f t="shared" si="113"/>
        <v>0.14978911807843712</v>
      </c>
      <c r="R114" s="9">
        <f t="shared" si="114"/>
        <v>0.156366</v>
      </c>
      <c r="S114" s="13">
        <f t="shared" si="115"/>
        <v>0.95793918165353797</v>
      </c>
      <c r="T114" s="2">
        <f t="shared" si="116"/>
        <v>0.01</v>
      </c>
      <c r="U114" s="14">
        <f t="shared" si="117"/>
        <v>9.5793918165353806E-3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8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9"/>
        <v>0.01</v>
      </c>
      <c r="AT114" s="1">
        <f t="shared" si="120"/>
        <v>2.4479391816535384E-2</v>
      </c>
      <c r="AU114" s="9">
        <f t="shared" si="121"/>
        <v>52.122000000000007</v>
      </c>
      <c r="AV114" s="1">
        <f t="shared" si="122"/>
        <v>0.3</v>
      </c>
      <c r="AW114" s="1">
        <f t="shared" si="123"/>
        <v>31213.833333333332</v>
      </c>
      <c r="AX114" s="1">
        <f t="shared" si="124"/>
        <v>80050649.529406086</v>
      </c>
    </row>
    <row r="115" spans="1:53" x14ac:dyDescent="0.15">
      <c r="C115" s="7">
        <v>10</v>
      </c>
      <c r="D115" s="7">
        <f t="shared" si="125"/>
        <v>25.596023126451598</v>
      </c>
      <c r="E115" s="10">
        <f t="shared" si="126"/>
        <v>25.550347975000001</v>
      </c>
      <c r="F115" s="7" t="s">
        <v>83</v>
      </c>
      <c r="G115" s="1">
        <v>11</v>
      </c>
      <c r="H115" s="9">
        <f t="shared" si="107"/>
        <v>25.596023126451598</v>
      </c>
      <c r="I115" s="9">
        <f t="shared" si="108"/>
        <v>298.74602312645158</v>
      </c>
      <c r="J115" s="9">
        <f t="shared" si="109"/>
        <v>0.36947998744926053</v>
      </c>
      <c r="K115" s="9">
        <f t="shared" si="110"/>
        <v>52.122000000000007</v>
      </c>
      <c r="L115" s="9">
        <f t="shared" si="111"/>
        <v>0.52122000000000002</v>
      </c>
      <c r="M115" s="1" t="s">
        <v>85</v>
      </c>
      <c r="N115" s="9">
        <f>(O114-P114)*$C$21/100</f>
        <v>0.81586505940474963</v>
      </c>
      <c r="O115" s="9">
        <f t="shared" si="127"/>
        <v>0.56416026628446048</v>
      </c>
      <c r="P115" s="9">
        <f t="shared" si="112"/>
        <v>0.20844592810615392</v>
      </c>
      <c r="Q115" s="12">
        <f t="shared" si="113"/>
        <v>6.2533778431846168E-2</v>
      </c>
      <c r="R115" s="9">
        <f t="shared" si="114"/>
        <v>0.156366</v>
      </c>
      <c r="S115" s="13">
        <f t="shared" si="115"/>
        <v>0.3999192818889411</v>
      </c>
      <c r="T115" s="2">
        <f t="shared" si="116"/>
        <v>0.01</v>
      </c>
      <c r="U115" s="14">
        <f t="shared" si="117"/>
        <v>3.9991928188894115E-3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8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9"/>
        <v>0.01</v>
      </c>
      <c r="AT115" s="1">
        <f t="shared" si="120"/>
        <v>1.889919281888941E-2</v>
      </c>
      <c r="AU115" s="9">
        <f t="shared" si="121"/>
        <v>52.122000000000007</v>
      </c>
      <c r="AV115" s="1">
        <f t="shared" si="122"/>
        <v>0.3</v>
      </c>
      <c r="AW115" s="1">
        <f t="shared" si="123"/>
        <v>31213.833333333332</v>
      </c>
      <c r="AX115" s="1">
        <f t="shared" si="124"/>
        <v>61802706.213953108</v>
      </c>
    </row>
    <row r="116" spans="1:53" x14ac:dyDescent="0.15">
      <c r="C116" s="7">
        <v>11</v>
      </c>
      <c r="D116" s="7">
        <f t="shared" si="125"/>
        <v>26.039005311666699</v>
      </c>
      <c r="E116" s="10">
        <f t="shared" si="126"/>
        <v>25.596023126451598</v>
      </c>
      <c r="F116" s="7" t="s">
        <v>85</v>
      </c>
      <c r="G116" s="1">
        <v>12</v>
      </c>
      <c r="H116" s="9">
        <f t="shared" si="107"/>
        <v>26.039005311666699</v>
      </c>
      <c r="I116" s="9">
        <f t="shared" si="108"/>
        <v>299.18900531166668</v>
      </c>
      <c r="J116" s="9">
        <f t="shared" si="109"/>
        <v>0.38774693784757769</v>
      </c>
      <c r="K116" s="9">
        <f t="shared" si="110"/>
        <v>52.122000000000007</v>
      </c>
      <c r="L116" s="9">
        <f t="shared" si="111"/>
        <v>0.52122000000000002</v>
      </c>
      <c r="M116" s="1" t="s">
        <v>83</v>
      </c>
      <c r="O116" s="9">
        <f t="shared" si="127"/>
        <v>0.87693433817830657</v>
      </c>
      <c r="P116" s="9">
        <f t="shared" si="112"/>
        <v>0.34002860432203053</v>
      </c>
      <c r="Q116" s="12">
        <f t="shared" si="113"/>
        <v>0.10200858129660915</v>
      </c>
      <c r="R116" s="9">
        <f t="shared" si="114"/>
        <v>0.156366</v>
      </c>
      <c r="S116" s="13">
        <f t="shared" si="115"/>
        <v>0.65237060036458794</v>
      </c>
      <c r="T116" s="2">
        <f t="shared" si="116"/>
        <v>0.01</v>
      </c>
      <c r="U116" s="14">
        <f t="shared" si="117"/>
        <v>6.5237060036458794E-3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8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9"/>
        <v>0.01</v>
      </c>
      <c r="AT116" s="1">
        <f t="shared" si="120"/>
        <v>2.1423706003645883E-2</v>
      </c>
      <c r="AU116" s="9">
        <f t="shared" si="121"/>
        <v>52.122000000000007</v>
      </c>
      <c r="AV116" s="1">
        <f t="shared" si="122"/>
        <v>0.3</v>
      </c>
      <c r="AW116" s="1">
        <f t="shared" si="123"/>
        <v>31213.833333333332</v>
      </c>
      <c r="AX116" s="1">
        <f t="shared" si="124"/>
        <v>70058177.661115363</v>
      </c>
      <c r="AY116" s="1">
        <f>SUM(AX105:AX116)</f>
        <v>847482840.65051544</v>
      </c>
    </row>
    <row r="117" spans="1:53" x14ac:dyDescent="0.15">
      <c r="C117" s="7">
        <v>12</v>
      </c>
      <c r="D117" s="7">
        <f t="shared" si="125"/>
        <v>25.7227926616129</v>
      </c>
      <c r="E117" s="10">
        <f t="shared" si="126"/>
        <v>26.039005311666699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25.259133497419398</v>
      </c>
      <c r="E121" s="7"/>
      <c r="F121" s="7"/>
      <c r="G121" s="1">
        <v>1</v>
      </c>
      <c r="H121" s="9">
        <f t="shared" ref="H121:H132" si="128">E122</f>
        <v>25.259133497419398</v>
      </c>
      <c r="I121" s="9">
        <f t="shared" ref="I121:I132" si="129">H121+273.15</f>
        <v>298.40913349741936</v>
      </c>
      <c r="J121" s="9">
        <f t="shared" ref="J121:J132" si="130">EXP(($C$15*(I121-$C$13))/($C$16*I121*$C$13))</f>
        <v>0.35613203527991966</v>
      </c>
      <c r="K121" s="9">
        <f t="shared" ref="K121:K132" si="131">$B$121/12</f>
        <v>28.47</v>
      </c>
      <c r="L121" s="9">
        <f t="shared" ref="L121:L132" si="132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33">O121*J121</f>
        <v>0.10139079044419314</v>
      </c>
      <c r="Q121" s="12">
        <f t="shared" ref="Q121:Q132" si="134">P121*$B$123</f>
        <v>3.3458960846583737E-2</v>
      </c>
      <c r="R121" s="9">
        <f t="shared" ref="R121:R132" si="135">L121*$B$123</f>
        <v>9.3951000000000007E-2</v>
      </c>
      <c r="S121" s="13">
        <f t="shared" ref="S121:S132" si="136">Q121/R121</f>
        <v>0.35613203527991966</v>
      </c>
      <c r="T121" s="2">
        <f t="shared" ref="T121:T132" si="137">$B$122/100</f>
        <v>0.01</v>
      </c>
      <c r="U121" s="14">
        <f t="shared" ref="U121:U132" si="138">S121*T121</f>
        <v>3.5613203527991967E-3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9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40">AR121*AQ121</f>
        <v>0.01</v>
      </c>
      <c r="AT121" s="1">
        <f t="shared" ref="AT121:AT132" si="141">(AS121+AM121+AD121+AA121+U121+X121+AG121+AJ121+AP121)</f>
        <v>1.8461320352799196E-2</v>
      </c>
      <c r="AU121" s="9">
        <f t="shared" ref="AU121:AU132" si="142">$B$121/12</f>
        <v>28.47</v>
      </c>
      <c r="AV121" s="1">
        <f t="shared" ref="AV121:AV132" si="143">$B$123</f>
        <v>0.33</v>
      </c>
      <c r="AW121" s="1">
        <f t="shared" ref="AW121:AW132" si="144">$E$8/12</f>
        <v>0</v>
      </c>
      <c r="AX121" s="1">
        <f t="shared" ref="AX121:AX132" si="145">AW121*10000*AV121*0.67*AU121*AT121</f>
        <v>0</v>
      </c>
      <c r="AZ121" s="1">
        <f t="shared" ref="AZ121:AZ132" si="146">$E$9/12</f>
        <v>0</v>
      </c>
      <c r="BA121" s="1">
        <f t="shared" ref="BA121:BA132" si="147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8">D106</f>
        <v>25.505440378064499</v>
      </c>
      <c r="E122" s="10">
        <f t="shared" ref="E122:E133" si="149">D121</f>
        <v>25.259133497419398</v>
      </c>
      <c r="F122" s="7" t="s">
        <v>83</v>
      </c>
      <c r="G122" s="1">
        <v>2</v>
      </c>
      <c r="H122" s="9">
        <f t="shared" si="128"/>
        <v>25.505440378064499</v>
      </c>
      <c r="I122" s="9">
        <f t="shared" si="129"/>
        <v>298.6554403780645</v>
      </c>
      <c r="J122" s="9">
        <f t="shared" si="130"/>
        <v>0.36584556987707051</v>
      </c>
      <c r="K122" s="9">
        <f t="shared" si="131"/>
        <v>28.47</v>
      </c>
      <c r="L122" s="9">
        <f t="shared" si="132"/>
        <v>0.28470000000000001</v>
      </c>
      <c r="M122" s="1" t="s">
        <v>83</v>
      </c>
      <c r="O122" s="9">
        <f t="shared" ref="O122:O132" si="150">L122+O121-P121-N122</f>
        <v>0.46800920955580688</v>
      </c>
      <c r="P122" s="9">
        <f t="shared" si="133"/>
        <v>0.1712190959776615</v>
      </c>
      <c r="Q122" s="12">
        <f t="shared" si="134"/>
        <v>5.6502301672628298E-2</v>
      </c>
      <c r="R122" s="9">
        <f t="shared" si="135"/>
        <v>9.3951000000000007E-2</v>
      </c>
      <c r="S122" s="13">
        <f t="shared" si="136"/>
        <v>0.60140181235567791</v>
      </c>
      <c r="T122" s="2">
        <f t="shared" si="137"/>
        <v>0.01</v>
      </c>
      <c r="U122" s="14">
        <f t="shared" si="138"/>
        <v>6.0140181235567788E-3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9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40"/>
        <v>0.01</v>
      </c>
      <c r="AT122" s="1">
        <f t="shared" si="141"/>
        <v>2.0914018123556782E-2</v>
      </c>
      <c r="AU122" s="9">
        <f t="shared" si="142"/>
        <v>28.47</v>
      </c>
      <c r="AV122" s="1">
        <f t="shared" si="143"/>
        <v>0.33</v>
      </c>
      <c r="AW122" s="1">
        <f t="shared" si="144"/>
        <v>0</v>
      </c>
      <c r="AX122" s="1">
        <f t="shared" si="145"/>
        <v>0</v>
      </c>
      <c r="AZ122" s="1">
        <f t="shared" si="146"/>
        <v>0</v>
      </c>
      <c r="BA122" s="1">
        <f t="shared" si="147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8"/>
        <v>25.526567407142899</v>
      </c>
      <c r="E123" s="10">
        <f t="shared" si="149"/>
        <v>25.505440378064499</v>
      </c>
      <c r="F123" s="7" t="s">
        <v>83</v>
      </c>
      <c r="G123" s="1">
        <v>3</v>
      </c>
      <c r="H123" s="9">
        <f t="shared" si="128"/>
        <v>25.526567407142899</v>
      </c>
      <c r="I123" s="9">
        <f t="shared" si="129"/>
        <v>298.6765674071429</v>
      </c>
      <c r="J123" s="9">
        <f t="shared" si="130"/>
        <v>0.3666902286123947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50"/>
        <v>0.5814901135781454</v>
      </c>
      <c r="P123" s="9">
        <f t="shared" si="133"/>
        <v>0.2132267426838175</v>
      </c>
      <c r="Q123" s="12">
        <f t="shared" si="134"/>
        <v>7.0364825085659777E-2</v>
      </c>
      <c r="R123" s="9">
        <f t="shared" si="135"/>
        <v>9.3951000000000007E-2</v>
      </c>
      <c r="S123" s="13">
        <f t="shared" si="136"/>
        <v>0.74895238034358091</v>
      </c>
      <c r="T123" s="2">
        <f t="shared" si="137"/>
        <v>0.01</v>
      </c>
      <c r="U123" s="14">
        <f t="shared" si="138"/>
        <v>7.4895238034358089E-3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9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40"/>
        <v>0.01</v>
      </c>
      <c r="AT123" s="1">
        <f t="shared" si="141"/>
        <v>2.2389523803435812E-2</v>
      </c>
      <c r="AU123" s="9">
        <f t="shared" si="142"/>
        <v>28.47</v>
      </c>
      <c r="AV123" s="1">
        <f t="shared" si="143"/>
        <v>0.33</v>
      </c>
      <c r="AW123" s="1">
        <f t="shared" si="144"/>
        <v>0</v>
      </c>
      <c r="AX123" s="1">
        <f t="shared" si="145"/>
        <v>0</v>
      </c>
      <c r="AZ123" s="1">
        <f t="shared" si="146"/>
        <v>0</v>
      </c>
      <c r="BA123" s="1">
        <f t="shared" si="147"/>
        <v>0</v>
      </c>
    </row>
    <row r="124" spans="1:53" x14ac:dyDescent="0.15">
      <c r="C124" s="7">
        <v>3</v>
      </c>
      <c r="D124" s="7">
        <f t="shared" si="148"/>
        <v>25.6541112070968</v>
      </c>
      <c r="E124" s="10">
        <f t="shared" si="149"/>
        <v>25.526567407142899</v>
      </c>
      <c r="F124" s="7" t="s">
        <v>83</v>
      </c>
      <c r="G124" s="1">
        <v>4</v>
      </c>
      <c r="H124" s="9">
        <f t="shared" si="128"/>
        <v>25.6541112070968</v>
      </c>
      <c r="I124" s="9">
        <f t="shared" si="129"/>
        <v>298.80411120709675</v>
      </c>
      <c r="J124" s="9">
        <f t="shared" si="130"/>
        <v>0.37182843885450417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50"/>
        <v>0.65296337089432788</v>
      </c>
      <c r="P124" s="9">
        <f t="shared" si="133"/>
        <v>0.24279035082881253</v>
      </c>
      <c r="Q124" s="12">
        <f t="shared" si="134"/>
        <v>8.0120815773508144E-2</v>
      </c>
      <c r="R124" s="9">
        <f t="shared" si="135"/>
        <v>9.3951000000000007E-2</v>
      </c>
      <c r="S124" s="13">
        <f t="shared" si="136"/>
        <v>0.85279364534180735</v>
      </c>
      <c r="T124" s="2">
        <f t="shared" si="137"/>
        <v>0.01</v>
      </c>
      <c r="U124" s="14">
        <f t="shared" si="138"/>
        <v>8.5279364534180738E-3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9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40"/>
        <v>0.01</v>
      </c>
      <c r="AT124" s="1">
        <f t="shared" si="141"/>
        <v>2.3427936453418077E-2</v>
      </c>
      <c r="AU124" s="9">
        <f t="shared" si="142"/>
        <v>28.47</v>
      </c>
      <c r="AV124" s="1">
        <f t="shared" si="143"/>
        <v>0.33</v>
      </c>
      <c r="AW124" s="1">
        <f t="shared" si="144"/>
        <v>0</v>
      </c>
      <c r="AX124" s="1">
        <f t="shared" si="145"/>
        <v>0</v>
      </c>
      <c r="AZ124" s="1">
        <f t="shared" si="146"/>
        <v>0</v>
      </c>
      <c r="BA124" s="1">
        <f t="shared" si="147"/>
        <v>0</v>
      </c>
    </row>
    <row r="125" spans="1:53" x14ac:dyDescent="0.15">
      <c r="C125" s="7">
        <v>4</v>
      </c>
      <c r="D125" s="7">
        <f t="shared" si="148"/>
        <v>25.9225077096667</v>
      </c>
      <c r="E125" s="10">
        <f t="shared" si="149"/>
        <v>25.6541112070968</v>
      </c>
      <c r="F125" s="7" t="s">
        <v>83</v>
      </c>
      <c r="G125" s="1">
        <v>5</v>
      </c>
      <c r="H125" s="9">
        <f t="shared" si="128"/>
        <v>25.9225077096667</v>
      </c>
      <c r="I125" s="9">
        <f t="shared" si="129"/>
        <v>299.0725077096667</v>
      </c>
      <c r="J125" s="9">
        <f t="shared" si="130"/>
        <v>0.38286256088068316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0.38966436906223961</v>
      </c>
      <c r="O125" s="9">
        <f t="shared" si="150"/>
        <v>0.30520865100327571</v>
      </c>
      <c r="P125" s="9">
        <f t="shared" si="133"/>
        <v>0.11685296572605282</v>
      </c>
      <c r="Q125" s="12">
        <f t="shared" si="134"/>
        <v>3.8561478689597431E-2</v>
      </c>
      <c r="R125" s="9">
        <f t="shared" si="135"/>
        <v>9.3951000000000007E-2</v>
      </c>
      <c r="S125" s="13">
        <f t="shared" si="136"/>
        <v>0.41044245074131652</v>
      </c>
      <c r="T125" s="2">
        <f t="shared" si="137"/>
        <v>0.01</v>
      </c>
      <c r="U125" s="14">
        <f t="shared" si="138"/>
        <v>4.1044245074131651E-3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9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40"/>
        <v>0.01</v>
      </c>
      <c r="AT125" s="1">
        <f t="shared" si="141"/>
        <v>1.9004424507413166E-2</v>
      </c>
      <c r="AU125" s="9">
        <f t="shared" si="142"/>
        <v>28.47</v>
      </c>
      <c r="AV125" s="1">
        <f t="shared" si="143"/>
        <v>0.33</v>
      </c>
      <c r="AW125" s="1">
        <f t="shared" si="144"/>
        <v>0</v>
      </c>
      <c r="AX125" s="1">
        <f t="shared" si="145"/>
        <v>0</v>
      </c>
      <c r="AZ125" s="1">
        <f t="shared" si="146"/>
        <v>0</v>
      </c>
      <c r="BA125" s="1">
        <f t="shared" si="147"/>
        <v>0</v>
      </c>
    </row>
    <row r="126" spans="1:53" x14ac:dyDescent="0.15">
      <c r="C126" s="7">
        <v>5</v>
      </c>
      <c r="D126" s="7">
        <f t="shared" si="148"/>
        <v>25.979855843225799</v>
      </c>
      <c r="E126" s="10">
        <f t="shared" si="149"/>
        <v>25.9225077096667</v>
      </c>
      <c r="F126" s="7" t="s">
        <v>85</v>
      </c>
      <c r="G126" s="1">
        <v>6</v>
      </c>
      <c r="H126" s="9">
        <f t="shared" si="128"/>
        <v>25.979855843225799</v>
      </c>
      <c r="I126" s="9">
        <f t="shared" si="129"/>
        <v>299.12985584322576</v>
      </c>
      <c r="J126" s="9">
        <f t="shared" si="130"/>
        <v>0.38525972494523592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50"/>
        <v>0.47305568527722291</v>
      </c>
      <c r="P126" s="9">
        <f t="shared" si="133"/>
        <v>0.18224930319368299</v>
      </c>
      <c r="Q126" s="12">
        <f t="shared" si="134"/>
        <v>6.0142270053915391E-2</v>
      </c>
      <c r="R126" s="9">
        <f t="shared" si="135"/>
        <v>9.3951000000000007E-2</v>
      </c>
      <c r="S126" s="13">
        <f t="shared" si="136"/>
        <v>0.64014507619839478</v>
      </c>
      <c r="T126" s="2">
        <f t="shared" si="137"/>
        <v>0.01</v>
      </c>
      <c r="U126" s="14">
        <f t="shared" si="138"/>
        <v>6.4014507619839477E-3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9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40"/>
        <v>0.01</v>
      </c>
      <c r="AT126" s="1">
        <f t="shared" si="141"/>
        <v>2.1301450761983948E-2</v>
      </c>
      <c r="AU126" s="9">
        <f t="shared" si="142"/>
        <v>28.47</v>
      </c>
      <c r="AV126" s="1">
        <f t="shared" si="143"/>
        <v>0.33</v>
      </c>
      <c r="AW126" s="1">
        <f t="shared" si="144"/>
        <v>0</v>
      </c>
      <c r="AX126" s="1">
        <f t="shared" si="145"/>
        <v>0</v>
      </c>
      <c r="AZ126" s="1">
        <f t="shared" si="146"/>
        <v>0</v>
      </c>
      <c r="BA126" s="1">
        <f t="shared" si="147"/>
        <v>0</v>
      </c>
    </row>
    <row r="127" spans="1:53" x14ac:dyDescent="0.15">
      <c r="C127" s="7">
        <v>6</v>
      </c>
      <c r="D127" s="7">
        <f t="shared" si="148"/>
        <v>25.4285583696667</v>
      </c>
      <c r="E127" s="10">
        <f t="shared" si="149"/>
        <v>25.979855843225799</v>
      </c>
      <c r="F127" s="7" t="s">
        <v>83</v>
      </c>
      <c r="G127" s="1">
        <v>7</v>
      </c>
      <c r="H127" s="9">
        <f t="shared" si="128"/>
        <v>25.4285583696667</v>
      </c>
      <c r="I127" s="9">
        <f t="shared" si="129"/>
        <v>298.57855836966667</v>
      </c>
      <c r="J127" s="9">
        <f t="shared" si="130"/>
        <v>0.36278721694860999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50"/>
        <v>0.57550638208353999</v>
      </c>
      <c r="P127" s="9">
        <f t="shared" si="133"/>
        <v>0.20878635869225085</v>
      </c>
      <c r="Q127" s="12">
        <f t="shared" si="134"/>
        <v>6.889949836844278E-2</v>
      </c>
      <c r="R127" s="9">
        <f t="shared" si="135"/>
        <v>9.3951000000000007E-2</v>
      </c>
      <c r="S127" s="13">
        <f t="shared" si="136"/>
        <v>0.73335566804443564</v>
      </c>
      <c r="T127" s="2">
        <f t="shared" si="137"/>
        <v>0.01</v>
      </c>
      <c r="U127" s="14">
        <f t="shared" si="138"/>
        <v>7.3335566804443569E-3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9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40"/>
        <v>0.01</v>
      </c>
      <c r="AT127" s="1">
        <f t="shared" si="141"/>
        <v>2.2233556680444355E-2</v>
      </c>
      <c r="AU127" s="9">
        <f t="shared" si="142"/>
        <v>28.47</v>
      </c>
      <c r="AV127" s="1">
        <f t="shared" si="143"/>
        <v>0.33</v>
      </c>
      <c r="AW127" s="1">
        <f t="shared" si="144"/>
        <v>0</v>
      </c>
      <c r="AX127" s="1">
        <f t="shared" si="145"/>
        <v>0</v>
      </c>
      <c r="AZ127" s="1">
        <f t="shared" si="146"/>
        <v>0</v>
      </c>
      <c r="BA127" s="1">
        <f t="shared" si="147"/>
        <v>0</v>
      </c>
    </row>
    <row r="128" spans="1:53" x14ac:dyDescent="0.15">
      <c r="C128" s="7">
        <v>7</v>
      </c>
      <c r="D128" s="7">
        <f t="shared" si="148"/>
        <v>25.023270662903201</v>
      </c>
      <c r="E128" s="10">
        <f t="shared" si="149"/>
        <v>25.4285583696667</v>
      </c>
      <c r="F128" s="7" t="s">
        <v>83</v>
      </c>
      <c r="G128" s="1">
        <v>8</v>
      </c>
      <c r="H128" s="9">
        <f t="shared" si="128"/>
        <v>25.023270662903201</v>
      </c>
      <c r="I128" s="9">
        <f t="shared" si="129"/>
        <v>298.17327066290318</v>
      </c>
      <c r="J128" s="9">
        <f t="shared" si="130"/>
        <v>0.34705774014689883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50"/>
        <v>0.65142002339128913</v>
      </c>
      <c r="P128" s="9">
        <f t="shared" si="133"/>
        <v>0.22608036120462077</v>
      </c>
      <c r="Q128" s="12">
        <f t="shared" si="134"/>
        <v>7.4606519197524854E-2</v>
      </c>
      <c r="R128" s="9">
        <f t="shared" si="135"/>
        <v>9.3951000000000007E-2</v>
      </c>
      <c r="S128" s="13">
        <f t="shared" si="136"/>
        <v>0.79410032035342726</v>
      </c>
      <c r="T128" s="2">
        <f t="shared" si="137"/>
        <v>0.01</v>
      </c>
      <c r="U128" s="14">
        <f t="shared" si="138"/>
        <v>7.9410032035342731E-3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9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40"/>
        <v>0.01</v>
      </c>
      <c r="AT128" s="1">
        <f t="shared" si="141"/>
        <v>2.2841003203534271E-2</v>
      </c>
      <c r="AU128" s="9">
        <f t="shared" si="142"/>
        <v>28.47</v>
      </c>
      <c r="AV128" s="1">
        <f t="shared" si="143"/>
        <v>0.33</v>
      </c>
      <c r="AW128" s="1">
        <f t="shared" si="144"/>
        <v>0</v>
      </c>
      <c r="AX128" s="1">
        <f t="shared" si="145"/>
        <v>0</v>
      </c>
      <c r="AZ128" s="1">
        <f t="shared" si="146"/>
        <v>0</v>
      </c>
      <c r="BA128" s="1">
        <f t="shared" si="147"/>
        <v>0</v>
      </c>
    </row>
    <row r="129" spans="1:54" x14ac:dyDescent="0.15">
      <c r="C129" s="7">
        <v>8</v>
      </c>
      <c r="D129" s="7">
        <f t="shared" si="148"/>
        <v>25.260983678064498</v>
      </c>
      <c r="E129" s="10">
        <f t="shared" si="149"/>
        <v>25.023270662903201</v>
      </c>
      <c r="F129" s="7" t="s">
        <v>83</v>
      </c>
      <c r="G129" s="1">
        <v>9</v>
      </c>
      <c r="H129" s="9">
        <f t="shared" si="128"/>
        <v>25.260983678064498</v>
      </c>
      <c r="I129" s="9">
        <f t="shared" si="129"/>
        <v>298.4109836780645</v>
      </c>
      <c r="J129" s="9">
        <f t="shared" si="130"/>
        <v>0.35620408925652308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50"/>
        <v>0.71003966218666847</v>
      </c>
      <c r="P129" s="9">
        <f t="shared" si="133"/>
        <v>0.25291903120521153</v>
      </c>
      <c r="Q129" s="12">
        <f t="shared" si="134"/>
        <v>8.3463280297719808E-2</v>
      </c>
      <c r="R129" s="9">
        <f t="shared" si="135"/>
        <v>9.3951000000000007E-2</v>
      </c>
      <c r="S129" s="13">
        <f t="shared" si="136"/>
        <v>0.88837032386797166</v>
      </c>
      <c r="T129" s="2">
        <f t="shared" si="137"/>
        <v>0.01</v>
      </c>
      <c r="U129" s="14">
        <f t="shared" si="138"/>
        <v>8.8837032386797164E-3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9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40"/>
        <v>0.01</v>
      </c>
      <c r="AT129" s="1">
        <f t="shared" si="141"/>
        <v>2.3783703238679718E-2</v>
      </c>
      <c r="AU129" s="9">
        <f t="shared" si="142"/>
        <v>28.47</v>
      </c>
      <c r="AV129" s="1">
        <f t="shared" si="143"/>
        <v>0.33</v>
      </c>
      <c r="AW129" s="1">
        <f t="shared" si="144"/>
        <v>0</v>
      </c>
      <c r="AX129" s="1">
        <f t="shared" si="145"/>
        <v>0</v>
      </c>
      <c r="AZ129" s="1">
        <f t="shared" si="146"/>
        <v>0</v>
      </c>
      <c r="BA129" s="1">
        <f t="shared" si="147"/>
        <v>0</v>
      </c>
    </row>
    <row r="130" spans="1:54" x14ac:dyDescent="0.15">
      <c r="C130" s="7">
        <v>9</v>
      </c>
      <c r="D130" s="7">
        <f t="shared" si="148"/>
        <v>25.550347975000001</v>
      </c>
      <c r="E130" s="10">
        <f t="shared" si="149"/>
        <v>25.260983678064498</v>
      </c>
      <c r="F130" s="7" t="s">
        <v>83</v>
      </c>
      <c r="G130" s="1">
        <v>10</v>
      </c>
      <c r="H130" s="9">
        <f t="shared" si="128"/>
        <v>25.550347975000001</v>
      </c>
      <c r="I130" s="9">
        <f t="shared" si="129"/>
        <v>298.700347975</v>
      </c>
      <c r="J130" s="9">
        <f t="shared" si="130"/>
        <v>0.36764316551284959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50"/>
        <v>0.7418206309814569</v>
      </c>
      <c r="P130" s="9">
        <f t="shared" si="133"/>
        <v>0.2727252850167623</v>
      </c>
      <c r="Q130" s="12">
        <f t="shared" si="134"/>
        <v>8.999934405553156E-2</v>
      </c>
      <c r="R130" s="9">
        <f t="shared" si="135"/>
        <v>9.3951000000000007E-2</v>
      </c>
      <c r="S130" s="13">
        <f t="shared" si="136"/>
        <v>0.95793918165353809</v>
      </c>
      <c r="T130" s="2">
        <f t="shared" si="137"/>
        <v>0.01</v>
      </c>
      <c r="U130" s="14">
        <f t="shared" si="138"/>
        <v>9.5793918165353806E-3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9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40"/>
        <v>0.01</v>
      </c>
      <c r="AT130" s="1">
        <f t="shared" si="141"/>
        <v>2.4479391816535384E-2</v>
      </c>
      <c r="AU130" s="9">
        <f t="shared" si="142"/>
        <v>28.47</v>
      </c>
      <c r="AV130" s="1">
        <f t="shared" si="143"/>
        <v>0.33</v>
      </c>
      <c r="AW130" s="1">
        <f t="shared" si="144"/>
        <v>0</v>
      </c>
      <c r="AX130" s="1">
        <f t="shared" si="145"/>
        <v>0</v>
      </c>
      <c r="AZ130" s="1">
        <f t="shared" si="146"/>
        <v>0</v>
      </c>
      <c r="BA130" s="1">
        <f t="shared" si="147"/>
        <v>0</v>
      </c>
    </row>
    <row r="131" spans="1:54" x14ac:dyDescent="0.15">
      <c r="C131" s="7">
        <v>10</v>
      </c>
      <c r="D131" s="7">
        <f t="shared" si="148"/>
        <v>25.596023126451598</v>
      </c>
      <c r="E131" s="10">
        <f t="shared" si="149"/>
        <v>25.550347975000001</v>
      </c>
      <c r="F131" s="7" t="s">
        <v>83</v>
      </c>
      <c r="G131" s="1">
        <v>11</v>
      </c>
      <c r="H131" s="9">
        <f t="shared" si="128"/>
        <v>25.596023126451598</v>
      </c>
      <c r="I131" s="9">
        <f t="shared" si="129"/>
        <v>298.74602312645158</v>
      </c>
      <c r="J131" s="9">
        <f t="shared" si="130"/>
        <v>0.36947998744926053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0.4456405786664599</v>
      </c>
      <c r="O131" s="9">
        <f t="shared" si="150"/>
        <v>0.30815476729823477</v>
      </c>
      <c r="P131" s="9">
        <f t="shared" si="133"/>
        <v>0.11385701955378158</v>
      </c>
      <c r="Q131" s="12">
        <f t="shared" si="134"/>
        <v>3.7572816452747924E-2</v>
      </c>
      <c r="R131" s="9">
        <f t="shared" si="135"/>
        <v>9.3951000000000007E-2</v>
      </c>
      <c r="S131" s="13">
        <f t="shared" si="136"/>
        <v>0.39991928188894127</v>
      </c>
      <c r="T131" s="2">
        <f t="shared" si="137"/>
        <v>0.01</v>
      </c>
      <c r="U131" s="14">
        <f t="shared" si="138"/>
        <v>3.9991928188894124E-3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9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40"/>
        <v>0.01</v>
      </c>
      <c r="AT131" s="1">
        <f t="shared" si="141"/>
        <v>1.889919281888941E-2</v>
      </c>
      <c r="AU131" s="9">
        <f t="shared" si="142"/>
        <v>28.47</v>
      </c>
      <c r="AV131" s="1">
        <f t="shared" si="143"/>
        <v>0.33</v>
      </c>
      <c r="AW131" s="1">
        <f t="shared" si="144"/>
        <v>0</v>
      </c>
      <c r="AX131" s="1">
        <f t="shared" si="145"/>
        <v>0</v>
      </c>
      <c r="AZ131" s="1">
        <f t="shared" si="146"/>
        <v>0</v>
      </c>
      <c r="BA131" s="1">
        <f t="shared" si="147"/>
        <v>0</v>
      </c>
    </row>
    <row r="132" spans="1:54" x14ac:dyDescent="0.15">
      <c r="C132" s="7">
        <v>11</v>
      </c>
      <c r="D132" s="7">
        <f t="shared" si="148"/>
        <v>26.039005311666699</v>
      </c>
      <c r="E132" s="10">
        <f t="shared" si="149"/>
        <v>25.596023126451598</v>
      </c>
      <c r="F132" s="7" t="s">
        <v>85</v>
      </c>
      <c r="G132" s="1">
        <v>12</v>
      </c>
      <c r="H132" s="9">
        <f t="shared" si="128"/>
        <v>26.039005311666699</v>
      </c>
      <c r="I132" s="9">
        <f t="shared" si="129"/>
        <v>299.18900531166668</v>
      </c>
      <c r="J132" s="9">
        <f t="shared" si="130"/>
        <v>0.38774693784757769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50"/>
        <v>0.47899774774445314</v>
      </c>
      <c r="P132" s="9">
        <f t="shared" si="133"/>
        <v>0.18572990992379818</v>
      </c>
      <c r="Q132" s="12">
        <f t="shared" si="134"/>
        <v>6.1290870274853401E-2</v>
      </c>
      <c r="R132" s="9">
        <f t="shared" si="135"/>
        <v>9.3951000000000007E-2</v>
      </c>
      <c r="S132" s="13">
        <f t="shared" si="136"/>
        <v>0.65237060036458794</v>
      </c>
      <c r="T132" s="2">
        <f t="shared" si="137"/>
        <v>0.01</v>
      </c>
      <c r="U132" s="14">
        <f t="shared" si="138"/>
        <v>6.5237060036458794E-3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9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40"/>
        <v>0.01</v>
      </c>
      <c r="AT132" s="1">
        <f t="shared" si="141"/>
        <v>2.1423706003645883E-2</v>
      </c>
      <c r="AU132" s="9">
        <f t="shared" si="142"/>
        <v>28.47</v>
      </c>
      <c r="AV132" s="1">
        <f t="shared" si="143"/>
        <v>0.33</v>
      </c>
      <c r="AW132" s="1">
        <f t="shared" si="144"/>
        <v>0</v>
      </c>
      <c r="AX132" s="1">
        <f t="shared" si="145"/>
        <v>0</v>
      </c>
      <c r="AY132" s="1">
        <f>SUM(AX121:AX132)</f>
        <v>0</v>
      </c>
      <c r="AZ132" s="1">
        <f t="shared" si="146"/>
        <v>0</v>
      </c>
      <c r="BA132" s="1">
        <f t="shared" si="147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8"/>
        <v>25.7227926616129</v>
      </c>
      <c r="E133" s="10">
        <f t="shared" si="149"/>
        <v>26.039005311666699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25.259133497419398</v>
      </c>
      <c r="E136" s="7"/>
      <c r="F136" s="7"/>
      <c r="G136" s="1">
        <v>1</v>
      </c>
      <c r="H136" s="9">
        <f t="shared" ref="H136:H147" si="151">E137</f>
        <v>25.259133497419398</v>
      </c>
      <c r="I136" s="9">
        <f t="shared" ref="I136:I147" si="152">H136+273.15</f>
        <v>298.40913349741936</v>
      </c>
      <c r="J136" s="9">
        <f t="shared" ref="J136:J147" si="153">EXP(($C$15*(I136-$C$13))/($C$16*I136*$C$13))</f>
        <v>0.35613203527991966</v>
      </c>
      <c r="K136" s="9">
        <f t="shared" ref="K136:K147" si="154">$B$136/12</f>
        <v>75.904791666666668</v>
      </c>
      <c r="L136" s="9">
        <f t="shared" ref="L136:L147" si="155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6">O136*J136</f>
        <v>0.27032127943748285</v>
      </c>
      <c r="Q136" s="12">
        <f t="shared" ref="Q136:Q147" si="157">P136*$B$138</f>
        <v>7.028353265374554E-2</v>
      </c>
      <c r="R136" s="9">
        <f t="shared" ref="R136:R147" si="158">L136*$B$138</f>
        <v>0.19735245833333334</v>
      </c>
      <c r="S136" s="13">
        <f t="shared" ref="S136:S147" si="159">Q136/R136</f>
        <v>0.35613203527991966</v>
      </c>
      <c r="T136" s="2">
        <f t="shared" ref="T136:T147" si="160">$B$137/100</f>
        <v>0.01</v>
      </c>
      <c r="U136" s="14">
        <f t="shared" ref="U136:U147" si="161">S136*T136</f>
        <v>3.5613203527991967E-3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62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63">AR136*AQ136</f>
        <v>0.01</v>
      </c>
      <c r="AT136" s="1">
        <f t="shared" ref="AT136:AT147" si="164">(AS136+AM136+AD136+AA136+U136+X136+AG136+AJ136+AP136)</f>
        <v>1.8461320352799196E-2</v>
      </c>
      <c r="AU136" s="9">
        <f t="shared" ref="AU136:AU147" si="165">$B$136/12</f>
        <v>75.904791666666668</v>
      </c>
      <c r="AV136" s="1">
        <f t="shared" ref="AV136:AV147" si="166">$B$138</f>
        <v>0.26</v>
      </c>
      <c r="AW136" s="1">
        <f t="shared" ref="AW136:AW147" si="167">$E$10/12</f>
        <v>0</v>
      </c>
      <c r="AX136" s="1">
        <f t="shared" ref="AX136:AX147" si="168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9">D122</f>
        <v>25.505440378064499</v>
      </c>
      <c r="E137" s="10">
        <f t="shared" ref="E137:E148" si="170">D136</f>
        <v>25.259133497419398</v>
      </c>
      <c r="F137" s="7" t="s">
        <v>83</v>
      </c>
      <c r="G137" s="1">
        <v>2</v>
      </c>
      <c r="H137" s="9">
        <f t="shared" si="151"/>
        <v>25.505440378064499</v>
      </c>
      <c r="I137" s="9">
        <f t="shared" si="152"/>
        <v>298.6554403780645</v>
      </c>
      <c r="J137" s="9">
        <f t="shared" si="153"/>
        <v>0.36584556987707051</v>
      </c>
      <c r="K137" s="9">
        <f t="shared" si="154"/>
        <v>75.904791666666668</v>
      </c>
      <c r="L137" s="9">
        <f t="shared" si="155"/>
        <v>0.75904791666666671</v>
      </c>
      <c r="M137" s="1" t="s">
        <v>83</v>
      </c>
      <c r="O137" s="9">
        <f t="shared" ref="O137:O147" si="171">L137+O136-P136-N137</f>
        <v>1.2477745538958507</v>
      </c>
      <c r="P137" s="9">
        <f t="shared" si="156"/>
        <v>0.45649279274813492</v>
      </c>
      <c r="Q137" s="12">
        <f t="shared" si="157"/>
        <v>0.11868812611451508</v>
      </c>
      <c r="R137" s="9">
        <f t="shared" si="158"/>
        <v>0.19735245833333334</v>
      </c>
      <c r="S137" s="13">
        <f t="shared" si="159"/>
        <v>0.60140181235567791</v>
      </c>
      <c r="T137" s="2">
        <f t="shared" si="160"/>
        <v>0.01</v>
      </c>
      <c r="U137" s="14">
        <f t="shared" si="161"/>
        <v>6.0140181235567788E-3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62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63"/>
        <v>0.01</v>
      </c>
      <c r="AT137" s="1">
        <f t="shared" si="164"/>
        <v>2.0914018123556782E-2</v>
      </c>
      <c r="AU137" s="9">
        <f t="shared" si="165"/>
        <v>75.904791666666668</v>
      </c>
      <c r="AV137" s="1">
        <f t="shared" si="166"/>
        <v>0.26</v>
      </c>
      <c r="AW137" s="1">
        <f t="shared" si="167"/>
        <v>0</v>
      </c>
      <c r="AX137" s="1">
        <f t="shared" si="168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9"/>
        <v>25.526567407142899</v>
      </c>
      <c r="E138" s="10">
        <f t="shared" si="170"/>
        <v>25.505440378064499</v>
      </c>
      <c r="F138" s="7" t="s">
        <v>83</v>
      </c>
      <c r="G138" s="1">
        <v>3</v>
      </c>
      <c r="H138" s="9">
        <f t="shared" si="151"/>
        <v>25.526567407142899</v>
      </c>
      <c r="I138" s="9">
        <f t="shared" si="152"/>
        <v>298.6765674071429</v>
      </c>
      <c r="J138" s="9">
        <f t="shared" si="153"/>
        <v>0.3666902286123947</v>
      </c>
      <c r="K138" s="9">
        <f t="shared" si="154"/>
        <v>75.904791666666668</v>
      </c>
      <c r="L138" s="9">
        <f t="shared" si="155"/>
        <v>0.75904791666666671</v>
      </c>
      <c r="M138" s="1" t="s">
        <v>83</v>
      </c>
      <c r="O138" s="9">
        <f t="shared" si="171"/>
        <v>1.5503296778143825</v>
      </c>
      <c r="P138" s="9">
        <f t="shared" si="156"/>
        <v>0.56849074398233612</v>
      </c>
      <c r="Q138" s="12">
        <f t="shared" si="157"/>
        <v>0.14780759343540739</v>
      </c>
      <c r="R138" s="9">
        <f t="shared" si="158"/>
        <v>0.19735245833333334</v>
      </c>
      <c r="S138" s="13">
        <f t="shared" si="159"/>
        <v>0.74895238034358103</v>
      </c>
      <c r="T138" s="2">
        <f t="shared" si="160"/>
        <v>0.01</v>
      </c>
      <c r="U138" s="14">
        <f t="shared" si="161"/>
        <v>7.4895238034358106E-3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62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63"/>
        <v>0.01</v>
      </c>
      <c r="AT138" s="1">
        <f t="shared" si="164"/>
        <v>2.2389523803435812E-2</v>
      </c>
      <c r="AU138" s="9">
        <f t="shared" si="165"/>
        <v>75.904791666666668</v>
      </c>
      <c r="AV138" s="1">
        <f t="shared" si="166"/>
        <v>0.26</v>
      </c>
      <c r="AW138" s="1">
        <f t="shared" si="167"/>
        <v>0</v>
      </c>
      <c r="AX138" s="1">
        <f t="shared" si="168"/>
        <v>0</v>
      </c>
    </row>
    <row r="139" spans="1:54" x14ac:dyDescent="0.15">
      <c r="C139" s="7">
        <v>3</v>
      </c>
      <c r="D139" s="7">
        <f t="shared" si="169"/>
        <v>25.6541112070968</v>
      </c>
      <c r="E139" s="10">
        <f t="shared" si="170"/>
        <v>25.526567407142899</v>
      </c>
      <c r="F139" s="7" t="s">
        <v>83</v>
      </c>
      <c r="G139" s="1">
        <v>4</v>
      </c>
      <c r="H139" s="9">
        <f t="shared" si="151"/>
        <v>25.6541112070968</v>
      </c>
      <c r="I139" s="9">
        <f t="shared" si="152"/>
        <v>298.80411120709675</v>
      </c>
      <c r="J139" s="9">
        <f t="shared" si="153"/>
        <v>0.37182843885450417</v>
      </c>
      <c r="K139" s="9">
        <f t="shared" si="154"/>
        <v>75.904791666666668</v>
      </c>
      <c r="L139" s="9">
        <f t="shared" si="155"/>
        <v>0.75904791666666671</v>
      </c>
      <c r="M139" s="1" t="s">
        <v>83</v>
      </c>
      <c r="O139" s="9">
        <f t="shared" si="171"/>
        <v>1.7408868504987132</v>
      </c>
      <c r="P139" s="9">
        <f t="shared" si="156"/>
        <v>0.6473112398432711</v>
      </c>
      <c r="Q139" s="12">
        <f t="shared" si="157"/>
        <v>0.16830092235925048</v>
      </c>
      <c r="R139" s="9">
        <f t="shared" si="158"/>
        <v>0.19735245833333334</v>
      </c>
      <c r="S139" s="13">
        <f t="shared" si="159"/>
        <v>0.85279364534180735</v>
      </c>
      <c r="T139" s="2">
        <f t="shared" si="160"/>
        <v>0.01</v>
      </c>
      <c r="U139" s="14">
        <f t="shared" si="161"/>
        <v>8.5279364534180738E-3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62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63"/>
        <v>0.01</v>
      </c>
      <c r="AT139" s="1">
        <f t="shared" si="164"/>
        <v>2.3427936453418077E-2</v>
      </c>
      <c r="AU139" s="9">
        <f t="shared" si="165"/>
        <v>75.904791666666668</v>
      </c>
      <c r="AV139" s="1">
        <f t="shared" si="166"/>
        <v>0.26</v>
      </c>
      <c r="AW139" s="1">
        <f t="shared" si="167"/>
        <v>0</v>
      </c>
      <c r="AX139" s="1">
        <f t="shared" si="168"/>
        <v>0</v>
      </c>
    </row>
    <row r="140" spans="1:54" x14ac:dyDescent="0.15">
      <c r="C140" s="7">
        <v>4</v>
      </c>
      <c r="D140" s="7">
        <f t="shared" si="169"/>
        <v>25.9225077096667</v>
      </c>
      <c r="E140" s="10">
        <f t="shared" si="170"/>
        <v>25.6541112070968</v>
      </c>
      <c r="F140" s="7" t="s">
        <v>83</v>
      </c>
      <c r="G140" s="1">
        <v>5</v>
      </c>
      <c r="H140" s="9">
        <f t="shared" si="151"/>
        <v>25.9225077096667</v>
      </c>
      <c r="I140" s="9">
        <f t="shared" si="152"/>
        <v>299.0725077096667</v>
      </c>
      <c r="J140" s="9">
        <f t="shared" si="153"/>
        <v>0.38286256088068316</v>
      </c>
      <c r="K140" s="9">
        <f t="shared" si="154"/>
        <v>75.904791666666668</v>
      </c>
      <c r="L140" s="9">
        <f t="shared" si="155"/>
        <v>0.75904791666666671</v>
      </c>
      <c r="M140" s="1" t="s">
        <v>85</v>
      </c>
      <c r="N140" s="9">
        <f>(O139-P139)*$C$24/100</f>
        <v>0</v>
      </c>
      <c r="O140" s="9">
        <f t="shared" si="171"/>
        <v>1.8526235273221086</v>
      </c>
      <c r="P140" s="9">
        <f t="shared" si="156"/>
        <v>0.70930018801834671</v>
      </c>
      <c r="Q140" s="12">
        <f t="shared" si="157"/>
        <v>0.18441804888477015</v>
      </c>
      <c r="R140" s="9">
        <f t="shared" si="158"/>
        <v>0.19735245833333334</v>
      </c>
      <c r="S140" s="13">
        <f t="shared" si="159"/>
        <v>0.93446035809335271</v>
      </c>
      <c r="T140" s="2">
        <f t="shared" si="160"/>
        <v>0.01</v>
      </c>
      <c r="U140" s="14">
        <f t="shared" si="161"/>
        <v>9.3446035809335269E-3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62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63"/>
        <v>0.01</v>
      </c>
      <c r="AT140" s="1">
        <f t="shared" si="164"/>
        <v>2.4244603580933527E-2</v>
      </c>
      <c r="AU140" s="9">
        <f t="shared" si="165"/>
        <v>75.904791666666668</v>
      </c>
      <c r="AV140" s="1">
        <f t="shared" si="166"/>
        <v>0.26</v>
      </c>
      <c r="AW140" s="1">
        <f t="shared" si="167"/>
        <v>0</v>
      </c>
      <c r="AX140" s="1">
        <f t="shared" si="168"/>
        <v>0</v>
      </c>
    </row>
    <row r="141" spans="1:54" x14ac:dyDescent="0.15">
      <c r="C141" s="7">
        <v>5</v>
      </c>
      <c r="D141" s="7">
        <f t="shared" si="169"/>
        <v>25.979855843225799</v>
      </c>
      <c r="E141" s="10">
        <f t="shared" si="170"/>
        <v>25.9225077096667</v>
      </c>
      <c r="F141" s="7" t="s">
        <v>85</v>
      </c>
      <c r="G141" s="1">
        <v>6</v>
      </c>
      <c r="H141" s="9">
        <f t="shared" si="151"/>
        <v>25.979855843225799</v>
      </c>
      <c r="I141" s="9">
        <f t="shared" si="152"/>
        <v>299.12985584322576</v>
      </c>
      <c r="J141" s="9">
        <f t="shared" si="153"/>
        <v>0.38525972494523592</v>
      </c>
      <c r="K141" s="9">
        <f t="shared" si="154"/>
        <v>75.904791666666668</v>
      </c>
      <c r="L141" s="9">
        <f t="shared" si="155"/>
        <v>0.75904791666666671</v>
      </c>
      <c r="M141" s="1" t="s">
        <v>83</v>
      </c>
      <c r="O141" s="9">
        <f t="shared" si="171"/>
        <v>1.9023712559704287</v>
      </c>
      <c r="P141" s="9">
        <f t="shared" si="156"/>
        <v>0.73290702681889031</v>
      </c>
      <c r="Q141" s="12">
        <f t="shared" si="157"/>
        <v>0.19055582697291149</v>
      </c>
      <c r="R141" s="9">
        <f t="shared" si="158"/>
        <v>0.19735245833333334</v>
      </c>
      <c r="S141" s="13">
        <f t="shared" si="159"/>
        <v>0.9655609490866226</v>
      </c>
      <c r="T141" s="2">
        <f t="shared" si="160"/>
        <v>0.01</v>
      </c>
      <c r="U141" s="14">
        <f t="shared" si="161"/>
        <v>9.6556094908662269E-3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62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63"/>
        <v>0.01</v>
      </c>
      <c r="AT141" s="1">
        <f t="shared" si="164"/>
        <v>2.4555609490866229E-2</v>
      </c>
      <c r="AU141" s="9">
        <f t="shared" si="165"/>
        <v>75.904791666666668</v>
      </c>
      <c r="AV141" s="1">
        <f t="shared" si="166"/>
        <v>0.26</v>
      </c>
      <c r="AW141" s="1">
        <f t="shared" si="167"/>
        <v>0</v>
      </c>
      <c r="AX141" s="1">
        <f t="shared" si="168"/>
        <v>0</v>
      </c>
    </row>
    <row r="142" spans="1:54" x14ac:dyDescent="0.15">
      <c r="C142" s="7">
        <v>6</v>
      </c>
      <c r="D142" s="7">
        <f t="shared" si="169"/>
        <v>25.4285583696667</v>
      </c>
      <c r="E142" s="10">
        <f t="shared" si="170"/>
        <v>25.979855843225799</v>
      </c>
      <c r="F142" s="7" t="s">
        <v>83</v>
      </c>
      <c r="G142" s="1">
        <v>7</v>
      </c>
      <c r="H142" s="9">
        <f t="shared" si="151"/>
        <v>25.4285583696667</v>
      </c>
      <c r="I142" s="9">
        <f t="shared" si="152"/>
        <v>298.57855836966667</v>
      </c>
      <c r="J142" s="9">
        <f t="shared" si="153"/>
        <v>0.36278721694860999</v>
      </c>
      <c r="K142" s="9">
        <f t="shared" si="154"/>
        <v>75.904791666666668</v>
      </c>
      <c r="L142" s="9">
        <f t="shared" si="155"/>
        <v>0.75904791666666671</v>
      </c>
      <c r="M142" s="1" t="s">
        <v>83</v>
      </c>
      <c r="O142" s="9">
        <f t="shared" si="171"/>
        <v>1.9285121458182051</v>
      </c>
      <c r="P142" s="9">
        <f t="shared" si="156"/>
        <v>0.69963955423297852</v>
      </c>
      <c r="Q142" s="12">
        <f t="shared" si="157"/>
        <v>0.18190628410057441</v>
      </c>
      <c r="R142" s="9">
        <f t="shared" si="158"/>
        <v>0.19735245833333334</v>
      </c>
      <c r="S142" s="13">
        <f t="shared" si="159"/>
        <v>0.92173305383067516</v>
      </c>
      <c r="T142" s="2">
        <f t="shared" si="160"/>
        <v>0.01</v>
      </c>
      <c r="U142" s="14">
        <f t="shared" si="161"/>
        <v>9.2173305383067526E-3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62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63"/>
        <v>0.01</v>
      </c>
      <c r="AT142" s="1">
        <f t="shared" si="164"/>
        <v>2.4117330538306753E-2</v>
      </c>
      <c r="AU142" s="9">
        <f t="shared" si="165"/>
        <v>75.904791666666668</v>
      </c>
      <c r="AV142" s="1">
        <f t="shared" si="166"/>
        <v>0.26</v>
      </c>
      <c r="AW142" s="1">
        <f t="shared" si="167"/>
        <v>0</v>
      </c>
      <c r="AX142" s="1">
        <f t="shared" si="168"/>
        <v>0</v>
      </c>
    </row>
    <row r="143" spans="1:54" x14ac:dyDescent="0.15">
      <c r="C143" s="7">
        <v>7</v>
      </c>
      <c r="D143" s="7">
        <f t="shared" si="169"/>
        <v>25.023270662903201</v>
      </c>
      <c r="E143" s="10">
        <f t="shared" si="170"/>
        <v>25.4285583696667</v>
      </c>
      <c r="F143" s="7" t="s">
        <v>83</v>
      </c>
      <c r="G143" s="1">
        <v>8</v>
      </c>
      <c r="H143" s="9">
        <f t="shared" si="151"/>
        <v>25.023270662903201</v>
      </c>
      <c r="I143" s="9">
        <f t="shared" si="152"/>
        <v>298.17327066290318</v>
      </c>
      <c r="J143" s="9">
        <f t="shared" si="153"/>
        <v>0.34705774014689883</v>
      </c>
      <c r="K143" s="9">
        <f t="shared" si="154"/>
        <v>75.904791666666668</v>
      </c>
      <c r="L143" s="9">
        <f t="shared" si="155"/>
        <v>0.75904791666666671</v>
      </c>
      <c r="M143" s="1" t="s">
        <v>83</v>
      </c>
      <c r="O143" s="9">
        <f t="shared" si="171"/>
        <v>1.9879205082518934</v>
      </c>
      <c r="P143" s="9">
        <f t="shared" si="156"/>
        <v>0.68992319918557665</v>
      </c>
      <c r="Q143" s="12">
        <f t="shared" si="157"/>
        <v>0.17938003178824993</v>
      </c>
      <c r="R143" s="9">
        <f t="shared" si="158"/>
        <v>0.19735245833333334</v>
      </c>
      <c r="S143" s="13">
        <f t="shared" si="159"/>
        <v>0.90893234015495505</v>
      </c>
      <c r="T143" s="2">
        <f t="shared" si="160"/>
        <v>0.01</v>
      </c>
      <c r="U143" s="14">
        <f t="shared" si="161"/>
        <v>9.0893234015495504E-3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62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63"/>
        <v>0.01</v>
      </c>
      <c r="AT143" s="1">
        <f t="shared" si="164"/>
        <v>2.398932340154955E-2</v>
      </c>
      <c r="AU143" s="9">
        <f t="shared" si="165"/>
        <v>75.904791666666668</v>
      </c>
      <c r="AV143" s="1">
        <f t="shared" si="166"/>
        <v>0.26</v>
      </c>
      <c r="AW143" s="1">
        <f t="shared" si="167"/>
        <v>0</v>
      </c>
      <c r="AX143" s="1">
        <f t="shared" si="168"/>
        <v>0</v>
      </c>
    </row>
    <row r="144" spans="1:54" x14ac:dyDescent="0.15">
      <c r="C144" s="7">
        <v>8</v>
      </c>
      <c r="D144" s="7">
        <f t="shared" si="169"/>
        <v>25.260983678064498</v>
      </c>
      <c r="E144" s="10">
        <f t="shared" si="170"/>
        <v>25.023270662903201</v>
      </c>
      <c r="F144" s="7" t="s">
        <v>83</v>
      </c>
      <c r="G144" s="1">
        <v>9</v>
      </c>
      <c r="H144" s="9">
        <f t="shared" si="151"/>
        <v>25.260983678064498</v>
      </c>
      <c r="I144" s="9">
        <f t="shared" si="152"/>
        <v>298.4109836780645</v>
      </c>
      <c r="J144" s="9">
        <f t="shared" si="153"/>
        <v>0.35620408925652308</v>
      </c>
      <c r="K144" s="9">
        <f t="shared" si="154"/>
        <v>75.904791666666668</v>
      </c>
      <c r="L144" s="9">
        <f t="shared" si="155"/>
        <v>0.75904791666666671</v>
      </c>
      <c r="M144" s="1" t="s">
        <v>83</v>
      </c>
      <c r="O144" s="9">
        <f t="shared" si="171"/>
        <v>2.0570452257329834</v>
      </c>
      <c r="P144" s="9">
        <f t="shared" si="156"/>
        <v>0.73272792119169627</v>
      </c>
      <c r="Q144" s="12">
        <f t="shared" si="157"/>
        <v>0.19050925950984104</v>
      </c>
      <c r="R144" s="9">
        <f t="shared" si="158"/>
        <v>0.19735245833333334</v>
      </c>
      <c r="S144" s="13">
        <f t="shared" si="159"/>
        <v>0.96532498818973944</v>
      </c>
      <c r="T144" s="2">
        <f t="shared" si="160"/>
        <v>0.01</v>
      </c>
      <c r="U144" s="14">
        <f t="shared" si="161"/>
        <v>9.6532498818973946E-3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62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63"/>
        <v>0.01</v>
      </c>
      <c r="AT144" s="1">
        <f t="shared" si="164"/>
        <v>2.4553249881897395E-2</v>
      </c>
      <c r="AU144" s="9">
        <f t="shared" si="165"/>
        <v>75.904791666666668</v>
      </c>
      <c r="AV144" s="1">
        <f t="shared" si="166"/>
        <v>0.26</v>
      </c>
      <c r="AW144" s="1">
        <f t="shared" si="167"/>
        <v>0</v>
      </c>
      <c r="AX144" s="1">
        <f t="shared" si="168"/>
        <v>0</v>
      </c>
    </row>
    <row r="145" spans="3:51" x14ac:dyDescent="0.15">
      <c r="C145" s="7">
        <v>9</v>
      </c>
      <c r="D145" s="7">
        <f t="shared" si="169"/>
        <v>25.550347975000001</v>
      </c>
      <c r="E145" s="10">
        <f t="shared" si="170"/>
        <v>25.260983678064498</v>
      </c>
      <c r="F145" s="7" t="s">
        <v>83</v>
      </c>
      <c r="G145" s="1">
        <v>10</v>
      </c>
      <c r="H145" s="9">
        <f t="shared" si="151"/>
        <v>25.550347975000001</v>
      </c>
      <c r="I145" s="9">
        <f t="shared" si="152"/>
        <v>298.700347975</v>
      </c>
      <c r="J145" s="9">
        <f t="shared" si="153"/>
        <v>0.36764316551284959</v>
      </c>
      <c r="K145" s="9">
        <f t="shared" si="154"/>
        <v>75.904791666666668</v>
      </c>
      <c r="L145" s="9">
        <f t="shared" si="155"/>
        <v>0.75904791666666671</v>
      </c>
      <c r="M145" s="1" t="s">
        <v>83</v>
      </c>
      <c r="O145" s="9">
        <f t="shared" si="171"/>
        <v>2.0833652212079539</v>
      </c>
      <c r="P145" s="9">
        <f t="shared" si="156"/>
        <v>0.76593498484427025</v>
      </c>
      <c r="Q145" s="12">
        <f t="shared" si="157"/>
        <v>0.19914309605951028</v>
      </c>
      <c r="R145" s="9">
        <f t="shared" si="158"/>
        <v>0.19735245833333334</v>
      </c>
      <c r="S145" s="13">
        <f t="shared" si="159"/>
        <v>1.0090732983075008</v>
      </c>
      <c r="T145" s="2">
        <f t="shared" si="160"/>
        <v>0.01</v>
      </c>
      <c r="U145" s="14">
        <f t="shared" si="161"/>
        <v>1.0090732983075008E-2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62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63"/>
        <v>0.01</v>
      </c>
      <c r="AT145" s="1">
        <f t="shared" si="164"/>
        <v>2.4990732983075012E-2</v>
      </c>
      <c r="AU145" s="9">
        <f t="shared" si="165"/>
        <v>75.904791666666668</v>
      </c>
      <c r="AV145" s="1">
        <f t="shared" si="166"/>
        <v>0.26</v>
      </c>
      <c r="AW145" s="1">
        <f t="shared" si="167"/>
        <v>0</v>
      </c>
      <c r="AX145" s="1">
        <f t="shared" si="168"/>
        <v>0</v>
      </c>
    </row>
    <row r="146" spans="3:51" x14ac:dyDescent="0.15">
      <c r="C146" s="7">
        <v>10</v>
      </c>
      <c r="D146" s="7">
        <f t="shared" si="169"/>
        <v>25.596023126451598</v>
      </c>
      <c r="E146" s="10">
        <f t="shared" si="170"/>
        <v>25.550347975000001</v>
      </c>
      <c r="F146" s="7" t="s">
        <v>83</v>
      </c>
      <c r="G146" s="1">
        <v>11</v>
      </c>
      <c r="H146" s="9">
        <f t="shared" si="151"/>
        <v>25.596023126451598</v>
      </c>
      <c r="I146" s="9">
        <f t="shared" si="152"/>
        <v>298.74602312645158</v>
      </c>
      <c r="J146" s="9">
        <f t="shared" si="153"/>
        <v>0.36947998744926053</v>
      </c>
      <c r="K146" s="9">
        <f t="shared" si="154"/>
        <v>75.904791666666668</v>
      </c>
      <c r="L146" s="9">
        <f t="shared" si="155"/>
        <v>0.75904791666666671</v>
      </c>
      <c r="M146" s="1" t="s">
        <v>85</v>
      </c>
      <c r="N146" s="9">
        <f>(O145-P145)*$C$24/100</f>
        <v>0</v>
      </c>
      <c r="O146" s="9">
        <f t="shared" si="171"/>
        <v>2.0764781530303504</v>
      </c>
      <c r="P146" s="9">
        <f t="shared" si="156"/>
        <v>0.76721712192031755</v>
      </c>
      <c r="Q146" s="12">
        <f t="shared" si="157"/>
        <v>0.19947645169928258</v>
      </c>
      <c r="R146" s="9">
        <f t="shared" si="158"/>
        <v>0.19735245833333334</v>
      </c>
      <c r="S146" s="13">
        <f t="shared" si="159"/>
        <v>1.0107624368294503</v>
      </c>
      <c r="T146" s="2">
        <f t="shared" si="160"/>
        <v>0.01</v>
      </c>
      <c r="U146" s="14">
        <f t="shared" si="161"/>
        <v>1.0107624368294503E-2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62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63"/>
        <v>0.01</v>
      </c>
      <c r="AT146" s="1">
        <f t="shared" si="164"/>
        <v>2.5007624368294505E-2</v>
      </c>
      <c r="AU146" s="9">
        <f t="shared" si="165"/>
        <v>75.904791666666668</v>
      </c>
      <c r="AV146" s="1">
        <f t="shared" si="166"/>
        <v>0.26</v>
      </c>
      <c r="AW146" s="1">
        <f t="shared" si="167"/>
        <v>0</v>
      </c>
      <c r="AX146" s="1">
        <f t="shared" si="168"/>
        <v>0</v>
      </c>
    </row>
    <row r="147" spans="3:51" x14ac:dyDescent="0.15">
      <c r="C147" s="7">
        <v>11</v>
      </c>
      <c r="D147" s="7">
        <f t="shared" si="169"/>
        <v>26.039005311666699</v>
      </c>
      <c r="E147" s="10">
        <f t="shared" si="170"/>
        <v>25.596023126451598</v>
      </c>
      <c r="F147" s="7" t="s">
        <v>85</v>
      </c>
      <c r="G147" s="1">
        <v>12</v>
      </c>
      <c r="H147" s="9">
        <f t="shared" si="151"/>
        <v>26.039005311666699</v>
      </c>
      <c r="I147" s="9">
        <f t="shared" si="152"/>
        <v>299.18900531166668</v>
      </c>
      <c r="J147" s="9">
        <f t="shared" si="153"/>
        <v>0.38774693784757769</v>
      </c>
      <c r="K147" s="9">
        <f t="shared" si="154"/>
        <v>75.904791666666668</v>
      </c>
      <c r="L147" s="9">
        <f t="shared" si="155"/>
        <v>0.75904791666666671</v>
      </c>
      <c r="M147" s="1" t="s">
        <v>83</v>
      </c>
      <c r="O147" s="9">
        <f t="shared" si="171"/>
        <v>2.0683089477766998</v>
      </c>
      <c r="P147" s="9">
        <f t="shared" si="156"/>
        <v>0.80198046102316078</v>
      </c>
      <c r="Q147" s="12">
        <f t="shared" si="157"/>
        <v>0.2085149198660218</v>
      </c>
      <c r="R147" s="9">
        <f t="shared" si="158"/>
        <v>0.19735245833333334</v>
      </c>
      <c r="S147" s="13">
        <f t="shared" si="159"/>
        <v>1.0565610462973549</v>
      </c>
      <c r="T147" s="2">
        <f t="shared" si="160"/>
        <v>0.01</v>
      </c>
      <c r="U147" s="14">
        <f t="shared" si="161"/>
        <v>1.056561046297355E-2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62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63"/>
        <v>0.01</v>
      </c>
      <c r="AT147" s="1">
        <f t="shared" si="164"/>
        <v>2.5465610462973548E-2</v>
      </c>
      <c r="AU147" s="9">
        <f t="shared" si="165"/>
        <v>75.904791666666668</v>
      </c>
      <c r="AV147" s="1">
        <f t="shared" si="166"/>
        <v>0.26</v>
      </c>
      <c r="AW147" s="1">
        <f t="shared" si="167"/>
        <v>0</v>
      </c>
      <c r="AX147" s="1">
        <f t="shared" si="168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9"/>
        <v>25.7227926616129</v>
      </c>
      <c r="E148" s="10">
        <f t="shared" si="170"/>
        <v>26.039005311666699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1433989</v>
      </c>
      <c r="F2" s="2">
        <v>1287.72</v>
      </c>
      <c r="G2" s="2">
        <v>0.1</v>
      </c>
      <c r="H2" s="2">
        <v>1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215008958</v>
      </c>
      <c r="F3" s="2">
        <v>1464.818</v>
      </c>
      <c r="G3" s="2">
        <v>0.24</v>
      </c>
      <c r="H3" s="2">
        <v>1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11637329</v>
      </c>
      <c r="F4" s="2">
        <v>91.103999999999999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19971802</v>
      </c>
      <c r="F5" s="2">
        <v>93.914500000000004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40556109</v>
      </c>
      <c r="F6" s="2">
        <v>118.625</v>
      </c>
      <c r="G6" s="2">
        <v>0.45</v>
      </c>
      <c r="H6" s="2">
        <v>34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5851318</v>
      </c>
      <c r="F7" s="2">
        <v>625.46400000000006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1">
        <v>890957</v>
      </c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1">
        <v>1251372</v>
      </c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173859734.47168675</v>
      </c>
      <c r="J13" s="6" t="s">
        <v>37</v>
      </c>
      <c r="K13" s="6">
        <f>I13/(10000*1000)</f>
        <v>17.385973447168674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1287.72</v>
      </c>
      <c r="C26" s="7" t="s">
        <v>82</v>
      </c>
      <c r="D26" s="8">
        <v>25.567072902903199</v>
      </c>
      <c r="E26" s="7"/>
      <c r="F26" s="7"/>
      <c r="G26" s="1">
        <v>1</v>
      </c>
      <c r="H26" s="9">
        <f t="shared" ref="H26:H37" si="0">E27</f>
        <v>25.567072902903199</v>
      </c>
      <c r="I26" s="9">
        <f t="shared" ref="I26:I37" si="1">H26+273.15</f>
        <v>298.71707290290317</v>
      </c>
      <c r="J26" s="9">
        <f t="shared" ref="J26:J37" si="2">EXP(($C$15*(I26-$C$13))/($C$16*I26*$C$13))</f>
        <v>0.36831475998934737</v>
      </c>
      <c r="K26" s="9">
        <f t="shared" ref="K26:K37" si="3">$B$26/12</f>
        <v>107.31</v>
      </c>
      <c r="L26" s="9">
        <f t="shared" ref="L26:L37" si="4">K26*$B$27/100</f>
        <v>1.0730999999999999</v>
      </c>
      <c r="M26" s="1" t="s">
        <v>83</v>
      </c>
      <c r="O26" s="9">
        <f>L26</f>
        <v>1.0730999999999999</v>
      </c>
      <c r="P26" s="9">
        <f t="shared" ref="P26:P37" si="5">O26*J26</f>
        <v>0.39523856894456866</v>
      </c>
      <c r="Q26" s="12">
        <f t="shared" ref="Q26:Q37" si="6">P26*$B$28</f>
        <v>3.9523856894456866E-2</v>
      </c>
      <c r="R26" s="9">
        <f t="shared" ref="R26:R37" si="7">L26*$B$28</f>
        <v>0.10731</v>
      </c>
      <c r="S26" s="13">
        <f t="shared" ref="S26:S37" si="8">Q26/R26</f>
        <v>0.36831475998934737</v>
      </c>
      <c r="T26" s="2">
        <f t="shared" ref="T26:T37" si="9">$B$27/100</f>
        <v>0.01</v>
      </c>
      <c r="U26" s="14">
        <f t="shared" ref="U26:U37" si="10">S26*T26</f>
        <v>3.6831475998934738E-3</v>
      </c>
      <c r="V26" s="13"/>
      <c r="W26" s="2"/>
      <c r="X26" s="14"/>
      <c r="Y26" s="2">
        <v>0.05</v>
      </c>
      <c r="Z26" s="2">
        <v>0.63</v>
      </c>
      <c r="AA26" s="2">
        <f t="shared" ref="AA26:AA37" si="11">Y26*Z26</f>
        <v>3.15E-2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0.02</v>
      </c>
      <c r="AO26" s="2">
        <v>0.03</v>
      </c>
      <c r="AP26" s="2">
        <f t="shared" ref="AP26:AP37" si="12">AO26*AN26</f>
        <v>5.9999999999999995E-4</v>
      </c>
      <c r="AQ26" s="1">
        <f t="shared" ref="AQ26:AQ37" si="13">(AP26+AM26+AD26+AA26+U26+X26+AG26+AJ26)</f>
        <v>3.5783147599893476E-2</v>
      </c>
      <c r="AR26" s="9">
        <f t="shared" ref="AR26:AR37" si="14">$B$26/12</f>
        <v>107.31</v>
      </c>
      <c r="AS26" s="1">
        <f t="shared" ref="AS26:AS37" si="15">$B$28</f>
        <v>0.1</v>
      </c>
      <c r="AT26" s="1">
        <f t="shared" ref="AT26:AT37" si="16">$E$2/12</f>
        <v>119499.08333333333</v>
      </c>
      <c r="AU26" s="1">
        <f t="shared" ref="AU26:AU37" si="17">AT26*10000*AS26*0.67*AR26*AQ26</f>
        <v>307438400.00536996</v>
      </c>
    </row>
    <row r="27" spans="1:47" x14ac:dyDescent="0.15">
      <c r="A27" s="1" t="s">
        <v>84</v>
      </c>
      <c r="B27" s="1">
        <f>H2</f>
        <v>1</v>
      </c>
      <c r="C27" s="7">
        <v>1</v>
      </c>
      <c r="D27" s="8">
        <v>25.890237762988999</v>
      </c>
      <c r="E27" s="10">
        <f t="shared" ref="E27:E38" si="18">D26</f>
        <v>25.567072902903199</v>
      </c>
      <c r="F27" s="7" t="s">
        <v>83</v>
      </c>
      <c r="G27" s="1">
        <v>2</v>
      </c>
      <c r="H27" s="9">
        <f t="shared" si="0"/>
        <v>25.890237762988999</v>
      </c>
      <c r="I27" s="9">
        <f t="shared" si="1"/>
        <v>299.04023776298897</v>
      </c>
      <c r="J27" s="9">
        <f t="shared" si="2"/>
        <v>0.38151983263921052</v>
      </c>
      <c r="K27" s="9">
        <f t="shared" si="3"/>
        <v>107.31</v>
      </c>
      <c r="L27" s="9">
        <f t="shared" si="4"/>
        <v>1.0730999999999999</v>
      </c>
      <c r="M27" s="1" t="s">
        <v>83</v>
      </c>
      <c r="O27" s="9">
        <f t="shared" ref="O27:O37" si="19">L27+O26-P26-N27</f>
        <v>1.7509614310554311</v>
      </c>
      <c r="P27" s="9">
        <f t="shared" si="5"/>
        <v>0.66802651213398068</v>
      </c>
      <c r="Q27" s="12">
        <f t="shared" si="6"/>
        <v>6.6802651213398068E-2</v>
      </c>
      <c r="R27" s="9">
        <f t="shared" si="7"/>
        <v>0.10731</v>
      </c>
      <c r="S27" s="13">
        <f t="shared" si="8"/>
        <v>0.62252027968873425</v>
      </c>
      <c r="T27" s="2">
        <f t="shared" si="9"/>
        <v>0.01</v>
      </c>
      <c r="U27" s="14">
        <f t="shared" si="10"/>
        <v>6.2252027968873426E-3</v>
      </c>
      <c r="V27" s="13"/>
      <c r="W27" s="2"/>
      <c r="X27" s="14"/>
      <c r="Y27" s="2">
        <v>0.05</v>
      </c>
      <c r="Z27" s="2">
        <v>0.63</v>
      </c>
      <c r="AA27" s="2">
        <f t="shared" si="11"/>
        <v>3.15E-2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0.02</v>
      </c>
      <c r="AO27" s="2">
        <v>0.03</v>
      </c>
      <c r="AP27" s="2">
        <f t="shared" si="12"/>
        <v>5.9999999999999995E-4</v>
      </c>
      <c r="AQ27" s="1">
        <f t="shared" si="13"/>
        <v>3.8325202796887343E-2</v>
      </c>
      <c r="AR27" s="9">
        <f t="shared" si="14"/>
        <v>107.31</v>
      </c>
      <c r="AS27" s="1">
        <f t="shared" si="15"/>
        <v>0.1</v>
      </c>
      <c r="AT27" s="1">
        <f t="shared" si="16"/>
        <v>119499.08333333333</v>
      </c>
      <c r="AU27" s="1">
        <f t="shared" si="17"/>
        <v>329278999.13956845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25.750442825442398</v>
      </c>
      <c r="E28" s="10">
        <f t="shared" si="18"/>
        <v>25.890237762988999</v>
      </c>
      <c r="F28" s="7" t="s">
        <v>83</v>
      </c>
      <c r="G28" s="1">
        <v>3</v>
      </c>
      <c r="H28" s="9">
        <f t="shared" si="0"/>
        <v>25.750442825442398</v>
      </c>
      <c r="I28" s="9">
        <f t="shared" si="1"/>
        <v>298.90044282544238</v>
      </c>
      <c r="J28" s="9">
        <f t="shared" si="2"/>
        <v>0.37575395321519589</v>
      </c>
      <c r="K28" s="9">
        <f t="shared" si="3"/>
        <v>107.31</v>
      </c>
      <c r="L28" s="9">
        <f t="shared" si="4"/>
        <v>1.0730999999999999</v>
      </c>
      <c r="M28" s="1" t="s">
        <v>83</v>
      </c>
      <c r="O28" s="9">
        <f t="shared" si="19"/>
        <v>2.15603491892145</v>
      </c>
      <c r="P28" s="9">
        <f t="shared" si="5"/>
        <v>0.81013864405473923</v>
      </c>
      <c r="Q28" s="12">
        <f t="shared" si="6"/>
        <v>8.1013864405473923E-2</v>
      </c>
      <c r="R28" s="9">
        <f t="shared" si="7"/>
        <v>0.10731</v>
      </c>
      <c r="S28" s="13">
        <f t="shared" si="8"/>
        <v>0.75495167650241279</v>
      </c>
      <c r="T28" s="2">
        <f t="shared" si="9"/>
        <v>0.01</v>
      </c>
      <c r="U28" s="14">
        <f t="shared" si="10"/>
        <v>7.5495167650241283E-3</v>
      </c>
      <c r="V28" s="13"/>
      <c r="W28" s="2"/>
      <c r="X28" s="14"/>
      <c r="Y28" s="2">
        <v>0.05</v>
      </c>
      <c r="Z28" s="2">
        <v>0.63</v>
      </c>
      <c r="AA28" s="2">
        <f t="shared" si="11"/>
        <v>3.15E-2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0.02</v>
      </c>
      <c r="AO28" s="2">
        <v>0.03</v>
      </c>
      <c r="AP28" s="2">
        <f t="shared" si="12"/>
        <v>5.9999999999999995E-4</v>
      </c>
      <c r="AQ28" s="1">
        <f t="shared" si="13"/>
        <v>3.964951676502413E-2</v>
      </c>
      <c r="AR28" s="9">
        <f t="shared" si="14"/>
        <v>107.31</v>
      </c>
      <c r="AS28" s="1">
        <f t="shared" si="15"/>
        <v>0.1</v>
      </c>
      <c r="AT28" s="1">
        <f t="shared" si="16"/>
        <v>119499.08333333333</v>
      </c>
      <c r="AU28" s="1">
        <f t="shared" si="17"/>
        <v>340657119.70126963</v>
      </c>
    </row>
    <row r="29" spans="1:47" x14ac:dyDescent="0.15">
      <c r="C29" s="7">
        <v>3</v>
      </c>
      <c r="D29" s="8">
        <v>25.660152326661098</v>
      </c>
      <c r="E29" s="10">
        <f t="shared" si="18"/>
        <v>25.750442825442398</v>
      </c>
      <c r="F29" s="7" t="s">
        <v>83</v>
      </c>
      <c r="G29" s="1">
        <v>4</v>
      </c>
      <c r="H29" s="9">
        <f t="shared" si="0"/>
        <v>25.660152326661098</v>
      </c>
      <c r="I29" s="9">
        <f t="shared" si="1"/>
        <v>298.81015232666107</v>
      </c>
      <c r="J29" s="9">
        <f t="shared" si="2"/>
        <v>0.37207347883272784</v>
      </c>
      <c r="K29" s="9">
        <f t="shared" si="3"/>
        <v>107.31</v>
      </c>
      <c r="L29" s="9">
        <f t="shared" si="4"/>
        <v>1.0730999999999999</v>
      </c>
      <c r="M29" s="1" t="s">
        <v>83</v>
      </c>
      <c r="O29" s="9">
        <f t="shared" si="19"/>
        <v>2.4189962748667111</v>
      </c>
      <c r="P29" s="9">
        <f t="shared" si="5"/>
        <v>0.9000443592730667</v>
      </c>
      <c r="Q29" s="12">
        <f t="shared" si="6"/>
        <v>9.000443592730667E-2</v>
      </c>
      <c r="R29" s="9">
        <f t="shared" si="7"/>
        <v>0.10731</v>
      </c>
      <c r="S29" s="13">
        <f t="shared" si="8"/>
        <v>0.8387329785416705</v>
      </c>
      <c r="T29" s="2">
        <f t="shared" si="9"/>
        <v>0.01</v>
      </c>
      <c r="U29" s="14">
        <f t="shared" si="10"/>
        <v>8.3873297854167046E-3</v>
      </c>
      <c r="V29" s="13"/>
      <c r="W29" s="2"/>
      <c r="X29" s="14"/>
      <c r="Y29" s="2">
        <v>0.05</v>
      </c>
      <c r="Z29" s="2">
        <v>0.63</v>
      </c>
      <c r="AA29" s="2">
        <f t="shared" si="11"/>
        <v>3.15E-2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0.02</v>
      </c>
      <c r="AO29" s="2">
        <v>0.03</v>
      </c>
      <c r="AP29" s="2">
        <f t="shared" si="12"/>
        <v>5.9999999999999995E-4</v>
      </c>
      <c r="AQ29" s="1">
        <f t="shared" si="13"/>
        <v>4.0487329785416706E-2</v>
      </c>
      <c r="AR29" s="9">
        <f t="shared" si="14"/>
        <v>107.31</v>
      </c>
      <c r="AS29" s="1">
        <f t="shared" si="15"/>
        <v>0.1</v>
      </c>
      <c r="AT29" s="1">
        <f t="shared" si="16"/>
        <v>119499.08333333333</v>
      </c>
      <c r="AU29" s="1">
        <f t="shared" si="17"/>
        <v>347855365.57313156</v>
      </c>
    </row>
    <row r="30" spans="1:47" x14ac:dyDescent="0.15">
      <c r="C30" s="7">
        <v>4</v>
      </c>
      <c r="D30" s="8">
        <v>25.401643938534502</v>
      </c>
      <c r="E30" s="10">
        <f t="shared" si="18"/>
        <v>25.660152326661098</v>
      </c>
      <c r="F30" s="7" t="s">
        <v>83</v>
      </c>
      <c r="G30" s="1">
        <v>5</v>
      </c>
      <c r="H30" s="9">
        <f t="shared" si="0"/>
        <v>25.401643938534502</v>
      </c>
      <c r="I30" s="9">
        <f t="shared" si="1"/>
        <v>298.55164393853448</v>
      </c>
      <c r="J30" s="9">
        <f t="shared" si="2"/>
        <v>0.36172224874545428</v>
      </c>
      <c r="K30" s="9">
        <f t="shared" si="3"/>
        <v>107.31</v>
      </c>
      <c r="L30" s="9">
        <f t="shared" si="4"/>
        <v>1.0730999999999999</v>
      </c>
      <c r="M30" s="1" t="s">
        <v>85</v>
      </c>
      <c r="N30" s="9">
        <f>(O29-P29)*C21/100</f>
        <v>1.4430043198139624</v>
      </c>
      <c r="O30" s="9">
        <f t="shared" si="19"/>
        <v>1.1490475957796817</v>
      </c>
      <c r="P30" s="9">
        <f t="shared" si="5"/>
        <v>0.41563608026098425</v>
      </c>
      <c r="Q30" s="12">
        <f t="shared" si="6"/>
        <v>4.1563608026098431E-2</v>
      </c>
      <c r="R30" s="9">
        <f t="shared" si="7"/>
        <v>0.10731</v>
      </c>
      <c r="S30" s="13">
        <f t="shared" si="8"/>
        <v>0.38732278469945419</v>
      </c>
      <c r="T30" s="2">
        <f t="shared" si="9"/>
        <v>0.01</v>
      </c>
      <c r="U30" s="14">
        <f t="shared" si="10"/>
        <v>3.8732278469945421E-3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3.5973227846994547E-2</v>
      </c>
      <c r="AR30" s="9">
        <f t="shared" si="14"/>
        <v>107.31</v>
      </c>
      <c r="AS30" s="1">
        <f t="shared" si="15"/>
        <v>0.1</v>
      </c>
      <c r="AT30" s="1">
        <f t="shared" si="16"/>
        <v>119499.08333333333</v>
      </c>
      <c r="AU30" s="1">
        <f t="shared" si="17"/>
        <v>309071514.22144729</v>
      </c>
    </row>
    <row r="31" spans="1:47" x14ac:dyDescent="0.15">
      <c r="C31" s="7">
        <v>5</v>
      </c>
      <c r="D31" s="8">
        <v>24.880292523741002</v>
      </c>
      <c r="E31" s="10">
        <f t="shared" si="18"/>
        <v>25.401643938534502</v>
      </c>
      <c r="F31" s="7" t="s">
        <v>85</v>
      </c>
      <c r="G31" s="1">
        <v>6</v>
      </c>
      <c r="H31" s="9">
        <f t="shared" si="0"/>
        <v>24.880292523741002</v>
      </c>
      <c r="I31" s="9">
        <f t="shared" si="1"/>
        <v>298.03029252374097</v>
      </c>
      <c r="J31" s="9">
        <f t="shared" si="2"/>
        <v>0.34166312275544325</v>
      </c>
      <c r="K31" s="9">
        <f t="shared" si="3"/>
        <v>107.31</v>
      </c>
      <c r="L31" s="9">
        <f t="shared" si="4"/>
        <v>1.0730999999999999</v>
      </c>
      <c r="M31" s="1" t="s">
        <v>83</v>
      </c>
      <c r="O31" s="9">
        <f t="shared" si="19"/>
        <v>1.8065115155186975</v>
      </c>
      <c r="P31" s="9">
        <f t="shared" si="5"/>
        <v>0.61721836568578659</v>
      </c>
      <c r="Q31" s="12">
        <f t="shared" si="6"/>
        <v>6.1721836568578659E-2</v>
      </c>
      <c r="R31" s="9">
        <f t="shared" si="7"/>
        <v>0.10731</v>
      </c>
      <c r="S31" s="13">
        <f t="shared" si="8"/>
        <v>0.57517320444113929</v>
      </c>
      <c r="T31" s="2">
        <f t="shared" si="9"/>
        <v>0.01</v>
      </c>
      <c r="U31" s="14">
        <f t="shared" si="10"/>
        <v>5.7517320444113928E-3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3.7851732044411397E-2</v>
      </c>
      <c r="AR31" s="9">
        <f t="shared" si="14"/>
        <v>107.31</v>
      </c>
      <c r="AS31" s="1">
        <f t="shared" si="15"/>
        <v>0.1</v>
      </c>
      <c r="AT31" s="1">
        <f t="shared" si="16"/>
        <v>119499.08333333333</v>
      </c>
      <c r="AU31" s="1">
        <f t="shared" si="17"/>
        <v>325211076.09886378</v>
      </c>
    </row>
    <row r="32" spans="1:47" x14ac:dyDescent="0.15">
      <c r="C32" s="7">
        <v>6</v>
      </c>
      <c r="D32" s="8">
        <v>24.446612015768402</v>
      </c>
      <c r="E32" s="10">
        <f t="shared" si="18"/>
        <v>24.880292523741002</v>
      </c>
      <c r="F32" s="7" t="s">
        <v>83</v>
      </c>
      <c r="G32" s="1">
        <v>7</v>
      </c>
      <c r="H32" s="9">
        <f t="shared" si="0"/>
        <v>24.446612015768402</v>
      </c>
      <c r="I32" s="9">
        <f t="shared" si="1"/>
        <v>297.59661201576836</v>
      </c>
      <c r="J32" s="9">
        <f t="shared" si="2"/>
        <v>0.32577772697170115</v>
      </c>
      <c r="K32" s="9">
        <f t="shared" si="3"/>
        <v>107.31</v>
      </c>
      <c r="L32" s="9">
        <f t="shared" si="4"/>
        <v>1.0730999999999999</v>
      </c>
      <c r="M32" s="1" t="s">
        <v>83</v>
      </c>
      <c r="O32" s="9">
        <f t="shared" si="19"/>
        <v>2.2623931498329108</v>
      </c>
      <c r="P32" s="9">
        <f t="shared" si="5"/>
        <v>0.73703729786891303</v>
      </c>
      <c r="Q32" s="12">
        <f t="shared" si="6"/>
        <v>7.3703729786891312E-2</v>
      </c>
      <c r="R32" s="9">
        <f t="shared" si="7"/>
        <v>0.10731</v>
      </c>
      <c r="S32" s="13">
        <f t="shared" si="8"/>
        <v>0.68683002317483277</v>
      </c>
      <c r="T32" s="2">
        <f t="shared" si="9"/>
        <v>0.01</v>
      </c>
      <c r="U32" s="14">
        <f t="shared" si="10"/>
        <v>6.8683002317483279E-3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3.8968300231748333E-2</v>
      </c>
      <c r="AR32" s="9">
        <f t="shared" si="14"/>
        <v>107.31</v>
      </c>
      <c r="AS32" s="1">
        <f t="shared" si="15"/>
        <v>0.1</v>
      </c>
      <c r="AT32" s="1">
        <f t="shared" si="16"/>
        <v>119499.08333333333</v>
      </c>
      <c r="AU32" s="1">
        <f t="shared" si="17"/>
        <v>334804305.31531161</v>
      </c>
    </row>
    <row r="33" spans="1:48" x14ac:dyDescent="0.15">
      <c r="C33" s="7">
        <v>7</v>
      </c>
      <c r="D33" s="8">
        <v>23.710299824674902</v>
      </c>
      <c r="E33" s="10">
        <f t="shared" si="18"/>
        <v>24.446612015768402</v>
      </c>
      <c r="F33" s="7" t="s">
        <v>83</v>
      </c>
      <c r="G33" s="1">
        <v>8</v>
      </c>
      <c r="H33" s="9">
        <f t="shared" si="0"/>
        <v>23.710299824674902</v>
      </c>
      <c r="I33" s="9">
        <f t="shared" si="1"/>
        <v>296.86029982467488</v>
      </c>
      <c r="J33" s="9">
        <f t="shared" si="2"/>
        <v>0.30038459118761041</v>
      </c>
      <c r="K33" s="9">
        <f t="shared" si="3"/>
        <v>107.31</v>
      </c>
      <c r="L33" s="9">
        <f t="shared" si="4"/>
        <v>1.0730999999999999</v>
      </c>
      <c r="M33" s="1" t="s">
        <v>83</v>
      </c>
      <c r="O33" s="9">
        <f t="shared" si="19"/>
        <v>2.598455851963998</v>
      </c>
      <c r="P33" s="9">
        <f t="shared" si="5"/>
        <v>0.7805360988112594</v>
      </c>
      <c r="Q33" s="12">
        <f t="shared" si="6"/>
        <v>7.8053609881125946E-2</v>
      </c>
      <c r="R33" s="9">
        <f t="shared" si="7"/>
        <v>0.10731</v>
      </c>
      <c r="S33" s="13">
        <f t="shared" si="8"/>
        <v>0.72736566844773032</v>
      </c>
      <c r="T33" s="2">
        <f t="shared" si="9"/>
        <v>0.01</v>
      </c>
      <c r="U33" s="14">
        <f t="shared" si="10"/>
        <v>7.2736566844773037E-3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3.9373656684477308E-2</v>
      </c>
      <c r="AR33" s="9">
        <f t="shared" si="14"/>
        <v>107.31</v>
      </c>
      <c r="AS33" s="1">
        <f t="shared" si="15"/>
        <v>0.1</v>
      </c>
      <c r="AT33" s="1">
        <f t="shared" si="16"/>
        <v>119499.08333333333</v>
      </c>
      <c r="AU33" s="1">
        <f t="shared" si="17"/>
        <v>338287010.097247</v>
      </c>
    </row>
    <row r="34" spans="1:48" x14ac:dyDescent="0.15">
      <c r="C34" s="7">
        <v>8</v>
      </c>
      <c r="D34" s="8">
        <v>24.893730118077801</v>
      </c>
      <c r="E34" s="10">
        <f t="shared" si="18"/>
        <v>23.710299824674902</v>
      </c>
      <c r="F34" s="7" t="s">
        <v>83</v>
      </c>
      <c r="G34" s="1">
        <v>9</v>
      </c>
      <c r="H34" s="9">
        <f t="shared" si="0"/>
        <v>24.893730118077801</v>
      </c>
      <c r="I34" s="9">
        <f t="shared" si="1"/>
        <v>298.0437301180778</v>
      </c>
      <c r="J34" s="9">
        <f t="shared" si="2"/>
        <v>0.3421667565803258</v>
      </c>
      <c r="K34" s="9">
        <f t="shared" si="3"/>
        <v>107.31</v>
      </c>
      <c r="L34" s="9">
        <f t="shared" si="4"/>
        <v>1.0730999999999999</v>
      </c>
      <c r="M34" s="1" t="s">
        <v>83</v>
      </c>
      <c r="O34" s="9">
        <f t="shared" si="19"/>
        <v>2.8910197531527384</v>
      </c>
      <c r="P34" s="9">
        <f t="shared" si="5"/>
        <v>0.98921085214592663</v>
      </c>
      <c r="Q34" s="12">
        <f t="shared" si="6"/>
        <v>9.8921085214592669E-2</v>
      </c>
      <c r="R34" s="9">
        <f t="shared" si="7"/>
        <v>0.10731</v>
      </c>
      <c r="S34" s="13">
        <f t="shared" si="8"/>
        <v>0.92182541435646881</v>
      </c>
      <c r="T34" s="2">
        <f t="shared" si="9"/>
        <v>0.01</v>
      </c>
      <c r="U34" s="14">
        <f t="shared" si="10"/>
        <v>9.2182541435646883E-3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4.1318254143564694E-2</v>
      </c>
      <c r="AR34" s="9">
        <f t="shared" si="14"/>
        <v>107.31</v>
      </c>
      <c r="AS34" s="1">
        <f t="shared" si="15"/>
        <v>0.1</v>
      </c>
      <c r="AT34" s="1">
        <f t="shared" si="16"/>
        <v>119499.08333333333</v>
      </c>
      <c r="AU34" s="1">
        <f t="shared" si="17"/>
        <v>354994426.06190944</v>
      </c>
    </row>
    <row r="35" spans="1:48" x14ac:dyDescent="0.15">
      <c r="C35" s="7">
        <v>9</v>
      </c>
      <c r="D35" s="8">
        <v>26.7363658411324</v>
      </c>
      <c r="E35" s="10">
        <f t="shared" si="18"/>
        <v>24.893730118077801</v>
      </c>
      <c r="F35" s="7" t="s">
        <v>83</v>
      </c>
      <c r="G35" s="1">
        <v>10</v>
      </c>
      <c r="H35" s="9">
        <f t="shared" si="0"/>
        <v>26.7363658411324</v>
      </c>
      <c r="I35" s="9">
        <f t="shared" si="1"/>
        <v>299.88636584113237</v>
      </c>
      <c r="J35" s="9">
        <f t="shared" si="2"/>
        <v>0.41822982487196486</v>
      </c>
      <c r="K35" s="9">
        <f t="shared" si="3"/>
        <v>107.31</v>
      </c>
      <c r="L35" s="9">
        <f t="shared" si="4"/>
        <v>1.0730999999999999</v>
      </c>
      <c r="M35" s="1" t="s">
        <v>83</v>
      </c>
      <c r="O35" s="9">
        <f t="shared" si="19"/>
        <v>2.9749089010068119</v>
      </c>
      <c r="P35" s="9">
        <f t="shared" si="5"/>
        <v>1.2441956286781284</v>
      </c>
      <c r="Q35" s="12">
        <f t="shared" si="6"/>
        <v>0.12441956286781285</v>
      </c>
      <c r="R35" s="9">
        <f t="shared" si="7"/>
        <v>0.10731</v>
      </c>
      <c r="S35" s="13">
        <f t="shared" si="8"/>
        <v>1.1594405262120291</v>
      </c>
      <c r="T35" s="2">
        <f t="shared" si="9"/>
        <v>0.01</v>
      </c>
      <c r="U35" s="14">
        <f t="shared" si="10"/>
        <v>1.1594405262120291E-2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4.3694405262120296E-2</v>
      </c>
      <c r="AR35" s="9">
        <f t="shared" si="14"/>
        <v>107.31</v>
      </c>
      <c r="AS35" s="1">
        <f t="shared" si="15"/>
        <v>0.1</v>
      </c>
      <c r="AT35" s="1">
        <f t="shared" si="16"/>
        <v>119499.08333333333</v>
      </c>
      <c r="AU35" s="1">
        <f t="shared" si="17"/>
        <v>375409625.59180993</v>
      </c>
    </row>
    <row r="36" spans="1:48" x14ac:dyDescent="0.15">
      <c r="C36" s="7">
        <v>10</v>
      </c>
      <c r="D36" s="8">
        <v>26.341511514137</v>
      </c>
      <c r="E36" s="10">
        <f t="shared" si="18"/>
        <v>26.7363658411324</v>
      </c>
      <c r="F36" s="7" t="s">
        <v>83</v>
      </c>
      <c r="G36" s="1">
        <v>11</v>
      </c>
      <c r="H36" s="9">
        <f t="shared" si="0"/>
        <v>26.341511514137</v>
      </c>
      <c r="I36" s="9">
        <f t="shared" si="1"/>
        <v>299.49151151413696</v>
      </c>
      <c r="J36" s="9">
        <f t="shared" si="2"/>
        <v>0.40070457432960449</v>
      </c>
      <c r="K36" s="9">
        <f t="shared" si="3"/>
        <v>107.31</v>
      </c>
      <c r="L36" s="9">
        <f t="shared" si="4"/>
        <v>1.0730999999999999</v>
      </c>
      <c r="M36" s="1" t="s">
        <v>85</v>
      </c>
      <c r="N36" s="9">
        <f>(O35-P35)*C21/100</f>
        <v>1.6441776087122495</v>
      </c>
      <c r="O36" s="9">
        <f t="shared" si="19"/>
        <v>1.1596356636164336</v>
      </c>
      <c r="P36" s="9">
        <f t="shared" si="5"/>
        <v>0.46467131496685143</v>
      </c>
      <c r="Q36" s="12">
        <f t="shared" si="6"/>
        <v>4.6467131496685146E-2</v>
      </c>
      <c r="R36" s="9">
        <f t="shared" si="7"/>
        <v>0.10731</v>
      </c>
      <c r="S36" s="13">
        <f t="shared" si="8"/>
        <v>0.43301771965972552</v>
      </c>
      <c r="T36" s="2">
        <f t="shared" si="9"/>
        <v>0.01</v>
      </c>
      <c r="U36" s="14">
        <f t="shared" si="10"/>
        <v>4.3301771965972551E-3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3.643017719659726E-2</v>
      </c>
      <c r="AR36" s="9">
        <f t="shared" si="14"/>
        <v>107.31</v>
      </c>
      <c r="AS36" s="1">
        <f t="shared" si="15"/>
        <v>0.1</v>
      </c>
      <c r="AT36" s="1">
        <f t="shared" si="16"/>
        <v>119499.08333333333</v>
      </c>
      <c r="AU36" s="1">
        <f t="shared" si="17"/>
        <v>312997490.1723659</v>
      </c>
    </row>
    <row r="37" spans="1:48" x14ac:dyDescent="0.15">
      <c r="C37" s="7">
        <v>11</v>
      </c>
      <c r="D37" s="8">
        <v>26.1544387612037</v>
      </c>
      <c r="E37" s="10">
        <f t="shared" si="18"/>
        <v>26.341511514137</v>
      </c>
      <c r="F37" s="7" t="s">
        <v>85</v>
      </c>
      <c r="G37" s="1">
        <v>12</v>
      </c>
      <c r="H37" s="9">
        <f t="shared" si="0"/>
        <v>26.1544387612037</v>
      </c>
      <c r="I37" s="9">
        <f t="shared" si="1"/>
        <v>299.3044387612037</v>
      </c>
      <c r="J37" s="9">
        <f t="shared" si="2"/>
        <v>0.39264433538265886</v>
      </c>
      <c r="K37" s="9">
        <f t="shared" si="3"/>
        <v>107.31</v>
      </c>
      <c r="L37" s="9">
        <f t="shared" si="4"/>
        <v>1.0730999999999999</v>
      </c>
      <c r="M37" s="1" t="s">
        <v>83</v>
      </c>
      <c r="O37" s="9">
        <f t="shared" si="19"/>
        <v>1.7680643486495824</v>
      </c>
      <c r="P37" s="9">
        <f t="shared" si="5"/>
        <v>0.69422045108928887</v>
      </c>
      <c r="Q37" s="12">
        <f t="shared" si="6"/>
        <v>6.9422045108928895E-2</v>
      </c>
      <c r="R37" s="9">
        <f t="shared" si="7"/>
        <v>0.10731</v>
      </c>
      <c r="S37" s="13">
        <f t="shared" si="8"/>
        <v>0.64692987707509919</v>
      </c>
      <c r="T37" s="2">
        <f t="shared" si="9"/>
        <v>0.01</v>
      </c>
      <c r="U37" s="14">
        <f t="shared" si="10"/>
        <v>6.4692987707509917E-3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3.8569298770750993E-2</v>
      </c>
      <c r="AR37" s="9">
        <f t="shared" si="14"/>
        <v>107.31</v>
      </c>
      <c r="AS37" s="1">
        <f t="shared" si="15"/>
        <v>0.1</v>
      </c>
      <c r="AT37" s="1">
        <f t="shared" si="16"/>
        <v>119499.08333333333</v>
      </c>
      <c r="AU37" s="1">
        <f t="shared" si="17"/>
        <v>331376200.77458102</v>
      </c>
      <c r="AV37" s="1">
        <f>SUM(AU26:AU37)</f>
        <v>4007381532.7528753</v>
      </c>
    </row>
    <row r="38" spans="1:48" x14ac:dyDescent="0.15">
      <c r="C38" s="7">
        <v>12</v>
      </c>
      <c r="D38" s="8">
        <v>25.969057047032901</v>
      </c>
      <c r="E38" s="10">
        <f t="shared" si="18"/>
        <v>26.1544387612037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1464.818</v>
      </c>
      <c r="C42" s="7" t="s">
        <v>82</v>
      </c>
      <c r="D42" s="7">
        <f>D26</f>
        <v>25.567072902903199</v>
      </c>
      <c r="E42" s="7"/>
      <c r="F42" s="7"/>
      <c r="G42" s="1">
        <v>1</v>
      </c>
      <c r="H42" s="9">
        <f t="shared" ref="H42:H53" si="20">E43</f>
        <v>25.567072902903199</v>
      </c>
      <c r="I42" s="9">
        <f t="shared" ref="I42:I53" si="21">H42+273.15</f>
        <v>298.71707290290317</v>
      </c>
      <c r="J42" s="9">
        <f t="shared" ref="J42:J53" si="22">EXP(($C$15*(I42-$C$13))/($C$16*I42*$C$13))</f>
        <v>0.36831475998934737</v>
      </c>
      <c r="K42" s="9">
        <f t="shared" ref="K42:K53" si="23">$B$42/12</f>
        <v>122.06816666666667</v>
      </c>
      <c r="L42" s="9">
        <f t="shared" ref="L42:L53" si="24">K42*$B$43/100</f>
        <v>1.2206816666666667</v>
      </c>
      <c r="M42" s="1" t="s">
        <v>83</v>
      </c>
      <c r="O42" s="9">
        <f>L42</f>
        <v>1.2206816666666667</v>
      </c>
      <c r="P42" s="9">
        <f t="shared" ref="P42:P53" si="25">O42*J42</f>
        <v>0.44959507508172986</v>
      </c>
      <c r="Q42" s="12">
        <f t="shared" ref="Q42:Q53" si="26">P42*$B$44</f>
        <v>0.10790281801961517</v>
      </c>
      <c r="R42" s="9">
        <f t="shared" ref="R42:R53" si="27">L42*$B$44</f>
        <v>0.29296359999999999</v>
      </c>
      <c r="S42" s="13">
        <f t="shared" ref="S42:S53" si="28">Q42/R42</f>
        <v>0.36831475998934737</v>
      </c>
      <c r="T42" s="2">
        <f t="shared" ref="T42:T53" si="29">$B$43/100</f>
        <v>0.01</v>
      </c>
      <c r="U42" s="14">
        <f t="shared" ref="U42:U53" si="30">S42*T42</f>
        <v>3.6831475998934738E-3</v>
      </c>
      <c r="V42" s="13"/>
      <c r="W42" s="2"/>
      <c r="X42" s="14"/>
      <c r="Y42" s="2">
        <v>0.05</v>
      </c>
      <c r="Z42" s="2">
        <v>0.28999999999999998</v>
      </c>
      <c r="AA42" s="2">
        <f t="shared" ref="AA42:AA53" si="31">Y42*Z42</f>
        <v>1.4499999999999999E-2</v>
      </c>
      <c r="AB42" s="2"/>
      <c r="AC42" s="2"/>
      <c r="AD42" s="2"/>
      <c r="AE42" s="13">
        <v>0.01</v>
      </c>
      <c r="AF42" s="2">
        <v>0.02</v>
      </c>
      <c r="AG42" s="16">
        <f t="shared" ref="AG42:AG53" si="32">AE42*AF42</f>
        <v>2.0000000000000001E-4</v>
      </c>
      <c r="AH42" s="13"/>
      <c r="AI42" s="2"/>
      <c r="AJ42" s="14"/>
      <c r="AL42" s="2"/>
      <c r="AM42" s="2"/>
      <c r="AN42" s="2">
        <v>0.02</v>
      </c>
      <c r="AO42" s="2">
        <v>0.26</v>
      </c>
      <c r="AP42" s="2">
        <f t="shared" ref="AP42:AP53" si="33">AO42*AN42</f>
        <v>5.2000000000000006E-3</v>
      </c>
      <c r="AQ42" s="1">
        <f t="shared" ref="AQ42:AQ53" si="34">(AP42+AM42+AD42+AA42+U42+X42+AG42+AJ42)</f>
        <v>2.358314759989347E-2</v>
      </c>
      <c r="AR42" s="9">
        <f t="shared" ref="AR42:AR53" si="35">$B$42/12</f>
        <v>122.06816666666667</v>
      </c>
      <c r="AS42" s="1">
        <f t="shared" ref="AS42:AS53" si="36">$B$44</f>
        <v>0.24</v>
      </c>
      <c r="AT42" s="1">
        <f t="shared" ref="AT42:AT53" si="37">$E$3/12</f>
        <v>17917413.166666668</v>
      </c>
      <c r="AU42" s="1">
        <f t="shared" ref="AU42:AU53" si="38">AT42*10000*AS42*0.67*AR42*AQ42</f>
        <v>82940288931.076996</v>
      </c>
    </row>
    <row r="43" spans="1:48" x14ac:dyDescent="0.15">
      <c r="A43" s="1" t="s">
        <v>84</v>
      </c>
      <c r="B43" s="1">
        <f>H3</f>
        <v>1</v>
      </c>
      <c r="C43" s="7">
        <v>1</v>
      </c>
      <c r="D43" s="7">
        <f t="shared" ref="D43:D54" si="39">D27</f>
        <v>25.890237762988999</v>
      </c>
      <c r="E43" s="10">
        <f t="shared" ref="E43:E54" si="40">D42</f>
        <v>25.567072902903199</v>
      </c>
      <c r="F43" s="7" t="s">
        <v>83</v>
      </c>
      <c r="G43" s="1">
        <v>2</v>
      </c>
      <c r="H43" s="9">
        <f t="shared" si="20"/>
        <v>25.890237762988999</v>
      </c>
      <c r="I43" s="9">
        <f t="shared" si="21"/>
        <v>299.04023776298897</v>
      </c>
      <c r="J43" s="9">
        <f t="shared" si="22"/>
        <v>0.38151983263921052</v>
      </c>
      <c r="K43" s="9">
        <f t="shared" si="23"/>
        <v>122.06816666666667</v>
      </c>
      <c r="L43" s="9">
        <f t="shared" si="24"/>
        <v>1.2206816666666667</v>
      </c>
      <c r="M43" s="1" t="s">
        <v>83</v>
      </c>
      <c r="O43" s="9">
        <f t="shared" ref="O43:O53" si="41">L43+O42-P42-N43</f>
        <v>1.9917682582516034</v>
      </c>
      <c r="P43" s="9">
        <f t="shared" si="25"/>
        <v>0.75989909254424359</v>
      </c>
      <c r="Q43" s="12">
        <f t="shared" si="26"/>
        <v>0.18237578221061845</v>
      </c>
      <c r="R43" s="9">
        <f t="shared" si="27"/>
        <v>0.29296359999999999</v>
      </c>
      <c r="S43" s="13">
        <f t="shared" si="28"/>
        <v>0.62252027968873425</v>
      </c>
      <c r="T43" s="2">
        <f t="shared" si="29"/>
        <v>0.01</v>
      </c>
      <c r="U43" s="14">
        <f t="shared" si="30"/>
        <v>6.2252027968873426E-3</v>
      </c>
      <c r="V43" s="13"/>
      <c r="W43" s="2"/>
      <c r="X43" s="14"/>
      <c r="Y43" s="2">
        <v>0.05</v>
      </c>
      <c r="Z43" s="2">
        <v>0.28999999999999998</v>
      </c>
      <c r="AA43" s="2">
        <f t="shared" si="31"/>
        <v>1.4499999999999999E-2</v>
      </c>
      <c r="AB43" s="2"/>
      <c r="AC43" s="2"/>
      <c r="AD43" s="2"/>
      <c r="AE43" s="13">
        <v>0.01</v>
      </c>
      <c r="AF43" s="2">
        <v>0.02</v>
      </c>
      <c r="AG43" s="16">
        <f t="shared" si="32"/>
        <v>2.0000000000000001E-4</v>
      </c>
      <c r="AH43" s="13"/>
      <c r="AI43" s="2"/>
      <c r="AJ43" s="14"/>
      <c r="AK43" s="2"/>
      <c r="AL43" s="2"/>
      <c r="AM43" s="2"/>
      <c r="AN43" s="2">
        <v>0.02</v>
      </c>
      <c r="AO43" s="2">
        <v>0.26</v>
      </c>
      <c r="AP43" s="2">
        <f t="shared" si="33"/>
        <v>5.2000000000000006E-3</v>
      </c>
      <c r="AQ43" s="1">
        <f t="shared" si="34"/>
        <v>2.6125202796887341E-2</v>
      </c>
      <c r="AR43" s="9">
        <f t="shared" si="35"/>
        <v>122.06816666666667</v>
      </c>
      <c r="AS43" s="1">
        <f t="shared" si="36"/>
        <v>0.24</v>
      </c>
      <c r="AT43" s="1">
        <f t="shared" si="37"/>
        <v>17917413.166666668</v>
      </c>
      <c r="AU43" s="1">
        <f t="shared" si="38"/>
        <v>91880520154.426071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25.750442825442398</v>
      </c>
      <c r="E44" s="10">
        <f t="shared" si="40"/>
        <v>25.890237762988999</v>
      </c>
      <c r="F44" s="7" t="s">
        <v>83</v>
      </c>
      <c r="G44" s="1">
        <v>3</v>
      </c>
      <c r="H44" s="9">
        <f t="shared" si="20"/>
        <v>25.750442825442398</v>
      </c>
      <c r="I44" s="9">
        <f t="shared" si="21"/>
        <v>298.90044282544238</v>
      </c>
      <c r="J44" s="9">
        <f t="shared" si="22"/>
        <v>0.37575395321519589</v>
      </c>
      <c r="K44" s="9">
        <f t="shared" si="23"/>
        <v>122.06816666666667</v>
      </c>
      <c r="L44" s="9">
        <f t="shared" si="24"/>
        <v>1.2206816666666667</v>
      </c>
      <c r="M44" s="1" t="s">
        <v>83</v>
      </c>
      <c r="O44" s="9">
        <f t="shared" si="41"/>
        <v>2.4525508323740266</v>
      </c>
      <c r="P44" s="9">
        <f t="shared" si="25"/>
        <v>0.92155567072575972</v>
      </c>
      <c r="Q44" s="12">
        <f t="shared" si="26"/>
        <v>0.22117336097418233</v>
      </c>
      <c r="R44" s="9">
        <f t="shared" si="27"/>
        <v>0.29296359999999999</v>
      </c>
      <c r="S44" s="13">
        <f t="shared" si="28"/>
        <v>0.75495167650241302</v>
      </c>
      <c r="T44" s="2">
        <f t="shared" si="29"/>
        <v>0.01</v>
      </c>
      <c r="U44" s="14">
        <f t="shared" si="30"/>
        <v>7.54951676502413E-3</v>
      </c>
      <c r="V44" s="13"/>
      <c r="W44" s="2"/>
      <c r="X44" s="14"/>
      <c r="Y44" s="2">
        <v>0.05</v>
      </c>
      <c r="Z44" s="2">
        <v>0.28999999999999998</v>
      </c>
      <c r="AA44" s="2">
        <f t="shared" si="31"/>
        <v>1.4499999999999999E-2</v>
      </c>
      <c r="AB44" s="2"/>
      <c r="AC44" s="2"/>
      <c r="AD44" s="2"/>
      <c r="AE44" s="13">
        <v>0.01</v>
      </c>
      <c r="AF44" s="2">
        <v>0.02</v>
      </c>
      <c r="AG44" s="16">
        <f t="shared" si="32"/>
        <v>2.0000000000000001E-4</v>
      </c>
      <c r="AH44" s="13"/>
      <c r="AI44" s="2"/>
      <c r="AJ44" s="14"/>
      <c r="AL44" s="2"/>
      <c r="AM44" s="2"/>
      <c r="AN44" s="2">
        <v>0.02</v>
      </c>
      <c r="AO44" s="2">
        <v>0.26</v>
      </c>
      <c r="AP44" s="2">
        <f t="shared" si="33"/>
        <v>5.2000000000000006E-3</v>
      </c>
      <c r="AQ44" s="1">
        <f t="shared" si="34"/>
        <v>2.7449516765024128E-2</v>
      </c>
      <c r="AR44" s="9">
        <f t="shared" si="35"/>
        <v>122.06816666666667</v>
      </c>
      <c r="AS44" s="1">
        <f t="shared" si="36"/>
        <v>0.24</v>
      </c>
      <c r="AT44" s="1">
        <f t="shared" si="37"/>
        <v>17917413.166666668</v>
      </c>
      <c r="AU44" s="1">
        <f t="shared" si="38"/>
        <v>96538040219.865601</v>
      </c>
    </row>
    <row r="45" spans="1:48" x14ac:dyDescent="0.15">
      <c r="C45" s="7">
        <v>3</v>
      </c>
      <c r="D45" s="7">
        <f t="shared" si="39"/>
        <v>25.660152326661098</v>
      </c>
      <c r="E45" s="10">
        <f t="shared" si="40"/>
        <v>25.750442825442398</v>
      </c>
      <c r="F45" s="7" t="s">
        <v>83</v>
      </c>
      <c r="G45" s="1">
        <v>4</v>
      </c>
      <c r="H45" s="9">
        <f t="shared" si="20"/>
        <v>25.660152326661098</v>
      </c>
      <c r="I45" s="9">
        <f t="shared" si="21"/>
        <v>298.81015232666107</v>
      </c>
      <c r="J45" s="9">
        <f t="shared" si="22"/>
        <v>0.37207347883272784</v>
      </c>
      <c r="K45" s="9">
        <f t="shared" si="23"/>
        <v>122.06816666666667</v>
      </c>
      <c r="L45" s="9">
        <f t="shared" si="24"/>
        <v>1.2206816666666667</v>
      </c>
      <c r="M45" s="1" t="s">
        <v>83</v>
      </c>
      <c r="O45" s="9">
        <f t="shared" si="41"/>
        <v>2.7516768283149338</v>
      </c>
      <c r="P45" s="9">
        <f t="shared" si="25"/>
        <v>1.0238259701345442</v>
      </c>
      <c r="Q45" s="12">
        <f t="shared" si="26"/>
        <v>0.24571823283229061</v>
      </c>
      <c r="R45" s="9">
        <f t="shared" si="27"/>
        <v>0.29296359999999999</v>
      </c>
      <c r="S45" s="13">
        <f t="shared" si="28"/>
        <v>0.83873297854167073</v>
      </c>
      <c r="T45" s="2">
        <f t="shared" si="29"/>
        <v>0.01</v>
      </c>
      <c r="U45" s="14">
        <f t="shared" si="30"/>
        <v>8.387329785416708E-3</v>
      </c>
      <c r="V45" s="13"/>
      <c r="W45" s="2"/>
      <c r="X45" s="14"/>
      <c r="Y45" s="2">
        <v>0.05</v>
      </c>
      <c r="Z45" s="2">
        <v>0.28999999999999998</v>
      </c>
      <c r="AA45" s="2">
        <f t="shared" si="31"/>
        <v>1.4499999999999999E-2</v>
      </c>
      <c r="AB45" s="2"/>
      <c r="AC45" s="2"/>
      <c r="AD45" s="2"/>
      <c r="AE45" s="13">
        <v>0.01</v>
      </c>
      <c r="AF45" s="2">
        <v>0.02</v>
      </c>
      <c r="AG45" s="16">
        <f t="shared" si="32"/>
        <v>2.0000000000000001E-4</v>
      </c>
      <c r="AH45" s="13"/>
      <c r="AI45" s="2"/>
      <c r="AJ45" s="14"/>
      <c r="AK45" s="2"/>
      <c r="AL45" s="2"/>
      <c r="AM45" s="2"/>
      <c r="AN45" s="2">
        <v>0.02</v>
      </c>
      <c r="AO45" s="2">
        <v>0.26</v>
      </c>
      <c r="AP45" s="2">
        <f t="shared" si="33"/>
        <v>5.2000000000000006E-3</v>
      </c>
      <c r="AQ45" s="1">
        <f t="shared" si="34"/>
        <v>2.8287329785416704E-2</v>
      </c>
      <c r="AR45" s="9">
        <f t="shared" si="35"/>
        <v>122.06816666666667</v>
      </c>
      <c r="AS45" s="1">
        <f t="shared" si="36"/>
        <v>0.24</v>
      </c>
      <c r="AT45" s="1">
        <f t="shared" si="37"/>
        <v>17917413.166666668</v>
      </c>
      <c r="AU45" s="1">
        <f t="shared" si="38"/>
        <v>99484570308.236526</v>
      </c>
    </row>
    <row r="46" spans="1:48" x14ac:dyDescent="0.15">
      <c r="C46" s="7">
        <v>4</v>
      </c>
      <c r="D46" s="7">
        <f t="shared" si="39"/>
        <v>25.401643938534502</v>
      </c>
      <c r="E46" s="10">
        <f t="shared" si="40"/>
        <v>25.660152326661098</v>
      </c>
      <c r="F46" s="7" t="s">
        <v>83</v>
      </c>
      <c r="G46" s="1">
        <v>5</v>
      </c>
      <c r="H46" s="9">
        <f t="shared" si="20"/>
        <v>25.401643938534502</v>
      </c>
      <c r="I46" s="9">
        <f t="shared" si="21"/>
        <v>298.55164393853448</v>
      </c>
      <c r="J46" s="9">
        <f t="shared" si="22"/>
        <v>0.36172224874545428</v>
      </c>
      <c r="K46" s="9">
        <f t="shared" si="23"/>
        <v>122.06816666666667</v>
      </c>
      <c r="L46" s="9">
        <f t="shared" si="24"/>
        <v>1.2206816666666667</v>
      </c>
      <c r="M46" s="1" t="s">
        <v>85</v>
      </c>
      <c r="N46" s="9">
        <f>(O45-P45)*$C$21/100</f>
        <v>1.64145831527137</v>
      </c>
      <c r="O46" s="9">
        <f t="shared" si="41"/>
        <v>1.3070742095756862</v>
      </c>
      <c r="P46" s="9">
        <f t="shared" si="25"/>
        <v>0.47279782236490442</v>
      </c>
      <c r="Q46" s="12">
        <f t="shared" si="26"/>
        <v>0.11347147736757705</v>
      </c>
      <c r="R46" s="9">
        <f t="shared" si="27"/>
        <v>0.29296359999999999</v>
      </c>
      <c r="S46" s="13">
        <f t="shared" si="28"/>
        <v>0.3873227846994543</v>
      </c>
      <c r="T46" s="2">
        <f t="shared" si="29"/>
        <v>0.01</v>
      </c>
      <c r="U46" s="14">
        <f t="shared" si="30"/>
        <v>3.873227846994543E-3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2.3773227846994541E-2</v>
      </c>
      <c r="AR46" s="9">
        <f t="shared" si="35"/>
        <v>122.06816666666667</v>
      </c>
      <c r="AS46" s="1">
        <f t="shared" si="36"/>
        <v>0.24</v>
      </c>
      <c r="AT46" s="1">
        <f t="shared" si="37"/>
        <v>17917413.166666668</v>
      </c>
      <c r="AU46" s="1">
        <f t="shared" si="38"/>
        <v>83608787932.233414</v>
      </c>
    </row>
    <row r="47" spans="1:48" x14ac:dyDescent="0.15">
      <c r="C47" s="7">
        <v>5</v>
      </c>
      <c r="D47" s="7">
        <f t="shared" si="39"/>
        <v>24.880292523741002</v>
      </c>
      <c r="E47" s="10">
        <f t="shared" si="40"/>
        <v>25.401643938534502</v>
      </c>
      <c r="F47" s="7" t="s">
        <v>85</v>
      </c>
      <c r="G47" s="1">
        <v>6</v>
      </c>
      <c r="H47" s="9">
        <f t="shared" si="20"/>
        <v>24.880292523741002</v>
      </c>
      <c r="I47" s="9">
        <f t="shared" si="21"/>
        <v>298.03029252374097</v>
      </c>
      <c r="J47" s="9">
        <f t="shared" si="22"/>
        <v>0.34166312275544325</v>
      </c>
      <c r="K47" s="9">
        <f t="shared" si="23"/>
        <v>122.06816666666667</v>
      </c>
      <c r="L47" s="9">
        <f t="shared" si="24"/>
        <v>1.2206816666666667</v>
      </c>
      <c r="M47" s="1" t="s">
        <v>83</v>
      </c>
      <c r="O47" s="9">
        <f t="shared" si="41"/>
        <v>2.0549580538774483</v>
      </c>
      <c r="P47" s="9">
        <f t="shared" si="25"/>
        <v>0.70210338581921738</v>
      </c>
      <c r="Q47" s="12">
        <f t="shared" si="26"/>
        <v>0.16850481259661215</v>
      </c>
      <c r="R47" s="9">
        <f t="shared" si="27"/>
        <v>0.29296359999999999</v>
      </c>
      <c r="S47" s="13">
        <f t="shared" si="28"/>
        <v>0.57517320444113929</v>
      </c>
      <c r="T47" s="2">
        <f t="shared" si="29"/>
        <v>0.01</v>
      </c>
      <c r="U47" s="14">
        <f t="shared" si="30"/>
        <v>5.7517320444113928E-3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2.5651732044411391E-2</v>
      </c>
      <c r="AR47" s="9">
        <f t="shared" si="35"/>
        <v>122.06816666666667</v>
      </c>
      <c r="AS47" s="1">
        <f t="shared" si="36"/>
        <v>0.24</v>
      </c>
      <c r="AT47" s="1">
        <f t="shared" si="37"/>
        <v>17917413.166666668</v>
      </c>
      <c r="AU47" s="1">
        <f t="shared" si="38"/>
        <v>90215356467.329987</v>
      </c>
    </row>
    <row r="48" spans="1:48" x14ac:dyDescent="0.15">
      <c r="C48" s="7">
        <v>6</v>
      </c>
      <c r="D48" s="7">
        <f t="shared" si="39"/>
        <v>24.446612015768402</v>
      </c>
      <c r="E48" s="10">
        <f t="shared" si="40"/>
        <v>24.880292523741002</v>
      </c>
      <c r="F48" s="7" t="s">
        <v>83</v>
      </c>
      <c r="G48" s="1">
        <v>7</v>
      </c>
      <c r="H48" s="9">
        <f t="shared" si="20"/>
        <v>24.446612015768402</v>
      </c>
      <c r="I48" s="9">
        <f t="shared" si="21"/>
        <v>297.59661201576836</v>
      </c>
      <c r="J48" s="9">
        <f t="shared" si="22"/>
        <v>0.32577772697170115</v>
      </c>
      <c r="K48" s="9">
        <f t="shared" si="23"/>
        <v>122.06816666666667</v>
      </c>
      <c r="L48" s="9">
        <f t="shared" si="24"/>
        <v>1.2206816666666667</v>
      </c>
      <c r="M48" s="1" t="s">
        <v>83</v>
      </c>
      <c r="O48" s="9">
        <f t="shared" si="41"/>
        <v>2.5735363347248974</v>
      </c>
      <c r="P48" s="9">
        <f t="shared" si="25"/>
        <v>0.83840081740576011</v>
      </c>
      <c r="Q48" s="12">
        <f t="shared" si="26"/>
        <v>0.20121619617738243</v>
      </c>
      <c r="R48" s="9">
        <f t="shared" si="27"/>
        <v>0.29296359999999999</v>
      </c>
      <c r="S48" s="13">
        <f t="shared" si="28"/>
        <v>0.68683002317483277</v>
      </c>
      <c r="T48" s="2">
        <f t="shared" si="29"/>
        <v>0.01</v>
      </c>
      <c r="U48" s="14">
        <f t="shared" si="30"/>
        <v>6.8683002317483279E-3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2.6768300231748324E-2</v>
      </c>
      <c r="AR48" s="9">
        <f t="shared" si="35"/>
        <v>122.06816666666667</v>
      </c>
      <c r="AS48" s="1">
        <f t="shared" si="36"/>
        <v>0.24</v>
      </c>
      <c r="AT48" s="1">
        <f t="shared" si="37"/>
        <v>17917413.166666668</v>
      </c>
      <c r="AU48" s="1">
        <f t="shared" si="38"/>
        <v>94142249078.958832</v>
      </c>
    </row>
    <row r="49" spans="1:48" x14ac:dyDescent="0.15">
      <c r="C49" s="7">
        <v>7</v>
      </c>
      <c r="D49" s="7">
        <f t="shared" si="39"/>
        <v>23.710299824674902</v>
      </c>
      <c r="E49" s="10">
        <f t="shared" si="40"/>
        <v>24.446612015768402</v>
      </c>
      <c r="F49" s="7" t="s">
        <v>83</v>
      </c>
      <c r="G49" s="1">
        <v>8</v>
      </c>
      <c r="H49" s="9">
        <f t="shared" si="20"/>
        <v>23.710299824674902</v>
      </c>
      <c r="I49" s="9">
        <f t="shared" si="21"/>
        <v>296.86029982467488</v>
      </c>
      <c r="J49" s="9">
        <f t="shared" si="22"/>
        <v>0.30038459118761041</v>
      </c>
      <c r="K49" s="9">
        <f t="shared" si="23"/>
        <v>122.06816666666667</v>
      </c>
      <c r="L49" s="9">
        <f t="shared" si="24"/>
        <v>1.2206816666666667</v>
      </c>
      <c r="M49" s="1" t="s">
        <v>83</v>
      </c>
      <c r="O49" s="9">
        <f t="shared" si="41"/>
        <v>2.9558171839858041</v>
      </c>
      <c r="P49" s="9">
        <f t="shared" si="25"/>
        <v>0.88788193643688962</v>
      </c>
      <c r="Q49" s="12">
        <f t="shared" si="26"/>
        <v>0.2130916647448535</v>
      </c>
      <c r="R49" s="9">
        <f t="shared" si="27"/>
        <v>0.29296359999999999</v>
      </c>
      <c r="S49" s="13">
        <f t="shared" si="28"/>
        <v>0.72736566844773043</v>
      </c>
      <c r="T49" s="2">
        <f t="shared" si="29"/>
        <v>0.01</v>
      </c>
      <c r="U49" s="14">
        <f t="shared" si="30"/>
        <v>7.2736566844773046E-3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2.7173656684477302E-2</v>
      </c>
      <c r="AR49" s="9">
        <f t="shared" si="35"/>
        <v>122.06816666666667</v>
      </c>
      <c r="AS49" s="1">
        <f t="shared" si="36"/>
        <v>0.24</v>
      </c>
      <c r="AT49" s="1">
        <f t="shared" si="37"/>
        <v>17917413.166666668</v>
      </c>
      <c r="AU49" s="1">
        <f t="shared" si="38"/>
        <v>95567859513.995483</v>
      </c>
    </row>
    <row r="50" spans="1:48" x14ac:dyDescent="0.15">
      <c r="C50" s="7">
        <v>8</v>
      </c>
      <c r="D50" s="7">
        <f t="shared" si="39"/>
        <v>24.893730118077801</v>
      </c>
      <c r="E50" s="10">
        <f t="shared" si="40"/>
        <v>23.710299824674902</v>
      </c>
      <c r="F50" s="7" t="s">
        <v>83</v>
      </c>
      <c r="G50" s="1">
        <v>9</v>
      </c>
      <c r="H50" s="9">
        <f t="shared" si="20"/>
        <v>24.893730118077801</v>
      </c>
      <c r="I50" s="9">
        <f t="shared" si="21"/>
        <v>298.0437301180778</v>
      </c>
      <c r="J50" s="9">
        <f t="shared" si="22"/>
        <v>0.3421667565803258</v>
      </c>
      <c r="K50" s="9">
        <f t="shared" si="23"/>
        <v>122.06816666666667</v>
      </c>
      <c r="L50" s="9">
        <f t="shared" si="24"/>
        <v>1.2206816666666667</v>
      </c>
      <c r="M50" s="1" t="s">
        <v>83</v>
      </c>
      <c r="O50" s="9">
        <f t="shared" si="41"/>
        <v>3.2886169142155812</v>
      </c>
      <c r="P50" s="9">
        <f t="shared" si="25"/>
        <v>1.1252553831723449</v>
      </c>
      <c r="Q50" s="12">
        <f t="shared" si="26"/>
        <v>0.27006129196136275</v>
      </c>
      <c r="R50" s="9">
        <f t="shared" si="27"/>
        <v>0.29296359999999999</v>
      </c>
      <c r="S50" s="13">
        <f t="shared" si="28"/>
        <v>0.9218254143564687</v>
      </c>
      <c r="T50" s="2">
        <f t="shared" si="29"/>
        <v>0.01</v>
      </c>
      <c r="U50" s="14">
        <f t="shared" si="30"/>
        <v>9.2182541435646866E-3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2.9118254143564684E-2</v>
      </c>
      <c r="AR50" s="9">
        <f t="shared" si="35"/>
        <v>122.06816666666667</v>
      </c>
      <c r="AS50" s="1">
        <f t="shared" si="36"/>
        <v>0.24</v>
      </c>
      <c r="AT50" s="1">
        <f t="shared" si="37"/>
        <v>17917413.166666668</v>
      </c>
      <c r="AU50" s="1">
        <f t="shared" si="38"/>
        <v>102406873450.88295</v>
      </c>
    </row>
    <row r="51" spans="1:48" x14ac:dyDescent="0.15">
      <c r="C51" s="7">
        <v>9</v>
      </c>
      <c r="D51" s="7">
        <f t="shared" si="39"/>
        <v>26.7363658411324</v>
      </c>
      <c r="E51" s="10">
        <f t="shared" si="40"/>
        <v>24.893730118077801</v>
      </c>
      <c r="F51" s="7" t="s">
        <v>83</v>
      </c>
      <c r="G51" s="1">
        <v>10</v>
      </c>
      <c r="H51" s="9">
        <f t="shared" si="20"/>
        <v>26.7363658411324</v>
      </c>
      <c r="I51" s="9">
        <f t="shared" si="21"/>
        <v>299.88636584113237</v>
      </c>
      <c r="J51" s="9">
        <f t="shared" si="22"/>
        <v>0.41822982487196486</v>
      </c>
      <c r="K51" s="9">
        <f t="shared" si="23"/>
        <v>122.06816666666667</v>
      </c>
      <c r="L51" s="9">
        <f t="shared" si="24"/>
        <v>1.2206816666666667</v>
      </c>
      <c r="M51" s="1" t="s">
        <v>83</v>
      </c>
      <c r="O51" s="9">
        <f t="shared" si="41"/>
        <v>3.3840431977099037</v>
      </c>
      <c r="P51" s="9">
        <f t="shared" si="25"/>
        <v>1.415307793937377</v>
      </c>
      <c r="Q51" s="12">
        <f t="shared" si="26"/>
        <v>0.3396738705449705</v>
      </c>
      <c r="R51" s="9">
        <f t="shared" si="27"/>
        <v>0.29296359999999999</v>
      </c>
      <c r="S51" s="13">
        <f t="shared" si="28"/>
        <v>1.1594405262120295</v>
      </c>
      <c r="T51" s="2">
        <f t="shared" si="29"/>
        <v>0.01</v>
      </c>
      <c r="U51" s="14">
        <f t="shared" si="30"/>
        <v>1.1594405262120296E-2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3.1494405262120294E-2</v>
      </c>
      <c r="AR51" s="9">
        <f t="shared" si="35"/>
        <v>122.06816666666667</v>
      </c>
      <c r="AS51" s="1">
        <f t="shared" si="36"/>
        <v>0.24</v>
      </c>
      <c r="AT51" s="1">
        <f t="shared" si="37"/>
        <v>17917413.166666668</v>
      </c>
      <c r="AU51" s="1">
        <f t="shared" si="38"/>
        <v>110763631575.81595</v>
      </c>
    </row>
    <row r="52" spans="1:48" x14ac:dyDescent="0.15">
      <c r="C52" s="7">
        <v>10</v>
      </c>
      <c r="D52" s="7">
        <f t="shared" si="39"/>
        <v>26.341511514137</v>
      </c>
      <c r="E52" s="10">
        <f t="shared" si="40"/>
        <v>26.7363658411324</v>
      </c>
      <c r="F52" s="7" t="s">
        <v>83</v>
      </c>
      <c r="G52" s="1">
        <v>11</v>
      </c>
      <c r="H52" s="9">
        <f t="shared" si="20"/>
        <v>26.341511514137</v>
      </c>
      <c r="I52" s="9">
        <f t="shared" si="21"/>
        <v>299.49151151413696</v>
      </c>
      <c r="J52" s="9">
        <f t="shared" si="22"/>
        <v>0.40070457432960449</v>
      </c>
      <c r="K52" s="9">
        <f t="shared" si="23"/>
        <v>122.06816666666667</v>
      </c>
      <c r="L52" s="9">
        <f t="shared" si="24"/>
        <v>1.2206816666666667</v>
      </c>
      <c r="M52" s="1" t="s">
        <v>85</v>
      </c>
      <c r="N52" s="9">
        <f>(O51-P51)*$C$21/100</f>
        <v>1.8702986335839002</v>
      </c>
      <c r="O52" s="9">
        <f t="shared" si="41"/>
        <v>1.3191184368552931</v>
      </c>
      <c r="P52" s="9">
        <f t="shared" si="25"/>
        <v>0.52857679173043348</v>
      </c>
      <c r="Q52" s="12">
        <f t="shared" si="26"/>
        <v>0.12685843001530403</v>
      </c>
      <c r="R52" s="9">
        <f t="shared" si="27"/>
        <v>0.29296359999999999</v>
      </c>
      <c r="S52" s="13">
        <f t="shared" si="28"/>
        <v>0.43301771965972574</v>
      </c>
      <c r="T52" s="2">
        <f t="shared" si="29"/>
        <v>0.01</v>
      </c>
      <c r="U52" s="14">
        <f t="shared" si="30"/>
        <v>4.3301771965972577E-3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2.4230177196597254E-2</v>
      </c>
      <c r="AR52" s="9">
        <f t="shared" si="35"/>
        <v>122.06816666666667</v>
      </c>
      <c r="AS52" s="1">
        <f t="shared" si="36"/>
        <v>0.24</v>
      </c>
      <c r="AT52" s="1">
        <f t="shared" si="37"/>
        <v>17917413.166666668</v>
      </c>
      <c r="AU52" s="1">
        <f t="shared" si="38"/>
        <v>85215846995.167313</v>
      </c>
    </row>
    <row r="53" spans="1:48" x14ac:dyDescent="0.15">
      <c r="C53" s="7">
        <v>11</v>
      </c>
      <c r="D53" s="7">
        <f t="shared" si="39"/>
        <v>26.1544387612037</v>
      </c>
      <c r="E53" s="10">
        <f t="shared" si="40"/>
        <v>26.341511514137</v>
      </c>
      <c r="F53" s="7" t="s">
        <v>85</v>
      </c>
      <c r="G53" s="1">
        <v>12</v>
      </c>
      <c r="H53" s="9">
        <f t="shared" si="20"/>
        <v>26.1544387612037</v>
      </c>
      <c r="I53" s="9">
        <f t="shared" si="21"/>
        <v>299.3044387612037</v>
      </c>
      <c r="J53" s="9">
        <f t="shared" si="22"/>
        <v>0.39264433538265886</v>
      </c>
      <c r="K53" s="9">
        <f t="shared" si="23"/>
        <v>122.06816666666667</v>
      </c>
      <c r="L53" s="9">
        <f t="shared" si="24"/>
        <v>1.2206816666666667</v>
      </c>
      <c r="M53" s="1" t="s">
        <v>83</v>
      </c>
      <c r="O53" s="9">
        <f t="shared" si="41"/>
        <v>2.0112233117915261</v>
      </c>
      <c r="P53" s="9">
        <f t="shared" si="25"/>
        <v>0.78969544056449381</v>
      </c>
      <c r="Q53" s="12">
        <f t="shared" si="26"/>
        <v>0.18952690573547851</v>
      </c>
      <c r="R53" s="9">
        <f t="shared" si="27"/>
        <v>0.29296359999999999</v>
      </c>
      <c r="S53" s="13">
        <f t="shared" si="28"/>
        <v>0.64692987707509908</v>
      </c>
      <c r="T53" s="2">
        <f t="shared" si="29"/>
        <v>0.01</v>
      </c>
      <c r="U53" s="14">
        <f t="shared" si="30"/>
        <v>6.4692987707509909E-3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2.636929877075099E-2</v>
      </c>
      <c r="AR53" s="9">
        <f t="shared" si="35"/>
        <v>122.06816666666667</v>
      </c>
      <c r="AS53" s="1">
        <f t="shared" si="36"/>
        <v>0.24</v>
      </c>
      <c r="AT53" s="1">
        <f t="shared" si="37"/>
        <v>17917413.166666668</v>
      </c>
      <c r="AU53" s="1">
        <f t="shared" si="38"/>
        <v>92738988707.591339</v>
      </c>
      <c r="AV53" s="1">
        <f>SUM(AU42:AU53)</f>
        <v>1125503013335.5806</v>
      </c>
    </row>
    <row r="54" spans="1:48" x14ac:dyDescent="0.15">
      <c r="C54" s="7">
        <v>12</v>
      </c>
      <c r="D54" s="7">
        <f t="shared" si="39"/>
        <v>25.969057047032901</v>
      </c>
      <c r="E54" s="10">
        <f t="shared" si="40"/>
        <v>26.1544387612037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93.914500000000004</v>
      </c>
      <c r="C58" s="7" t="s">
        <v>82</v>
      </c>
      <c r="D58" s="7">
        <f>D42</f>
        <v>25.567072902903199</v>
      </c>
      <c r="E58" s="7"/>
      <c r="F58" s="7"/>
      <c r="G58" s="1">
        <v>1</v>
      </c>
      <c r="H58" s="9">
        <f t="shared" ref="H58:H69" si="42">E59</f>
        <v>25.567072902903199</v>
      </c>
      <c r="I58" s="9">
        <f t="shared" ref="I58:I69" si="43">H58+273.15</f>
        <v>298.71707290290317</v>
      </c>
      <c r="J58" s="9">
        <f t="shared" ref="J58:J69" si="44">EXP(($C$15*(I58-$C$13))/($C$16*I58*$C$13))</f>
        <v>0.36831475998934737</v>
      </c>
      <c r="K58" s="9">
        <f t="shared" ref="K58:K69" si="45">$B$58/12</f>
        <v>7.8262083333333337</v>
      </c>
      <c r="L58" s="9">
        <f t="shared" ref="L58:L69" si="46">K58*$B$59/100</f>
        <v>7.8262083333333343E-2</v>
      </c>
      <c r="M58" s="1" t="s">
        <v>83</v>
      </c>
      <c r="O58" s="9">
        <f>L58</f>
        <v>7.8262083333333343E-2</v>
      </c>
      <c r="P58" s="9">
        <f t="shared" ref="P58:P69" si="47">O58*J58</f>
        <v>2.8825080439182974E-2</v>
      </c>
      <c r="Q58" s="12">
        <f t="shared" ref="Q58:Q69" si="48">P58*$B$60</f>
        <v>5.4767652834447648E-3</v>
      </c>
      <c r="R58" s="9">
        <f t="shared" ref="R58:R69" si="49">L58*$B$60</f>
        <v>1.4869795833333335E-2</v>
      </c>
      <c r="S58" s="13">
        <f t="shared" ref="S58:S69" si="50">Q58/R58</f>
        <v>0.36831475998934737</v>
      </c>
      <c r="T58" s="2">
        <f t="shared" ref="T58:T69" si="51">$B$59/100</f>
        <v>0.01</v>
      </c>
      <c r="U58" s="14">
        <f t="shared" ref="U58:U69" si="52">S58*T58</f>
        <v>3.6831475998934738E-3</v>
      </c>
      <c r="V58" s="13"/>
      <c r="W58" s="2"/>
      <c r="X58" s="14"/>
      <c r="Y58" s="2">
        <v>0.05</v>
      </c>
      <c r="Z58" s="2">
        <v>0.21</v>
      </c>
      <c r="AA58" s="2">
        <f t="shared" ref="AA58:AA69" si="53">Y58*Z58</f>
        <v>1.0500000000000001E-2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0.02</v>
      </c>
      <c r="AO58" s="2">
        <v>0.78</v>
      </c>
      <c r="AP58" s="2">
        <f t="shared" ref="AP58:AP69" si="54">AO58*AN58</f>
        <v>1.5600000000000001E-2</v>
      </c>
      <c r="AQ58" s="1">
        <f t="shared" ref="AQ58:AQ69" si="55">(AP58+AM58+AD58+AA58+U58+X58+AG58+AJ58)</f>
        <v>2.9783147599893475E-2</v>
      </c>
      <c r="AR58" s="9">
        <f t="shared" ref="AR58:AR69" si="56">$B$58/12</f>
        <v>7.8262083333333337</v>
      </c>
      <c r="AS58" s="1">
        <f t="shared" ref="AS58:AS69" si="57">$B$60</f>
        <v>0.19</v>
      </c>
      <c r="AT58" s="1">
        <f t="shared" ref="AT58:AT69" si="58">$E$5/12</f>
        <v>1664316.8333333333</v>
      </c>
      <c r="AU58" s="1">
        <f t="shared" ref="AU58:AU69" si="59">AT58*10000*AS58*0.67*AR58*AQ58</f>
        <v>493840163.59727007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25.890237762988999</v>
      </c>
      <c r="E59" s="10">
        <f t="shared" ref="E59:E70" si="61">D58</f>
        <v>25.567072902903199</v>
      </c>
      <c r="F59" s="7" t="s">
        <v>83</v>
      </c>
      <c r="G59" s="1">
        <v>2</v>
      </c>
      <c r="H59" s="9">
        <f t="shared" si="42"/>
        <v>25.890237762988999</v>
      </c>
      <c r="I59" s="9">
        <f t="shared" si="43"/>
        <v>299.04023776298897</v>
      </c>
      <c r="J59" s="9">
        <f t="shared" si="44"/>
        <v>0.38151983263921052</v>
      </c>
      <c r="K59" s="9">
        <f t="shared" si="45"/>
        <v>7.8262083333333337</v>
      </c>
      <c r="L59" s="9">
        <f t="shared" si="46"/>
        <v>7.8262083333333343E-2</v>
      </c>
      <c r="M59" s="1" t="s">
        <v>83</v>
      </c>
      <c r="O59" s="9">
        <f t="shared" ref="O59:O69" si="62">L59+O58-P58-N59</f>
        <v>0.12769908622748372</v>
      </c>
      <c r="P59" s="9">
        <f t="shared" si="47"/>
        <v>4.8719734005689699E-2</v>
      </c>
      <c r="Q59" s="12">
        <f t="shared" si="48"/>
        <v>9.256749461081043E-3</v>
      </c>
      <c r="R59" s="9">
        <f t="shared" si="49"/>
        <v>1.4869795833333335E-2</v>
      </c>
      <c r="S59" s="13">
        <f t="shared" si="50"/>
        <v>0.62252027968873425</v>
      </c>
      <c r="T59" s="2">
        <f t="shared" si="51"/>
        <v>0.01</v>
      </c>
      <c r="U59" s="14">
        <f t="shared" si="52"/>
        <v>6.2252027968873426E-3</v>
      </c>
      <c r="V59" s="13"/>
      <c r="W59" s="2"/>
      <c r="X59" s="14"/>
      <c r="Y59" s="2">
        <v>0.05</v>
      </c>
      <c r="Z59" s="2">
        <v>0.21</v>
      </c>
      <c r="AA59" s="2">
        <f t="shared" si="53"/>
        <v>1.0500000000000001E-2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0.02</v>
      </c>
      <c r="AO59" s="2">
        <v>0.78</v>
      </c>
      <c r="AP59" s="2">
        <f t="shared" si="54"/>
        <v>1.5600000000000001E-2</v>
      </c>
      <c r="AQ59" s="1">
        <f t="shared" si="55"/>
        <v>3.2325202796887345E-2</v>
      </c>
      <c r="AR59" s="9">
        <f t="shared" si="56"/>
        <v>7.8262083333333337</v>
      </c>
      <c r="AS59" s="1">
        <f t="shared" si="57"/>
        <v>0.19</v>
      </c>
      <c r="AT59" s="1">
        <f t="shared" si="58"/>
        <v>1664316.8333333333</v>
      </c>
      <c r="AU59" s="1">
        <f t="shared" si="59"/>
        <v>535990475.28431398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25.750442825442398</v>
      </c>
      <c r="E60" s="10">
        <f t="shared" si="61"/>
        <v>25.890237762988999</v>
      </c>
      <c r="F60" s="7" t="s">
        <v>83</v>
      </c>
      <c r="G60" s="1">
        <v>3</v>
      </c>
      <c r="H60" s="9">
        <f t="shared" si="42"/>
        <v>25.750442825442398</v>
      </c>
      <c r="I60" s="9">
        <f t="shared" si="43"/>
        <v>298.90044282544238</v>
      </c>
      <c r="J60" s="9">
        <f t="shared" si="44"/>
        <v>0.37575395321519589</v>
      </c>
      <c r="K60" s="9">
        <f t="shared" si="45"/>
        <v>7.8262083333333337</v>
      </c>
      <c r="L60" s="9">
        <f t="shared" si="46"/>
        <v>7.8262083333333343E-2</v>
      </c>
      <c r="M60" s="1" t="s">
        <v>83</v>
      </c>
      <c r="O60" s="9">
        <f t="shared" si="62"/>
        <v>0.15724143555512737</v>
      </c>
      <c r="P60" s="9">
        <f t="shared" si="47"/>
        <v>5.9084091019071569E-2</v>
      </c>
      <c r="Q60" s="12">
        <f t="shared" si="48"/>
        <v>1.1225977293623597E-2</v>
      </c>
      <c r="R60" s="9">
        <f t="shared" si="49"/>
        <v>1.4869795833333335E-2</v>
      </c>
      <c r="S60" s="13">
        <f t="shared" si="50"/>
        <v>0.75495167650241313</v>
      </c>
      <c r="T60" s="2">
        <f t="shared" si="51"/>
        <v>0.01</v>
      </c>
      <c r="U60" s="14">
        <f t="shared" si="52"/>
        <v>7.5495167650241318E-3</v>
      </c>
      <c r="V60" s="13"/>
      <c r="W60" s="2"/>
      <c r="X60" s="14"/>
      <c r="Y60" s="2">
        <v>0.05</v>
      </c>
      <c r="Z60" s="2">
        <v>0.21</v>
      </c>
      <c r="AA60" s="2">
        <f t="shared" si="53"/>
        <v>1.0500000000000001E-2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0.02</v>
      </c>
      <c r="AO60" s="2">
        <v>0.78</v>
      </c>
      <c r="AP60" s="2">
        <f t="shared" si="54"/>
        <v>1.5600000000000001E-2</v>
      </c>
      <c r="AQ60" s="1">
        <f t="shared" si="55"/>
        <v>3.3649516765024132E-2</v>
      </c>
      <c r="AR60" s="9">
        <f t="shared" si="56"/>
        <v>7.8262083333333337</v>
      </c>
      <c r="AS60" s="1">
        <f t="shared" si="57"/>
        <v>0.19</v>
      </c>
      <c r="AT60" s="1">
        <f t="shared" si="58"/>
        <v>1664316.8333333333</v>
      </c>
      <c r="AU60" s="1">
        <f t="shared" si="59"/>
        <v>557949182.78778684</v>
      </c>
    </row>
    <row r="61" spans="1:48" x14ac:dyDescent="0.15">
      <c r="C61" s="7">
        <v>3</v>
      </c>
      <c r="D61" s="7">
        <f t="shared" si="60"/>
        <v>25.660152326661098</v>
      </c>
      <c r="E61" s="10">
        <f t="shared" si="61"/>
        <v>25.750442825442398</v>
      </c>
      <c r="F61" s="7" t="s">
        <v>83</v>
      </c>
      <c r="G61" s="1">
        <v>4</v>
      </c>
      <c r="H61" s="9">
        <f t="shared" si="42"/>
        <v>25.660152326661098</v>
      </c>
      <c r="I61" s="9">
        <f t="shared" si="43"/>
        <v>298.81015232666107</v>
      </c>
      <c r="J61" s="9">
        <f t="shared" si="44"/>
        <v>0.37207347883272784</v>
      </c>
      <c r="K61" s="9">
        <f t="shared" si="45"/>
        <v>7.8262083333333337</v>
      </c>
      <c r="L61" s="9">
        <f t="shared" si="46"/>
        <v>7.8262083333333343E-2</v>
      </c>
      <c r="M61" s="1" t="s">
        <v>83</v>
      </c>
      <c r="O61" s="9">
        <f t="shared" si="62"/>
        <v>0.17641942786938913</v>
      </c>
      <c r="P61" s="9">
        <f t="shared" si="47"/>
        <v>6.5640990261043114E-2</v>
      </c>
      <c r="Q61" s="12">
        <f t="shared" si="48"/>
        <v>1.2471788149598192E-2</v>
      </c>
      <c r="R61" s="9">
        <f t="shared" si="49"/>
        <v>1.4869795833333335E-2</v>
      </c>
      <c r="S61" s="13">
        <f t="shared" si="50"/>
        <v>0.83873297854167073</v>
      </c>
      <c r="T61" s="2">
        <f t="shared" si="51"/>
        <v>0.01</v>
      </c>
      <c r="U61" s="14">
        <f t="shared" si="52"/>
        <v>8.387329785416708E-3</v>
      </c>
      <c r="V61" s="13"/>
      <c r="W61" s="2"/>
      <c r="X61" s="14"/>
      <c r="Y61" s="2">
        <v>0.05</v>
      </c>
      <c r="Z61" s="2">
        <v>0.21</v>
      </c>
      <c r="AA61" s="2">
        <f t="shared" si="53"/>
        <v>1.0500000000000001E-2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0.02</v>
      </c>
      <c r="AO61" s="2">
        <v>0.78</v>
      </c>
      <c r="AP61" s="2">
        <f t="shared" si="54"/>
        <v>1.5600000000000001E-2</v>
      </c>
      <c r="AQ61" s="1">
        <f t="shared" si="55"/>
        <v>3.4487329785416708E-2</v>
      </c>
      <c r="AR61" s="9">
        <f t="shared" si="56"/>
        <v>7.8262083333333337</v>
      </c>
      <c r="AS61" s="1">
        <f t="shared" si="57"/>
        <v>0.19</v>
      </c>
      <c r="AT61" s="1">
        <f t="shared" si="58"/>
        <v>1664316.8333333333</v>
      </c>
      <c r="AU61" s="1">
        <f t="shared" si="59"/>
        <v>571841123.44539797</v>
      </c>
    </row>
    <row r="62" spans="1:48" x14ac:dyDescent="0.15">
      <c r="C62" s="7">
        <v>4</v>
      </c>
      <c r="D62" s="7">
        <f t="shared" si="60"/>
        <v>25.401643938534502</v>
      </c>
      <c r="E62" s="10">
        <f t="shared" si="61"/>
        <v>25.660152326661098</v>
      </c>
      <c r="F62" s="7" t="s">
        <v>83</v>
      </c>
      <c r="G62" s="1">
        <v>5</v>
      </c>
      <c r="H62" s="9">
        <f t="shared" si="42"/>
        <v>25.401643938534502</v>
      </c>
      <c r="I62" s="9">
        <f t="shared" si="43"/>
        <v>298.55164393853448</v>
      </c>
      <c r="J62" s="9">
        <f t="shared" si="44"/>
        <v>0.36172224874545428</v>
      </c>
      <c r="K62" s="9">
        <f t="shared" si="45"/>
        <v>7.8262083333333337</v>
      </c>
      <c r="L62" s="9">
        <f t="shared" si="46"/>
        <v>7.8262083333333343E-2</v>
      </c>
      <c r="M62" s="1" t="s">
        <v>85</v>
      </c>
      <c r="N62" s="9">
        <f>(O61-P61)*$C$21/100</f>
        <v>0.10523951572792871</v>
      </c>
      <c r="O62" s="9">
        <f t="shared" si="62"/>
        <v>8.3801005213750654E-2</v>
      </c>
      <c r="P62" s="9">
        <f t="shared" si="47"/>
        <v>3.0312688053047425E-2</v>
      </c>
      <c r="Q62" s="12">
        <f t="shared" si="48"/>
        <v>5.7594107300790107E-3</v>
      </c>
      <c r="R62" s="9">
        <f t="shared" si="49"/>
        <v>1.4869795833333335E-2</v>
      </c>
      <c r="S62" s="13">
        <f t="shared" si="50"/>
        <v>0.38732278469945436</v>
      </c>
      <c r="T62" s="2">
        <f t="shared" si="51"/>
        <v>0.01</v>
      </c>
      <c r="U62" s="14">
        <f t="shared" si="52"/>
        <v>3.8732278469945439E-3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2.9973227846994546E-2</v>
      </c>
      <c r="AR62" s="9">
        <f t="shared" si="56"/>
        <v>7.8262083333333337</v>
      </c>
      <c r="AS62" s="1">
        <f t="shared" si="57"/>
        <v>0.19</v>
      </c>
      <c r="AT62" s="1">
        <f t="shared" si="58"/>
        <v>1664316.8333333333</v>
      </c>
      <c r="AU62" s="1">
        <f t="shared" si="59"/>
        <v>496991921.14774936</v>
      </c>
    </row>
    <row r="63" spans="1:48" x14ac:dyDescent="0.15">
      <c r="C63" s="7">
        <v>5</v>
      </c>
      <c r="D63" s="7">
        <f t="shared" si="60"/>
        <v>24.880292523741002</v>
      </c>
      <c r="E63" s="10">
        <f t="shared" si="61"/>
        <v>25.401643938534502</v>
      </c>
      <c r="F63" s="7" t="s">
        <v>85</v>
      </c>
      <c r="G63" s="1">
        <v>6</v>
      </c>
      <c r="H63" s="9">
        <f t="shared" si="42"/>
        <v>24.880292523741002</v>
      </c>
      <c r="I63" s="9">
        <f t="shared" si="43"/>
        <v>298.03029252374097</v>
      </c>
      <c r="J63" s="9">
        <f t="shared" si="44"/>
        <v>0.34166312275544325</v>
      </c>
      <c r="K63" s="9">
        <f t="shared" si="45"/>
        <v>7.8262083333333337</v>
      </c>
      <c r="L63" s="9">
        <f t="shared" si="46"/>
        <v>7.8262083333333343E-2</v>
      </c>
      <c r="M63" s="1" t="s">
        <v>83</v>
      </c>
      <c r="O63" s="9">
        <f t="shared" si="62"/>
        <v>0.13175040049403658</v>
      </c>
      <c r="P63" s="9">
        <f t="shared" si="47"/>
        <v>4.5014253257072832E-2</v>
      </c>
      <c r="Q63" s="12">
        <f t="shared" si="48"/>
        <v>8.5527081188438384E-3</v>
      </c>
      <c r="R63" s="9">
        <f t="shared" si="49"/>
        <v>1.4869795833333335E-2</v>
      </c>
      <c r="S63" s="13">
        <f t="shared" si="50"/>
        <v>0.57517320444113951</v>
      </c>
      <c r="T63" s="2">
        <f t="shared" si="51"/>
        <v>0.01</v>
      </c>
      <c r="U63" s="14">
        <f t="shared" si="52"/>
        <v>5.7517320444113954E-3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3.1851732044411399E-2</v>
      </c>
      <c r="AR63" s="9">
        <f t="shared" si="56"/>
        <v>7.8262083333333337</v>
      </c>
      <c r="AS63" s="1">
        <f t="shared" si="57"/>
        <v>0.19</v>
      </c>
      <c r="AT63" s="1">
        <f t="shared" si="58"/>
        <v>1664316.8333333333</v>
      </c>
      <c r="AU63" s="1">
        <f t="shared" si="59"/>
        <v>528139764.64075261</v>
      </c>
    </row>
    <row r="64" spans="1:48" x14ac:dyDescent="0.15">
      <c r="C64" s="7">
        <v>6</v>
      </c>
      <c r="D64" s="7">
        <f t="shared" si="60"/>
        <v>24.446612015768402</v>
      </c>
      <c r="E64" s="10">
        <f t="shared" si="61"/>
        <v>24.880292523741002</v>
      </c>
      <c r="F64" s="7" t="s">
        <v>83</v>
      </c>
      <c r="G64" s="1">
        <v>7</v>
      </c>
      <c r="H64" s="9">
        <f t="shared" si="42"/>
        <v>24.446612015768402</v>
      </c>
      <c r="I64" s="9">
        <f t="shared" si="43"/>
        <v>297.59661201576836</v>
      </c>
      <c r="J64" s="9">
        <f t="shared" si="44"/>
        <v>0.32577772697170115</v>
      </c>
      <c r="K64" s="9">
        <f t="shared" si="45"/>
        <v>7.8262083333333337</v>
      </c>
      <c r="L64" s="9">
        <f t="shared" si="46"/>
        <v>7.8262083333333343E-2</v>
      </c>
      <c r="M64" s="1" t="s">
        <v>83</v>
      </c>
      <c r="O64" s="9">
        <f t="shared" si="62"/>
        <v>0.16499823057029708</v>
      </c>
      <c r="P64" s="9">
        <f t="shared" si="47"/>
        <v>5.3752748509544035E-2</v>
      </c>
      <c r="Q64" s="12">
        <f t="shared" si="48"/>
        <v>1.0213022216813366E-2</v>
      </c>
      <c r="R64" s="9">
        <f t="shared" si="49"/>
        <v>1.4869795833333335E-2</v>
      </c>
      <c r="S64" s="13">
        <f t="shared" si="50"/>
        <v>0.68683002317483277</v>
      </c>
      <c r="T64" s="2">
        <f t="shared" si="51"/>
        <v>0.01</v>
      </c>
      <c r="U64" s="14">
        <f t="shared" si="52"/>
        <v>6.8683002317483279E-3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3.2968300231748328E-2</v>
      </c>
      <c r="AR64" s="9">
        <f t="shared" si="56"/>
        <v>7.8262083333333337</v>
      </c>
      <c r="AS64" s="1">
        <f t="shared" si="57"/>
        <v>0.19</v>
      </c>
      <c r="AT64" s="1">
        <f t="shared" si="58"/>
        <v>1664316.8333333333</v>
      </c>
      <c r="AU64" s="1">
        <f t="shared" si="59"/>
        <v>546653798.94329047</v>
      </c>
    </row>
    <row r="65" spans="1:48" x14ac:dyDescent="0.15">
      <c r="C65" s="7">
        <v>7</v>
      </c>
      <c r="D65" s="7">
        <f t="shared" si="60"/>
        <v>23.710299824674902</v>
      </c>
      <c r="E65" s="10">
        <f t="shared" si="61"/>
        <v>24.446612015768402</v>
      </c>
      <c r="F65" s="7" t="s">
        <v>83</v>
      </c>
      <c r="G65" s="1">
        <v>8</v>
      </c>
      <c r="H65" s="9">
        <f t="shared" si="42"/>
        <v>23.710299824674902</v>
      </c>
      <c r="I65" s="9">
        <f t="shared" si="43"/>
        <v>296.86029982467488</v>
      </c>
      <c r="J65" s="9">
        <f t="shared" si="44"/>
        <v>0.30038459118761041</v>
      </c>
      <c r="K65" s="9">
        <f t="shared" si="45"/>
        <v>7.8262083333333337</v>
      </c>
      <c r="L65" s="9">
        <f t="shared" si="46"/>
        <v>7.8262083333333343E-2</v>
      </c>
      <c r="M65" s="1" t="s">
        <v>83</v>
      </c>
      <c r="O65" s="9">
        <f t="shared" si="62"/>
        <v>0.18950756539408639</v>
      </c>
      <c r="P65" s="9">
        <f t="shared" si="47"/>
        <v>5.6925152557861985E-2</v>
      </c>
      <c r="Q65" s="12">
        <f t="shared" si="48"/>
        <v>1.0815778985993778E-2</v>
      </c>
      <c r="R65" s="9">
        <f t="shared" si="49"/>
        <v>1.4869795833333335E-2</v>
      </c>
      <c r="S65" s="13">
        <f t="shared" si="50"/>
        <v>0.72736566844773043</v>
      </c>
      <c r="T65" s="2">
        <f t="shared" si="51"/>
        <v>0.01</v>
      </c>
      <c r="U65" s="14">
        <f t="shared" si="52"/>
        <v>7.2736566844773046E-3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3.337365668447731E-2</v>
      </c>
      <c r="AR65" s="9">
        <f t="shared" si="56"/>
        <v>7.8262083333333337</v>
      </c>
      <c r="AS65" s="1">
        <f t="shared" si="57"/>
        <v>0.19</v>
      </c>
      <c r="AT65" s="1">
        <f t="shared" si="58"/>
        <v>1664316.8333333333</v>
      </c>
      <c r="AU65" s="1">
        <f t="shared" si="59"/>
        <v>553375093.13355279</v>
      </c>
    </row>
    <row r="66" spans="1:48" x14ac:dyDescent="0.15">
      <c r="C66" s="7">
        <v>8</v>
      </c>
      <c r="D66" s="7">
        <f t="shared" si="60"/>
        <v>24.893730118077801</v>
      </c>
      <c r="E66" s="10">
        <f t="shared" si="61"/>
        <v>23.710299824674902</v>
      </c>
      <c r="F66" s="7" t="s">
        <v>83</v>
      </c>
      <c r="G66" s="1">
        <v>9</v>
      </c>
      <c r="H66" s="9">
        <f t="shared" si="42"/>
        <v>24.893730118077801</v>
      </c>
      <c r="I66" s="9">
        <f t="shared" si="43"/>
        <v>298.0437301180778</v>
      </c>
      <c r="J66" s="9">
        <f t="shared" si="44"/>
        <v>0.3421667565803258</v>
      </c>
      <c r="K66" s="9">
        <f t="shared" si="45"/>
        <v>7.8262083333333337</v>
      </c>
      <c r="L66" s="9">
        <f t="shared" si="46"/>
        <v>7.8262083333333343E-2</v>
      </c>
      <c r="M66" s="1" t="s">
        <v>83</v>
      </c>
      <c r="O66" s="9">
        <f t="shared" si="62"/>
        <v>0.21084449616955772</v>
      </c>
      <c r="P66" s="9">
        <f t="shared" si="47"/>
        <v>7.2143977397150491E-2</v>
      </c>
      <c r="Q66" s="12">
        <f t="shared" si="48"/>
        <v>1.3707355705458594E-2</v>
      </c>
      <c r="R66" s="9">
        <f t="shared" si="49"/>
        <v>1.4869795833333335E-2</v>
      </c>
      <c r="S66" s="13">
        <f t="shared" si="50"/>
        <v>0.9218254143564687</v>
      </c>
      <c r="T66" s="2">
        <f t="shared" si="51"/>
        <v>0.01</v>
      </c>
      <c r="U66" s="14">
        <f t="shared" si="52"/>
        <v>9.2182541435646866E-3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3.5318254143564688E-2</v>
      </c>
      <c r="AR66" s="9">
        <f t="shared" si="56"/>
        <v>7.8262083333333337</v>
      </c>
      <c r="AS66" s="1">
        <f t="shared" si="57"/>
        <v>0.19</v>
      </c>
      <c r="AT66" s="1">
        <f t="shared" si="58"/>
        <v>1664316.8333333333</v>
      </c>
      <c r="AU66" s="1">
        <f t="shared" si="59"/>
        <v>585618841.85438919</v>
      </c>
    </row>
    <row r="67" spans="1:48" x14ac:dyDescent="0.15">
      <c r="C67" s="7">
        <v>9</v>
      </c>
      <c r="D67" s="7">
        <f t="shared" si="60"/>
        <v>26.7363658411324</v>
      </c>
      <c r="E67" s="10">
        <f t="shared" si="61"/>
        <v>24.893730118077801</v>
      </c>
      <c r="F67" s="7" t="s">
        <v>83</v>
      </c>
      <c r="G67" s="1">
        <v>10</v>
      </c>
      <c r="H67" s="9">
        <f t="shared" si="42"/>
        <v>26.7363658411324</v>
      </c>
      <c r="I67" s="9">
        <f t="shared" si="43"/>
        <v>299.88636584113237</v>
      </c>
      <c r="J67" s="9">
        <f t="shared" si="44"/>
        <v>0.41822982487196486</v>
      </c>
      <c r="K67" s="9">
        <f t="shared" si="45"/>
        <v>7.8262083333333337</v>
      </c>
      <c r="L67" s="9">
        <f t="shared" si="46"/>
        <v>7.8262083333333343E-2</v>
      </c>
      <c r="M67" s="1" t="s">
        <v>83</v>
      </c>
      <c r="O67" s="9">
        <f t="shared" si="62"/>
        <v>0.21696260210574059</v>
      </c>
      <c r="P67" s="9">
        <f t="shared" si="47"/>
        <v>9.0740231082449677E-2</v>
      </c>
      <c r="Q67" s="12">
        <f t="shared" si="48"/>
        <v>1.7240643905665438E-2</v>
      </c>
      <c r="R67" s="9">
        <f t="shared" si="49"/>
        <v>1.4869795833333335E-2</v>
      </c>
      <c r="S67" s="13">
        <f t="shared" si="50"/>
        <v>1.1594405262120291</v>
      </c>
      <c r="T67" s="2">
        <f t="shared" si="51"/>
        <v>0.01</v>
      </c>
      <c r="U67" s="14">
        <f t="shared" si="52"/>
        <v>1.1594405262120291E-2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3.7694405262120291E-2</v>
      </c>
      <c r="AR67" s="9">
        <f t="shared" si="56"/>
        <v>7.8262083333333337</v>
      </c>
      <c r="AS67" s="1">
        <f t="shared" si="57"/>
        <v>0.19</v>
      </c>
      <c r="AT67" s="1">
        <f t="shared" si="58"/>
        <v>1664316.8333333333</v>
      </c>
      <c r="AU67" s="1">
        <f t="shared" si="59"/>
        <v>625018265.74615848</v>
      </c>
    </row>
    <row r="68" spans="1:48" x14ac:dyDescent="0.15">
      <c r="C68" s="7">
        <v>10</v>
      </c>
      <c r="D68" s="7">
        <f t="shared" si="60"/>
        <v>26.341511514137</v>
      </c>
      <c r="E68" s="10">
        <f t="shared" si="61"/>
        <v>26.7363658411324</v>
      </c>
      <c r="F68" s="7" t="s">
        <v>83</v>
      </c>
      <c r="G68" s="1">
        <v>11</v>
      </c>
      <c r="H68" s="9">
        <f t="shared" si="42"/>
        <v>26.341511514137</v>
      </c>
      <c r="I68" s="9">
        <f t="shared" si="43"/>
        <v>299.49151151413696</v>
      </c>
      <c r="J68" s="9">
        <f t="shared" si="44"/>
        <v>0.40070457432960449</v>
      </c>
      <c r="K68" s="9">
        <f t="shared" si="45"/>
        <v>7.8262083333333337</v>
      </c>
      <c r="L68" s="9">
        <f t="shared" si="46"/>
        <v>7.8262083333333343E-2</v>
      </c>
      <c r="M68" s="1" t="s">
        <v>85</v>
      </c>
      <c r="N68" s="9">
        <f>(O67-P67)*$C$21/100</f>
        <v>0.11991125247212638</v>
      </c>
      <c r="O68" s="9">
        <f t="shared" si="62"/>
        <v>8.4573201884497892E-2</v>
      </c>
      <c r="P68" s="9">
        <f t="shared" si="47"/>
        <v>3.3888868860819432E-2</v>
      </c>
      <c r="Q68" s="12">
        <f t="shared" si="48"/>
        <v>6.438885083555692E-3</v>
      </c>
      <c r="R68" s="9">
        <f t="shared" si="49"/>
        <v>1.4869795833333335E-2</v>
      </c>
      <c r="S68" s="13">
        <f t="shared" si="50"/>
        <v>0.43301771965972574</v>
      </c>
      <c r="T68" s="2">
        <f t="shared" si="51"/>
        <v>0.01</v>
      </c>
      <c r="U68" s="14">
        <f t="shared" si="52"/>
        <v>4.3301771965972577E-3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3.0430177196597259E-2</v>
      </c>
      <c r="AR68" s="9">
        <f t="shared" si="56"/>
        <v>7.8262083333333337</v>
      </c>
      <c r="AS68" s="1">
        <f t="shared" si="57"/>
        <v>0.19</v>
      </c>
      <c r="AT68" s="1">
        <f t="shared" si="58"/>
        <v>1664316.8333333333</v>
      </c>
      <c r="AU68" s="1">
        <f t="shared" si="59"/>
        <v>504568687.19662315</v>
      </c>
    </row>
    <row r="69" spans="1:48" x14ac:dyDescent="0.15">
      <c r="C69" s="7">
        <v>11</v>
      </c>
      <c r="D69" s="7">
        <f t="shared" si="60"/>
        <v>26.1544387612037</v>
      </c>
      <c r="E69" s="10">
        <f t="shared" si="61"/>
        <v>26.341511514137</v>
      </c>
      <c r="F69" s="7" t="s">
        <v>85</v>
      </c>
      <c r="G69" s="1">
        <v>12</v>
      </c>
      <c r="H69" s="9">
        <f t="shared" si="42"/>
        <v>26.1544387612037</v>
      </c>
      <c r="I69" s="9">
        <f t="shared" si="43"/>
        <v>299.3044387612037</v>
      </c>
      <c r="J69" s="9">
        <f t="shared" si="44"/>
        <v>0.39264433538265886</v>
      </c>
      <c r="K69" s="9">
        <f t="shared" si="45"/>
        <v>7.8262083333333337</v>
      </c>
      <c r="L69" s="9">
        <f t="shared" si="46"/>
        <v>7.8262083333333343E-2</v>
      </c>
      <c r="M69" s="1" t="s">
        <v>83</v>
      </c>
      <c r="O69" s="9">
        <f t="shared" si="62"/>
        <v>0.12894641635701182</v>
      </c>
      <c r="P69" s="9">
        <f t="shared" si="47"/>
        <v>5.0630079950474513E-2</v>
      </c>
      <c r="Q69" s="12">
        <f t="shared" si="48"/>
        <v>9.6197151905901574E-3</v>
      </c>
      <c r="R69" s="9">
        <f t="shared" si="49"/>
        <v>1.4869795833333335E-2</v>
      </c>
      <c r="S69" s="13">
        <f t="shared" si="50"/>
        <v>0.6469298770750993</v>
      </c>
      <c r="T69" s="2">
        <f t="shared" si="51"/>
        <v>0.01</v>
      </c>
      <c r="U69" s="14">
        <f t="shared" si="52"/>
        <v>6.4692987707509935E-3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3.2569298770750994E-2</v>
      </c>
      <c r="AR69" s="9">
        <f t="shared" si="56"/>
        <v>7.8262083333333337</v>
      </c>
      <c r="AS69" s="1">
        <f t="shared" si="57"/>
        <v>0.19</v>
      </c>
      <c r="AT69" s="1">
        <f t="shared" si="58"/>
        <v>1664316.8333333333</v>
      </c>
      <c r="AU69" s="1">
        <f t="shared" si="59"/>
        <v>540037878.10706639</v>
      </c>
      <c r="AV69" s="1">
        <f>SUM(AU58:AU69)</f>
        <v>6540025195.8843508</v>
      </c>
    </row>
    <row r="70" spans="1:48" x14ac:dyDescent="0.15">
      <c r="C70" s="7">
        <v>12</v>
      </c>
      <c r="D70" s="7">
        <f t="shared" si="60"/>
        <v>25.969057047032901</v>
      </c>
      <c r="E70" s="10">
        <f t="shared" si="61"/>
        <v>26.1544387612037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91.103999999999999</v>
      </c>
      <c r="C73" s="7" t="s">
        <v>82</v>
      </c>
      <c r="D73" s="7">
        <f>D58</f>
        <v>25.567072902903199</v>
      </c>
      <c r="E73" s="7"/>
      <c r="F73" s="7"/>
      <c r="G73" s="1">
        <v>1</v>
      </c>
      <c r="H73" s="9">
        <f t="shared" ref="H73:H84" si="63">E74</f>
        <v>25.567072902903199</v>
      </c>
      <c r="I73" s="9">
        <f t="shared" ref="I73:I84" si="64">H73+273.15</f>
        <v>298.71707290290317</v>
      </c>
      <c r="J73" s="9">
        <f t="shared" ref="J73:J84" si="65">EXP(($C$15*(I73-$C$13))/($C$16*I73*$C$13))</f>
        <v>0.36831475998934737</v>
      </c>
      <c r="K73" s="9">
        <f t="shared" ref="K73:K84" si="66">$B$73/12</f>
        <v>7.5919999999999996</v>
      </c>
      <c r="L73" s="9">
        <f t="shared" ref="L73:L84" si="67">K73*$B$74/100</f>
        <v>7.5920000000000001E-2</v>
      </c>
      <c r="M73" s="1" t="s">
        <v>83</v>
      </c>
      <c r="O73" s="9">
        <f>L73</f>
        <v>7.5920000000000001E-2</v>
      </c>
      <c r="P73" s="9">
        <f t="shared" ref="P73:P84" si="68">O73*J73</f>
        <v>2.7962456578391252E-2</v>
      </c>
      <c r="Q73" s="12">
        <f t="shared" ref="Q73:Q84" si="69">P73*$B$75</f>
        <v>5.0332421841104251E-3</v>
      </c>
      <c r="R73" s="9">
        <f t="shared" ref="R73:R84" si="70">L73*$B$75</f>
        <v>1.36656E-2</v>
      </c>
      <c r="S73" s="13">
        <f t="shared" ref="S73:S84" si="71">Q73/R73</f>
        <v>0.36831475998934737</v>
      </c>
      <c r="T73" s="2">
        <f t="shared" ref="T73:T84" si="72">$B$74/100</f>
        <v>0.01</v>
      </c>
      <c r="U73" s="14">
        <f t="shared" ref="U73:U84" si="73">S73*T73</f>
        <v>3.6831475998934738E-3</v>
      </c>
      <c r="V73" s="13"/>
      <c r="W73" s="2"/>
      <c r="X73" s="14"/>
      <c r="Y73" s="2">
        <v>0.05</v>
      </c>
      <c r="Z73" s="2">
        <v>0.27</v>
      </c>
      <c r="AA73" s="2">
        <f t="shared" ref="AA73:AA84" si="74">Y73*Z73</f>
        <v>1.3500000000000002E-2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0.02</v>
      </c>
      <c r="AO73" s="2">
        <v>0.72</v>
      </c>
      <c r="AP73" s="2">
        <f t="shared" ref="AP73:AP84" si="75">AO73*AN73</f>
        <v>1.44E-2</v>
      </c>
      <c r="AQ73" s="1">
        <f t="shared" ref="AQ73:AQ84" si="76">(AP73+AM73+AD73+AA73+U73+X73+AG73+AJ73)</f>
        <v>3.1583147599893474E-2</v>
      </c>
      <c r="AR73" s="9">
        <f t="shared" ref="AR73:AR84" si="77">$B$73/12</f>
        <v>7.5919999999999996</v>
      </c>
      <c r="AS73" s="1">
        <f t="shared" ref="AS73:AS84" si="78">$B$75</f>
        <v>0.18</v>
      </c>
      <c r="AT73" s="1">
        <f t="shared" ref="AT73:AT84" si="79">$E$4/12</f>
        <v>969777.41666666663</v>
      </c>
      <c r="AU73" s="1">
        <f t="shared" ref="AU73:AU84" si="80">AT73*10000*AS73*0.67*AR73*AQ73</f>
        <v>280434204.6659044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25.890237762988999</v>
      </c>
      <c r="E74" s="10">
        <f t="shared" ref="E74:E85" si="82">D73</f>
        <v>25.567072902903199</v>
      </c>
      <c r="F74" s="7" t="s">
        <v>83</v>
      </c>
      <c r="G74" s="1">
        <v>2</v>
      </c>
      <c r="H74" s="9">
        <f t="shared" si="63"/>
        <v>25.890237762988999</v>
      </c>
      <c r="I74" s="9">
        <f t="shared" si="64"/>
        <v>299.04023776298897</v>
      </c>
      <c r="J74" s="9">
        <f t="shared" si="65"/>
        <v>0.38151983263921052</v>
      </c>
      <c r="K74" s="9">
        <f t="shared" si="66"/>
        <v>7.5919999999999996</v>
      </c>
      <c r="L74" s="9">
        <f t="shared" si="67"/>
        <v>7.5920000000000001E-2</v>
      </c>
      <c r="M74" s="1" t="s">
        <v>83</v>
      </c>
      <c r="O74" s="9">
        <f t="shared" ref="O74:O84" si="83">L74+O73-P73-N74</f>
        <v>0.12387754342160875</v>
      </c>
      <c r="P74" s="9">
        <f t="shared" si="68"/>
        <v>4.7261739633968708E-2</v>
      </c>
      <c r="Q74" s="12">
        <f t="shared" si="69"/>
        <v>8.5071131341143674E-3</v>
      </c>
      <c r="R74" s="9">
        <f t="shared" si="70"/>
        <v>1.36656E-2</v>
      </c>
      <c r="S74" s="13">
        <f t="shared" si="71"/>
        <v>0.62252027968873425</v>
      </c>
      <c r="T74" s="2">
        <f t="shared" si="72"/>
        <v>0.01</v>
      </c>
      <c r="U74" s="14">
        <f t="shared" si="73"/>
        <v>6.2252027968873426E-3</v>
      </c>
      <c r="V74" s="13"/>
      <c r="W74" s="2"/>
      <c r="X74" s="14"/>
      <c r="Y74" s="2">
        <v>0.05</v>
      </c>
      <c r="Z74" s="2">
        <v>0.27</v>
      </c>
      <c r="AA74" s="2">
        <f t="shared" si="74"/>
        <v>1.3500000000000002E-2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0.02</v>
      </c>
      <c r="AO74" s="2">
        <v>0.72</v>
      </c>
      <c r="AP74" s="2">
        <f t="shared" si="75"/>
        <v>1.44E-2</v>
      </c>
      <c r="AQ74" s="1">
        <f t="shared" si="76"/>
        <v>3.4125202796887341E-2</v>
      </c>
      <c r="AR74" s="9">
        <f t="shared" si="77"/>
        <v>7.5919999999999996</v>
      </c>
      <c r="AS74" s="1">
        <f t="shared" si="78"/>
        <v>0.18</v>
      </c>
      <c r="AT74" s="1">
        <f t="shared" si="79"/>
        <v>969777.41666666663</v>
      </c>
      <c r="AU74" s="1">
        <f t="shared" si="80"/>
        <v>303005711.35728335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25.750442825442398</v>
      </c>
      <c r="E75" s="10">
        <f t="shared" si="82"/>
        <v>25.890237762988999</v>
      </c>
      <c r="F75" s="7" t="s">
        <v>83</v>
      </c>
      <c r="G75" s="1">
        <v>3</v>
      </c>
      <c r="H75" s="9">
        <f t="shared" si="63"/>
        <v>25.750442825442398</v>
      </c>
      <c r="I75" s="9">
        <f t="shared" si="64"/>
        <v>298.90044282544238</v>
      </c>
      <c r="J75" s="9">
        <f t="shared" si="65"/>
        <v>0.37575395321519589</v>
      </c>
      <c r="K75" s="9">
        <f t="shared" si="66"/>
        <v>7.5919999999999996</v>
      </c>
      <c r="L75" s="9">
        <f t="shared" si="67"/>
        <v>7.5920000000000001E-2</v>
      </c>
      <c r="M75" s="1" t="s">
        <v>83</v>
      </c>
      <c r="O75" s="9">
        <f t="shared" si="83"/>
        <v>0.15253580378764006</v>
      </c>
      <c r="P75" s="9">
        <f t="shared" si="68"/>
        <v>5.7315931280063202E-2</v>
      </c>
      <c r="Q75" s="12">
        <f t="shared" si="69"/>
        <v>1.0316867630411376E-2</v>
      </c>
      <c r="R75" s="9">
        <f t="shared" si="70"/>
        <v>1.36656E-2</v>
      </c>
      <c r="S75" s="13">
        <f t="shared" si="71"/>
        <v>0.75495167650241313</v>
      </c>
      <c r="T75" s="2">
        <f t="shared" si="72"/>
        <v>0.01</v>
      </c>
      <c r="U75" s="14">
        <f t="shared" si="73"/>
        <v>7.5495167650241318E-3</v>
      </c>
      <c r="V75" s="13"/>
      <c r="W75" s="2"/>
      <c r="X75" s="14"/>
      <c r="Y75" s="2">
        <v>0.05</v>
      </c>
      <c r="Z75" s="2">
        <v>0.27</v>
      </c>
      <c r="AA75" s="2">
        <f t="shared" si="74"/>
        <v>1.3500000000000002E-2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0.02</v>
      </c>
      <c r="AO75" s="2">
        <v>0.72</v>
      </c>
      <c r="AP75" s="2">
        <f t="shared" si="75"/>
        <v>1.44E-2</v>
      </c>
      <c r="AQ75" s="1">
        <f t="shared" si="76"/>
        <v>3.5449516765024135E-2</v>
      </c>
      <c r="AR75" s="9">
        <f t="shared" si="77"/>
        <v>7.5919999999999996</v>
      </c>
      <c r="AS75" s="1">
        <f t="shared" si="78"/>
        <v>0.18</v>
      </c>
      <c r="AT75" s="1">
        <f t="shared" si="79"/>
        <v>969777.41666666663</v>
      </c>
      <c r="AU75" s="1">
        <f t="shared" si="80"/>
        <v>314764606.92675602</v>
      </c>
    </row>
    <row r="76" spans="1:48" x14ac:dyDescent="0.15">
      <c r="C76" s="7">
        <v>3</v>
      </c>
      <c r="D76" s="7">
        <f t="shared" si="81"/>
        <v>25.660152326661098</v>
      </c>
      <c r="E76" s="10">
        <f t="shared" si="82"/>
        <v>25.750442825442398</v>
      </c>
      <c r="F76" s="7" t="s">
        <v>83</v>
      </c>
      <c r="G76" s="1">
        <v>4</v>
      </c>
      <c r="H76" s="9">
        <f t="shared" si="63"/>
        <v>25.660152326661098</v>
      </c>
      <c r="I76" s="9">
        <f t="shared" si="64"/>
        <v>298.81015232666107</v>
      </c>
      <c r="J76" s="9">
        <f t="shared" si="65"/>
        <v>0.37207347883272784</v>
      </c>
      <c r="K76" s="9">
        <f t="shared" si="66"/>
        <v>7.5919999999999996</v>
      </c>
      <c r="L76" s="9">
        <f t="shared" si="67"/>
        <v>7.5920000000000001E-2</v>
      </c>
      <c r="M76" s="1" t="s">
        <v>83</v>
      </c>
      <c r="O76" s="9">
        <f t="shared" si="83"/>
        <v>0.17113987250757687</v>
      </c>
      <c r="P76" s="9">
        <f t="shared" si="68"/>
        <v>6.3676607730883641E-2</v>
      </c>
      <c r="Q76" s="12">
        <f t="shared" si="69"/>
        <v>1.1461789391559054E-2</v>
      </c>
      <c r="R76" s="9">
        <f t="shared" si="70"/>
        <v>1.36656E-2</v>
      </c>
      <c r="S76" s="13">
        <f t="shared" si="71"/>
        <v>0.83873297854167062</v>
      </c>
      <c r="T76" s="2">
        <f t="shared" si="72"/>
        <v>0.01</v>
      </c>
      <c r="U76" s="14">
        <f t="shared" si="73"/>
        <v>8.3873297854167063E-3</v>
      </c>
      <c r="V76" s="13"/>
      <c r="W76" s="2"/>
      <c r="X76" s="14"/>
      <c r="Y76" s="2">
        <v>0.05</v>
      </c>
      <c r="Z76" s="2">
        <v>0.27</v>
      </c>
      <c r="AA76" s="2">
        <f t="shared" si="74"/>
        <v>1.3500000000000002E-2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0.02</v>
      </c>
      <c r="AO76" s="2">
        <v>0.72</v>
      </c>
      <c r="AP76" s="2">
        <f t="shared" si="75"/>
        <v>1.44E-2</v>
      </c>
      <c r="AQ76" s="1">
        <f t="shared" si="76"/>
        <v>3.6287329785416711E-2</v>
      </c>
      <c r="AR76" s="9">
        <f t="shared" si="77"/>
        <v>7.5919999999999996</v>
      </c>
      <c r="AS76" s="1">
        <f t="shared" si="78"/>
        <v>0.18</v>
      </c>
      <c r="AT76" s="1">
        <f t="shared" si="79"/>
        <v>969777.41666666663</v>
      </c>
      <c r="AU76" s="1">
        <f t="shared" si="80"/>
        <v>322203746.0210914</v>
      </c>
    </row>
    <row r="77" spans="1:48" x14ac:dyDescent="0.15">
      <c r="C77" s="7">
        <v>4</v>
      </c>
      <c r="D77" s="7">
        <f t="shared" si="81"/>
        <v>25.401643938534502</v>
      </c>
      <c r="E77" s="10">
        <f t="shared" si="82"/>
        <v>25.660152326661098</v>
      </c>
      <c r="F77" s="7" t="s">
        <v>83</v>
      </c>
      <c r="G77" s="1">
        <v>5</v>
      </c>
      <c r="H77" s="9">
        <f t="shared" si="63"/>
        <v>25.401643938534502</v>
      </c>
      <c r="I77" s="9">
        <f t="shared" si="64"/>
        <v>298.55164393853448</v>
      </c>
      <c r="J77" s="9">
        <f t="shared" si="65"/>
        <v>0.36172224874545428</v>
      </c>
      <c r="K77" s="9">
        <f t="shared" si="66"/>
        <v>7.5919999999999996</v>
      </c>
      <c r="L77" s="9">
        <f t="shared" si="67"/>
        <v>7.5920000000000001E-2</v>
      </c>
      <c r="M77" s="1" t="s">
        <v>85</v>
      </c>
      <c r="N77" s="9">
        <f>(O76-P76)*$C$21/100</f>
        <v>0.10209010153785857</v>
      </c>
      <c r="O77" s="9">
        <f t="shared" si="83"/>
        <v>8.129316323883469E-2</v>
      </c>
      <c r="P77" s="9">
        <f t="shared" si="68"/>
        <v>2.940554581438258E-2</v>
      </c>
      <c r="Q77" s="12">
        <f t="shared" si="69"/>
        <v>5.2929982465888641E-3</v>
      </c>
      <c r="R77" s="9">
        <f t="shared" si="70"/>
        <v>1.36656E-2</v>
      </c>
      <c r="S77" s="13">
        <f t="shared" si="71"/>
        <v>0.38732278469945441</v>
      </c>
      <c r="T77" s="2">
        <f t="shared" si="72"/>
        <v>0.01</v>
      </c>
      <c r="U77" s="14">
        <f t="shared" si="73"/>
        <v>3.8732278469945443E-3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3.1773227846994545E-2</v>
      </c>
      <c r="AR77" s="9">
        <f t="shared" si="77"/>
        <v>7.5919999999999996</v>
      </c>
      <c r="AS77" s="1">
        <f t="shared" si="78"/>
        <v>0.18</v>
      </c>
      <c r="AT77" s="1">
        <f t="shared" si="79"/>
        <v>969777.41666666663</v>
      </c>
      <c r="AU77" s="1">
        <f t="shared" si="80"/>
        <v>282121971.9395712</v>
      </c>
    </row>
    <row r="78" spans="1:48" x14ac:dyDescent="0.15">
      <c r="C78" s="7">
        <v>5</v>
      </c>
      <c r="D78" s="7">
        <f t="shared" si="81"/>
        <v>24.880292523741002</v>
      </c>
      <c r="E78" s="10">
        <f t="shared" si="82"/>
        <v>25.401643938534502</v>
      </c>
      <c r="F78" s="7" t="s">
        <v>85</v>
      </c>
      <c r="G78" s="1">
        <v>6</v>
      </c>
      <c r="H78" s="9">
        <f t="shared" si="63"/>
        <v>24.880292523741002</v>
      </c>
      <c r="I78" s="9">
        <f t="shared" si="64"/>
        <v>298.03029252374097</v>
      </c>
      <c r="J78" s="9">
        <f t="shared" si="65"/>
        <v>0.34166312275544325</v>
      </c>
      <c r="K78" s="9">
        <f t="shared" si="66"/>
        <v>7.5919999999999996</v>
      </c>
      <c r="L78" s="9">
        <f t="shared" si="67"/>
        <v>7.5920000000000001E-2</v>
      </c>
      <c r="M78" s="1" t="s">
        <v>83</v>
      </c>
      <c r="O78" s="9">
        <f t="shared" si="83"/>
        <v>0.12780761742445212</v>
      </c>
      <c r="P78" s="9">
        <f t="shared" si="68"/>
        <v>4.3667149681171316E-2</v>
      </c>
      <c r="Q78" s="12">
        <f t="shared" si="69"/>
        <v>7.8600869426108371E-3</v>
      </c>
      <c r="R78" s="9">
        <f t="shared" si="70"/>
        <v>1.36656E-2</v>
      </c>
      <c r="S78" s="13">
        <f t="shared" si="71"/>
        <v>0.57517320444113962</v>
      </c>
      <c r="T78" s="2">
        <f t="shared" si="72"/>
        <v>0.01</v>
      </c>
      <c r="U78" s="14">
        <f t="shared" si="73"/>
        <v>5.7517320444113963E-3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3.3651732044411395E-2</v>
      </c>
      <c r="AR78" s="9">
        <f t="shared" si="77"/>
        <v>7.5919999999999996</v>
      </c>
      <c r="AS78" s="1">
        <f t="shared" si="78"/>
        <v>0.18</v>
      </c>
      <c r="AT78" s="1">
        <f t="shared" si="79"/>
        <v>969777.41666666663</v>
      </c>
      <c r="AU78" s="1">
        <f t="shared" si="80"/>
        <v>298801653.05425316</v>
      </c>
    </row>
    <row r="79" spans="1:48" x14ac:dyDescent="0.15">
      <c r="C79" s="7">
        <v>6</v>
      </c>
      <c r="D79" s="7">
        <f t="shared" si="81"/>
        <v>24.446612015768402</v>
      </c>
      <c r="E79" s="10">
        <f t="shared" si="82"/>
        <v>24.880292523741002</v>
      </c>
      <c r="F79" s="7" t="s">
        <v>83</v>
      </c>
      <c r="G79" s="1">
        <v>7</v>
      </c>
      <c r="H79" s="9">
        <f t="shared" si="63"/>
        <v>24.446612015768402</v>
      </c>
      <c r="I79" s="9">
        <f t="shared" si="64"/>
        <v>297.59661201576836</v>
      </c>
      <c r="J79" s="9">
        <f t="shared" si="65"/>
        <v>0.32577772697170115</v>
      </c>
      <c r="K79" s="9">
        <f t="shared" si="66"/>
        <v>7.5919999999999996</v>
      </c>
      <c r="L79" s="9">
        <f t="shared" si="67"/>
        <v>7.5920000000000001E-2</v>
      </c>
      <c r="M79" s="1" t="s">
        <v>83</v>
      </c>
      <c r="O79" s="9">
        <f t="shared" si="83"/>
        <v>0.16006046774328081</v>
      </c>
      <c r="P79" s="9">
        <f t="shared" si="68"/>
        <v>5.2144135359433318E-2</v>
      </c>
      <c r="Q79" s="12">
        <f t="shared" si="69"/>
        <v>9.385944364697996E-3</v>
      </c>
      <c r="R79" s="9">
        <f t="shared" si="70"/>
        <v>1.36656E-2</v>
      </c>
      <c r="S79" s="13">
        <f t="shared" si="71"/>
        <v>0.68683002317483288</v>
      </c>
      <c r="T79" s="2">
        <f t="shared" si="72"/>
        <v>0.01</v>
      </c>
      <c r="U79" s="14">
        <f t="shared" si="73"/>
        <v>6.8683002317483288E-3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3.4768300231748331E-2</v>
      </c>
      <c r="AR79" s="9">
        <f t="shared" si="77"/>
        <v>7.5919999999999996</v>
      </c>
      <c r="AS79" s="1">
        <f t="shared" si="78"/>
        <v>0.18</v>
      </c>
      <c r="AT79" s="1">
        <f t="shared" si="79"/>
        <v>969777.41666666663</v>
      </c>
      <c r="AU79" s="1">
        <f t="shared" si="80"/>
        <v>308715924.91650862</v>
      </c>
    </row>
    <row r="80" spans="1:48" x14ac:dyDescent="0.15">
      <c r="C80" s="7">
        <v>7</v>
      </c>
      <c r="D80" s="7">
        <f t="shared" si="81"/>
        <v>23.710299824674902</v>
      </c>
      <c r="E80" s="10">
        <f t="shared" si="82"/>
        <v>24.446612015768402</v>
      </c>
      <c r="F80" s="7" t="s">
        <v>83</v>
      </c>
      <c r="G80" s="1">
        <v>8</v>
      </c>
      <c r="H80" s="9">
        <f t="shared" si="63"/>
        <v>23.710299824674902</v>
      </c>
      <c r="I80" s="9">
        <f t="shared" si="64"/>
        <v>296.86029982467488</v>
      </c>
      <c r="J80" s="9">
        <f t="shared" si="65"/>
        <v>0.30038459118761041</v>
      </c>
      <c r="K80" s="9">
        <f t="shared" si="66"/>
        <v>7.5919999999999996</v>
      </c>
      <c r="L80" s="9">
        <f t="shared" si="67"/>
        <v>7.5920000000000001E-2</v>
      </c>
      <c r="M80" s="1" t="s">
        <v>83</v>
      </c>
      <c r="O80" s="9">
        <f t="shared" si="83"/>
        <v>0.18383633238384747</v>
      </c>
      <c r="P80" s="9">
        <f t="shared" si="68"/>
        <v>5.5221601548551685E-2</v>
      </c>
      <c r="Q80" s="12">
        <f t="shared" si="69"/>
        <v>9.9398882787393034E-3</v>
      </c>
      <c r="R80" s="9">
        <f t="shared" si="70"/>
        <v>1.36656E-2</v>
      </c>
      <c r="S80" s="13">
        <f t="shared" si="71"/>
        <v>0.72736566844773032</v>
      </c>
      <c r="T80" s="2">
        <f t="shared" si="72"/>
        <v>0.01</v>
      </c>
      <c r="U80" s="14">
        <f t="shared" si="73"/>
        <v>7.2736566844773037E-3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3.5173656684477306E-2</v>
      </c>
      <c r="AR80" s="9">
        <f t="shared" si="77"/>
        <v>7.5919999999999996</v>
      </c>
      <c r="AS80" s="1">
        <f t="shared" si="78"/>
        <v>0.18</v>
      </c>
      <c r="AT80" s="1">
        <f t="shared" si="79"/>
        <v>969777.41666666663</v>
      </c>
      <c r="AU80" s="1">
        <f t="shared" si="80"/>
        <v>312315180.31268787</v>
      </c>
    </row>
    <row r="81" spans="1:48" x14ac:dyDescent="0.15">
      <c r="C81" s="7">
        <v>8</v>
      </c>
      <c r="D81" s="7">
        <f t="shared" si="81"/>
        <v>24.893730118077801</v>
      </c>
      <c r="E81" s="10">
        <f t="shared" si="82"/>
        <v>23.710299824674902</v>
      </c>
      <c r="F81" s="7" t="s">
        <v>83</v>
      </c>
      <c r="G81" s="1">
        <v>9</v>
      </c>
      <c r="H81" s="9">
        <f t="shared" si="63"/>
        <v>24.893730118077801</v>
      </c>
      <c r="I81" s="9">
        <f t="shared" si="64"/>
        <v>298.0437301180778</v>
      </c>
      <c r="J81" s="9">
        <f t="shared" si="65"/>
        <v>0.3421667565803258</v>
      </c>
      <c r="K81" s="9">
        <f t="shared" si="66"/>
        <v>7.5919999999999996</v>
      </c>
      <c r="L81" s="9">
        <f t="shared" si="67"/>
        <v>7.5920000000000001E-2</v>
      </c>
      <c r="M81" s="1" t="s">
        <v>83</v>
      </c>
      <c r="O81" s="9">
        <f t="shared" si="83"/>
        <v>0.2045347308352958</v>
      </c>
      <c r="P81" s="9">
        <f t="shared" si="68"/>
        <v>6.9984985457943114E-2</v>
      </c>
      <c r="Q81" s="12">
        <f t="shared" si="69"/>
        <v>1.259729738242976E-2</v>
      </c>
      <c r="R81" s="9">
        <f t="shared" si="70"/>
        <v>1.36656E-2</v>
      </c>
      <c r="S81" s="13">
        <f t="shared" si="71"/>
        <v>0.92182541435646881</v>
      </c>
      <c r="T81" s="2">
        <f t="shared" si="72"/>
        <v>0.01</v>
      </c>
      <c r="U81" s="14">
        <f t="shared" si="73"/>
        <v>9.2182541435646883E-3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3.7118254143564691E-2</v>
      </c>
      <c r="AR81" s="9">
        <f t="shared" si="77"/>
        <v>7.5919999999999996</v>
      </c>
      <c r="AS81" s="1">
        <f t="shared" si="78"/>
        <v>0.18</v>
      </c>
      <c r="AT81" s="1">
        <f t="shared" si="79"/>
        <v>969777.41666666663</v>
      </c>
      <c r="AU81" s="1">
        <f t="shared" si="80"/>
        <v>329581719.06123072</v>
      </c>
    </row>
    <row r="82" spans="1:48" x14ac:dyDescent="0.15">
      <c r="C82" s="7">
        <v>9</v>
      </c>
      <c r="D82" s="7">
        <f t="shared" si="81"/>
        <v>26.7363658411324</v>
      </c>
      <c r="E82" s="10">
        <f t="shared" si="82"/>
        <v>24.893730118077801</v>
      </c>
      <c r="F82" s="7" t="s">
        <v>83</v>
      </c>
      <c r="G82" s="1">
        <v>10</v>
      </c>
      <c r="H82" s="9">
        <f t="shared" si="63"/>
        <v>26.7363658411324</v>
      </c>
      <c r="I82" s="9">
        <f t="shared" si="64"/>
        <v>299.88636584113237</v>
      </c>
      <c r="J82" s="9">
        <f t="shared" si="65"/>
        <v>0.41822982487196486</v>
      </c>
      <c r="K82" s="9">
        <f t="shared" si="66"/>
        <v>7.5919999999999996</v>
      </c>
      <c r="L82" s="9">
        <f t="shared" si="67"/>
        <v>7.5920000000000001E-2</v>
      </c>
      <c r="M82" s="1" t="s">
        <v>83</v>
      </c>
      <c r="O82" s="9">
        <f t="shared" si="83"/>
        <v>0.21046974537735269</v>
      </c>
      <c r="P82" s="9">
        <f t="shared" si="68"/>
        <v>8.8024724750017255E-2</v>
      </c>
      <c r="Q82" s="12">
        <f t="shared" si="69"/>
        <v>1.5844450455003104E-2</v>
      </c>
      <c r="R82" s="9">
        <f t="shared" si="70"/>
        <v>1.36656E-2</v>
      </c>
      <c r="S82" s="13">
        <f t="shared" si="71"/>
        <v>1.1594405262120291</v>
      </c>
      <c r="T82" s="2">
        <f t="shared" si="72"/>
        <v>0.01</v>
      </c>
      <c r="U82" s="14">
        <f t="shared" si="73"/>
        <v>1.1594405262120291E-2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3.9494405262120294E-2</v>
      </c>
      <c r="AR82" s="9">
        <f t="shared" si="77"/>
        <v>7.5919999999999996</v>
      </c>
      <c r="AS82" s="1">
        <f t="shared" si="78"/>
        <v>0.18</v>
      </c>
      <c r="AT82" s="1">
        <f t="shared" si="79"/>
        <v>969777.41666666663</v>
      </c>
      <c r="AU82" s="1">
        <f t="shared" si="80"/>
        <v>350680124.37344819</v>
      </c>
    </row>
    <row r="83" spans="1:48" x14ac:dyDescent="0.15">
      <c r="C83" s="7">
        <v>10</v>
      </c>
      <c r="D83" s="7">
        <f t="shared" si="81"/>
        <v>26.341511514137</v>
      </c>
      <c r="E83" s="10">
        <f t="shared" si="82"/>
        <v>26.7363658411324</v>
      </c>
      <c r="F83" s="7" t="s">
        <v>83</v>
      </c>
      <c r="G83" s="1">
        <v>11</v>
      </c>
      <c r="H83" s="9">
        <f t="shared" si="63"/>
        <v>26.341511514137</v>
      </c>
      <c r="I83" s="9">
        <f t="shared" si="64"/>
        <v>299.49151151413696</v>
      </c>
      <c r="J83" s="9">
        <f t="shared" si="65"/>
        <v>0.40070457432960449</v>
      </c>
      <c r="K83" s="9">
        <f t="shared" si="66"/>
        <v>7.5919999999999996</v>
      </c>
      <c r="L83" s="9">
        <f t="shared" si="67"/>
        <v>7.5920000000000001E-2</v>
      </c>
      <c r="M83" s="1" t="s">
        <v>85</v>
      </c>
      <c r="N83" s="9">
        <f>(O82-P82)*$C$21/100</f>
        <v>0.11632276959596867</v>
      </c>
      <c r="O83" s="9">
        <f t="shared" si="83"/>
        <v>8.2042251031366739E-2</v>
      </c>
      <c r="P83" s="9">
        <f t="shared" si="68"/>
        <v>3.2874705276566364E-2</v>
      </c>
      <c r="Q83" s="12">
        <f t="shared" si="69"/>
        <v>5.9174469497819456E-3</v>
      </c>
      <c r="R83" s="9">
        <f t="shared" si="70"/>
        <v>1.36656E-2</v>
      </c>
      <c r="S83" s="13">
        <f t="shared" si="71"/>
        <v>0.43301771965972558</v>
      </c>
      <c r="T83" s="2">
        <f t="shared" si="72"/>
        <v>0.01</v>
      </c>
      <c r="U83" s="14">
        <f t="shared" si="73"/>
        <v>4.330177196597256E-3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3.2230177196597258E-2</v>
      </c>
      <c r="AR83" s="9">
        <f t="shared" si="77"/>
        <v>7.5919999999999996</v>
      </c>
      <c r="AS83" s="1">
        <f t="shared" si="78"/>
        <v>0.18</v>
      </c>
      <c r="AT83" s="1">
        <f t="shared" si="79"/>
        <v>969777.41666666663</v>
      </c>
      <c r="AU83" s="1">
        <f t="shared" si="80"/>
        <v>286179332.81606823</v>
      </c>
    </row>
    <row r="84" spans="1:48" x14ac:dyDescent="0.15">
      <c r="C84" s="7">
        <v>11</v>
      </c>
      <c r="D84" s="7">
        <f t="shared" si="81"/>
        <v>26.1544387612037</v>
      </c>
      <c r="E84" s="10">
        <f t="shared" si="82"/>
        <v>26.341511514137</v>
      </c>
      <c r="F84" s="7" t="s">
        <v>85</v>
      </c>
      <c r="G84" s="1">
        <v>12</v>
      </c>
      <c r="H84" s="9">
        <f t="shared" si="63"/>
        <v>26.1544387612037</v>
      </c>
      <c r="I84" s="9">
        <f t="shared" si="64"/>
        <v>299.3044387612037</v>
      </c>
      <c r="J84" s="9">
        <f t="shared" si="65"/>
        <v>0.39264433538265886</v>
      </c>
      <c r="K84" s="9">
        <f t="shared" si="66"/>
        <v>7.5919999999999996</v>
      </c>
      <c r="L84" s="9">
        <f t="shared" si="67"/>
        <v>7.5920000000000001E-2</v>
      </c>
      <c r="M84" s="1" t="s">
        <v>83</v>
      </c>
      <c r="O84" s="9">
        <f t="shared" si="83"/>
        <v>0.12508754575480038</v>
      </c>
      <c r="P84" s="9">
        <f t="shared" si="68"/>
        <v>4.9114916267541525E-2</v>
      </c>
      <c r="Q84" s="12">
        <f t="shared" si="69"/>
        <v>8.8406849281574742E-3</v>
      </c>
      <c r="R84" s="9">
        <f t="shared" si="70"/>
        <v>1.36656E-2</v>
      </c>
      <c r="S84" s="13">
        <f t="shared" si="71"/>
        <v>0.64692987707509908</v>
      </c>
      <c r="T84" s="2">
        <f t="shared" si="72"/>
        <v>0.01</v>
      </c>
      <c r="U84" s="14">
        <f t="shared" si="73"/>
        <v>6.4692987707509909E-3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3.436929877075099E-2</v>
      </c>
      <c r="AR84" s="9">
        <f t="shared" si="77"/>
        <v>7.5919999999999996</v>
      </c>
      <c r="AS84" s="1">
        <f t="shared" si="78"/>
        <v>0.18</v>
      </c>
      <c r="AT84" s="1">
        <f t="shared" si="79"/>
        <v>969777.41666666663</v>
      </c>
      <c r="AU84" s="1">
        <f t="shared" si="80"/>
        <v>305173096.98837328</v>
      </c>
      <c r="AV84" s="1">
        <f>SUM(AU73:AU84)</f>
        <v>3693977272.4331765</v>
      </c>
    </row>
    <row r="85" spans="1:48" x14ac:dyDescent="0.15">
      <c r="C85" s="7">
        <v>12</v>
      </c>
      <c r="D85" s="7">
        <f t="shared" si="81"/>
        <v>25.969057047032901</v>
      </c>
      <c r="E85" s="10">
        <f t="shared" si="82"/>
        <v>26.1544387612037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118.625</v>
      </c>
      <c r="C89" s="7" t="s">
        <v>82</v>
      </c>
      <c r="D89" s="7">
        <f>D73</f>
        <v>25.567072902903199</v>
      </c>
      <c r="E89" s="7"/>
      <c r="F89" s="7"/>
      <c r="G89" s="1">
        <v>1</v>
      </c>
      <c r="H89" s="9">
        <f t="shared" ref="H89:H100" si="84">E90</f>
        <v>25.567072902903199</v>
      </c>
      <c r="I89" s="9">
        <f t="shared" ref="I89:I100" si="85">H89+273.15</f>
        <v>298.71707290290317</v>
      </c>
      <c r="J89" s="9">
        <f t="shared" ref="J89:J100" si="86">EXP(($C$15*(I89-$C$13))/($C$16*I89*$C$13))</f>
        <v>0.36831475998934737</v>
      </c>
      <c r="K89" s="9">
        <f t="shared" ref="K89:K100" si="87">$B$89/12</f>
        <v>9.8854166666666661</v>
      </c>
      <c r="L89" s="9">
        <f t="shared" ref="L89:L100" si="88">K89*$B$90/100</f>
        <v>3.3610416666666665</v>
      </c>
      <c r="M89" s="1" t="s">
        <v>83</v>
      </c>
      <c r="O89" s="9">
        <f>L89</f>
        <v>3.3610416666666665</v>
      </c>
      <c r="P89" s="9">
        <f t="shared" ref="P89:P100" si="89">O89*J89</f>
        <v>1.2379212547725293</v>
      </c>
      <c r="Q89" s="12">
        <f t="shared" ref="Q89:Q100" si="90">P89*$B$91</f>
        <v>0.55706456464763821</v>
      </c>
      <c r="R89" s="9">
        <f t="shared" ref="R89:R100" si="91">L89*$B$91</f>
        <v>1.51246875</v>
      </c>
      <c r="S89" s="13">
        <f t="shared" ref="S89:S100" si="92">Q89/R89</f>
        <v>0.36831475998934737</v>
      </c>
      <c r="T89" s="2">
        <f t="shared" ref="T89:T100" si="93">$B$90/100</f>
        <v>0.34</v>
      </c>
      <c r="U89" s="14">
        <f t="shared" ref="U89:U100" si="94">S89*T89</f>
        <v>0.12522701839637812</v>
      </c>
      <c r="V89" s="2">
        <v>240</v>
      </c>
      <c r="W89" s="2">
        <v>0.06</v>
      </c>
      <c r="X89" s="2">
        <v>15.1</v>
      </c>
      <c r="Y89" s="2">
        <v>0.14000000000000001</v>
      </c>
      <c r="Z89" s="2"/>
      <c r="AA89" s="2"/>
      <c r="AB89" s="2">
        <v>220</v>
      </c>
      <c r="AC89" s="2">
        <v>0.26</v>
      </c>
      <c r="AD89" s="2">
        <v>110</v>
      </c>
      <c r="AE89" s="2">
        <v>0.02</v>
      </c>
      <c r="AF89" s="2">
        <v>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0.11369994604650802</v>
      </c>
      <c r="AK89" s="9">
        <f t="shared" ref="AK89:AK100" si="96">$B$89/12</f>
        <v>9.8854166666666661</v>
      </c>
      <c r="AL89" s="1">
        <f t="shared" ref="AL89:AL100" si="97">$B$91</f>
        <v>0.45</v>
      </c>
      <c r="AM89" s="17">
        <f t="shared" ref="AM89:AM100" si="98">$E$6/12</f>
        <v>3379675.75</v>
      </c>
      <c r="AN89" s="1">
        <f t="shared" ref="AN89:AN100" si="99">AM89*10000*AK89*AJ89</f>
        <v>37986586870.601791</v>
      </c>
    </row>
    <row r="90" spans="1:48" x14ac:dyDescent="0.15">
      <c r="A90" s="1" t="s">
        <v>84</v>
      </c>
      <c r="B90" s="1">
        <f>H6</f>
        <v>34</v>
      </c>
      <c r="C90" s="7">
        <v>1</v>
      </c>
      <c r="D90" s="7">
        <f t="shared" ref="D90:D101" si="100">D74</f>
        <v>25.890237762988999</v>
      </c>
      <c r="E90" s="10">
        <f t="shared" ref="E90:E101" si="101">D89</f>
        <v>25.567072902903199</v>
      </c>
      <c r="F90" s="7" t="s">
        <v>83</v>
      </c>
      <c r="G90" s="1">
        <v>2</v>
      </c>
      <c r="H90" s="9">
        <f t="shared" si="84"/>
        <v>25.890237762988999</v>
      </c>
      <c r="I90" s="9">
        <f t="shared" si="85"/>
        <v>299.04023776298897</v>
      </c>
      <c r="J90" s="9">
        <f t="shared" si="86"/>
        <v>0.38151983263921052</v>
      </c>
      <c r="K90" s="9">
        <f t="shared" si="87"/>
        <v>9.8854166666666661</v>
      </c>
      <c r="L90" s="9">
        <f t="shared" si="88"/>
        <v>3.3610416666666665</v>
      </c>
      <c r="M90" s="1" t="s">
        <v>83</v>
      </c>
      <c r="O90" s="9">
        <f t="shared" ref="O90:O100" si="102">L90+O89-P89-N90</f>
        <v>5.4841620785608036</v>
      </c>
      <c r="P90" s="9">
        <f t="shared" si="89"/>
        <v>2.0923165983788228</v>
      </c>
      <c r="Q90" s="12">
        <f t="shared" si="90"/>
        <v>0.94154246927047025</v>
      </c>
      <c r="R90" s="9">
        <f t="shared" si="91"/>
        <v>1.51246875</v>
      </c>
      <c r="S90" s="13">
        <f t="shared" si="92"/>
        <v>0.62252027968873425</v>
      </c>
      <c r="T90" s="2">
        <f t="shared" si="93"/>
        <v>0.34</v>
      </c>
      <c r="U90" s="14">
        <f t="shared" si="94"/>
        <v>0.21165689509416966</v>
      </c>
      <c r="V90" s="2">
        <v>240</v>
      </c>
      <c r="W90" s="2">
        <v>0.06</v>
      </c>
      <c r="X90" s="2">
        <v>15.1</v>
      </c>
      <c r="Y90" s="2">
        <v>0.14000000000000001</v>
      </c>
      <c r="Z90" s="2"/>
      <c r="AA90" s="2"/>
      <c r="AB90" s="2">
        <v>220</v>
      </c>
      <c r="AC90" s="2">
        <v>0.26</v>
      </c>
      <c r="AD90" s="2">
        <v>110</v>
      </c>
      <c r="AE90" s="2">
        <v>0.02</v>
      </c>
      <c r="AF90" s="2">
        <v>3</v>
      </c>
      <c r="AG90" s="2">
        <v>0.01</v>
      </c>
      <c r="AH90" s="2"/>
      <c r="AI90" s="2"/>
      <c r="AJ90" s="1">
        <f t="shared" si="95"/>
        <v>0.13975855387089214</v>
      </c>
      <c r="AK90" s="9">
        <f t="shared" si="96"/>
        <v>9.8854166666666661</v>
      </c>
      <c r="AL90" s="1">
        <f t="shared" si="97"/>
        <v>0.45</v>
      </c>
      <c r="AM90" s="17">
        <f t="shared" si="98"/>
        <v>3379675.75</v>
      </c>
      <c r="AN90" s="1">
        <f t="shared" si="99"/>
        <v>46692638230.054596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25.750442825442398</v>
      </c>
      <c r="E91" s="10">
        <f t="shared" si="101"/>
        <v>25.890237762988999</v>
      </c>
      <c r="F91" s="7" t="s">
        <v>83</v>
      </c>
      <c r="G91" s="1">
        <v>3</v>
      </c>
      <c r="H91" s="9">
        <f t="shared" si="84"/>
        <v>25.750442825442398</v>
      </c>
      <c r="I91" s="9">
        <f t="shared" si="85"/>
        <v>298.90044282544238</v>
      </c>
      <c r="J91" s="9">
        <f t="shared" si="86"/>
        <v>0.37575395321519589</v>
      </c>
      <c r="K91" s="9">
        <f t="shared" si="87"/>
        <v>9.8854166666666661</v>
      </c>
      <c r="L91" s="9">
        <f t="shared" si="88"/>
        <v>3.3610416666666665</v>
      </c>
      <c r="M91" s="1" t="s">
        <v>83</v>
      </c>
      <c r="O91" s="9">
        <f t="shared" si="102"/>
        <v>6.7528871468486482</v>
      </c>
      <c r="P91" s="9">
        <f t="shared" si="89"/>
        <v>2.5374240410444648</v>
      </c>
      <c r="Q91" s="12">
        <f t="shared" si="90"/>
        <v>1.1418408184700093</v>
      </c>
      <c r="R91" s="9">
        <f t="shared" si="91"/>
        <v>1.51246875</v>
      </c>
      <c r="S91" s="13">
        <f t="shared" si="92"/>
        <v>0.75495167650241324</v>
      </c>
      <c r="T91" s="2">
        <f t="shared" si="93"/>
        <v>0.34</v>
      </c>
      <c r="U91" s="14">
        <f t="shared" si="94"/>
        <v>0.25668357001082054</v>
      </c>
      <c r="V91" s="2">
        <v>240</v>
      </c>
      <c r="W91" s="2">
        <v>0.06</v>
      </c>
      <c r="X91" s="2">
        <v>15.1</v>
      </c>
      <c r="Y91" s="2">
        <v>0.14000000000000001</v>
      </c>
      <c r="Z91" s="2"/>
      <c r="AA91" s="2"/>
      <c r="AB91" s="2">
        <v>220</v>
      </c>
      <c r="AC91" s="2">
        <v>0.26</v>
      </c>
      <c r="AD91" s="2">
        <v>110</v>
      </c>
      <c r="AE91" s="2">
        <v>0.02</v>
      </c>
      <c r="AF91" s="2">
        <v>3</v>
      </c>
      <c r="AG91" s="2">
        <v>0.01</v>
      </c>
      <c r="AH91" s="2"/>
      <c r="AI91" s="2"/>
      <c r="AJ91" s="1">
        <f t="shared" si="95"/>
        <v>0.1533340963582624</v>
      </c>
      <c r="AK91" s="9">
        <f t="shared" si="96"/>
        <v>9.8854166666666661</v>
      </c>
      <c r="AL91" s="1">
        <f t="shared" si="97"/>
        <v>0.45</v>
      </c>
      <c r="AM91" s="17">
        <f t="shared" si="98"/>
        <v>3379675.75</v>
      </c>
      <c r="AN91" s="1">
        <f t="shared" si="99"/>
        <v>51228159502.871185</v>
      </c>
    </row>
    <row r="92" spans="1:48" x14ac:dyDescent="0.15">
      <c r="C92" s="7">
        <v>3</v>
      </c>
      <c r="D92" s="7">
        <f t="shared" si="100"/>
        <v>25.660152326661098</v>
      </c>
      <c r="E92" s="10">
        <f t="shared" si="101"/>
        <v>25.750442825442398</v>
      </c>
      <c r="F92" s="7" t="s">
        <v>83</v>
      </c>
      <c r="G92" s="1">
        <v>4</v>
      </c>
      <c r="H92" s="9">
        <f t="shared" si="84"/>
        <v>25.660152326661098</v>
      </c>
      <c r="I92" s="9">
        <f t="shared" si="85"/>
        <v>298.81015232666107</v>
      </c>
      <c r="J92" s="9">
        <f t="shared" si="86"/>
        <v>0.37207347883272784</v>
      </c>
      <c r="K92" s="9">
        <f t="shared" si="87"/>
        <v>9.8854166666666661</v>
      </c>
      <c r="L92" s="9">
        <f t="shared" si="88"/>
        <v>3.3610416666666665</v>
      </c>
      <c r="M92" s="1" t="s">
        <v>83</v>
      </c>
      <c r="O92" s="9">
        <f t="shared" si="102"/>
        <v>7.5765047724708499</v>
      </c>
      <c r="P92" s="9">
        <f t="shared" si="89"/>
        <v>2.8190164880859943</v>
      </c>
      <c r="Q92" s="12">
        <f t="shared" si="90"/>
        <v>1.2685574196386975</v>
      </c>
      <c r="R92" s="9">
        <f t="shared" si="91"/>
        <v>1.51246875</v>
      </c>
      <c r="S92" s="13">
        <f t="shared" si="92"/>
        <v>0.83873297854167073</v>
      </c>
      <c r="T92" s="2">
        <f t="shared" si="93"/>
        <v>0.34</v>
      </c>
      <c r="U92" s="14">
        <f t="shared" si="94"/>
        <v>0.28516921270416806</v>
      </c>
      <c r="V92" s="2">
        <v>240</v>
      </c>
      <c r="W92" s="2">
        <v>0.06</v>
      </c>
      <c r="X92" s="2">
        <v>15.1</v>
      </c>
      <c r="Y92" s="2">
        <v>0.14000000000000001</v>
      </c>
      <c r="Z92" s="2"/>
      <c r="AA92" s="2"/>
      <c r="AB92" s="2">
        <v>220</v>
      </c>
      <c r="AC92" s="2">
        <v>0.26</v>
      </c>
      <c r="AD92" s="2">
        <v>110</v>
      </c>
      <c r="AE92" s="2">
        <v>0.02</v>
      </c>
      <c r="AF92" s="2">
        <v>3</v>
      </c>
      <c r="AG92" s="2">
        <v>0.01</v>
      </c>
      <c r="AH92" s="2"/>
      <c r="AI92" s="2"/>
      <c r="AJ92" s="1">
        <f t="shared" si="95"/>
        <v>0.16192251763030668</v>
      </c>
      <c r="AK92" s="9">
        <f t="shared" si="96"/>
        <v>9.8854166666666661</v>
      </c>
      <c r="AL92" s="1">
        <f t="shared" si="97"/>
        <v>0.45</v>
      </c>
      <c r="AM92" s="17">
        <f t="shared" si="98"/>
        <v>3379675.75</v>
      </c>
      <c r="AN92" s="1">
        <f t="shared" si="99"/>
        <v>54097508364.289169</v>
      </c>
    </row>
    <row r="93" spans="1:48" x14ac:dyDescent="0.15">
      <c r="C93" s="7">
        <v>4</v>
      </c>
      <c r="D93" s="7">
        <f t="shared" si="100"/>
        <v>25.401643938534502</v>
      </c>
      <c r="E93" s="10">
        <f t="shared" si="101"/>
        <v>25.660152326661098</v>
      </c>
      <c r="F93" s="7" t="s">
        <v>83</v>
      </c>
      <c r="G93" s="1">
        <v>5</v>
      </c>
      <c r="H93" s="9">
        <f t="shared" si="84"/>
        <v>25.401643938534502</v>
      </c>
      <c r="I93" s="9">
        <f t="shared" si="85"/>
        <v>298.55164393853448</v>
      </c>
      <c r="J93" s="9">
        <f t="shared" si="86"/>
        <v>0.36172224874545428</v>
      </c>
      <c r="K93" s="9">
        <f t="shared" si="87"/>
        <v>9.8854166666666661</v>
      </c>
      <c r="L93" s="9">
        <f t="shared" si="88"/>
        <v>3.3610416666666665</v>
      </c>
      <c r="M93" s="1" t="s">
        <v>85</v>
      </c>
      <c r="N93" s="9">
        <f>(O92-P92)*$C$21/100</f>
        <v>4.519613870165613</v>
      </c>
      <c r="O93" s="9">
        <f t="shared" si="102"/>
        <v>3.5989160808859095</v>
      </c>
      <c r="P93" s="9">
        <f t="shared" si="89"/>
        <v>1.3018080178242284</v>
      </c>
      <c r="Q93" s="12">
        <f t="shared" si="90"/>
        <v>0.58581360802090277</v>
      </c>
      <c r="R93" s="9">
        <f t="shared" si="91"/>
        <v>1.51246875</v>
      </c>
      <c r="S93" s="13">
        <f t="shared" si="92"/>
        <v>0.3873227846994543</v>
      </c>
      <c r="T93" s="2">
        <f t="shared" si="93"/>
        <v>0.34</v>
      </c>
      <c r="U93" s="14">
        <f t="shared" si="94"/>
        <v>0.13168974679781448</v>
      </c>
      <c r="V93" s="2">
        <v>240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220</v>
      </c>
      <c r="AC93" s="2">
        <v>0.26</v>
      </c>
      <c r="AD93" s="2">
        <v>110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0.11564845865954107</v>
      </c>
      <c r="AK93" s="9">
        <f t="shared" si="96"/>
        <v>9.8854166666666661</v>
      </c>
      <c r="AL93" s="1">
        <f t="shared" si="97"/>
        <v>0.45</v>
      </c>
      <c r="AM93" s="17">
        <f t="shared" si="98"/>
        <v>3379675.75</v>
      </c>
      <c r="AN93" s="1">
        <f t="shared" si="99"/>
        <v>38637575250.254738</v>
      </c>
    </row>
    <row r="94" spans="1:48" x14ac:dyDescent="0.15">
      <c r="C94" s="7">
        <v>5</v>
      </c>
      <c r="D94" s="7">
        <f t="shared" si="100"/>
        <v>24.880292523741002</v>
      </c>
      <c r="E94" s="10">
        <f t="shared" si="101"/>
        <v>25.401643938534502</v>
      </c>
      <c r="F94" s="7" t="s">
        <v>85</v>
      </c>
      <c r="G94" s="1">
        <v>6</v>
      </c>
      <c r="H94" s="9">
        <f t="shared" si="84"/>
        <v>24.880292523741002</v>
      </c>
      <c r="I94" s="9">
        <f t="shared" si="85"/>
        <v>298.03029252374097</v>
      </c>
      <c r="J94" s="9">
        <f t="shared" si="86"/>
        <v>0.34166312275544325</v>
      </c>
      <c r="K94" s="9">
        <f t="shared" si="87"/>
        <v>9.8854166666666661</v>
      </c>
      <c r="L94" s="9">
        <f t="shared" si="88"/>
        <v>3.3610416666666665</v>
      </c>
      <c r="M94" s="1" t="s">
        <v>83</v>
      </c>
      <c r="O94" s="9">
        <f t="shared" si="102"/>
        <v>5.658149729728347</v>
      </c>
      <c r="P94" s="9">
        <f t="shared" si="89"/>
        <v>1.9331811056768542</v>
      </c>
      <c r="Q94" s="12">
        <f t="shared" si="90"/>
        <v>0.86993149755458443</v>
      </c>
      <c r="R94" s="9">
        <f t="shared" si="91"/>
        <v>1.51246875</v>
      </c>
      <c r="S94" s="13">
        <f t="shared" si="92"/>
        <v>0.57517320444113929</v>
      </c>
      <c r="T94" s="2">
        <f t="shared" si="93"/>
        <v>0.34</v>
      </c>
      <c r="U94" s="14">
        <f t="shared" si="94"/>
        <v>0.19555888950998737</v>
      </c>
      <c r="V94" s="2">
        <v>240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220</v>
      </c>
      <c r="AC94" s="2">
        <v>0.26</v>
      </c>
      <c r="AD94" s="2">
        <v>110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0.1349050051872612</v>
      </c>
      <c r="AK94" s="9">
        <f t="shared" si="96"/>
        <v>9.8854166666666661</v>
      </c>
      <c r="AL94" s="1">
        <f t="shared" si="97"/>
        <v>0.45</v>
      </c>
      <c r="AM94" s="17">
        <f t="shared" si="98"/>
        <v>3379675.75</v>
      </c>
      <c r="AN94" s="1">
        <f t="shared" si="99"/>
        <v>45071091737.622429</v>
      </c>
    </row>
    <row r="95" spans="1:48" x14ac:dyDescent="0.15">
      <c r="C95" s="7">
        <v>6</v>
      </c>
      <c r="D95" s="7">
        <f t="shared" si="100"/>
        <v>24.446612015768402</v>
      </c>
      <c r="E95" s="10">
        <f t="shared" si="101"/>
        <v>24.880292523741002</v>
      </c>
      <c r="F95" s="7" t="s">
        <v>83</v>
      </c>
      <c r="G95" s="1">
        <v>7</v>
      </c>
      <c r="H95" s="9">
        <f t="shared" si="84"/>
        <v>24.446612015768402</v>
      </c>
      <c r="I95" s="9">
        <f t="shared" si="85"/>
        <v>297.59661201576836</v>
      </c>
      <c r="J95" s="9">
        <f t="shared" si="86"/>
        <v>0.32577772697170115</v>
      </c>
      <c r="K95" s="9">
        <f t="shared" si="87"/>
        <v>9.8854166666666661</v>
      </c>
      <c r="L95" s="9">
        <f t="shared" si="88"/>
        <v>3.3610416666666665</v>
      </c>
      <c r="M95" s="1" t="s">
        <v>83</v>
      </c>
      <c r="O95" s="9">
        <f t="shared" si="102"/>
        <v>7.0860102907181597</v>
      </c>
      <c r="P95" s="9">
        <f t="shared" si="89"/>
        <v>2.3084643258082456</v>
      </c>
      <c r="Q95" s="12">
        <f t="shared" si="90"/>
        <v>1.0388089466137105</v>
      </c>
      <c r="R95" s="9">
        <f t="shared" si="91"/>
        <v>1.51246875</v>
      </c>
      <c r="S95" s="13">
        <f t="shared" si="92"/>
        <v>0.68683002317483288</v>
      </c>
      <c r="T95" s="2">
        <f t="shared" si="93"/>
        <v>0.34</v>
      </c>
      <c r="U95" s="14">
        <f t="shared" si="94"/>
        <v>0.23352220787944319</v>
      </c>
      <c r="V95" s="2">
        <v>240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220</v>
      </c>
      <c r="AC95" s="2">
        <v>0.26</v>
      </c>
      <c r="AD95" s="2">
        <v>110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0.14635094567565213</v>
      </c>
      <c r="AK95" s="9">
        <f t="shared" si="96"/>
        <v>9.8854166666666661</v>
      </c>
      <c r="AL95" s="1">
        <f t="shared" si="97"/>
        <v>0.45</v>
      </c>
      <c r="AM95" s="17">
        <f t="shared" si="98"/>
        <v>3379675.75</v>
      </c>
      <c r="AN95" s="1">
        <f t="shared" si="99"/>
        <v>48895123566.979248</v>
      </c>
    </row>
    <row r="96" spans="1:48" x14ac:dyDescent="0.15">
      <c r="C96" s="7">
        <v>7</v>
      </c>
      <c r="D96" s="7">
        <f t="shared" si="100"/>
        <v>23.710299824674902</v>
      </c>
      <c r="E96" s="10">
        <f t="shared" si="101"/>
        <v>24.446612015768402</v>
      </c>
      <c r="F96" s="7" t="s">
        <v>83</v>
      </c>
      <c r="G96" s="1">
        <v>8</v>
      </c>
      <c r="H96" s="9">
        <f t="shared" si="84"/>
        <v>23.710299824674902</v>
      </c>
      <c r="I96" s="9">
        <f t="shared" si="85"/>
        <v>296.86029982467488</v>
      </c>
      <c r="J96" s="9">
        <f t="shared" si="86"/>
        <v>0.30038459118761041</v>
      </c>
      <c r="K96" s="9">
        <f t="shared" si="87"/>
        <v>9.8854166666666661</v>
      </c>
      <c r="L96" s="9">
        <f t="shared" si="88"/>
        <v>3.3610416666666665</v>
      </c>
      <c r="M96" s="1" t="s">
        <v>83</v>
      </c>
      <c r="O96" s="9">
        <f t="shared" si="102"/>
        <v>8.1385876315765806</v>
      </c>
      <c r="P96" s="9">
        <f t="shared" si="89"/>
        <v>2.4447063185556734</v>
      </c>
      <c r="Q96" s="12">
        <f t="shared" si="90"/>
        <v>1.1001178433500531</v>
      </c>
      <c r="R96" s="9">
        <f t="shared" si="91"/>
        <v>1.51246875</v>
      </c>
      <c r="S96" s="13">
        <f t="shared" si="92"/>
        <v>0.72736566844773032</v>
      </c>
      <c r="T96" s="2">
        <f t="shared" si="93"/>
        <v>0.34</v>
      </c>
      <c r="U96" s="14">
        <f t="shared" si="94"/>
        <v>0.24730432727222831</v>
      </c>
      <c r="V96" s="2">
        <v>240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220</v>
      </c>
      <c r="AC96" s="2">
        <v>0.26</v>
      </c>
      <c r="AD96" s="2">
        <v>110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0.15050625467257683</v>
      </c>
      <c r="AK96" s="9">
        <f t="shared" si="96"/>
        <v>9.8854166666666661</v>
      </c>
      <c r="AL96" s="1">
        <f t="shared" si="97"/>
        <v>0.45</v>
      </c>
      <c r="AM96" s="17">
        <f t="shared" si="98"/>
        <v>3379675.75</v>
      </c>
      <c r="AN96" s="1">
        <f t="shared" si="99"/>
        <v>50283391650.425026</v>
      </c>
    </row>
    <row r="97" spans="1:50" x14ac:dyDescent="0.15">
      <c r="C97" s="7">
        <v>8</v>
      </c>
      <c r="D97" s="7">
        <f t="shared" si="100"/>
        <v>24.893730118077801</v>
      </c>
      <c r="E97" s="10">
        <f t="shared" si="101"/>
        <v>23.710299824674902</v>
      </c>
      <c r="F97" s="7" t="s">
        <v>83</v>
      </c>
      <c r="G97" s="1">
        <v>9</v>
      </c>
      <c r="H97" s="9">
        <f t="shared" si="84"/>
        <v>24.893730118077801</v>
      </c>
      <c r="I97" s="9">
        <f t="shared" si="85"/>
        <v>298.0437301180778</v>
      </c>
      <c r="J97" s="9">
        <f t="shared" si="86"/>
        <v>0.3421667565803258</v>
      </c>
      <c r="K97" s="9">
        <f t="shared" si="87"/>
        <v>9.8854166666666661</v>
      </c>
      <c r="L97" s="9">
        <f t="shared" si="88"/>
        <v>3.3610416666666665</v>
      </c>
      <c r="M97" s="1" t="s">
        <v>83</v>
      </c>
      <c r="O97" s="9">
        <f t="shared" si="102"/>
        <v>9.054922979687575</v>
      </c>
      <c r="P97" s="9">
        <f t="shared" si="89"/>
        <v>3.0982936270443568</v>
      </c>
      <c r="Q97" s="12">
        <f t="shared" si="90"/>
        <v>1.3942321321699607</v>
      </c>
      <c r="R97" s="9">
        <f t="shared" si="91"/>
        <v>1.51246875</v>
      </c>
      <c r="S97" s="13">
        <f t="shared" si="92"/>
        <v>0.92182541435646892</v>
      </c>
      <c r="T97" s="2">
        <f t="shared" si="93"/>
        <v>0.34</v>
      </c>
      <c r="U97" s="14">
        <f t="shared" si="94"/>
        <v>0.31342064088119947</v>
      </c>
      <c r="V97" s="2">
        <v>240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220</v>
      </c>
      <c r="AC97" s="2">
        <v>0.26</v>
      </c>
      <c r="AD97" s="2">
        <v>110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0.17044032322568164</v>
      </c>
      <c r="AK97" s="9">
        <f t="shared" si="96"/>
        <v>9.8854166666666661</v>
      </c>
      <c r="AL97" s="1">
        <f t="shared" si="97"/>
        <v>0.45</v>
      </c>
      <c r="AM97" s="17">
        <f t="shared" si="98"/>
        <v>3379675.75</v>
      </c>
      <c r="AN97" s="1">
        <f t="shared" si="99"/>
        <v>56943264879.101051</v>
      </c>
    </row>
    <row r="98" spans="1:50" x14ac:dyDescent="0.15">
      <c r="C98" s="7">
        <v>9</v>
      </c>
      <c r="D98" s="7">
        <f t="shared" si="100"/>
        <v>26.7363658411324</v>
      </c>
      <c r="E98" s="10">
        <f t="shared" si="101"/>
        <v>24.893730118077801</v>
      </c>
      <c r="F98" s="7" t="s">
        <v>83</v>
      </c>
      <c r="G98" s="1">
        <v>10</v>
      </c>
      <c r="H98" s="9">
        <f t="shared" si="84"/>
        <v>26.7363658411324</v>
      </c>
      <c r="I98" s="9">
        <f t="shared" si="85"/>
        <v>299.88636584113237</v>
      </c>
      <c r="J98" s="9">
        <f t="shared" si="86"/>
        <v>0.41822982487196486</v>
      </c>
      <c r="K98" s="9">
        <f t="shared" si="87"/>
        <v>9.8854166666666661</v>
      </c>
      <c r="L98" s="9">
        <f t="shared" si="88"/>
        <v>3.3610416666666665</v>
      </c>
      <c r="M98" s="1" t="s">
        <v>83</v>
      </c>
      <c r="O98" s="9">
        <f t="shared" si="102"/>
        <v>9.3176710193098842</v>
      </c>
      <c r="P98" s="9">
        <f t="shared" si="89"/>
        <v>3.896927918620555</v>
      </c>
      <c r="Q98" s="12">
        <f t="shared" si="90"/>
        <v>1.7536175633792497</v>
      </c>
      <c r="R98" s="9">
        <f t="shared" si="91"/>
        <v>1.51246875</v>
      </c>
      <c r="S98" s="13">
        <f t="shared" si="92"/>
        <v>1.1594405262120289</v>
      </c>
      <c r="T98" s="2">
        <f t="shared" si="93"/>
        <v>0.34</v>
      </c>
      <c r="U98" s="14">
        <f t="shared" si="94"/>
        <v>0.39420977891208986</v>
      </c>
      <c r="V98" s="2">
        <v>240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220</v>
      </c>
      <c r="AC98" s="2">
        <v>0.26</v>
      </c>
      <c r="AD98" s="2">
        <v>110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0.19479824834199511</v>
      </c>
      <c r="AK98" s="9">
        <f t="shared" si="96"/>
        <v>9.8854166666666661</v>
      </c>
      <c r="AL98" s="1">
        <f t="shared" si="97"/>
        <v>0.45</v>
      </c>
      <c r="AM98" s="17">
        <f t="shared" si="98"/>
        <v>3379675.75</v>
      </c>
      <c r="AN98" s="1">
        <f t="shared" si="99"/>
        <v>65081126598.401939</v>
      </c>
    </row>
    <row r="99" spans="1:50" x14ac:dyDescent="0.15">
      <c r="C99" s="7">
        <v>10</v>
      </c>
      <c r="D99" s="7">
        <f t="shared" si="100"/>
        <v>26.341511514137</v>
      </c>
      <c r="E99" s="10">
        <f t="shared" si="101"/>
        <v>26.7363658411324</v>
      </c>
      <c r="F99" s="7" t="s">
        <v>83</v>
      </c>
      <c r="G99" s="1">
        <v>11</v>
      </c>
      <c r="H99" s="9">
        <f t="shared" si="84"/>
        <v>26.341511514137</v>
      </c>
      <c r="I99" s="9">
        <f t="shared" si="85"/>
        <v>299.49151151413696</v>
      </c>
      <c r="J99" s="9">
        <f t="shared" si="86"/>
        <v>0.40070457432960449</v>
      </c>
      <c r="K99" s="9">
        <f t="shared" si="87"/>
        <v>9.8854166666666661</v>
      </c>
      <c r="L99" s="9">
        <f t="shared" si="88"/>
        <v>3.3610416666666665</v>
      </c>
      <c r="M99" s="1" t="s">
        <v>85</v>
      </c>
      <c r="N99" s="9">
        <f>(O98-P98)*$C$21/100</f>
        <v>5.1497059456548619</v>
      </c>
      <c r="O99" s="9">
        <f t="shared" si="102"/>
        <v>3.6320788217011337</v>
      </c>
      <c r="P99" s="9">
        <f t="shared" si="89"/>
        <v>1.4553905981813242</v>
      </c>
      <c r="Q99" s="12">
        <f t="shared" si="90"/>
        <v>0.65492576918159595</v>
      </c>
      <c r="R99" s="9">
        <f t="shared" si="91"/>
        <v>1.51246875</v>
      </c>
      <c r="S99" s="13">
        <f t="shared" si="92"/>
        <v>0.4330177196597258</v>
      </c>
      <c r="T99" s="2">
        <f t="shared" si="93"/>
        <v>0.34</v>
      </c>
      <c r="U99" s="14">
        <f t="shared" si="94"/>
        <v>0.14722602468430679</v>
      </c>
      <c r="V99" s="2">
        <v>240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220</v>
      </c>
      <c r="AC99" s="2">
        <v>0.26</v>
      </c>
      <c r="AD99" s="2">
        <v>110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0.1203326464423185</v>
      </c>
      <c r="AK99" s="9">
        <f t="shared" si="96"/>
        <v>9.8854166666666661</v>
      </c>
      <c r="AL99" s="1">
        <f t="shared" si="97"/>
        <v>0.45</v>
      </c>
      <c r="AM99" s="17">
        <f t="shared" si="98"/>
        <v>3379675.75</v>
      </c>
      <c r="AN99" s="1">
        <f t="shared" si="99"/>
        <v>40202539107.457474</v>
      </c>
    </row>
    <row r="100" spans="1:50" x14ac:dyDescent="0.15">
      <c r="C100" s="7">
        <v>11</v>
      </c>
      <c r="D100" s="7">
        <f t="shared" si="100"/>
        <v>26.1544387612037</v>
      </c>
      <c r="E100" s="10">
        <f t="shared" si="101"/>
        <v>26.341511514137</v>
      </c>
      <c r="F100" s="7" t="s">
        <v>85</v>
      </c>
      <c r="G100" s="1">
        <v>12</v>
      </c>
      <c r="H100" s="9">
        <f t="shared" si="84"/>
        <v>26.1544387612037</v>
      </c>
      <c r="I100" s="9">
        <f t="shared" si="85"/>
        <v>299.3044387612037</v>
      </c>
      <c r="J100" s="9">
        <f t="shared" si="86"/>
        <v>0.39264433538265886</v>
      </c>
      <c r="K100" s="9">
        <f t="shared" si="87"/>
        <v>9.8854166666666661</v>
      </c>
      <c r="L100" s="9">
        <f t="shared" si="88"/>
        <v>3.3610416666666665</v>
      </c>
      <c r="M100" s="1" t="s">
        <v>83</v>
      </c>
      <c r="O100" s="9">
        <f t="shared" si="102"/>
        <v>5.5377298901864762</v>
      </c>
      <c r="P100" s="9">
        <f t="shared" si="89"/>
        <v>2.1743582722609536</v>
      </c>
      <c r="Q100" s="12">
        <f t="shared" si="90"/>
        <v>0.97846122251742917</v>
      </c>
      <c r="R100" s="9">
        <f t="shared" si="91"/>
        <v>1.51246875</v>
      </c>
      <c r="S100" s="13">
        <f t="shared" si="92"/>
        <v>0.6469298770750993</v>
      </c>
      <c r="T100" s="2">
        <f t="shared" si="93"/>
        <v>0.34</v>
      </c>
      <c r="U100" s="14">
        <f t="shared" si="94"/>
        <v>0.21995615820553377</v>
      </c>
      <c r="V100" s="2">
        <v>240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220</v>
      </c>
      <c r="AC100" s="2">
        <v>0.26</v>
      </c>
      <c r="AD100" s="2">
        <v>110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0.14226078169896844</v>
      </c>
      <c r="AK100" s="9">
        <f t="shared" si="96"/>
        <v>9.8854166666666661</v>
      </c>
      <c r="AL100" s="1">
        <f t="shared" si="97"/>
        <v>0.45</v>
      </c>
      <c r="AM100" s="17">
        <f t="shared" si="98"/>
        <v>3379675.75</v>
      </c>
      <c r="AN100" s="1">
        <f t="shared" si="99"/>
        <v>47528620111.016769</v>
      </c>
      <c r="AO100" s="1">
        <f>SUM(AN89:AN100)</f>
        <v>582647625869.07544</v>
      </c>
    </row>
    <row r="101" spans="1:50" x14ac:dyDescent="0.15">
      <c r="C101" s="7">
        <v>12</v>
      </c>
      <c r="D101" s="7">
        <f t="shared" si="100"/>
        <v>25.969057047032901</v>
      </c>
      <c r="E101" s="10">
        <f t="shared" si="101"/>
        <v>26.1544387612037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625.46400000000006</v>
      </c>
      <c r="C105" s="7" t="s">
        <v>82</v>
      </c>
      <c r="D105" s="7">
        <f>D89</f>
        <v>25.567072902903199</v>
      </c>
      <c r="E105" s="7"/>
      <c r="F105" s="7"/>
      <c r="G105" s="1">
        <v>1</v>
      </c>
      <c r="H105" s="9">
        <f t="shared" ref="H105:H116" si="103">E106</f>
        <v>25.567072902903199</v>
      </c>
      <c r="I105" s="9">
        <f t="shared" ref="I105:I116" si="104">H105+273.15</f>
        <v>298.71707290290317</v>
      </c>
      <c r="J105" s="9">
        <f t="shared" ref="J105:J116" si="105">EXP(($C$15*(I105-$C$13))/($C$16*I105*$C$13))</f>
        <v>0.36831475998934737</v>
      </c>
      <c r="K105" s="9">
        <f t="shared" ref="K105:K116" si="106">$B$105/12</f>
        <v>52.122000000000007</v>
      </c>
      <c r="L105" s="9">
        <f t="shared" ref="L105:L116" si="107">K105*$B$106/100</f>
        <v>0.52122000000000002</v>
      </c>
      <c r="M105" s="1" t="s">
        <v>83</v>
      </c>
      <c r="O105" s="9">
        <f>L105</f>
        <v>0.52122000000000002</v>
      </c>
      <c r="P105" s="9">
        <f t="shared" ref="P105:P116" si="108">O105*J105</f>
        <v>0.19197301920164764</v>
      </c>
      <c r="Q105" s="12">
        <f t="shared" ref="Q105:Q116" si="109">P105*$B$107</f>
        <v>5.7591905760494291E-2</v>
      </c>
      <c r="R105" s="9">
        <f t="shared" ref="R105:R116" si="110">L105*$B$107</f>
        <v>0.156366</v>
      </c>
      <c r="S105" s="13">
        <f t="shared" ref="S105:S116" si="111">Q105/R105</f>
        <v>0.36831475998934737</v>
      </c>
      <c r="T105" s="2">
        <f t="shared" ref="T105:T116" si="112">$B$106/100</f>
        <v>0.01</v>
      </c>
      <c r="U105" s="14">
        <f t="shared" ref="U105:U116" si="113">S105*T105</f>
        <v>3.6831475998934738E-3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0.01</v>
      </c>
      <c r="AF105" s="2">
        <v>0.49</v>
      </c>
      <c r="AG105" s="14">
        <f t="shared" ref="AG105:AG116" si="114">AF105*AE105</f>
        <v>4.8999999999999998E-3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0.02</v>
      </c>
      <c r="AR105" s="2">
        <v>0.5</v>
      </c>
      <c r="AS105" s="2">
        <f t="shared" ref="AS105:AS116" si="115">AR105*AQ105</f>
        <v>0.01</v>
      </c>
      <c r="AT105" s="1">
        <f t="shared" ref="AT105:AT116" si="116">(AS105+AM105+AD105+AA105+U105+X105+AG105+AJ105+AP105)</f>
        <v>1.8583147599893476E-2</v>
      </c>
      <c r="AU105" s="9">
        <f t="shared" ref="AU105:AU116" si="117">$B$105/12</f>
        <v>52.122000000000007</v>
      </c>
      <c r="AV105" s="1">
        <f t="shared" ref="AV105:AV116" si="118">$B$107</f>
        <v>0.3</v>
      </c>
      <c r="AW105" s="1">
        <f t="shared" ref="AW105:AW116" si="119">$E$7/12</f>
        <v>487609.83333333331</v>
      </c>
      <c r="AX105" s="1">
        <f t="shared" ref="AX105:AX116" si="120">AW105*10000*AV105*0.67*AU105*AT105</f>
        <v>949311759.91741574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25.890237762988999</v>
      </c>
      <c r="E106" s="10">
        <f t="shared" ref="E106:E117" si="122">D105</f>
        <v>25.567072902903199</v>
      </c>
      <c r="F106" s="7" t="s">
        <v>83</v>
      </c>
      <c r="G106" s="1">
        <v>2</v>
      </c>
      <c r="H106" s="9">
        <f t="shared" si="103"/>
        <v>25.890237762988999</v>
      </c>
      <c r="I106" s="9">
        <f t="shared" si="104"/>
        <v>299.04023776298897</v>
      </c>
      <c r="J106" s="9">
        <f t="shared" si="105"/>
        <v>0.38151983263921052</v>
      </c>
      <c r="K106" s="9">
        <f t="shared" si="106"/>
        <v>52.122000000000007</v>
      </c>
      <c r="L106" s="9">
        <f t="shared" si="107"/>
        <v>0.52122000000000002</v>
      </c>
      <c r="M106" s="1" t="s">
        <v>83</v>
      </c>
      <c r="O106" s="9">
        <f t="shared" ref="O106:O116" si="123">L106+O105-P105-N106</f>
        <v>0.85046698079835237</v>
      </c>
      <c r="P106" s="9">
        <f t="shared" si="108"/>
        <v>0.32447002017936205</v>
      </c>
      <c r="Q106" s="12">
        <f t="shared" si="109"/>
        <v>9.7341006053808618E-2</v>
      </c>
      <c r="R106" s="9">
        <f t="shared" si="110"/>
        <v>0.156366</v>
      </c>
      <c r="S106" s="13">
        <f t="shared" si="111"/>
        <v>0.62252027968873425</v>
      </c>
      <c r="T106" s="2">
        <f t="shared" si="112"/>
        <v>0.01</v>
      </c>
      <c r="U106" s="14">
        <f t="shared" si="113"/>
        <v>6.2252027968873426E-3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0.01</v>
      </c>
      <c r="AF106" s="2">
        <v>0.49</v>
      </c>
      <c r="AG106" s="14">
        <f t="shared" si="114"/>
        <v>4.8999999999999998E-3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0.02</v>
      </c>
      <c r="AR106" s="2">
        <v>0.5</v>
      </c>
      <c r="AS106" s="2">
        <f t="shared" si="115"/>
        <v>0.01</v>
      </c>
      <c r="AT106" s="1">
        <f t="shared" si="116"/>
        <v>2.1125202796887343E-2</v>
      </c>
      <c r="AU106" s="9">
        <f t="shared" si="117"/>
        <v>52.122000000000007</v>
      </c>
      <c r="AV106" s="1">
        <f t="shared" si="118"/>
        <v>0.3</v>
      </c>
      <c r="AW106" s="1">
        <f t="shared" si="119"/>
        <v>487609.83333333331</v>
      </c>
      <c r="AX106" s="1">
        <f t="shared" si="120"/>
        <v>1079171509.4508743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25.750442825442398</v>
      </c>
      <c r="E107" s="10">
        <f t="shared" si="122"/>
        <v>25.890237762988999</v>
      </c>
      <c r="F107" s="7" t="s">
        <v>83</v>
      </c>
      <c r="G107" s="1">
        <v>3</v>
      </c>
      <c r="H107" s="9">
        <f t="shared" si="103"/>
        <v>25.750442825442398</v>
      </c>
      <c r="I107" s="9">
        <f t="shared" si="104"/>
        <v>298.90044282544238</v>
      </c>
      <c r="J107" s="9">
        <f t="shared" si="105"/>
        <v>0.37575395321519589</v>
      </c>
      <c r="K107" s="9">
        <f t="shared" si="106"/>
        <v>52.122000000000007</v>
      </c>
      <c r="L107" s="9">
        <f t="shared" si="107"/>
        <v>0.52122000000000002</v>
      </c>
      <c r="M107" s="1" t="s">
        <v>83</v>
      </c>
      <c r="O107" s="9">
        <f t="shared" si="123"/>
        <v>1.0472169606189903</v>
      </c>
      <c r="P107" s="9">
        <f t="shared" si="108"/>
        <v>0.39349591282658769</v>
      </c>
      <c r="Q107" s="12">
        <f t="shared" si="109"/>
        <v>0.1180487738479763</v>
      </c>
      <c r="R107" s="9">
        <f t="shared" si="110"/>
        <v>0.156366</v>
      </c>
      <c r="S107" s="13">
        <f t="shared" si="111"/>
        <v>0.75495167650241291</v>
      </c>
      <c r="T107" s="2">
        <f t="shared" si="112"/>
        <v>0.01</v>
      </c>
      <c r="U107" s="14">
        <f t="shared" si="113"/>
        <v>7.5495167650241292E-3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0.01</v>
      </c>
      <c r="AF107" s="2">
        <v>0.49</v>
      </c>
      <c r="AG107" s="14">
        <f t="shared" si="114"/>
        <v>4.8999999999999998E-3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0.02</v>
      </c>
      <c r="AR107" s="2">
        <v>0.5</v>
      </c>
      <c r="AS107" s="2">
        <f t="shared" si="115"/>
        <v>0.01</v>
      </c>
      <c r="AT107" s="1">
        <f t="shared" si="116"/>
        <v>2.244951676502413E-2</v>
      </c>
      <c r="AU107" s="9">
        <f t="shared" si="117"/>
        <v>52.122000000000007</v>
      </c>
      <c r="AV107" s="1">
        <f t="shared" si="118"/>
        <v>0.3</v>
      </c>
      <c r="AW107" s="1">
        <f t="shared" si="119"/>
        <v>487609.83333333331</v>
      </c>
      <c r="AX107" s="1">
        <f t="shared" si="120"/>
        <v>1146823494.5097649</v>
      </c>
    </row>
    <row r="108" spans="1:50" x14ac:dyDescent="0.15">
      <c r="C108" s="7">
        <v>3</v>
      </c>
      <c r="D108" s="7">
        <f t="shared" si="121"/>
        <v>25.660152326661098</v>
      </c>
      <c r="E108" s="10">
        <f t="shared" si="122"/>
        <v>25.750442825442398</v>
      </c>
      <c r="F108" s="7" t="s">
        <v>83</v>
      </c>
      <c r="G108" s="1">
        <v>4</v>
      </c>
      <c r="H108" s="9">
        <f t="shared" si="103"/>
        <v>25.660152326661098</v>
      </c>
      <c r="I108" s="9">
        <f t="shared" si="104"/>
        <v>298.81015232666107</v>
      </c>
      <c r="J108" s="9">
        <f t="shared" si="105"/>
        <v>0.37207347883272784</v>
      </c>
      <c r="K108" s="9">
        <f t="shared" si="106"/>
        <v>52.122000000000007</v>
      </c>
      <c r="L108" s="9">
        <f t="shared" si="107"/>
        <v>0.52122000000000002</v>
      </c>
      <c r="M108" s="1" t="s">
        <v>83</v>
      </c>
      <c r="O108" s="9">
        <f t="shared" si="123"/>
        <v>1.1749410477924025</v>
      </c>
      <c r="P108" s="9">
        <f t="shared" si="108"/>
        <v>0.43716440307548954</v>
      </c>
      <c r="Q108" s="12">
        <f t="shared" si="109"/>
        <v>0.13114932092264686</v>
      </c>
      <c r="R108" s="9">
        <f t="shared" si="110"/>
        <v>0.156366</v>
      </c>
      <c r="S108" s="13">
        <f t="shared" si="111"/>
        <v>0.8387329785416705</v>
      </c>
      <c r="T108" s="2">
        <f t="shared" si="112"/>
        <v>0.01</v>
      </c>
      <c r="U108" s="14">
        <f t="shared" si="113"/>
        <v>8.3873297854167046E-3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0.01</v>
      </c>
      <c r="AF108" s="2">
        <v>0.49</v>
      </c>
      <c r="AG108" s="14">
        <f t="shared" si="114"/>
        <v>4.8999999999999998E-3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0.02</v>
      </c>
      <c r="AR108" s="2">
        <v>0.5</v>
      </c>
      <c r="AS108" s="2">
        <f t="shared" si="115"/>
        <v>0.01</v>
      </c>
      <c r="AT108" s="1">
        <f t="shared" si="116"/>
        <v>2.3287329785416706E-2</v>
      </c>
      <c r="AU108" s="9">
        <f t="shared" si="117"/>
        <v>52.122000000000007</v>
      </c>
      <c r="AV108" s="1">
        <f t="shared" si="118"/>
        <v>0.3</v>
      </c>
      <c r="AW108" s="1">
        <f t="shared" si="119"/>
        <v>487609.83333333331</v>
      </c>
      <c r="AX108" s="1">
        <f t="shared" si="120"/>
        <v>1189622796.8666573</v>
      </c>
    </row>
    <row r="109" spans="1:50" x14ac:dyDescent="0.15">
      <c r="C109" s="7">
        <v>4</v>
      </c>
      <c r="D109" s="7">
        <f t="shared" si="121"/>
        <v>25.401643938534502</v>
      </c>
      <c r="E109" s="10">
        <f t="shared" si="122"/>
        <v>25.660152326661098</v>
      </c>
      <c r="F109" s="7" t="s">
        <v>83</v>
      </c>
      <c r="G109" s="1">
        <v>5</v>
      </c>
      <c r="H109" s="9">
        <f t="shared" si="103"/>
        <v>25.401643938534502</v>
      </c>
      <c r="I109" s="9">
        <f t="shared" si="104"/>
        <v>298.55164393853448</v>
      </c>
      <c r="J109" s="9">
        <f t="shared" si="105"/>
        <v>0.36172224874545428</v>
      </c>
      <c r="K109" s="9">
        <f t="shared" si="106"/>
        <v>52.122000000000007</v>
      </c>
      <c r="L109" s="9">
        <f t="shared" si="107"/>
        <v>0.52122000000000002</v>
      </c>
      <c r="M109" s="1" t="s">
        <v>85</v>
      </c>
      <c r="N109" s="9">
        <f>(O108-P108)*$C$21/100</f>
        <v>0.70088781248106724</v>
      </c>
      <c r="O109" s="9">
        <f t="shared" si="123"/>
        <v>0.55810883223584573</v>
      </c>
      <c r="P109" s="9">
        <f t="shared" si="108"/>
        <v>0.20188038184104959</v>
      </c>
      <c r="Q109" s="12">
        <f t="shared" si="109"/>
        <v>6.0564114552314877E-2</v>
      </c>
      <c r="R109" s="9">
        <f t="shared" si="110"/>
        <v>0.156366</v>
      </c>
      <c r="S109" s="13">
        <f t="shared" si="111"/>
        <v>0.3873227846994543</v>
      </c>
      <c r="T109" s="2">
        <f t="shared" si="112"/>
        <v>0.01</v>
      </c>
      <c r="U109" s="14">
        <f t="shared" si="113"/>
        <v>3.873227846994543E-3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1.877322784699454E-2</v>
      </c>
      <c r="AU109" s="9">
        <f t="shared" si="117"/>
        <v>52.122000000000007</v>
      </c>
      <c r="AV109" s="1">
        <f t="shared" si="118"/>
        <v>0.3</v>
      </c>
      <c r="AW109" s="1">
        <f t="shared" si="119"/>
        <v>487609.83333333331</v>
      </c>
      <c r="AX109" s="1">
        <f t="shared" si="120"/>
        <v>959021924.08261251</v>
      </c>
    </row>
    <row r="110" spans="1:50" x14ac:dyDescent="0.15">
      <c r="C110" s="7">
        <v>5</v>
      </c>
      <c r="D110" s="7">
        <f t="shared" si="121"/>
        <v>24.880292523741002</v>
      </c>
      <c r="E110" s="10">
        <f t="shared" si="122"/>
        <v>25.401643938534502</v>
      </c>
      <c r="F110" s="7" t="s">
        <v>85</v>
      </c>
      <c r="G110" s="1">
        <v>6</v>
      </c>
      <c r="H110" s="9">
        <f t="shared" si="103"/>
        <v>24.880292523741002</v>
      </c>
      <c r="I110" s="9">
        <f t="shared" si="104"/>
        <v>298.03029252374097</v>
      </c>
      <c r="J110" s="9">
        <f t="shared" si="105"/>
        <v>0.34166312275544325</v>
      </c>
      <c r="K110" s="9">
        <f t="shared" si="106"/>
        <v>52.122000000000007</v>
      </c>
      <c r="L110" s="9">
        <f t="shared" si="107"/>
        <v>0.52122000000000002</v>
      </c>
      <c r="M110" s="1" t="s">
        <v>83</v>
      </c>
      <c r="O110" s="9">
        <f t="shared" si="123"/>
        <v>0.87744845039479624</v>
      </c>
      <c r="P110" s="9">
        <f t="shared" si="108"/>
        <v>0.29979177761881071</v>
      </c>
      <c r="Q110" s="12">
        <f t="shared" si="109"/>
        <v>8.9937533285643204E-2</v>
      </c>
      <c r="R110" s="9">
        <f t="shared" si="110"/>
        <v>0.156366</v>
      </c>
      <c r="S110" s="13">
        <f t="shared" si="111"/>
        <v>0.5751732044411394</v>
      </c>
      <c r="T110" s="2">
        <f t="shared" si="112"/>
        <v>0.01</v>
      </c>
      <c r="U110" s="14">
        <f t="shared" si="113"/>
        <v>5.7517320444113937E-3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2.0651732044411397E-2</v>
      </c>
      <c r="AU110" s="9">
        <f t="shared" si="117"/>
        <v>52.122000000000007</v>
      </c>
      <c r="AV110" s="1">
        <f t="shared" si="118"/>
        <v>0.3</v>
      </c>
      <c r="AW110" s="1">
        <f t="shared" si="119"/>
        <v>487609.83333333331</v>
      </c>
      <c r="AX110" s="1">
        <f t="shared" si="120"/>
        <v>1054984468.4296353</v>
      </c>
    </row>
    <row r="111" spans="1:50" x14ac:dyDescent="0.15">
      <c r="C111" s="7">
        <v>6</v>
      </c>
      <c r="D111" s="7">
        <f t="shared" si="121"/>
        <v>24.446612015768402</v>
      </c>
      <c r="E111" s="10">
        <f t="shared" si="122"/>
        <v>24.880292523741002</v>
      </c>
      <c r="F111" s="7" t="s">
        <v>83</v>
      </c>
      <c r="G111" s="1">
        <v>7</v>
      </c>
      <c r="H111" s="9">
        <f t="shared" si="103"/>
        <v>24.446612015768402</v>
      </c>
      <c r="I111" s="9">
        <f t="shared" si="104"/>
        <v>297.59661201576836</v>
      </c>
      <c r="J111" s="9">
        <f t="shared" si="105"/>
        <v>0.32577772697170115</v>
      </c>
      <c r="K111" s="9">
        <f t="shared" si="106"/>
        <v>52.122000000000007</v>
      </c>
      <c r="L111" s="9">
        <f t="shared" si="107"/>
        <v>0.52122000000000002</v>
      </c>
      <c r="M111" s="1" t="s">
        <v>83</v>
      </c>
      <c r="O111" s="9">
        <f t="shared" si="123"/>
        <v>1.0988766727759858</v>
      </c>
      <c r="P111" s="9">
        <f t="shared" si="108"/>
        <v>0.35798954467918648</v>
      </c>
      <c r="Q111" s="12">
        <f t="shared" si="109"/>
        <v>0.10739686340375594</v>
      </c>
      <c r="R111" s="9">
        <f t="shared" si="110"/>
        <v>0.156366</v>
      </c>
      <c r="S111" s="13">
        <f t="shared" si="111"/>
        <v>0.68683002317483299</v>
      </c>
      <c r="T111" s="2">
        <f t="shared" si="112"/>
        <v>0.01</v>
      </c>
      <c r="U111" s="14">
        <f t="shared" si="113"/>
        <v>6.8683002317483297E-3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2.1768300231748333E-2</v>
      </c>
      <c r="AU111" s="9">
        <f t="shared" si="117"/>
        <v>52.122000000000007</v>
      </c>
      <c r="AV111" s="1">
        <f t="shared" si="118"/>
        <v>0.3</v>
      </c>
      <c r="AW111" s="1">
        <f t="shared" si="119"/>
        <v>487609.83333333331</v>
      </c>
      <c r="AX111" s="1">
        <f t="shared" si="120"/>
        <v>1112023853.4579661</v>
      </c>
    </row>
    <row r="112" spans="1:50" x14ac:dyDescent="0.15">
      <c r="C112" s="7">
        <v>7</v>
      </c>
      <c r="D112" s="7">
        <f t="shared" si="121"/>
        <v>23.710299824674902</v>
      </c>
      <c r="E112" s="10">
        <f t="shared" si="122"/>
        <v>24.446612015768402</v>
      </c>
      <c r="F112" s="7" t="s">
        <v>83</v>
      </c>
      <c r="G112" s="1">
        <v>8</v>
      </c>
      <c r="H112" s="9">
        <f t="shared" si="103"/>
        <v>23.710299824674902</v>
      </c>
      <c r="I112" s="9">
        <f t="shared" si="104"/>
        <v>296.86029982467488</v>
      </c>
      <c r="J112" s="9">
        <f t="shared" si="105"/>
        <v>0.30038459118761041</v>
      </c>
      <c r="K112" s="9">
        <f t="shared" si="106"/>
        <v>52.122000000000007</v>
      </c>
      <c r="L112" s="9">
        <f t="shared" si="107"/>
        <v>0.52122000000000002</v>
      </c>
      <c r="M112" s="1" t="s">
        <v>83</v>
      </c>
      <c r="O112" s="9">
        <f t="shared" si="123"/>
        <v>1.2621071280967993</v>
      </c>
      <c r="P112" s="9">
        <f t="shared" si="108"/>
        <v>0.37911753370832607</v>
      </c>
      <c r="Q112" s="12">
        <f t="shared" si="109"/>
        <v>0.11373526011249782</v>
      </c>
      <c r="R112" s="9">
        <f t="shared" si="110"/>
        <v>0.156366</v>
      </c>
      <c r="S112" s="13">
        <f t="shared" si="111"/>
        <v>0.72736566844773043</v>
      </c>
      <c r="T112" s="2">
        <f t="shared" si="112"/>
        <v>0.01</v>
      </c>
      <c r="U112" s="14">
        <f t="shared" si="113"/>
        <v>7.2736566844773046E-3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2.2173656684477308E-2</v>
      </c>
      <c r="AU112" s="9">
        <f t="shared" si="117"/>
        <v>52.122000000000007</v>
      </c>
      <c r="AV112" s="1">
        <f t="shared" si="118"/>
        <v>0.3</v>
      </c>
      <c r="AW112" s="1">
        <f t="shared" si="119"/>
        <v>487609.83333333331</v>
      </c>
      <c r="AX112" s="1">
        <f t="shared" si="120"/>
        <v>1132731306.0283923</v>
      </c>
    </row>
    <row r="113" spans="1:53" x14ac:dyDescent="0.15">
      <c r="C113" s="7">
        <v>8</v>
      </c>
      <c r="D113" s="7">
        <f t="shared" si="121"/>
        <v>24.893730118077801</v>
      </c>
      <c r="E113" s="10">
        <f t="shared" si="122"/>
        <v>23.710299824674902</v>
      </c>
      <c r="F113" s="7" t="s">
        <v>83</v>
      </c>
      <c r="G113" s="1">
        <v>9</v>
      </c>
      <c r="H113" s="9">
        <f t="shared" si="103"/>
        <v>24.893730118077801</v>
      </c>
      <c r="I113" s="9">
        <f t="shared" si="104"/>
        <v>298.0437301180778</v>
      </c>
      <c r="J113" s="9">
        <f t="shared" si="105"/>
        <v>0.3421667565803258</v>
      </c>
      <c r="K113" s="9">
        <f t="shared" si="106"/>
        <v>52.122000000000007</v>
      </c>
      <c r="L113" s="9">
        <f t="shared" si="107"/>
        <v>0.52122000000000002</v>
      </c>
      <c r="M113" s="1" t="s">
        <v>83</v>
      </c>
      <c r="O113" s="9">
        <f t="shared" si="123"/>
        <v>1.4042095943884731</v>
      </c>
      <c r="P113" s="9">
        <f t="shared" si="108"/>
        <v>0.48047384247087871</v>
      </c>
      <c r="Q113" s="12">
        <f t="shared" si="109"/>
        <v>0.1441421527412636</v>
      </c>
      <c r="R113" s="9">
        <f t="shared" si="110"/>
        <v>0.156366</v>
      </c>
      <c r="S113" s="13">
        <f t="shared" si="111"/>
        <v>0.92182541435646881</v>
      </c>
      <c r="T113" s="2">
        <f t="shared" si="112"/>
        <v>0.01</v>
      </c>
      <c r="U113" s="14">
        <f t="shared" si="113"/>
        <v>9.2182541435646883E-3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2.4118254143564687E-2</v>
      </c>
      <c r="AU113" s="9">
        <f t="shared" si="117"/>
        <v>52.122000000000007</v>
      </c>
      <c r="AV113" s="1">
        <f t="shared" si="118"/>
        <v>0.3</v>
      </c>
      <c r="AW113" s="1">
        <f t="shared" si="119"/>
        <v>487609.83333333331</v>
      </c>
      <c r="AX113" s="1">
        <f t="shared" si="120"/>
        <v>1232070195.0026023</v>
      </c>
    </row>
    <row r="114" spans="1:53" x14ac:dyDescent="0.15">
      <c r="C114" s="7">
        <v>9</v>
      </c>
      <c r="D114" s="7">
        <f t="shared" si="121"/>
        <v>26.7363658411324</v>
      </c>
      <c r="E114" s="10">
        <f t="shared" si="122"/>
        <v>24.893730118077801</v>
      </c>
      <c r="F114" s="7" t="s">
        <v>83</v>
      </c>
      <c r="G114" s="1">
        <v>10</v>
      </c>
      <c r="H114" s="9">
        <f t="shared" si="103"/>
        <v>26.7363658411324</v>
      </c>
      <c r="I114" s="9">
        <f t="shared" si="104"/>
        <v>299.88636584113237</v>
      </c>
      <c r="J114" s="9">
        <f t="shared" si="105"/>
        <v>0.41822982487196486</v>
      </c>
      <c r="K114" s="9">
        <f t="shared" si="106"/>
        <v>52.122000000000007</v>
      </c>
      <c r="L114" s="9">
        <f t="shared" si="107"/>
        <v>0.52122000000000002</v>
      </c>
      <c r="M114" s="1" t="s">
        <v>83</v>
      </c>
      <c r="O114" s="9">
        <f t="shared" si="123"/>
        <v>1.4449557519175944</v>
      </c>
      <c r="P114" s="9">
        <f t="shared" si="108"/>
        <v>0.60432359107223377</v>
      </c>
      <c r="Q114" s="12">
        <f t="shared" si="109"/>
        <v>0.18129707732167014</v>
      </c>
      <c r="R114" s="9">
        <f t="shared" si="110"/>
        <v>0.156366</v>
      </c>
      <c r="S114" s="13">
        <f t="shared" si="111"/>
        <v>1.1594405262120291</v>
      </c>
      <c r="T114" s="2">
        <f t="shared" si="112"/>
        <v>0.01</v>
      </c>
      <c r="U114" s="14">
        <f t="shared" si="113"/>
        <v>1.1594405262120291E-2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2.6494405262120289E-2</v>
      </c>
      <c r="AU114" s="9">
        <f t="shared" si="117"/>
        <v>52.122000000000007</v>
      </c>
      <c r="AV114" s="1">
        <f t="shared" si="118"/>
        <v>0.3</v>
      </c>
      <c r="AW114" s="1">
        <f t="shared" si="119"/>
        <v>487609.83333333331</v>
      </c>
      <c r="AX114" s="1">
        <f t="shared" si="120"/>
        <v>1353454809.1031051</v>
      </c>
    </row>
    <row r="115" spans="1:53" x14ac:dyDescent="0.15">
      <c r="C115" s="7">
        <v>10</v>
      </c>
      <c r="D115" s="7">
        <f t="shared" si="121"/>
        <v>26.341511514137</v>
      </c>
      <c r="E115" s="10">
        <f t="shared" si="122"/>
        <v>26.7363658411324</v>
      </c>
      <c r="F115" s="7" t="s">
        <v>83</v>
      </c>
      <c r="G115" s="1">
        <v>11</v>
      </c>
      <c r="H115" s="9">
        <f t="shared" si="103"/>
        <v>26.341511514137</v>
      </c>
      <c r="I115" s="9">
        <f t="shared" si="104"/>
        <v>299.49151151413696</v>
      </c>
      <c r="J115" s="9">
        <f t="shared" si="105"/>
        <v>0.40070457432960449</v>
      </c>
      <c r="K115" s="9">
        <f t="shared" si="106"/>
        <v>52.122000000000007</v>
      </c>
      <c r="L115" s="9">
        <f t="shared" si="107"/>
        <v>0.52122000000000002</v>
      </c>
      <c r="M115" s="1" t="s">
        <v>85</v>
      </c>
      <c r="N115" s="9">
        <f>(O114-P114)*$C$21/100</f>
        <v>0.7986005528030925</v>
      </c>
      <c r="O115" s="9">
        <f t="shared" si="123"/>
        <v>0.56325160804226815</v>
      </c>
      <c r="P115" s="9">
        <f t="shared" si="108"/>
        <v>0.22569749584104229</v>
      </c>
      <c r="Q115" s="12">
        <f t="shared" si="109"/>
        <v>6.7709248752312684E-2</v>
      </c>
      <c r="R115" s="9">
        <f t="shared" si="110"/>
        <v>0.156366</v>
      </c>
      <c r="S115" s="13">
        <f t="shared" si="111"/>
        <v>0.4330177196597258</v>
      </c>
      <c r="T115" s="2">
        <f t="shared" si="112"/>
        <v>0.01</v>
      </c>
      <c r="U115" s="14">
        <f t="shared" si="113"/>
        <v>4.3301771965972577E-3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1.923017719659726E-2</v>
      </c>
      <c r="AU115" s="9">
        <f t="shared" si="117"/>
        <v>52.122000000000007</v>
      </c>
      <c r="AV115" s="1">
        <f t="shared" si="118"/>
        <v>0.3</v>
      </c>
      <c r="AW115" s="1">
        <f t="shared" si="119"/>
        <v>487609.83333333331</v>
      </c>
      <c r="AX115" s="1">
        <f t="shared" si="120"/>
        <v>982364976.64852786</v>
      </c>
    </row>
    <row r="116" spans="1:53" x14ac:dyDescent="0.15">
      <c r="C116" s="7">
        <v>11</v>
      </c>
      <c r="D116" s="7">
        <f t="shared" si="121"/>
        <v>26.1544387612037</v>
      </c>
      <c r="E116" s="10">
        <f t="shared" si="122"/>
        <v>26.341511514137</v>
      </c>
      <c r="F116" s="7" t="s">
        <v>85</v>
      </c>
      <c r="G116" s="1">
        <v>12</v>
      </c>
      <c r="H116" s="9">
        <f t="shared" si="103"/>
        <v>26.1544387612037</v>
      </c>
      <c r="I116" s="9">
        <f t="shared" si="104"/>
        <v>299.3044387612037</v>
      </c>
      <c r="J116" s="9">
        <f t="shared" si="105"/>
        <v>0.39264433538265886</v>
      </c>
      <c r="K116" s="9">
        <f t="shared" si="106"/>
        <v>52.122000000000007</v>
      </c>
      <c r="L116" s="9">
        <f t="shared" si="107"/>
        <v>0.52122000000000002</v>
      </c>
      <c r="M116" s="1" t="s">
        <v>83</v>
      </c>
      <c r="O116" s="9">
        <f t="shared" si="123"/>
        <v>0.85877411220122601</v>
      </c>
      <c r="P116" s="9">
        <f t="shared" si="108"/>
        <v>0.3371927905290833</v>
      </c>
      <c r="Q116" s="12">
        <f t="shared" si="109"/>
        <v>0.10115783715872499</v>
      </c>
      <c r="R116" s="9">
        <f t="shared" si="110"/>
        <v>0.156366</v>
      </c>
      <c r="S116" s="13">
        <f t="shared" si="111"/>
        <v>0.64692987707509941</v>
      </c>
      <c r="T116" s="2">
        <f t="shared" si="112"/>
        <v>0.01</v>
      </c>
      <c r="U116" s="14">
        <f t="shared" si="113"/>
        <v>6.4692987707509943E-3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2.1369298770750993E-2</v>
      </c>
      <c r="AU116" s="9">
        <f t="shared" si="117"/>
        <v>52.122000000000007</v>
      </c>
      <c r="AV116" s="1">
        <f t="shared" si="118"/>
        <v>0.3</v>
      </c>
      <c r="AW116" s="1">
        <f t="shared" si="119"/>
        <v>487609.83333333331</v>
      </c>
      <c r="AX116" s="1">
        <f t="shared" si="120"/>
        <v>1091641042.7897036</v>
      </c>
      <c r="AY116" s="1">
        <f>SUM(AX105:AX116)</f>
        <v>13283222136.287254</v>
      </c>
    </row>
    <row r="117" spans="1:53" x14ac:dyDescent="0.15">
      <c r="C117" s="7">
        <v>12</v>
      </c>
      <c r="D117" s="7">
        <f t="shared" si="121"/>
        <v>25.969057047032901</v>
      </c>
      <c r="E117" s="10">
        <f t="shared" si="122"/>
        <v>26.1544387612037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25.567072902903199</v>
      </c>
      <c r="E121" s="7"/>
      <c r="F121" s="7"/>
      <c r="G121" s="1">
        <v>1</v>
      </c>
      <c r="H121" s="9">
        <f t="shared" ref="H121:H132" si="124">E122</f>
        <v>25.567072902903199</v>
      </c>
      <c r="I121" s="9">
        <f t="shared" ref="I121:I132" si="125">H121+273.15</f>
        <v>298.71707290290317</v>
      </c>
      <c r="J121" s="9">
        <f t="shared" ref="J121:J132" si="126">EXP(($C$15*(I121-$C$13))/($C$16*I121*$C$13))</f>
        <v>0.36831475998934737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0.10485921216896719</v>
      </c>
      <c r="Q121" s="12">
        <f t="shared" ref="Q121:Q132" si="130">P121*$B$123</f>
        <v>3.4603540015759174E-2</v>
      </c>
      <c r="R121" s="9">
        <f t="shared" ref="R121:R132" si="131">L121*$B$123</f>
        <v>9.3951000000000007E-2</v>
      </c>
      <c r="S121" s="13">
        <f t="shared" ref="S121:S132" si="132">Q121/R121</f>
        <v>0.36831475998934732</v>
      </c>
      <c r="T121" s="2">
        <f t="shared" ref="T121:T132" si="133">$B$122/100</f>
        <v>0.01</v>
      </c>
      <c r="U121" s="14">
        <f t="shared" ref="U121:U132" si="134">S121*T121</f>
        <v>3.6831475998934733E-3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0.01</v>
      </c>
      <c r="AF121" s="2">
        <v>0.49</v>
      </c>
      <c r="AG121" s="14">
        <f t="shared" ref="AG121:AG132" si="135">AF121*AE121</f>
        <v>4.8999999999999998E-3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0.02</v>
      </c>
      <c r="AR121" s="2">
        <v>0.5</v>
      </c>
      <c r="AS121" s="2">
        <f t="shared" ref="AS121:AS132" si="136">AR121*AQ121</f>
        <v>0.01</v>
      </c>
      <c r="AT121" s="1">
        <f t="shared" ref="AT121:AT132" si="137">(AS121+AM121+AD121+AA121+U121+X121+AG121+AJ121+AP121)</f>
        <v>1.8583147599893473E-2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74246.416666666672</v>
      </c>
      <c r="AX121" s="1">
        <f t="shared" ref="AX121:AX132" si="141">AW121*10000*AV121*0.67*AU121*AT121</f>
        <v>86850232.291948348</v>
      </c>
      <c r="AZ121" s="1">
        <f t="shared" ref="AZ121:AZ132" si="142">$E$9/12</f>
        <v>104281</v>
      </c>
      <c r="BA121" s="1">
        <f t="shared" ref="BA121:BA132" si="143">AZ121*10000*AV121*0.67*AU121*AT121</f>
        <v>121983382.90584165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25.890237762988999</v>
      </c>
      <c r="E122" s="10">
        <f t="shared" ref="E122:E133" si="145">D121</f>
        <v>25.567072902903199</v>
      </c>
      <c r="F122" s="7" t="s">
        <v>83</v>
      </c>
      <c r="G122" s="1">
        <v>2</v>
      </c>
      <c r="H122" s="9">
        <f t="shared" si="124"/>
        <v>25.890237762988999</v>
      </c>
      <c r="I122" s="9">
        <f t="shared" si="125"/>
        <v>299.04023776298897</v>
      </c>
      <c r="J122" s="9">
        <f t="shared" si="126"/>
        <v>0.38151983263921052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0.46454078783103281</v>
      </c>
      <c r="P122" s="9">
        <f t="shared" si="129"/>
        <v>0.17723152362738265</v>
      </c>
      <c r="Q122" s="12">
        <f t="shared" si="130"/>
        <v>5.8486402797036277E-2</v>
      </c>
      <c r="R122" s="9">
        <f t="shared" si="131"/>
        <v>9.3951000000000007E-2</v>
      </c>
      <c r="S122" s="13">
        <f t="shared" si="132"/>
        <v>0.62252027968873425</v>
      </c>
      <c r="T122" s="2">
        <f t="shared" si="133"/>
        <v>0.01</v>
      </c>
      <c r="U122" s="14">
        <f t="shared" si="134"/>
        <v>6.2252027968873426E-3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0.01</v>
      </c>
      <c r="AF122" s="2">
        <v>0.49</v>
      </c>
      <c r="AG122" s="14">
        <f t="shared" si="135"/>
        <v>4.8999999999999998E-3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0.02</v>
      </c>
      <c r="AR122" s="2">
        <v>0.5</v>
      </c>
      <c r="AS122" s="2">
        <f t="shared" si="136"/>
        <v>0.01</v>
      </c>
      <c r="AT122" s="1">
        <f t="shared" si="137"/>
        <v>2.1125202796887343E-2</v>
      </c>
      <c r="AU122" s="9">
        <f t="shared" si="138"/>
        <v>28.47</v>
      </c>
      <c r="AV122" s="1">
        <f t="shared" si="139"/>
        <v>0.33</v>
      </c>
      <c r="AW122" s="1">
        <f t="shared" si="140"/>
        <v>74246.416666666672</v>
      </c>
      <c r="AX122" s="1">
        <f t="shared" si="141"/>
        <v>98730786.066333577</v>
      </c>
      <c r="AZ122" s="1">
        <f t="shared" si="142"/>
        <v>104281</v>
      </c>
      <c r="BA122" s="1">
        <f t="shared" si="143"/>
        <v>138669925.95759386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25.750442825442398</v>
      </c>
      <c r="E123" s="10">
        <f t="shared" si="145"/>
        <v>25.890237762988999</v>
      </c>
      <c r="F123" s="7" t="s">
        <v>83</v>
      </c>
      <c r="G123" s="1">
        <v>3</v>
      </c>
      <c r="H123" s="9">
        <f t="shared" si="124"/>
        <v>25.750442825442398</v>
      </c>
      <c r="I123" s="9">
        <f t="shared" si="125"/>
        <v>298.90044282544238</v>
      </c>
      <c r="J123" s="9">
        <f t="shared" si="126"/>
        <v>0.37575395321519589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0.57200926420365006</v>
      </c>
      <c r="P123" s="9">
        <f t="shared" si="129"/>
        <v>0.21493474230023696</v>
      </c>
      <c r="Q123" s="12">
        <f t="shared" si="130"/>
        <v>7.0928464959078202E-2</v>
      </c>
      <c r="R123" s="9">
        <f t="shared" si="131"/>
        <v>9.3951000000000007E-2</v>
      </c>
      <c r="S123" s="13">
        <f t="shared" si="132"/>
        <v>0.75495167650241291</v>
      </c>
      <c r="T123" s="2">
        <f t="shared" si="133"/>
        <v>0.01</v>
      </c>
      <c r="U123" s="14">
        <f t="shared" si="134"/>
        <v>7.5495167650241292E-3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0.01</v>
      </c>
      <c r="AF123" s="2">
        <v>0.49</v>
      </c>
      <c r="AG123" s="14">
        <f t="shared" si="135"/>
        <v>4.8999999999999998E-3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0.02</v>
      </c>
      <c r="AR123" s="2">
        <v>0.5</v>
      </c>
      <c r="AS123" s="2">
        <f t="shared" si="136"/>
        <v>0.01</v>
      </c>
      <c r="AT123" s="1">
        <f t="shared" si="137"/>
        <v>2.244951676502413E-2</v>
      </c>
      <c r="AU123" s="9">
        <f t="shared" si="138"/>
        <v>28.47</v>
      </c>
      <c r="AV123" s="1">
        <f t="shared" si="139"/>
        <v>0.33</v>
      </c>
      <c r="AW123" s="1">
        <f t="shared" si="140"/>
        <v>74246.416666666672</v>
      </c>
      <c r="AX123" s="1">
        <f t="shared" si="141"/>
        <v>104920102.22721964</v>
      </c>
      <c r="AZ123" s="1">
        <f t="shared" si="142"/>
        <v>104281</v>
      </c>
      <c r="BA123" s="1">
        <f t="shared" si="143"/>
        <v>147362979.54253715</v>
      </c>
    </row>
    <row r="124" spans="1:53" x14ac:dyDescent="0.15">
      <c r="C124" s="7">
        <v>3</v>
      </c>
      <c r="D124" s="7">
        <f t="shared" si="144"/>
        <v>25.660152326661098</v>
      </c>
      <c r="E124" s="10">
        <f t="shared" si="145"/>
        <v>25.750442825442398</v>
      </c>
      <c r="F124" s="7" t="s">
        <v>83</v>
      </c>
      <c r="G124" s="1">
        <v>4</v>
      </c>
      <c r="H124" s="9">
        <f t="shared" si="124"/>
        <v>25.660152326661098</v>
      </c>
      <c r="I124" s="9">
        <f t="shared" si="125"/>
        <v>298.81015232666107</v>
      </c>
      <c r="J124" s="9">
        <f t="shared" si="126"/>
        <v>0.37207347883272784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0.641774521903413</v>
      </c>
      <c r="P124" s="9">
        <f t="shared" si="129"/>
        <v>0.23878727899081356</v>
      </c>
      <c r="Q124" s="12">
        <f t="shared" si="130"/>
        <v>7.8799802066968475E-2</v>
      </c>
      <c r="R124" s="9">
        <f t="shared" si="131"/>
        <v>9.3951000000000007E-2</v>
      </c>
      <c r="S124" s="13">
        <f t="shared" si="132"/>
        <v>0.83873297854167028</v>
      </c>
      <c r="T124" s="2">
        <f t="shared" si="133"/>
        <v>0.01</v>
      </c>
      <c r="U124" s="14">
        <f t="shared" si="134"/>
        <v>8.3873297854167028E-3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0.01</v>
      </c>
      <c r="AF124" s="2">
        <v>0.49</v>
      </c>
      <c r="AG124" s="14">
        <f t="shared" si="135"/>
        <v>4.8999999999999998E-3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0.02</v>
      </c>
      <c r="AR124" s="2">
        <v>0.5</v>
      </c>
      <c r="AS124" s="2">
        <f t="shared" si="136"/>
        <v>0.01</v>
      </c>
      <c r="AT124" s="1">
        <f t="shared" si="137"/>
        <v>2.3287329785416706E-2</v>
      </c>
      <c r="AU124" s="9">
        <f t="shared" si="138"/>
        <v>28.47</v>
      </c>
      <c r="AV124" s="1">
        <f t="shared" si="139"/>
        <v>0.33</v>
      </c>
      <c r="AW124" s="1">
        <f t="shared" si="140"/>
        <v>74246.416666666672</v>
      </c>
      <c r="AX124" s="1">
        <f t="shared" si="141"/>
        <v>108835706.6772823</v>
      </c>
      <c r="AZ124" s="1">
        <f t="shared" si="142"/>
        <v>104281</v>
      </c>
      <c r="BA124" s="1">
        <f t="shared" si="143"/>
        <v>152862546.60568812</v>
      </c>
    </row>
    <row r="125" spans="1:53" x14ac:dyDescent="0.15">
      <c r="C125" s="7">
        <v>4</v>
      </c>
      <c r="D125" s="7">
        <f t="shared" si="144"/>
        <v>25.401643938534502</v>
      </c>
      <c r="E125" s="10">
        <f t="shared" si="145"/>
        <v>25.660152326661098</v>
      </c>
      <c r="F125" s="7" t="s">
        <v>83</v>
      </c>
      <c r="G125" s="1">
        <v>5</v>
      </c>
      <c r="H125" s="9">
        <f t="shared" si="124"/>
        <v>25.401643938534502</v>
      </c>
      <c r="I125" s="9">
        <f t="shared" si="125"/>
        <v>298.55164393853448</v>
      </c>
      <c r="J125" s="9">
        <f t="shared" si="126"/>
        <v>0.36172224874545428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0.38283788076696951</v>
      </c>
      <c r="O125" s="9">
        <f t="shared" si="146"/>
        <v>0.30484936214562991</v>
      </c>
      <c r="P125" s="9">
        <f t="shared" si="129"/>
        <v>0.11027079680393462</v>
      </c>
      <c r="Q125" s="12">
        <f t="shared" si="130"/>
        <v>3.6389362945298424E-2</v>
      </c>
      <c r="R125" s="9">
        <f t="shared" si="131"/>
        <v>9.3951000000000007E-2</v>
      </c>
      <c r="S125" s="13">
        <f t="shared" si="132"/>
        <v>0.38732278469945419</v>
      </c>
      <c r="T125" s="2">
        <f t="shared" si="133"/>
        <v>0.01</v>
      </c>
      <c r="U125" s="14">
        <f t="shared" si="134"/>
        <v>3.8732278469945421E-3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1.877322784699454E-2</v>
      </c>
      <c r="AU125" s="9">
        <f t="shared" si="138"/>
        <v>28.47</v>
      </c>
      <c r="AV125" s="1">
        <f t="shared" si="139"/>
        <v>0.33</v>
      </c>
      <c r="AW125" s="1">
        <f t="shared" si="140"/>
        <v>74246.416666666672</v>
      </c>
      <c r="AX125" s="1">
        <f t="shared" si="141"/>
        <v>87738591.679188713</v>
      </c>
      <c r="AZ125" s="1">
        <f t="shared" si="142"/>
        <v>104281</v>
      </c>
      <c r="BA125" s="1">
        <f t="shared" si="143"/>
        <v>123231106.49197404</v>
      </c>
    </row>
    <row r="126" spans="1:53" x14ac:dyDescent="0.15">
      <c r="C126" s="7">
        <v>5</v>
      </c>
      <c r="D126" s="7">
        <f t="shared" si="144"/>
        <v>24.880292523741002</v>
      </c>
      <c r="E126" s="10">
        <f t="shared" si="145"/>
        <v>25.401643938534502</v>
      </c>
      <c r="F126" s="7" t="s">
        <v>85</v>
      </c>
      <c r="G126" s="1">
        <v>6</v>
      </c>
      <c r="H126" s="9">
        <f t="shared" si="124"/>
        <v>24.880292523741002</v>
      </c>
      <c r="I126" s="9">
        <f t="shared" si="125"/>
        <v>298.03029252374097</v>
      </c>
      <c r="J126" s="9">
        <f t="shared" si="126"/>
        <v>0.34166312275544325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0.47927856534169533</v>
      </c>
      <c r="P126" s="9">
        <f t="shared" si="129"/>
        <v>0.16375181130439237</v>
      </c>
      <c r="Q126" s="12">
        <f t="shared" si="130"/>
        <v>5.4038097730449486E-2</v>
      </c>
      <c r="R126" s="9">
        <f t="shared" si="131"/>
        <v>9.3951000000000007E-2</v>
      </c>
      <c r="S126" s="13">
        <f t="shared" si="132"/>
        <v>0.57517320444113929</v>
      </c>
      <c r="T126" s="2">
        <f t="shared" si="133"/>
        <v>0.01</v>
      </c>
      <c r="U126" s="14">
        <f t="shared" si="134"/>
        <v>5.7517320444113928E-3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2.065173204441139E-2</v>
      </c>
      <c r="AU126" s="9">
        <f t="shared" si="138"/>
        <v>28.47</v>
      </c>
      <c r="AV126" s="1">
        <f t="shared" si="139"/>
        <v>0.33</v>
      </c>
      <c r="AW126" s="1">
        <f t="shared" si="140"/>
        <v>74246.416666666672</v>
      </c>
      <c r="AX126" s="1">
        <f t="shared" si="141"/>
        <v>96517972.299724102</v>
      </c>
      <c r="AZ126" s="1">
        <f t="shared" si="142"/>
        <v>104281</v>
      </c>
      <c r="BA126" s="1">
        <f t="shared" si="143"/>
        <v>135561972.16324729</v>
      </c>
    </row>
    <row r="127" spans="1:53" x14ac:dyDescent="0.15">
      <c r="C127" s="7">
        <v>6</v>
      </c>
      <c r="D127" s="7">
        <f t="shared" si="144"/>
        <v>24.446612015768402</v>
      </c>
      <c r="E127" s="10">
        <f t="shared" si="145"/>
        <v>24.880292523741002</v>
      </c>
      <c r="F127" s="7" t="s">
        <v>83</v>
      </c>
      <c r="G127" s="1">
        <v>7</v>
      </c>
      <c r="H127" s="9">
        <f t="shared" si="124"/>
        <v>24.446612015768402</v>
      </c>
      <c r="I127" s="9">
        <f t="shared" si="125"/>
        <v>297.59661201576836</v>
      </c>
      <c r="J127" s="9">
        <f t="shared" si="126"/>
        <v>0.32577772697170115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0.60022675403730297</v>
      </c>
      <c r="P127" s="9">
        <f t="shared" si="129"/>
        <v>0.19554050759787492</v>
      </c>
      <c r="Q127" s="12">
        <f t="shared" si="130"/>
        <v>6.452836750729872E-2</v>
      </c>
      <c r="R127" s="9">
        <f t="shared" si="131"/>
        <v>9.3951000000000007E-2</v>
      </c>
      <c r="S127" s="13">
        <f t="shared" si="132"/>
        <v>0.68683002317483277</v>
      </c>
      <c r="T127" s="2">
        <f t="shared" si="133"/>
        <v>0.01</v>
      </c>
      <c r="U127" s="14">
        <f t="shared" si="134"/>
        <v>6.8683002317483279E-3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2.1768300231748326E-2</v>
      </c>
      <c r="AU127" s="9">
        <f t="shared" si="138"/>
        <v>28.47</v>
      </c>
      <c r="AV127" s="1">
        <f t="shared" si="139"/>
        <v>0.33</v>
      </c>
      <c r="AW127" s="1">
        <f t="shared" si="140"/>
        <v>74246.416666666672</v>
      </c>
      <c r="AX127" s="1">
        <f t="shared" si="141"/>
        <v>101736367.40306862</v>
      </c>
      <c r="AZ127" s="1">
        <f t="shared" si="142"/>
        <v>104281</v>
      </c>
      <c r="BA127" s="1">
        <f t="shared" si="143"/>
        <v>142891342.17466471</v>
      </c>
    </row>
    <row r="128" spans="1:53" x14ac:dyDescent="0.15">
      <c r="C128" s="7">
        <v>7</v>
      </c>
      <c r="D128" s="7">
        <f t="shared" si="144"/>
        <v>23.710299824674902</v>
      </c>
      <c r="E128" s="10">
        <f t="shared" si="145"/>
        <v>24.446612015768402</v>
      </c>
      <c r="F128" s="7" t="s">
        <v>83</v>
      </c>
      <c r="G128" s="1">
        <v>8</v>
      </c>
      <c r="H128" s="9">
        <f t="shared" si="124"/>
        <v>23.710299824674902</v>
      </c>
      <c r="I128" s="9">
        <f t="shared" si="125"/>
        <v>296.86029982467488</v>
      </c>
      <c r="J128" s="9">
        <f t="shared" si="126"/>
        <v>0.30038459118761041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0.68938624643942803</v>
      </c>
      <c r="P128" s="9">
        <f t="shared" si="129"/>
        <v>0.20708100580706884</v>
      </c>
      <c r="Q128" s="12">
        <f t="shared" si="130"/>
        <v>6.8336731916332716E-2</v>
      </c>
      <c r="R128" s="9">
        <f t="shared" si="131"/>
        <v>9.3951000000000007E-2</v>
      </c>
      <c r="S128" s="13">
        <f t="shared" si="132"/>
        <v>0.72736566844773032</v>
      </c>
      <c r="T128" s="2">
        <f t="shared" si="133"/>
        <v>0.01</v>
      </c>
      <c r="U128" s="14">
        <f t="shared" si="134"/>
        <v>7.2736566844773037E-3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2.2173656684477301E-2</v>
      </c>
      <c r="AU128" s="9">
        <f t="shared" si="138"/>
        <v>28.47</v>
      </c>
      <c r="AV128" s="1">
        <f t="shared" si="139"/>
        <v>0.33</v>
      </c>
      <c r="AW128" s="1">
        <f t="shared" si="140"/>
        <v>74246.416666666672</v>
      </c>
      <c r="AX128" s="1">
        <f t="shared" si="141"/>
        <v>103630842.05497062</v>
      </c>
      <c r="AZ128" s="1">
        <f t="shared" si="142"/>
        <v>104281</v>
      </c>
      <c r="BA128" s="1">
        <f t="shared" si="143"/>
        <v>145552180.50255248</v>
      </c>
    </row>
    <row r="129" spans="1:54" x14ac:dyDescent="0.15">
      <c r="C129" s="7">
        <v>8</v>
      </c>
      <c r="D129" s="7">
        <f t="shared" si="144"/>
        <v>24.893730118077801</v>
      </c>
      <c r="E129" s="10">
        <f t="shared" si="145"/>
        <v>23.710299824674902</v>
      </c>
      <c r="F129" s="7" t="s">
        <v>83</v>
      </c>
      <c r="G129" s="1">
        <v>9</v>
      </c>
      <c r="H129" s="9">
        <f t="shared" si="124"/>
        <v>24.893730118077801</v>
      </c>
      <c r="I129" s="9">
        <f t="shared" si="125"/>
        <v>298.0437301180778</v>
      </c>
      <c r="J129" s="9">
        <f t="shared" si="126"/>
        <v>0.3421667565803258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0.76700524063235909</v>
      </c>
      <c r="P129" s="9">
        <f t="shared" si="129"/>
        <v>0.26244369546728663</v>
      </c>
      <c r="Q129" s="12">
        <f t="shared" si="130"/>
        <v>8.6606419504204599E-2</v>
      </c>
      <c r="R129" s="9">
        <f t="shared" si="131"/>
        <v>9.3951000000000007E-2</v>
      </c>
      <c r="S129" s="13">
        <f t="shared" si="132"/>
        <v>0.9218254143564687</v>
      </c>
      <c r="T129" s="2">
        <f t="shared" si="133"/>
        <v>0.01</v>
      </c>
      <c r="U129" s="14">
        <f t="shared" si="134"/>
        <v>9.2182541435646866E-3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2.4118254143564687E-2</v>
      </c>
      <c r="AU129" s="9">
        <f t="shared" si="138"/>
        <v>28.47</v>
      </c>
      <c r="AV129" s="1">
        <f t="shared" si="139"/>
        <v>0.33</v>
      </c>
      <c r="AW129" s="1">
        <f t="shared" si="140"/>
        <v>74246.416666666672</v>
      </c>
      <c r="AX129" s="1">
        <f t="shared" si="141"/>
        <v>112719116.26299769</v>
      </c>
      <c r="AZ129" s="1">
        <f t="shared" si="142"/>
        <v>104281</v>
      </c>
      <c r="BA129" s="1">
        <f t="shared" si="143"/>
        <v>158316895.1546033</v>
      </c>
    </row>
    <row r="130" spans="1:54" x14ac:dyDescent="0.15">
      <c r="C130" s="7">
        <v>9</v>
      </c>
      <c r="D130" s="7">
        <f t="shared" si="144"/>
        <v>26.7363658411324</v>
      </c>
      <c r="E130" s="10">
        <f t="shared" si="145"/>
        <v>24.893730118077801</v>
      </c>
      <c r="F130" s="7" t="s">
        <v>83</v>
      </c>
      <c r="G130" s="1">
        <v>10</v>
      </c>
      <c r="H130" s="9">
        <f t="shared" si="124"/>
        <v>26.7363658411324</v>
      </c>
      <c r="I130" s="9">
        <f t="shared" si="125"/>
        <v>299.88636584113237</v>
      </c>
      <c r="J130" s="9">
        <f t="shared" si="126"/>
        <v>0.41822982487196486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0.78926154516507241</v>
      </c>
      <c r="P130" s="9">
        <f t="shared" si="129"/>
        <v>0.33009271781256461</v>
      </c>
      <c r="Q130" s="12">
        <f t="shared" si="130"/>
        <v>0.10893059687814632</v>
      </c>
      <c r="R130" s="9">
        <f t="shared" si="131"/>
        <v>9.3951000000000007E-2</v>
      </c>
      <c r="S130" s="13">
        <f t="shared" si="132"/>
        <v>1.1594405262120289</v>
      </c>
      <c r="T130" s="2">
        <f t="shared" si="133"/>
        <v>0.01</v>
      </c>
      <c r="U130" s="14">
        <f t="shared" si="134"/>
        <v>1.1594405262120289E-2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2.6494405262120289E-2</v>
      </c>
      <c r="AU130" s="9">
        <f t="shared" si="138"/>
        <v>28.47</v>
      </c>
      <c r="AV130" s="1">
        <f t="shared" si="139"/>
        <v>0.33</v>
      </c>
      <c r="AW130" s="1">
        <f t="shared" si="140"/>
        <v>74246.416666666672</v>
      </c>
      <c r="AX130" s="1">
        <f t="shared" si="141"/>
        <v>123824300.43580757</v>
      </c>
      <c r="AZ130" s="1">
        <f t="shared" si="142"/>
        <v>104281</v>
      </c>
      <c r="BA130" s="1">
        <f t="shared" si="143"/>
        <v>173914411.67750785</v>
      </c>
    </row>
    <row r="131" spans="1:54" x14ac:dyDescent="0.15">
      <c r="C131" s="7">
        <v>10</v>
      </c>
      <c r="D131" s="7">
        <f t="shared" si="144"/>
        <v>26.341511514137</v>
      </c>
      <c r="E131" s="10">
        <f t="shared" si="145"/>
        <v>26.7363658411324</v>
      </c>
      <c r="F131" s="7" t="s">
        <v>83</v>
      </c>
      <c r="G131" s="1">
        <v>11</v>
      </c>
      <c r="H131" s="9">
        <f t="shared" si="124"/>
        <v>26.341511514137</v>
      </c>
      <c r="I131" s="9">
        <f t="shared" si="125"/>
        <v>299.49151151413696</v>
      </c>
      <c r="J131" s="9">
        <f t="shared" si="126"/>
        <v>0.40070457432960449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0.43621038598488243</v>
      </c>
      <c r="O131" s="9">
        <f t="shared" si="146"/>
        <v>0.30765844136762538</v>
      </c>
      <c r="P131" s="9">
        <f t="shared" si="129"/>
        <v>0.1232801447871239</v>
      </c>
      <c r="Q131" s="12">
        <f t="shared" si="130"/>
        <v>4.0682447779750892E-2</v>
      </c>
      <c r="R131" s="9">
        <f t="shared" si="131"/>
        <v>9.3951000000000007E-2</v>
      </c>
      <c r="S131" s="13">
        <f t="shared" si="132"/>
        <v>0.43301771965972569</v>
      </c>
      <c r="T131" s="2">
        <f t="shared" si="133"/>
        <v>0.01</v>
      </c>
      <c r="U131" s="14">
        <f t="shared" si="134"/>
        <v>4.3301771965972569E-3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1.9230177196597257E-2</v>
      </c>
      <c r="AU131" s="9">
        <f t="shared" si="138"/>
        <v>28.47</v>
      </c>
      <c r="AV131" s="1">
        <f t="shared" si="139"/>
        <v>0.33</v>
      </c>
      <c r="AW131" s="1">
        <f t="shared" si="140"/>
        <v>74246.416666666672</v>
      </c>
      <c r="AX131" s="1">
        <f t="shared" si="141"/>
        <v>89874190.987396225</v>
      </c>
      <c r="AZ131" s="1">
        <f t="shared" si="142"/>
        <v>104281</v>
      </c>
      <c r="BA131" s="1">
        <f t="shared" si="143"/>
        <v>126230610.59543835</v>
      </c>
    </row>
    <row r="132" spans="1:54" x14ac:dyDescent="0.15">
      <c r="C132" s="7">
        <v>11</v>
      </c>
      <c r="D132" s="7">
        <f t="shared" si="144"/>
        <v>26.1544387612037</v>
      </c>
      <c r="E132" s="10">
        <f t="shared" si="145"/>
        <v>26.341511514137</v>
      </c>
      <c r="F132" s="7" t="s">
        <v>85</v>
      </c>
      <c r="G132" s="1">
        <v>12</v>
      </c>
      <c r="H132" s="9">
        <f t="shared" si="124"/>
        <v>26.1544387612037</v>
      </c>
      <c r="I132" s="9">
        <f t="shared" si="125"/>
        <v>299.3044387612037</v>
      </c>
      <c r="J132" s="9">
        <f t="shared" si="126"/>
        <v>0.39264433538265886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0.46907829658050149</v>
      </c>
      <c r="P132" s="9">
        <f t="shared" si="129"/>
        <v>0.18418093600328075</v>
      </c>
      <c r="Q132" s="12">
        <f t="shared" si="130"/>
        <v>6.0779708881082653E-2</v>
      </c>
      <c r="R132" s="9">
        <f t="shared" si="131"/>
        <v>9.3951000000000007E-2</v>
      </c>
      <c r="S132" s="13">
        <f t="shared" si="132"/>
        <v>0.64692987707509919</v>
      </c>
      <c r="T132" s="2">
        <f t="shared" si="133"/>
        <v>0.01</v>
      </c>
      <c r="U132" s="14">
        <f t="shared" si="134"/>
        <v>6.4692987707509917E-3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2.1369298770750993E-2</v>
      </c>
      <c r="AU132" s="9">
        <f t="shared" si="138"/>
        <v>28.47</v>
      </c>
      <c r="AV132" s="1">
        <f t="shared" si="139"/>
        <v>0.33</v>
      </c>
      <c r="AW132" s="1">
        <f t="shared" si="140"/>
        <v>74246.416666666672</v>
      </c>
      <c r="AX132" s="1">
        <f t="shared" si="141"/>
        <v>99871593.452037632</v>
      </c>
      <c r="AY132" s="1">
        <f>SUM(AX121:AX132)</f>
        <v>1215249801.837975</v>
      </c>
      <c r="AZ132" s="1">
        <f t="shared" si="142"/>
        <v>104281</v>
      </c>
      <c r="BA132" s="1">
        <f t="shared" si="143"/>
        <v>140272219.24432179</v>
      </c>
      <c r="BB132" s="1">
        <f>SUM(BA121:BA132)</f>
        <v>1706849573.0159705</v>
      </c>
    </row>
    <row r="133" spans="1:54" x14ac:dyDescent="0.15">
      <c r="C133" s="7">
        <v>12</v>
      </c>
      <c r="D133" s="7">
        <f t="shared" si="144"/>
        <v>25.969057047032901</v>
      </c>
      <c r="E133" s="10">
        <f t="shared" si="145"/>
        <v>26.1544387612037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25.567072902903199</v>
      </c>
      <c r="E136" s="7"/>
      <c r="F136" s="7"/>
      <c r="G136" s="1">
        <v>1</v>
      </c>
      <c r="H136" s="9">
        <f t="shared" ref="H136:H147" si="147">E137</f>
        <v>25.567072902903199</v>
      </c>
      <c r="I136" s="9">
        <f t="shared" ref="I136:I147" si="148">H136+273.15</f>
        <v>298.71707290290317</v>
      </c>
      <c r="J136" s="9">
        <f t="shared" ref="J136:J147" si="149">EXP(($C$15*(I136-$C$13))/($C$16*I136*$C$13))</f>
        <v>0.36831475998934737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0.27956855124749752</v>
      </c>
      <c r="Q136" s="12">
        <f t="shared" ref="Q136:Q147" si="153">P136*$B$138</f>
        <v>7.2687823324349352E-2</v>
      </c>
      <c r="R136" s="9">
        <f t="shared" ref="R136:R147" si="154">L136*$B$138</f>
        <v>0.19735245833333334</v>
      </c>
      <c r="S136" s="13">
        <f t="shared" ref="S136:S147" si="155">Q136/R136</f>
        <v>0.36831475998934737</v>
      </c>
      <c r="T136" s="2">
        <f t="shared" ref="T136:T147" si="156">$B$137/100</f>
        <v>0.01</v>
      </c>
      <c r="U136" s="14">
        <f t="shared" ref="U136:U147" si="157">S136*T136</f>
        <v>3.6831475998934738E-3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0.01</v>
      </c>
      <c r="AF136" s="2">
        <v>0.49</v>
      </c>
      <c r="AG136" s="14">
        <f t="shared" ref="AG136:AG147" si="158">AF136*AE136</f>
        <v>4.8999999999999998E-3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0.02</v>
      </c>
      <c r="AR136" s="2">
        <v>0.5</v>
      </c>
      <c r="AS136" s="2">
        <f t="shared" ref="AS136:AS147" si="159">AR136*AQ136</f>
        <v>0.01</v>
      </c>
      <c r="AT136" s="1">
        <f t="shared" ref="AT136:AT147" si="160">(AS136+AM136+AD136+AA136+U136+X136+AG136+AJ136+AP136)</f>
        <v>1.8583147599893476E-2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25.890237762988999</v>
      </c>
      <c r="E137" s="10">
        <f t="shared" ref="E137:E148" si="166">D136</f>
        <v>25.567072902903199</v>
      </c>
      <c r="F137" s="7" t="s">
        <v>83</v>
      </c>
      <c r="G137" s="1">
        <v>2</v>
      </c>
      <c r="H137" s="9">
        <f t="shared" si="147"/>
        <v>25.890237762988999</v>
      </c>
      <c r="I137" s="9">
        <f t="shared" si="148"/>
        <v>299.04023776298897</v>
      </c>
      <c r="J137" s="9">
        <f t="shared" si="149"/>
        <v>0.38151983263921052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1.238527282085836</v>
      </c>
      <c r="P137" s="9">
        <f t="shared" si="152"/>
        <v>0.4725227213804844</v>
      </c>
      <c r="Q137" s="12">
        <f t="shared" si="153"/>
        <v>0.12285590755892595</v>
      </c>
      <c r="R137" s="9">
        <f t="shared" si="154"/>
        <v>0.19735245833333334</v>
      </c>
      <c r="S137" s="13">
        <f t="shared" si="155"/>
        <v>0.62252027968873425</v>
      </c>
      <c r="T137" s="2">
        <f t="shared" si="156"/>
        <v>0.01</v>
      </c>
      <c r="U137" s="14">
        <f t="shared" si="157"/>
        <v>6.2252027968873426E-3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0.01</v>
      </c>
      <c r="AF137" s="2">
        <v>0.49</v>
      </c>
      <c r="AG137" s="14">
        <f t="shared" si="158"/>
        <v>4.8999999999999998E-3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0.02</v>
      </c>
      <c r="AR137" s="2">
        <v>0.5</v>
      </c>
      <c r="AS137" s="2">
        <f t="shared" si="159"/>
        <v>0.01</v>
      </c>
      <c r="AT137" s="1">
        <f t="shared" si="160"/>
        <v>2.1125202796887343E-2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25.750442825442398</v>
      </c>
      <c r="E138" s="10">
        <f t="shared" si="166"/>
        <v>25.890237762988999</v>
      </c>
      <c r="F138" s="7" t="s">
        <v>83</v>
      </c>
      <c r="G138" s="1">
        <v>3</v>
      </c>
      <c r="H138" s="9">
        <f t="shared" si="147"/>
        <v>25.750442825442398</v>
      </c>
      <c r="I138" s="9">
        <f t="shared" si="148"/>
        <v>298.90044282544238</v>
      </c>
      <c r="J138" s="9">
        <f t="shared" si="149"/>
        <v>0.37575395321519589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1.5250524773720184</v>
      </c>
      <c r="P138" s="9">
        <f t="shared" si="152"/>
        <v>0.57304449723316397</v>
      </c>
      <c r="Q138" s="12">
        <f t="shared" si="153"/>
        <v>0.14899156928062263</v>
      </c>
      <c r="R138" s="9">
        <f t="shared" si="154"/>
        <v>0.19735245833333334</v>
      </c>
      <c r="S138" s="13">
        <f t="shared" si="155"/>
        <v>0.75495167650241302</v>
      </c>
      <c r="T138" s="2">
        <f t="shared" si="156"/>
        <v>0.01</v>
      </c>
      <c r="U138" s="14">
        <f t="shared" si="157"/>
        <v>7.54951676502413E-3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0.01</v>
      </c>
      <c r="AF138" s="2">
        <v>0.49</v>
      </c>
      <c r="AG138" s="14">
        <f t="shared" si="158"/>
        <v>4.8999999999999998E-3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0.02</v>
      </c>
      <c r="AR138" s="2">
        <v>0.5</v>
      </c>
      <c r="AS138" s="2">
        <f t="shared" si="159"/>
        <v>0.01</v>
      </c>
      <c r="AT138" s="1">
        <f t="shared" si="160"/>
        <v>2.244951676502413E-2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25.660152326661098</v>
      </c>
      <c r="E139" s="10">
        <f t="shared" si="166"/>
        <v>25.750442825442398</v>
      </c>
      <c r="F139" s="7" t="s">
        <v>83</v>
      </c>
      <c r="G139" s="1">
        <v>4</v>
      </c>
      <c r="H139" s="9">
        <f t="shared" si="147"/>
        <v>25.660152326661098</v>
      </c>
      <c r="I139" s="9">
        <f t="shared" si="148"/>
        <v>298.81015232666107</v>
      </c>
      <c r="J139" s="9">
        <f t="shared" si="149"/>
        <v>0.37207347883272784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1.7110558968055214</v>
      </c>
      <c r="P139" s="9">
        <f t="shared" si="152"/>
        <v>0.63663852000168331</v>
      </c>
      <c r="Q139" s="12">
        <f t="shared" si="153"/>
        <v>0.16552601520043767</v>
      </c>
      <c r="R139" s="9">
        <f t="shared" si="154"/>
        <v>0.19735245833333334</v>
      </c>
      <c r="S139" s="13">
        <f t="shared" si="155"/>
        <v>0.83873297854167084</v>
      </c>
      <c r="T139" s="2">
        <f t="shared" si="156"/>
        <v>0.01</v>
      </c>
      <c r="U139" s="14">
        <f t="shared" si="157"/>
        <v>8.387329785416708E-3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0.01</v>
      </c>
      <c r="AF139" s="2">
        <v>0.49</v>
      </c>
      <c r="AG139" s="14">
        <f t="shared" si="158"/>
        <v>4.8999999999999998E-3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0.02</v>
      </c>
      <c r="AR139" s="2">
        <v>0.5</v>
      </c>
      <c r="AS139" s="2">
        <f t="shared" si="159"/>
        <v>0.01</v>
      </c>
      <c r="AT139" s="1">
        <f t="shared" si="160"/>
        <v>2.3287329785416706E-2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25.401643938534502</v>
      </c>
      <c r="E140" s="10">
        <f t="shared" si="166"/>
        <v>25.660152326661098</v>
      </c>
      <c r="F140" s="7" t="s">
        <v>83</v>
      </c>
      <c r="G140" s="1">
        <v>5</v>
      </c>
      <c r="H140" s="9">
        <f t="shared" si="147"/>
        <v>25.401643938534502</v>
      </c>
      <c r="I140" s="9">
        <f t="shared" si="148"/>
        <v>298.55164393853448</v>
      </c>
      <c r="J140" s="9">
        <f t="shared" si="149"/>
        <v>0.36172224874545428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1.8334652934705049</v>
      </c>
      <c r="P140" s="9">
        <f t="shared" si="152"/>
        <v>0.66320518895089531</v>
      </c>
      <c r="Q140" s="12">
        <f t="shared" si="153"/>
        <v>0.17243334912723279</v>
      </c>
      <c r="R140" s="9">
        <f t="shared" si="154"/>
        <v>0.19735245833333334</v>
      </c>
      <c r="S140" s="13">
        <f t="shared" si="155"/>
        <v>0.87373296782545506</v>
      </c>
      <c r="T140" s="2">
        <f t="shared" si="156"/>
        <v>0.01</v>
      </c>
      <c r="U140" s="14">
        <f t="shared" si="157"/>
        <v>8.73732967825455E-3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2.3637329678254548E-2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24.880292523741002</v>
      </c>
      <c r="E141" s="10">
        <f t="shared" si="166"/>
        <v>25.401643938534502</v>
      </c>
      <c r="F141" s="7" t="s">
        <v>85</v>
      </c>
      <c r="G141" s="1">
        <v>6</v>
      </c>
      <c r="H141" s="9">
        <f t="shared" si="147"/>
        <v>24.880292523741002</v>
      </c>
      <c r="I141" s="9">
        <f t="shared" si="148"/>
        <v>298.03029252374097</v>
      </c>
      <c r="J141" s="9">
        <f t="shared" si="149"/>
        <v>0.34166312275544325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1.9293080211862761</v>
      </c>
      <c r="P141" s="9">
        <f t="shared" si="152"/>
        <v>0.6591734032756279</v>
      </c>
      <c r="Q141" s="12">
        <f t="shared" si="153"/>
        <v>0.17138508485166326</v>
      </c>
      <c r="R141" s="9">
        <f t="shared" si="154"/>
        <v>0.19735245833333334</v>
      </c>
      <c r="S141" s="13">
        <f t="shared" si="155"/>
        <v>0.86842133256931353</v>
      </c>
      <c r="T141" s="2">
        <f t="shared" si="156"/>
        <v>0.01</v>
      </c>
      <c r="U141" s="14">
        <f t="shared" si="157"/>
        <v>8.6842133256931353E-3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2.3584213325693139E-2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24.446612015768402</v>
      </c>
      <c r="E142" s="10">
        <f t="shared" si="166"/>
        <v>24.880292523741002</v>
      </c>
      <c r="F142" s="7" t="s">
        <v>83</v>
      </c>
      <c r="G142" s="1">
        <v>7</v>
      </c>
      <c r="H142" s="9">
        <f t="shared" si="147"/>
        <v>24.446612015768402</v>
      </c>
      <c r="I142" s="9">
        <f t="shared" si="148"/>
        <v>297.59661201576836</v>
      </c>
      <c r="J142" s="9">
        <f t="shared" si="149"/>
        <v>0.32577772697170115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2.0291825345773149</v>
      </c>
      <c r="P142" s="9">
        <f t="shared" si="152"/>
        <v>0.66106247372527305</v>
      </c>
      <c r="Q142" s="12">
        <f t="shared" si="153"/>
        <v>0.171876243168571</v>
      </c>
      <c r="R142" s="9">
        <f t="shared" si="154"/>
        <v>0.19735245833333334</v>
      </c>
      <c r="S142" s="13">
        <f t="shared" si="155"/>
        <v>0.87091006932514436</v>
      </c>
      <c r="T142" s="2">
        <f t="shared" si="156"/>
        <v>0.01</v>
      </c>
      <c r="U142" s="14">
        <f t="shared" si="157"/>
        <v>8.7091006932514432E-3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2.3609100693251443E-2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23.710299824674902</v>
      </c>
      <c r="E143" s="10">
        <f t="shared" si="166"/>
        <v>24.446612015768402</v>
      </c>
      <c r="F143" s="7" t="s">
        <v>83</v>
      </c>
      <c r="G143" s="1">
        <v>8</v>
      </c>
      <c r="H143" s="9">
        <f t="shared" si="147"/>
        <v>23.710299824674902</v>
      </c>
      <c r="I143" s="9">
        <f t="shared" si="148"/>
        <v>296.86029982467488</v>
      </c>
      <c r="J143" s="9">
        <f t="shared" si="149"/>
        <v>0.30038459118761041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2.1271679775187087</v>
      </c>
      <c r="P143" s="9">
        <f t="shared" si="152"/>
        <v>0.63896848331433331</v>
      </c>
      <c r="Q143" s="12">
        <f t="shared" si="153"/>
        <v>0.16613180566172667</v>
      </c>
      <c r="R143" s="9">
        <f t="shared" si="154"/>
        <v>0.19735245833333334</v>
      </c>
      <c r="S143" s="13">
        <f t="shared" si="155"/>
        <v>0.84180256514021123</v>
      </c>
      <c r="T143" s="2">
        <f t="shared" si="156"/>
        <v>0.01</v>
      </c>
      <c r="U143" s="14">
        <f t="shared" si="157"/>
        <v>8.4180256514021119E-3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2.3318025651402112E-2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24.893730118077801</v>
      </c>
      <c r="E144" s="10">
        <f t="shared" si="166"/>
        <v>23.710299824674902</v>
      </c>
      <c r="F144" s="7" t="s">
        <v>83</v>
      </c>
      <c r="G144" s="1">
        <v>9</v>
      </c>
      <c r="H144" s="9">
        <f t="shared" si="147"/>
        <v>24.893730118077801</v>
      </c>
      <c r="I144" s="9">
        <f t="shared" si="148"/>
        <v>298.0437301180778</v>
      </c>
      <c r="J144" s="9">
        <f t="shared" si="149"/>
        <v>0.3421667565803258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2.2472474108710423</v>
      </c>
      <c r="P144" s="9">
        <f t="shared" si="152"/>
        <v>0.76893335781127936</v>
      </c>
      <c r="Q144" s="12">
        <f t="shared" si="153"/>
        <v>0.19992267303093264</v>
      </c>
      <c r="R144" s="9">
        <f t="shared" si="154"/>
        <v>0.19735245833333334</v>
      </c>
      <c r="S144" s="13">
        <f t="shared" si="155"/>
        <v>1.0130234744441751</v>
      </c>
      <c r="T144" s="2">
        <f t="shared" si="156"/>
        <v>0.01</v>
      </c>
      <c r="U144" s="14">
        <f t="shared" si="157"/>
        <v>1.0130234744441751E-2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2.503023474444175E-2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26.7363658411324</v>
      </c>
      <c r="E145" s="10">
        <f t="shared" si="166"/>
        <v>24.893730118077801</v>
      </c>
      <c r="F145" s="7" t="s">
        <v>83</v>
      </c>
      <c r="G145" s="1">
        <v>10</v>
      </c>
      <c r="H145" s="9">
        <f t="shared" si="147"/>
        <v>26.7363658411324</v>
      </c>
      <c r="I145" s="9">
        <f t="shared" si="148"/>
        <v>299.88636584113237</v>
      </c>
      <c r="J145" s="9">
        <f t="shared" si="149"/>
        <v>0.41822982487196486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2.2373619697264298</v>
      </c>
      <c r="P145" s="9">
        <f t="shared" si="152"/>
        <v>0.93573150477387912</v>
      </c>
      <c r="Q145" s="12">
        <f t="shared" si="153"/>
        <v>0.24329019124120857</v>
      </c>
      <c r="R145" s="9">
        <f t="shared" si="154"/>
        <v>0.19735245833333334</v>
      </c>
      <c r="S145" s="13">
        <f t="shared" si="155"/>
        <v>1.2327700059873854</v>
      </c>
      <c r="T145" s="2">
        <f t="shared" si="156"/>
        <v>0.01</v>
      </c>
      <c r="U145" s="14">
        <f t="shared" si="157"/>
        <v>1.2327700059873855E-2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2.7227700059873856E-2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26.341511514137</v>
      </c>
      <c r="E146" s="10">
        <f t="shared" si="166"/>
        <v>26.7363658411324</v>
      </c>
      <c r="F146" s="7" t="s">
        <v>83</v>
      </c>
      <c r="G146" s="1">
        <v>11</v>
      </c>
      <c r="H146" s="9">
        <f t="shared" si="147"/>
        <v>26.341511514137</v>
      </c>
      <c r="I146" s="9">
        <f t="shared" si="148"/>
        <v>299.49151151413696</v>
      </c>
      <c r="J146" s="9">
        <f t="shared" si="149"/>
        <v>0.40070457432960449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2.0606783816192173</v>
      </c>
      <c r="P146" s="9">
        <f t="shared" si="152"/>
        <v>0.82572325373694677</v>
      </c>
      <c r="Q146" s="12">
        <f t="shared" si="153"/>
        <v>0.21468804597160618</v>
      </c>
      <c r="R146" s="9">
        <f t="shared" si="154"/>
        <v>0.19735245833333334</v>
      </c>
      <c r="S146" s="13">
        <f t="shared" si="155"/>
        <v>1.0878407483984445</v>
      </c>
      <c r="T146" s="2">
        <f t="shared" si="156"/>
        <v>0.01</v>
      </c>
      <c r="U146" s="14">
        <f t="shared" si="157"/>
        <v>1.0878407483984444E-2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2.5778407483984446E-2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26.1544387612037</v>
      </c>
      <c r="E147" s="10">
        <f t="shared" si="166"/>
        <v>26.341511514137</v>
      </c>
      <c r="F147" s="7" t="s">
        <v>85</v>
      </c>
      <c r="G147" s="1">
        <v>12</v>
      </c>
      <c r="H147" s="9">
        <f t="shared" si="147"/>
        <v>26.1544387612037</v>
      </c>
      <c r="I147" s="9">
        <f t="shared" si="148"/>
        <v>299.3044387612037</v>
      </c>
      <c r="J147" s="9">
        <f t="shared" si="149"/>
        <v>0.39264433538265886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1.9940030445489374</v>
      </c>
      <c r="P147" s="9">
        <f t="shared" si="152"/>
        <v>0.78293400017791581</v>
      </c>
      <c r="Q147" s="12">
        <f t="shared" si="153"/>
        <v>0.20356284004625813</v>
      </c>
      <c r="R147" s="9">
        <f t="shared" si="154"/>
        <v>0.19735245833333334</v>
      </c>
      <c r="S147" s="13">
        <f t="shared" si="155"/>
        <v>1.031468479112813</v>
      </c>
      <c r="T147" s="2">
        <f t="shared" si="156"/>
        <v>0.01</v>
      </c>
      <c r="U147" s="14">
        <f t="shared" si="157"/>
        <v>1.0314684791128131E-2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2.5214684791128129E-2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25.969057047032901</v>
      </c>
      <c r="E148" s="10">
        <f t="shared" si="166"/>
        <v>26.1544387612037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48"/>
  <sheetViews>
    <sheetView topLeftCell="A94" workbookViewId="0">
      <pane xSplit="4" topLeftCell="E1" activePane="topRight" state="frozen"/>
      <selection pane="topRight" activeCell="D136" sqref="D136:D14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1879520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92500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402660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2773230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6177670.7333901171</v>
      </c>
      <c r="J13" s="6" t="s">
        <v>37</v>
      </c>
      <c r="K13" s="6">
        <f>I13/(10000*1000)</f>
        <v>0.61776707333901171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-0.280124886645161</v>
      </c>
      <c r="E26" s="7"/>
      <c r="F26" s="7"/>
      <c r="G26" s="1">
        <v>1</v>
      </c>
      <c r="H26" s="9">
        <f t="shared" ref="H26:H37" si="0">E27</f>
        <v>-0.280124886645161</v>
      </c>
      <c r="I26" s="9">
        <f t="shared" ref="I26:I37" si="1">H26+273.15</f>
        <v>272.86987511335479</v>
      </c>
      <c r="J26" s="9">
        <f>EXP(($C$15*(I26-$C$13))/($C$16*I26*$C$13))</f>
        <v>1.6800199867343449E-2</v>
      </c>
      <c r="K26" s="9">
        <f>$B$26/12</f>
        <v>119.21204166666666</v>
      </c>
      <c r="L26" s="9">
        <f>K26*$B$27/100</f>
        <v>40.532094166666667</v>
      </c>
      <c r="M26" s="1" t="s">
        <v>83</v>
      </c>
      <c r="O26" s="9">
        <f>L26</f>
        <v>40.532094166666667</v>
      </c>
      <c r="P26" s="9">
        <f t="shared" ref="P26:P37" si="2">O26*J26</f>
        <v>0.68094728304198548</v>
      </c>
      <c r="Q26" s="12">
        <f>P26*$B$28</f>
        <v>6.8094728304198548E-2</v>
      </c>
      <c r="R26" s="9">
        <f>L26*$B$28</f>
        <v>4.0532094166666672</v>
      </c>
      <c r="S26" s="13">
        <f t="shared" ref="S26:S37" si="3">Q26/R26</f>
        <v>1.6800199867343445E-2</v>
      </c>
      <c r="T26" s="2">
        <f>$B$27/100</f>
        <v>0.34</v>
      </c>
      <c r="U26" s="14">
        <f>S26*T26</f>
        <v>5.7120679548967723E-3</v>
      </c>
      <c r="V26" s="13"/>
      <c r="W26" s="2"/>
      <c r="X26" s="14"/>
      <c r="Y26" s="2">
        <v>0.02</v>
      </c>
      <c r="Z26" s="2">
        <v>0.63</v>
      </c>
      <c r="AA26" s="2">
        <f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>AO26*AN26</f>
        <v>2.9999999999999997E-4</v>
      </c>
      <c r="AQ26" s="1">
        <f>(AP26+AM26+AD26+AA26+U26+X26+AG26+AJ26)</f>
        <v>1.8612067954896772E-2</v>
      </c>
      <c r="AR26" s="9">
        <f>$B$26/12</f>
        <v>119.21204166666666</v>
      </c>
      <c r="AS26" s="1">
        <f>$B$28</f>
        <v>0.1</v>
      </c>
      <c r="AT26" s="1">
        <f>$E$2/12</f>
        <v>0</v>
      </c>
      <c r="AU26" s="1">
        <f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-3.3115658510981398</v>
      </c>
      <c r="E27" s="10">
        <f t="shared" ref="E27:E38" si="4">D26</f>
        <v>-0.280124886645161</v>
      </c>
      <c r="F27" s="7" t="s">
        <v>83</v>
      </c>
      <c r="G27" s="1">
        <v>2</v>
      </c>
      <c r="H27" s="9">
        <f t="shared" si="0"/>
        <v>-3.3115658510981398</v>
      </c>
      <c r="I27" s="9">
        <f t="shared" si="1"/>
        <v>269.83843414890185</v>
      </c>
      <c r="J27" s="9">
        <f t="shared" ref="J27:J37" si="5">EXP(($C$15*(I27-$C$13))/($C$16*I27*$C$13))</f>
        <v>1.1251697519209873E-2</v>
      </c>
      <c r="K27" s="9">
        <f t="shared" ref="K27:K37" si="6">$B$26/12</f>
        <v>119.21204166666666</v>
      </c>
      <c r="L27" s="9">
        <f t="shared" ref="L27:L37" si="7">K27*$B$27/100</f>
        <v>40.532094166666667</v>
      </c>
      <c r="M27" s="1" t="s">
        <v>83</v>
      </c>
      <c r="O27" s="9">
        <f t="shared" ref="O27:O37" si="8">L27+O26-P26-N27</f>
        <v>80.383241050291346</v>
      </c>
      <c r="P27" s="9">
        <f t="shared" si="2"/>
        <v>0.90444791391161239</v>
      </c>
      <c r="Q27" s="12">
        <f t="shared" ref="Q27:Q37" si="9">P27*$B$28</f>
        <v>9.0444791391161239E-2</v>
      </c>
      <c r="R27" s="9">
        <f t="shared" ref="R27:R37" si="10">L27*$B$28</f>
        <v>4.0532094166666672</v>
      </c>
      <c r="S27" s="13">
        <f t="shared" si="3"/>
        <v>2.2314364271250126E-2</v>
      </c>
      <c r="T27" s="2">
        <f t="shared" ref="T27:T37" si="11">$B$27/100</f>
        <v>0.34</v>
      </c>
      <c r="U27" s="14">
        <f t="shared" ref="U27:U37" si="12">S27*T27</f>
        <v>7.5868838522250431E-3</v>
      </c>
      <c r="V27" s="13"/>
      <c r="W27" s="2"/>
      <c r="X27" s="14"/>
      <c r="Y27" s="2">
        <v>0.02</v>
      </c>
      <c r="Z27" s="2">
        <v>0.63</v>
      </c>
      <c r="AA27" s="2">
        <f t="shared" ref="AA27:AA37" si="13">Y27*Z27</f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ref="AP27:AP37" si="14">AO27*AN27</f>
        <v>2.9999999999999997E-4</v>
      </c>
      <c r="AQ27" s="1">
        <f t="shared" ref="AQ27:AQ37" si="15">(AP27+AM27+AD27+AA27+U27+X27+AG27+AJ27)</f>
        <v>2.0486883852225045E-2</v>
      </c>
      <c r="AR27" s="9">
        <f t="shared" ref="AR27:AR37" si="16">$B$26/12</f>
        <v>119.21204166666666</v>
      </c>
      <c r="AS27" s="1">
        <f t="shared" ref="AS27:AS37" si="17">$B$28</f>
        <v>0.1</v>
      </c>
      <c r="AT27" s="1">
        <f t="shared" ref="AT27:AT37" si="18">$E$2/12</f>
        <v>0</v>
      </c>
      <c r="AU27" s="1">
        <f t="shared" ref="AU27:AU37" si="19">AT27*10000*AS27*0.67*AR27*AQ27</f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0.82490812760078402</v>
      </c>
      <c r="E28" s="10">
        <f t="shared" si="4"/>
        <v>-3.3115658510981398</v>
      </c>
      <c r="F28" s="7" t="s">
        <v>83</v>
      </c>
      <c r="G28" s="1">
        <v>3</v>
      </c>
      <c r="H28" s="9">
        <f t="shared" si="0"/>
        <v>0.82490812760078402</v>
      </c>
      <c r="I28" s="9">
        <f t="shared" si="1"/>
        <v>273.97490812760077</v>
      </c>
      <c r="J28" s="9">
        <f t="shared" si="5"/>
        <v>1.9400754134699438E-2</v>
      </c>
      <c r="K28" s="9">
        <f t="shared" si="6"/>
        <v>119.21204166666666</v>
      </c>
      <c r="L28" s="9">
        <f t="shared" si="7"/>
        <v>40.532094166666667</v>
      </c>
      <c r="M28" s="1" t="s">
        <v>83</v>
      </c>
      <c r="O28" s="9">
        <f t="shared" si="8"/>
        <v>120.0108873030464</v>
      </c>
      <c r="P28" s="9">
        <f t="shared" si="2"/>
        <v>2.3283017180535257</v>
      </c>
      <c r="Q28" s="12">
        <f t="shared" si="9"/>
        <v>0.23283017180535259</v>
      </c>
      <c r="R28" s="9">
        <f t="shared" si="10"/>
        <v>4.0532094166666672</v>
      </c>
      <c r="S28" s="13">
        <f t="shared" si="3"/>
        <v>5.7443410362159525E-2</v>
      </c>
      <c r="T28" s="2">
        <f t="shared" si="11"/>
        <v>0.34</v>
      </c>
      <c r="U28" s="14">
        <f t="shared" si="12"/>
        <v>1.9530759523134239E-2</v>
      </c>
      <c r="V28" s="13"/>
      <c r="W28" s="2"/>
      <c r="X28" s="14"/>
      <c r="Y28" s="2">
        <v>0.02</v>
      </c>
      <c r="Z28" s="2">
        <v>0.63</v>
      </c>
      <c r="AA28" s="2">
        <f t="shared" si="13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4"/>
        <v>2.9999999999999997E-4</v>
      </c>
      <c r="AQ28" s="1">
        <f t="shared" si="15"/>
        <v>3.2430759523134241E-2</v>
      </c>
      <c r="AR28" s="9">
        <f t="shared" si="16"/>
        <v>119.21204166666666</v>
      </c>
      <c r="AS28" s="1">
        <f t="shared" si="17"/>
        <v>0.1</v>
      </c>
      <c r="AT28" s="1">
        <f t="shared" si="18"/>
        <v>0</v>
      </c>
      <c r="AU28" s="1">
        <f t="shared" si="19"/>
        <v>0</v>
      </c>
    </row>
    <row r="29" spans="1:47" x14ac:dyDescent="0.15">
      <c r="C29" s="7">
        <v>3</v>
      </c>
      <c r="D29" s="8">
        <v>4.16591027508401</v>
      </c>
      <c r="E29" s="10">
        <f t="shared" si="4"/>
        <v>0.82490812760078402</v>
      </c>
      <c r="F29" s="7" t="s">
        <v>83</v>
      </c>
      <c r="G29" s="1">
        <v>4</v>
      </c>
      <c r="H29" s="9">
        <f t="shared" si="0"/>
        <v>4.16591027508401</v>
      </c>
      <c r="I29" s="9">
        <f t="shared" si="1"/>
        <v>277.31591027508398</v>
      </c>
      <c r="J29" s="9">
        <f t="shared" si="5"/>
        <v>2.9769154603586586E-2</v>
      </c>
      <c r="K29" s="9">
        <f t="shared" si="6"/>
        <v>119.21204166666666</v>
      </c>
      <c r="L29" s="9">
        <f t="shared" si="7"/>
        <v>40.532094166666667</v>
      </c>
      <c r="M29" s="1" t="s">
        <v>83</v>
      </c>
      <c r="O29" s="9">
        <f t="shared" si="8"/>
        <v>158.21467975165956</v>
      </c>
      <c r="P29" s="9">
        <f t="shared" si="2"/>
        <v>4.7099172620840939</v>
      </c>
      <c r="Q29" s="12">
        <f t="shared" si="9"/>
        <v>0.4709917262084094</v>
      </c>
      <c r="R29" s="9">
        <f t="shared" si="10"/>
        <v>4.0532094166666672</v>
      </c>
      <c r="S29" s="13">
        <f t="shared" si="3"/>
        <v>0.11620216914322426</v>
      </c>
      <c r="T29" s="2">
        <f t="shared" si="11"/>
        <v>0.34</v>
      </c>
      <c r="U29" s="14">
        <f t="shared" si="12"/>
        <v>3.9508737508696254E-2</v>
      </c>
      <c r="V29" s="13"/>
      <c r="W29" s="2"/>
      <c r="X29" s="14"/>
      <c r="Y29" s="2">
        <v>0.02</v>
      </c>
      <c r="Z29" s="2">
        <v>0.63</v>
      </c>
      <c r="AA29" s="2">
        <f t="shared" si="13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4"/>
        <v>2.9999999999999997E-4</v>
      </c>
      <c r="AQ29" s="1">
        <f t="shared" si="15"/>
        <v>5.2408737508696256E-2</v>
      </c>
      <c r="AR29" s="9">
        <f t="shared" si="16"/>
        <v>119.21204166666666</v>
      </c>
      <c r="AS29" s="1">
        <f t="shared" si="17"/>
        <v>0.1</v>
      </c>
      <c r="AT29" s="1">
        <f t="shared" si="18"/>
        <v>0</v>
      </c>
      <c r="AU29" s="1">
        <f t="shared" si="19"/>
        <v>0</v>
      </c>
    </row>
    <row r="30" spans="1:47" x14ac:dyDescent="0.15">
      <c r="C30" s="7">
        <v>4</v>
      </c>
      <c r="D30" s="8">
        <v>7.6277931610155099</v>
      </c>
      <c r="E30" s="10">
        <f t="shared" si="4"/>
        <v>4.16591027508401</v>
      </c>
      <c r="F30" s="7" t="s">
        <v>83</v>
      </c>
      <c r="G30" s="1">
        <v>5</v>
      </c>
      <c r="H30" s="9">
        <f t="shared" si="0"/>
        <v>7.6277931610155099</v>
      </c>
      <c r="I30" s="9">
        <f t="shared" si="1"/>
        <v>280.7777931610155</v>
      </c>
      <c r="J30" s="9">
        <f t="shared" si="5"/>
        <v>4.5895899374268627E-2</v>
      </c>
      <c r="K30" s="9">
        <f t="shared" si="6"/>
        <v>119.21204166666666</v>
      </c>
      <c r="L30" s="9">
        <f t="shared" si="7"/>
        <v>40.532094166666667</v>
      </c>
      <c r="M30" s="1" t="s">
        <v>85</v>
      </c>
      <c r="N30" s="9">
        <f>(O29-P29)*C21/100</f>
        <v>145.82952436509669</v>
      </c>
      <c r="O30" s="9">
        <f t="shared" si="8"/>
        <v>48.207332291145434</v>
      </c>
      <c r="P30" s="9">
        <f t="shared" si="2"/>
        <v>2.2125188719363416</v>
      </c>
      <c r="Q30" s="12">
        <f t="shared" si="9"/>
        <v>0.22125188719363417</v>
      </c>
      <c r="R30" s="9">
        <f t="shared" si="10"/>
        <v>4.0532094166666672</v>
      </c>
      <c r="S30" s="13">
        <f t="shared" si="3"/>
        <v>5.4586838341945401E-2</v>
      </c>
      <c r="T30" s="2">
        <f t="shared" si="11"/>
        <v>0.34</v>
      </c>
      <c r="U30" s="14">
        <f t="shared" si="12"/>
        <v>1.8559525036261439E-2</v>
      </c>
      <c r="V30" s="13"/>
      <c r="W30" s="2"/>
      <c r="X30" s="14"/>
      <c r="Y30" s="2">
        <v>0.02</v>
      </c>
      <c r="Z30" s="2">
        <v>0.63</v>
      </c>
      <c r="AA30" s="2">
        <f t="shared" si="13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4"/>
        <v>2.9999999999999997E-4</v>
      </c>
      <c r="AQ30" s="1">
        <f t="shared" si="15"/>
        <v>3.145952503626144E-2</v>
      </c>
      <c r="AR30" s="9">
        <f t="shared" si="16"/>
        <v>119.21204166666666</v>
      </c>
      <c r="AS30" s="1">
        <f t="shared" si="17"/>
        <v>0.1</v>
      </c>
      <c r="AT30" s="1">
        <f t="shared" si="18"/>
        <v>0</v>
      </c>
      <c r="AU30" s="1">
        <f t="shared" si="19"/>
        <v>0</v>
      </c>
    </row>
    <row r="31" spans="1:47" x14ac:dyDescent="0.15">
      <c r="C31" s="7">
        <v>5</v>
      </c>
      <c r="D31" s="8">
        <v>8.5638199089019391</v>
      </c>
      <c r="E31" s="10">
        <f t="shared" si="4"/>
        <v>7.6277931610155099</v>
      </c>
      <c r="F31" s="7" t="s">
        <v>85</v>
      </c>
      <c r="G31" s="1">
        <v>6</v>
      </c>
      <c r="H31" s="9">
        <f t="shared" si="0"/>
        <v>8.5638199089019391</v>
      </c>
      <c r="I31" s="9">
        <f t="shared" si="1"/>
        <v>281.71381990890194</v>
      </c>
      <c r="J31" s="9">
        <f t="shared" si="5"/>
        <v>5.1500790967139956E-2</v>
      </c>
      <c r="K31" s="9">
        <f t="shared" si="6"/>
        <v>119.21204166666666</v>
      </c>
      <c r="L31" s="9">
        <f t="shared" si="7"/>
        <v>40.532094166666667</v>
      </c>
      <c r="M31" s="1" t="s">
        <v>83</v>
      </c>
      <c r="O31" s="9">
        <f t="shared" si="8"/>
        <v>86.526907585875762</v>
      </c>
      <c r="P31" s="9">
        <f t="shared" si="2"/>
        <v>4.4562041806132244</v>
      </c>
      <c r="Q31" s="12">
        <f t="shared" si="9"/>
        <v>0.44562041806132247</v>
      </c>
      <c r="R31" s="9">
        <f t="shared" si="10"/>
        <v>4.0532094166666672</v>
      </c>
      <c r="S31" s="13">
        <f t="shared" si="3"/>
        <v>0.10994260899250495</v>
      </c>
      <c r="T31" s="2">
        <f t="shared" si="11"/>
        <v>0.34</v>
      </c>
      <c r="U31" s="14">
        <f t="shared" si="12"/>
        <v>3.7380487057451686E-2</v>
      </c>
      <c r="V31" s="13"/>
      <c r="W31" s="2"/>
      <c r="X31" s="14"/>
      <c r="Y31" s="2">
        <v>0.02</v>
      </c>
      <c r="Z31" s="2">
        <v>0.63</v>
      </c>
      <c r="AA31" s="2">
        <f t="shared" si="13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4"/>
        <v>2.9999999999999997E-4</v>
      </c>
      <c r="AQ31" s="1">
        <f t="shared" si="15"/>
        <v>5.0280487057451688E-2</v>
      </c>
      <c r="AR31" s="9">
        <f t="shared" si="16"/>
        <v>119.21204166666666</v>
      </c>
      <c r="AS31" s="1">
        <f t="shared" si="17"/>
        <v>0.1</v>
      </c>
      <c r="AT31" s="1">
        <f t="shared" si="18"/>
        <v>0</v>
      </c>
      <c r="AU31" s="1">
        <f t="shared" si="19"/>
        <v>0</v>
      </c>
    </row>
    <row r="32" spans="1:47" x14ac:dyDescent="0.15">
      <c r="C32" s="7">
        <v>6</v>
      </c>
      <c r="D32" s="8">
        <v>18.945915136564601</v>
      </c>
      <c r="E32" s="10">
        <f t="shared" si="4"/>
        <v>8.5638199089019391</v>
      </c>
      <c r="F32" s="7" t="s">
        <v>83</v>
      </c>
      <c r="G32" s="1">
        <v>7</v>
      </c>
      <c r="H32" s="9">
        <f t="shared" si="0"/>
        <v>18.945915136564601</v>
      </c>
      <c r="I32" s="9">
        <f t="shared" si="1"/>
        <v>292.0959151365646</v>
      </c>
      <c r="J32" s="9">
        <f t="shared" si="5"/>
        <v>0.17592793797232303</v>
      </c>
      <c r="K32" s="9">
        <f t="shared" si="6"/>
        <v>119.21204166666666</v>
      </c>
      <c r="L32" s="9">
        <f t="shared" si="7"/>
        <v>40.532094166666667</v>
      </c>
      <c r="M32" s="1" t="s">
        <v>83</v>
      </c>
      <c r="O32" s="9">
        <f t="shared" si="8"/>
        <v>122.6027975719292</v>
      </c>
      <c r="P32" s="9">
        <f t="shared" si="2"/>
        <v>21.569257366467639</v>
      </c>
      <c r="Q32" s="12">
        <f t="shared" si="9"/>
        <v>2.1569257366467638</v>
      </c>
      <c r="R32" s="9">
        <f t="shared" si="10"/>
        <v>4.0532094166666672</v>
      </c>
      <c r="S32" s="13">
        <f t="shared" si="3"/>
        <v>0.53215255243845883</v>
      </c>
      <c r="T32" s="2">
        <f t="shared" si="11"/>
        <v>0.34</v>
      </c>
      <c r="U32" s="14">
        <f t="shared" si="12"/>
        <v>0.18093186782907603</v>
      </c>
      <c r="V32" s="13"/>
      <c r="W32" s="2"/>
      <c r="X32" s="14"/>
      <c r="Y32" s="2">
        <v>0.04</v>
      </c>
      <c r="Z32" s="2">
        <v>0.63</v>
      </c>
      <c r="AA32" s="2">
        <f t="shared" si="13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4"/>
        <v>4.4999999999999999E-4</v>
      </c>
      <c r="AQ32" s="1">
        <f t="shared" si="15"/>
        <v>0.20658186782907603</v>
      </c>
      <c r="AR32" s="9">
        <f t="shared" si="16"/>
        <v>119.21204166666666</v>
      </c>
      <c r="AS32" s="1">
        <f t="shared" si="17"/>
        <v>0.1</v>
      </c>
      <c r="AT32" s="1">
        <f t="shared" si="18"/>
        <v>0</v>
      </c>
      <c r="AU32" s="1">
        <f t="shared" si="19"/>
        <v>0</v>
      </c>
    </row>
    <row r="33" spans="1:48" x14ac:dyDescent="0.15">
      <c r="C33" s="7">
        <v>7</v>
      </c>
      <c r="D33" s="8">
        <v>17.855743209629299</v>
      </c>
      <c r="E33" s="10">
        <f t="shared" si="4"/>
        <v>18.945915136564601</v>
      </c>
      <c r="F33" s="7" t="s">
        <v>83</v>
      </c>
      <c r="G33" s="1">
        <v>8</v>
      </c>
      <c r="H33" s="9">
        <f t="shared" si="0"/>
        <v>17.855743209629299</v>
      </c>
      <c r="I33" s="9">
        <f t="shared" si="1"/>
        <v>291.00574320962926</v>
      </c>
      <c r="J33" s="9">
        <f t="shared" si="5"/>
        <v>0.1552749018054092</v>
      </c>
      <c r="K33" s="9">
        <f t="shared" si="6"/>
        <v>119.21204166666666</v>
      </c>
      <c r="L33" s="9">
        <f t="shared" si="7"/>
        <v>40.532094166666667</v>
      </c>
      <c r="M33" s="1" t="s">
        <v>83</v>
      </c>
      <c r="O33" s="9">
        <f t="shared" si="8"/>
        <v>141.56563437212822</v>
      </c>
      <c r="P33" s="9">
        <f t="shared" si="2"/>
        <v>21.981589976152669</v>
      </c>
      <c r="Q33" s="12">
        <f t="shared" si="9"/>
        <v>2.1981589976152671</v>
      </c>
      <c r="R33" s="9">
        <f t="shared" si="10"/>
        <v>4.0532094166666672</v>
      </c>
      <c r="S33" s="13">
        <f t="shared" si="3"/>
        <v>0.5423255429577627</v>
      </c>
      <c r="T33" s="2">
        <f t="shared" si="11"/>
        <v>0.34</v>
      </c>
      <c r="U33" s="14">
        <f t="shared" si="12"/>
        <v>0.18439068460563934</v>
      </c>
      <c r="V33" s="13"/>
      <c r="W33" s="2"/>
      <c r="X33" s="14"/>
      <c r="Y33" s="2">
        <v>0.04</v>
      </c>
      <c r="Z33" s="2">
        <v>0.63</v>
      </c>
      <c r="AA33" s="2">
        <f t="shared" si="13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4"/>
        <v>4.4999999999999999E-4</v>
      </c>
      <c r="AQ33" s="1">
        <f t="shared" si="15"/>
        <v>0.21004068460563935</v>
      </c>
      <c r="AR33" s="9">
        <f t="shared" si="16"/>
        <v>119.21204166666666</v>
      </c>
      <c r="AS33" s="1">
        <f t="shared" si="17"/>
        <v>0.1</v>
      </c>
      <c r="AT33" s="1">
        <f t="shared" si="18"/>
        <v>0</v>
      </c>
      <c r="AU33" s="1">
        <f t="shared" si="19"/>
        <v>0</v>
      </c>
    </row>
    <row r="34" spans="1:48" x14ac:dyDescent="0.15">
      <c r="C34" s="7">
        <v>8</v>
      </c>
      <c r="D34" s="8">
        <v>17.6841835747177</v>
      </c>
      <c r="E34" s="10">
        <f t="shared" si="4"/>
        <v>17.855743209629299</v>
      </c>
      <c r="F34" s="7" t="s">
        <v>83</v>
      </c>
      <c r="G34" s="1">
        <v>9</v>
      </c>
      <c r="H34" s="9">
        <f t="shared" si="0"/>
        <v>17.6841835747177</v>
      </c>
      <c r="I34" s="9">
        <f t="shared" si="1"/>
        <v>290.83418357471766</v>
      </c>
      <c r="J34" s="9">
        <f t="shared" si="5"/>
        <v>0.15224026781731553</v>
      </c>
      <c r="K34" s="9">
        <f t="shared" si="6"/>
        <v>119.21204166666666</v>
      </c>
      <c r="L34" s="9">
        <f t="shared" si="7"/>
        <v>40.532094166666667</v>
      </c>
      <c r="M34" s="1" t="s">
        <v>83</v>
      </c>
      <c r="O34" s="9">
        <f t="shared" si="8"/>
        <v>160.11613856264222</v>
      </c>
      <c r="P34" s="9">
        <f t="shared" si="2"/>
        <v>24.376123816651056</v>
      </c>
      <c r="Q34" s="12">
        <f t="shared" si="9"/>
        <v>2.4376123816651059</v>
      </c>
      <c r="R34" s="9">
        <f t="shared" si="10"/>
        <v>4.0532094166666672</v>
      </c>
      <c r="S34" s="13">
        <f t="shared" si="3"/>
        <v>0.60140301945458874</v>
      </c>
      <c r="T34" s="2">
        <f t="shared" si="11"/>
        <v>0.34</v>
      </c>
      <c r="U34" s="14">
        <f t="shared" si="12"/>
        <v>0.20447702661456019</v>
      </c>
      <c r="V34" s="13"/>
      <c r="W34" s="2"/>
      <c r="X34" s="14"/>
      <c r="Y34" s="2">
        <v>0.04</v>
      </c>
      <c r="Z34" s="2">
        <v>0.63</v>
      </c>
      <c r="AA34" s="2">
        <f t="shared" si="13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4"/>
        <v>4.4999999999999999E-4</v>
      </c>
      <c r="AQ34" s="1">
        <f t="shared" si="15"/>
        <v>0.23012702661456019</v>
      </c>
      <c r="AR34" s="9">
        <f t="shared" si="16"/>
        <v>119.21204166666666</v>
      </c>
      <c r="AS34" s="1">
        <f t="shared" si="17"/>
        <v>0.1</v>
      </c>
      <c r="AT34" s="1">
        <f t="shared" si="18"/>
        <v>0</v>
      </c>
      <c r="AU34" s="1">
        <f t="shared" si="19"/>
        <v>0</v>
      </c>
    </row>
    <row r="35" spans="1:48" x14ac:dyDescent="0.15">
      <c r="C35" s="7">
        <v>9</v>
      </c>
      <c r="D35" s="8">
        <v>12.7463770594872</v>
      </c>
      <c r="E35" s="10">
        <f t="shared" si="4"/>
        <v>17.6841835747177</v>
      </c>
      <c r="F35" s="7" t="s">
        <v>83</v>
      </c>
      <c r="G35" s="1">
        <v>10</v>
      </c>
      <c r="H35" s="9">
        <f t="shared" si="0"/>
        <v>12.7463770594872</v>
      </c>
      <c r="I35" s="9">
        <f t="shared" si="1"/>
        <v>285.89637705948718</v>
      </c>
      <c r="J35" s="9">
        <f t="shared" si="5"/>
        <v>8.5390639959492531E-2</v>
      </c>
      <c r="K35" s="9">
        <f t="shared" si="6"/>
        <v>119.21204166666666</v>
      </c>
      <c r="L35" s="9">
        <f t="shared" si="7"/>
        <v>40.532094166666667</v>
      </c>
      <c r="M35" s="1" t="s">
        <v>83</v>
      </c>
      <c r="O35" s="9">
        <f t="shared" si="8"/>
        <v>176.27210891265784</v>
      </c>
      <c r="P35" s="9">
        <f t="shared" si="2"/>
        <v>15.05198818706122</v>
      </c>
      <c r="Q35" s="12">
        <f t="shared" si="9"/>
        <v>1.505198818706122</v>
      </c>
      <c r="R35" s="9">
        <f t="shared" si="10"/>
        <v>4.0532094166666672</v>
      </c>
      <c r="S35" s="13">
        <f t="shared" si="3"/>
        <v>0.37135974581446318</v>
      </c>
      <c r="T35" s="2">
        <f t="shared" si="11"/>
        <v>0.34</v>
      </c>
      <c r="U35" s="14">
        <f t="shared" si="12"/>
        <v>0.1262623135769175</v>
      </c>
      <c r="V35" s="13"/>
      <c r="W35" s="2"/>
      <c r="X35" s="14"/>
      <c r="Y35" s="2">
        <v>0.04</v>
      </c>
      <c r="Z35" s="2">
        <v>0.63</v>
      </c>
      <c r="AA35" s="2">
        <f t="shared" si="13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4"/>
        <v>4.4999999999999999E-4</v>
      </c>
      <c r="AQ35" s="1">
        <f t="shared" si="15"/>
        <v>0.15191231357691751</v>
      </c>
      <c r="AR35" s="9">
        <f t="shared" si="16"/>
        <v>119.21204166666666</v>
      </c>
      <c r="AS35" s="1">
        <f t="shared" si="17"/>
        <v>0.1</v>
      </c>
      <c r="AT35" s="1">
        <f t="shared" si="18"/>
        <v>0</v>
      </c>
      <c r="AU35" s="1">
        <f t="shared" si="19"/>
        <v>0</v>
      </c>
    </row>
    <row r="36" spans="1:48" x14ac:dyDescent="0.15">
      <c r="C36" s="7">
        <v>10</v>
      </c>
      <c r="D36" s="8">
        <v>9.1201564171921792</v>
      </c>
      <c r="E36" s="10">
        <f t="shared" si="4"/>
        <v>12.7463770594872</v>
      </c>
      <c r="F36" s="7" t="s">
        <v>83</v>
      </c>
      <c r="G36" s="1">
        <v>11</v>
      </c>
      <c r="H36" s="9">
        <f t="shared" si="0"/>
        <v>9.1201564171921792</v>
      </c>
      <c r="I36" s="9">
        <f t="shared" si="1"/>
        <v>282.27015641719214</v>
      </c>
      <c r="J36" s="9">
        <f t="shared" si="5"/>
        <v>5.5131323527059579E-2</v>
      </c>
      <c r="K36" s="9">
        <f t="shared" si="6"/>
        <v>119.21204166666666</v>
      </c>
      <c r="L36" s="9">
        <f t="shared" si="7"/>
        <v>40.532094166666667</v>
      </c>
      <c r="M36" s="1" t="s">
        <v>85</v>
      </c>
      <c r="N36" s="9">
        <f>(O35-P35)*C21/100</f>
        <v>153.15911468931679</v>
      </c>
      <c r="O36" s="9">
        <f t="shared" si="8"/>
        <v>48.593100202946488</v>
      </c>
      <c r="P36" s="9">
        <f t="shared" si="2"/>
        <v>2.6790019284714672</v>
      </c>
      <c r="Q36" s="12">
        <f t="shared" si="9"/>
        <v>0.26790019284714672</v>
      </c>
      <c r="R36" s="9">
        <f t="shared" si="10"/>
        <v>4.0532094166666672</v>
      </c>
      <c r="S36" s="13">
        <f t="shared" si="3"/>
        <v>6.6095818228771919E-2</v>
      </c>
      <c r="T36" s="2">
        <f t="shared" si="11"/>
        <v>0.34</v>
      </c>
      <c r="U36" s="14">
        <f t="shared" si="12"/>
        <v>2.2472578197782454E-2</v>
      </c>
      <c r="V36" s="13"/>
      <c r="W36" s="2"/>
      <c r="X36" s="14"/>
      <c r="Y36" s="2">
        <v>0.02</v>
      </c>
      <c r="Z36" s="2">
        <v>0.63</v>
      </c>
      <c r="AA36" s="2">
        <f t="shared" si="13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4"/>
        <v>2.9999999999999997E-4</v>
      </c>
      <c r="AQ36" s="1">
        <f t="shared" si="15"/>
        <v>3.5372578197782452E-2</v>
      </c>
      <c r="AR36" s="9">
        <f t="shared" si="16"/>
        <v>119.21204166666666</v>
      </c>
      <c r="AS36" s="1">
        <f t="shared" si="17"/>
        <v>0.1</v>
      </c>
      <c r="AT36" s="1">
        <f t="shared" si="18"/>
        <v>0</v>
      </c>
      <c r="AU36" s="1">
        <f t="shared" si="19"/>
        <v>0</v>
      </c>
    </row>
    <row r="37" spans="1:48" x14ac:dyDescent="0.15">
      <c r="C37" s="7">
        <v>11</v>
      </c>
      <c r="D37" s="8">
        <v>3.8159694189600102</v>
      </c>
      <c r="E37" s="10">
        <f t="shared" si="4"/>
        <v>9.1201564171921792</v>
      </c>
      <c r="F37" s="7" t="s">
        <v>85</v>
      </c>
      <c r="G37" s="1">
        <v>12</v>
      </c>
      <c r="H37" s="9">
        <f t="shared" si="0"/>
        <v>3.8159694189600102</v>
      </c>
      <c r="I37" s="9">
        <f t="shared" si="1"/>
        <v>276.96596941896001</v>
      </c>
      <c r="J37" s="9">
        <f t="shared" si="5"/>
        <v>2.8477405152662918E-2</v>
      </c>
      <c r="K37" s="9">
        <f t="shared" si="6"/>
        <v>119.21204166666666</v>
      </c>
      <c r="L37" s="9">
        <f t="shared" si="7"/>
        <v>40.532094166666667</v>
      </c>
      <c r="M37" s="1" t="s">
        <v>83</v>
      </c>
      <c r="O37" s="9">
        <f t="shared" si="8"/>
        <v>86.44619244114169</v>
      </c>
      <c r="P37" s="9">
        <f t="shared" si="2"/>
        <v>2.4617632460514587</v>
      </c>
      <c r="Q37" s="12">
        <f t="shared" si="9"/>
        <v>0.24617632460514588</v>
      </c>
      <c r="R37" s="9">
        <f t="shared" si="10"/>
        <v>4.0532094166666672</v>
      </c>
      <c r="S37" s="13">
        <f t="shared" si="3"/>
        <v>6.0736147407749699E-2</v>
      </c>
      <c r="T37" s="2">
        <f t="shared" si="11"/>
        <v>0.34</v>
      </c>
      <c r="U37" s="14">
        <f t="shared" si="12"/>
        <v>2.0650290118634899E-2</v>
      </c>
      <c r="V37" s="13"/>
      <c r="W37" s="2"/>
      <c r="X37" s="14"/>
      <c r="Y37" s="2">
        <v>0.02</v>
      </c>
      <c r="Z37" s="2">
        <v>0.63</v>
      </c>
      <c r="AA37" s="2">
        <f t="shared" si="13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4"/>
        <v>2.9999999999999997E-4</v>
      </c>
      <c r="AQ37" s="1">
        <f t="shared" si="15"/>
        <v>3.3550290118634897E-2</v>
      </c>
      <c r="AR37" s="9">
        <f t="shared" si="16"/>
        <v>119.21204166666666</v>
      </c>
      <c r="AS37" s="1">
        <f t="shared" si="17"/>
        <v>0.1</v>
      </c>
      <c r="AT37" s="1">
        <f t="shared" si="18"/>
        <v>0</v>
      </c>
      <c r="AU37" s="1">
        <f t="shared" si="19"/>
        <v>0</v>
      </c>
      <c r="AV37" s="1">
        <f>SUM(AU26:AU37)</f>
        <v>0</v>
      </c>
    </row>
    <row r="38" spans="1:48" x14ac:dyDescent="0.15">
      <c r="C38" s="7">
        <v>12</v>
      </c>
      <c r="D38" s="8">
        <v>0.243880842719053</v>
      </c>
      <c r="E38" s="10">
        <f t="shared" si="4"/>
        <v>3.8159694189600102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-0.280124886645161</v>
      </c>
      <c r="E42" s="7"/>
      <c r="F42" s="7"/>
      <c r="G42" s="1">
        <v>1</v>
      </c>
      <c r="H42" s="9">
        <f t="shared" ref="H42:H53" si="20">E43</f>
        <v>-0.280124886645161</v>
      </c>
      <c r="I42" s="9">
        <f t="shared" ref="I42:I53" si="21">H42+273.15</f>
        <v>272.86987511335479</v>
      </c>
      <c r="J42" s="9">
        <f t="shared" ref="J42:J53" si="22">EXP(($C$15*(I42-$C$13))/($C$16*I42*$C$13))</f>
        <v>1.6800199867343449E-2</v>
      </c>
      <c r="K42" s="9">
        <f>$B$42/12</f>
        <v>136.875</v>
      </c>
      <c r="L42" s="9">
        <f>K42*$B$43/100</f>
        <v>58.856250000000003</v>
      </c>
      <c r="M42" s="1" t="s">
        <v>83</v>
      </c>
      <c r="O42" s="9">
        <f>L42</f>
        <v>58.856250000000003</v>
      </c>
      <c r="P42" s="9">
        <f t="shared" ref="P42:P53" si="23">O42*J42</f>
        <v>0.98879676344233292</v>
      </c>
      <c r="Q42" s="12">
        <f>P42*$B$44</f>
        <v>0.23731122322615988</v>
      </c>
      <c r="R42" s="9">
        <f>L42*$B$44</f>
        <v>14.125500000000001</v>
      </c>
      <c r="S42" s="13">
        <f t="shared" ref="S42:S53" si="24">Q42/R42</f>
        <v>1.6800199867343449E-2</v>
      </c>
      <c r="T42" s="2">
        <f>$B$43/100</f>
        <v>0.43</v>
      </c>
      <c r="U42" s="14">
        <f t="shared" ref="U42:U53" si="25">S42*T42</f>
        <v>7.2240859429576832E-3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26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27">AO42*AN42</f>
        <v>2.6000000000000003E-3</v>
      </c>
      <c r="AQ42" s="1">
        <f>(AP42+AM42+AD42+AA42+U42+X42+AG42+AJ42)</f>
        <v>1.5644085942957683E-2</v>
      </c>
      <c r="AR42" s="9">
        <f>$B$42/12</f>
        <v>136.875</v>
      </c>
      <c r="AS42" s="1">
        <f>$B$44</f>
        <v>0.24</v>
      </c>
      <c r="AT42" s="1">
        <f>$E$3/12</f>
        <v>156626.66666666666</v>
      </c>
      <c r="AU42" s="1">
        <f t="shared" ref="AU42:AU53" si="28">AT42*10000*AS42*0.67*AR42*AQ42</f>
        <v>539294604.24256778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29">D27</f>
        <v>-3.3115658510981398</v>
      </c>
      <c r="E43" s="10">
        <f t="shared" ref="E43:E54" si="30">D42</f>
        <v>-0.280124886645161</v>
      </c>
      <c r="F43" s="7" t="s">
        <v>83</v>
      </c>
      <c r="G43" s="1">
        <v>2</v>
      </c>
      <c r="H43" s="9">
        <f t="shared" si="20"/>
        <v>-3.3115658510981398</v>
      </c>
      <c r="I43" s="9">
        <f t="shared" si="21"/>
        <v>269.83843414890185</v>
      </c>
      <c r="J43" s="9">
        <f t="shared" si="22"/>
        <v>1.1251697519209873E-2</v>
      </c>
      <c r="K43" s="9">
        <f t="shared" ref="K43:K53" si="31">$B$42/12</f>
        <v>136.875</v>
      </c>
      <c r="L43" s="9">
        <f t="shared" ref="L43:L53" si="32">K43*$B$43/100</f>
        <v>58.856250000000003</v>
      </c>
      <c r="M43" s="1" t="s">
        <v>83</v>
      </c>
      <c r="O43" s="9">
        <f t="shared" ref="O43:O53" si="33">L43+O42-P42-N43</f>
        <v>116.72370323655767</v>
      </c>
      <c r="P43" s="9">
        <f t="shared" si="23"/>
        <v>1.3133398021397653</v>
      </c>
      <c r="Q43" s="12">
        <f t="shared" ref="Q43:Q53" si="34">P43*$B$44</f>
        <v>0.31520155251354365</v>
      </c>
      <c r="R43" s="9">
        <f>L43*$B$44</f>
        <v>14.125500000000001</v>
      </c>
      <c r="S43" s="13">
        <f t="shared" si="24"/>
        <v>2.2314364271250126E-2</v>
      </c>
      <c r="T43" s="2">
        <f t="shared" ref="T43:T53" si="35">$B$43/100</f>
        <v>0.43</v>
      </c>
      <c r="U43" s="14">
        <f t="shared" si="25"/>
        <v>9.5951766366375538E-3</v>
      </c>
      <c r="V43" s="13"/>
      <c r="W43" s="2"/>
      <c r="X43" s="14"/>
      <c r="Y43" s="2">
        <v>0.02</v>
      </c>
      <c r="Z43" s="2">
        <v>0.28999999999999998</v>
      </c>
      <c r="AA43" s="2">
        <f t="shared" si="26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ref="AG43:AG53" si="36">AE43*AF43</f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27"/>
        <v>2.6000000000000003E-3</v>
      </c>
      <c r="AQ43" s="1">
        <f t="shared" ref="AQ43:AQ53" si="37">(AP43+AM43+AD43+AA43+U43+X43+AG43+AJ43)</f>
        <v>1.8015176636637553E-2</v>
      </c>
      <c r="AR43" s="9">
        <f t="shared" ref="AR43:AR53" si="38">$B$42/12</f>
        <v>136.875</v>
      </c>
      <c r="AS43" s="1">
        <f t="shared" ref="AS43:AS53" si="39">$B$44</f>
        <v>0.24</v>
      </c>
      <c r="AT43" s="1">
        <f t="shared" ref="AT43:AT53" si="40">$E$3/12</f>
        <v>156626.66666666666</v>
      </c>
      <c r="AU43" s="1">
        <f t="shared" si="28"/>
        <v>621032611.94297588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29"/>
        <v>0.82490812760078402</v>
      </c>
      <c r="E44" s="10">
        <f t="shared" si="30"/>
        <v>-3.3115658510981398</v>
      </c>
      <c r="F44" s="7" t="s">
        <v>83</v>
      </c>
      <c r="G44" s="1">
        <v>3</v>
      </c>
      <c r="H44" s="9">
        <f t="shared" si="20"/>
        <v>0.82490812760078402</v>
      </c>
      <c r="I44" s="9">
        <f t="shared" si="21"/>
        <v>273.97490812760077</v>
      </c>
      <c r="J44" s="9">
        <f t="shared" si="22"/>
        <v>1.9400754134699438E-2</v>
      </c>
      <c r="K44" s="9">
        <f t="shared" si="31"/>
        <v>136.875</v>
      </c>
      <c r="L44" s="9">
        <f t="shared" si="32"/>
        <v>58.856250000000003</v>
      </c>
      <c r="M44" s="1" t="s">
        <v>83</v>
      </c>
      <c r="O44" s="9">
        <f t="shared" si="33"/>
        <v>174.26661343441793</v>
      </c>
      <c r="P44" s="9">
        <f t="shared" si="23"/>
        <v>3.3809037211278525</v>
      </c>
      <c r="Q44" s="12">
        <f t="shared" si="34"/>
        <v>0.81141689307068454</v>
      </c>
      <c r="R44" s="9">
        <f t="shared" ref="R44:R53" si="41">L44*$B$44</f>
        <v>14.125500000000001</v>
      </c>
      <c r="S44" s="13">
        <f t="shared" si="24"/>
        <v>5.7443410362159532E-2</v>
      </c>
      <c r="T44" s="2">
        <f t="shared" si="35"/>
        <v>0.43</v>
      </c>
      <c r="U44" s="14">
        <f t="shared" si="25"/>
        <v>2.4700666455728597E-2</v>
      </c>
      <c r="V44" s="13"/>
      <c r="W44" s="2"/>
      <c r="X44" s="14"/>
      <c r="Y44" s="2">
        <v>0.02</v>
      </c>
      <c r="Z44" s="2">
        <v>0.28999999999999998</v>
      </c>
      <c r="AA44" s="2">
        <f t="shared" si="26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6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27"/>
        <v>2.6000000000000003E-3</v>
      </c>
      <c r="AQ44" s="1">
        <f t="shared" si="37"/>
        <v>3.3120666455728594E-2</v>
      </c>
      <c r="AR44" s="9">
        <f t="shared" si="38"/>
        <v>136.875</v>
      </c>
      <c r="AS44" s="1">
        <f t="shared" si="39"/>
        <v>0.24</v>
      </c>
      <c r="AT44" s="1">
        <f t="shared" si="40"/>
        <v>156626.66666666666</v>
      </c>
      <c r="AU44" s="1">
        <f t="shared" si="28"/>
        <v>1141760328.7031851</v>
      </c>
    </row>
    <row r="45" spans="1:48" x14ac:dyDescent="0.15">
      <c r="C45" s="7">
        <v>3</v>
      </c>
      <c r="D45" s="7">
        <f t="shared" si="29"/>
        <v>4.16591027508401</v>
      </c>
      <c r="E45" s="10">
        <f t="shared" si="30"/>
        <v>0.82490812760078402</v>
      </c>
      <c r="F45" s="7" t="s">
        <v>83</v>
      </c>
      <c r="G45" s="1">
        <v>4</v>
      </c>
      <c r="H45" s="9">
        <f t="shared" si="20"/>
        <v>4.16591027508401</v>
      </c>
      <c r="I45" s="9">
        <f t="shared" si="21"/>
        <v>277.31591027508398</v>
      </c>
      <c r="J45" s="9">
        <f t="shared" si="22"/>
        <v>2.9769154603586586E-2</v>
      </c>
      <c r="K45" s="9">
        <f t="shared" si="31"/>
        <v>136.875</v>
      </c>
      <c r="L45" s="9">
        <f t="shared" si="32"/>
        <v>58.856250000000003</v>
      </c>
      <c r="M45" s="1" t="s">
        <v>83</v>
      </c>
      <c r="O45" s="9">
        <f t="shared" si="33"/>
        <v>229.74195971329007</v>
      </c>
      <c r="P45" s="9">
        <f t="shared" si="23"/>
        <v>6.8392239176358931</v>
      </c>
      <c r="Q45" s="12">
        <f t="shared" si="34"/>
        <v>1.6414137402326143</v>
      </c>
      <c r="R45" s="9">
        <f t="shared" si="41"/>
        <v>14.125500000000001</v>
      </c>
      <c r="S45" s="13">
        <f t="shared" si="24"/>
        <v>0.11620216914322426</v>
      </c>
      <c r="T45" s="2">
        <f t="shared" si="35"/>
        <v>0.43</v>
      </c>
      <c r="U45" s="14">
        <f t="shared" si="25"/>
        <v>4.9966932731586429E-2</v>
      </c>
      <c r="V45" s="13"/>
      <c r="W45" s="2"/>
      <c r="X45" s="14"/>
      <c r="Y45" s="2">
        <v>0.02</v>
      </c>
      <c r="Z45" s="2">
        <v>0.28999999999999998</v>
      </c>
      <c r="AA45" s="2">
        <f t="shared" si="26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6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27"/>
        <v>2.6000000000000003E-3</v>
      </c>
      <c r="AQ45" s="1">
        <f t="shared" si="37"/>
        <v>5.8386932731586426E-2</v>
      </c>
      <c r="AR45" s="9">
        <f t="shared" si="38"/>
        <v>136.875</v>
      </c>
      <c r="AS45" s="1">
        <f t="shared" si="39"/>
        <v>0.24</v>
      </c>
      <c r="AT45" s="1">
        <f t="shared" si="40"/>
        <v>156626.66666666666</v>
      </c>
      <c r="AU45" s="1">
        <f t="shared" si="28"/>
        <v>2012757913.4524512</v>
      </c>
    </row>
    <row r="46" spans="1:48" x14ac:dyDescent="0.15">
      <c r="C46" s="7">
        <v>4</v>
      </c>
      <c r="D46" s="7">
        <f t="shared" si="29"/>
        <v>7.6277931610155099</v>
      </c>
      <c r="E46" s="10">
        <f t="shared" si="30"/>
        <v>4.16591027508401</v>
      </c>
      <c r="F46" s="7" t="s">
        <v>83</v>
      </c>
      <c r="G46" s="1">
        <v>5</v>
      </c>
      <c r="H46" s="9">
        <f t="shared" si="20"/>
        <v>7.6277931610155099</v>
      </c>
      <c r="I46" s="9">
        <f t="shared" si="21"/>
        <v>280.7777931610155</v>
      </c>
      <c r="J46" s="9">
        <f t="shared" si="22"/>
        <v>4.5895899374268627E-2</v>
      </c>
      <c r="K46" s="9">
        <f t="shared" si="31"/>
        <v>136.875</v>
      </c>
      <c r="L46" s="9">
        <f t="shared" si="32"/>
        <v>58.856250000000003</v>
      </c>
      <c r="M46" s="1" t="s">
        <v>85</v>
      </c>
      <c r="N46" s="9">
        <f>(O45-P45)*$C$21/100</f>
        <v>211.75759900587144</v>
      </c>
      <c r="O46" s="9">
        <f t="shared" si="33"/>
        <v>70.001386789782771</v>
      </c>
      <c r="P46" s="9">
        <f t="shared" si="23"/>
        <v>3.2127766041631274</v>
      </c>
      <c r="Q46" s="12">
        <f t="shared" si="34"/>
        <v>0.77106638499915059</v>
      </c>
      <c r="R46" s="9">
        <f t="shared" si="41"/>
        <v>14.125500000000001</v>
      </c>
      <c r="S46" s="13">
        <f t="shared" si="24"/>
        <v>5.4586838341945457E-2</v>
      </c>
      <c r="T46" s="2">
        <f t="shared" si="35"/>
        <v>0.43</v>
      </c>
      <c r="U46" s="14">
        <f t="shared" si="25"/>
        <v>2.3472340487036544E-2</v>
      </c>
      <c r="V46" s="13"/>
      <c r="W46" s="2"/>
      <c r="X46" s="14"/>
      <c r="Y46" s="2">
        <v>0.02</v>
      </c>
      <c r="Z46" s="2">
        <v>0.28999999999999998</v>
      </c>
      <c r="AA46" s="2">
        <f t="shared" si="26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6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27"/>
        <v>2.6000000000000003E-3</v>
      </c>
      <c r="AQ46" s="1">
        <f t="shared" si="37"/>
        <v>3.1892340487036541E-2</v>
      </c>
      <c r="AR46" s="9">
        <f t="shared" si="38"/>
        <v>136.875</v>
      </c>
      <c r="AS46" s="1">
        <f t="shared" si="39"/>
        <v>0.24</v>
      </c>
      <c r="AT46" s="1">
        <f t="shared" si="40"/>
        <v>156626.66666666666</v>
      </c>
      <c r="AU46" s="1">
        <f t="shared" si="28"/>
        <v>1099416559.3335948</v>
      </c>
    </row>
    <row r="47" spans="1:48" x14ac:dyDescent="0.15">
      <c r="C47" s="7">
        <v>5</v>
      </c>
      <c r="D47" s="7">
        <f t="shared" si="29"/>
        <v>8.5638199089019391</v>
      </c>
      <c r="E47" s="10">
        <f t="shared" si="30"/>
        <v>7.6277931610155099</v>
      </c>
      <c r="F47" s="7" t="s">
        <v>85</v>
      </c>
      <c r="G47" s="1">
        <v>6</v>
      </c>
      <c r="H47" s="9">
        <f t="shared" si="20"/>
        <v>8.5638199089019391</v>
      </c>
      <c r="I47" s="9">
        <f t="shared" si="21"/>
        <v>281.71381990890194</v>
      </c>
      <c r="J47" s="9">
        <f t="shared" si="22"/>
        <v>5.1500790967139956E-2</v>
      </c>
      <c r="K47" s="9">
        <f t="shared" si="31"/>
        <v>136.875</v>
      </c>
      <c r="L47" s="9">
        <f t="shared" si="32"/>
        <v>58.856250000000003</v>
      </c>
      <c r="M47" s="1" t="s">
        <v>83</v>
      </c>
      <c r="O47" s="9">
        <f t="shared" si="33"/>
        <v>125.64486018561963</v>
      </c>
      <c r="P47" s="9">
        <f t="shared" si="23"/>
        <v>6.4708096805151225</v>
      </c>
      <c r="Q47" s="12">
        <f t="shared" si="34"/>
        <v>1.5529943233236294</v>
      </c>
      <c r="R47" s="9">
        <f t="shared" si="41"/>
        <v>14.125500000000001</v>
      </c>
      <c r="S47" s="13">
        <f t="shared" si="24"/>
        <v>0.10994260899250499</v>
      </c>
      <c r="T47" s="2">
        <f t="shared" si="35"/>
        <v>0.43</v>
      </c>
      <c r="U47" s="14">
        <f t="shared" si="25"/>
        <v>4.7275321866777145E-2</v>
      </c>
      <c r="V47" s="13"/>
      <c r="W47" s="2"/>
      <c r="X47" s="14"/>
      <c r="Y47" s="2">
        <v>0.02</v>
      </c>
      <c r="Z47" s="2">
        <v>0.28999999999999998</v>
      </c>
      <c r="AA47" s="2">
        <f t="shared" si="26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6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27"/>
        <v>2.6000000000000003E-3</v>
      </c>
      <c r="AQ47" s="1">
        <f t="shared" si="37"/>
        <v>5.5695321866777142E-2</v>
      </c>
      <c r="AR47" s="9">
        <f t="shared" si="38"/>
        <v>136.875</v>
      </c>
      <c r="AS47" s="1">
        <f t="shared" si="39"/>
        <v>0.24</v>
      </c>
      <c r="AT47" s="1">
        <f t="shared" si="40"/>
        <v>156626.66666666666</v>
      </c>
      <c r="AU47" s="1">
        <f t="shared" si="28"/>
        <v>1919970695.2407181</v>
      </c>
    </row>
    <row r="48" spans="1:48" x14ac:dyDescent="0.15">
      <c r="C48" s="7">
        <v>6</v>
      </c>
      <c r="D48" s="7">
        <f t="shared" si="29"/>
        <v>18.945915136564601</v>
      </c>
      <c r="E48" s="10">
        <f t="shared" si="30"/>
        <v>8.5638199089019391</v>
      </c>
      <c r="F48" s="7" t="s">
        <v>83</v>
      </c>
      <c r="G48" s="1">
        <v>7</v>
      </c>
      <c r="H48" s="9">
        <f t="shared" si="20"/>
        <v>18.945915136564601</v>
      </c>
      <c r="I48" s="9">
        <f t="shared" si="21"/>
        <v>292.0959151365646</v>
      </c>
      <c r="J48" s="9">
        <f t="shared" si="22"/>
        <v>0.17592793797232303</v>
      </c>
      <c r="K48" s="9">
        <f t="shared" si="31"/>
        <v>136.875</v>
      </c>
      <c r="L48" s="9">
        <f t="shared" si="32"/>
        <v>58.856250000000003</v>
      </c>
      <c r="M48" s="1" t="s">
        <v>83</v>
      </c>
      <c r="O48" s="9">
        <f t="shared" si="33"/>
        <v>178.03030050510452</v>
      </c>
      <c r="P48" s="9">
        <f t="shared" si="23"/>
        <v>31.320503664456059</v>
      </c>
      <c r="Q48" s="12">
        <f t="shared" si="34"/>
        <v>7.5169208794694535</v>
      </c>
      <c r="R48" s="9">
        <f t="shared" si="41"/>
        <v>14.125500000000001</v>
      </c>
      <c r="S48" s="13">
        <f t="shared" si="24"/>
        <v>0.53215255243845905</v>
      </c>
      <c r="T48" s="2">
        <f t="shared" si="35"/>
        <v>0.43</v>
      </c>
      <c r="U48" s="14">
        <f t="shared" si="25"/>
        <v>0.22882559754853737</v>
      </c>
      <c r="V48" s="13"/>
      <c r="W48" s="2"/>
      <c r="X48" s="14"/>
      <c r="Y48" s="2">
        <v>0.04</v>
      </c>
      <c r="Z48" s="2">
        <v>0.28999999999999998</v>
      </c>
      <c r="AA48" s="2">
        <f t="shared" si="26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6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27"/>
        <v>3.8999999999999998E-3</v>
      </c>
      <c r="AQ48" s="1">
        <f t="shared" si="37"/>
        <v>0.24442559754853738</v>
      </c>
      <c r="AR48" s="9">
        <f t="shared" si="38"/>
        <v>136.875</v>
      </c>
      <c r="AS48" s="1">
        <f t="shared" si="39"/>
        <v>0.24</v>
      </c>
      <c r="AT48" s="1">
        <f t="shared" si="40"/>
        <v>156626.66666666666</v>
      </c>
      <c r="AU48" s="1">
        <f t="shared" si="28"/>
        <v>8426021589.074069</v>
      </c>
    </row>
    <row r="49" spans="1:48" x14ac:dyDescent="0.15">
      <c r="C49" s="7">
        <v>7</v>
      </c>
      <c r="D49" s="7">
        <f t="shared" si="29"/>
        <v>17.855743209629299</v>
      </c>
      <c r="E49" s="10">
        <f t="shared" si="30"/>
        <v>18.945915136564601</v>
      </c>
      <c r="F49" s="7" t="s">
        <v>83</v>
      </c>
      <c r="G49" s="1">
        <v>8</v>
      </c>
      <c r="H49" s="9">
        <f t="shared" si="20"/>
        <v>17.855743209629299</v>
      </c>
      <c r="I49" s="9">
        <f t="shared" si="21"/>
        <v>291.00574320962926</v>
      </c>
      <c r="J49" s="9">
        <f t="shared" si="22"/>
        <v>0.1552749018054092</v>
      </c>
      <c r="K49" s="9">
        <f t="shared" si="31"/>
        <v>136.875</v>
      </c>
      <c r="L49" s="9">
        <f t="shared" si="32"/>
        <v>58.856250000000003</v>
      </c>
      <c r="M49" s="1" t="s">
        <v>83</v>
      </c>
      <c r="O49" s="9">
        <f t="shared" si="33"/>
        <v>205.56604684064848</v>
      </c>
      <c r="P49" s="9">
        <f t="shared" si="23"/>
        <v>31.919247737707842</v>
      </c>
      <c r="Q49" s="12">
        <f t="shared" si="34"/>
        <v>7.660619457049882</v>
      </c>
      <c r="R49" s="9">
        <f t="shared" si="41"/>
        <v>14.125500000000001</v>
      </c>
      <c r="S49" s="13">
        <f t="shared" si="24"/>
        <v>0.54232554295776303</v>
      </c>
      <c r="T49" s="2">
        <f t="shared" si="35"/>
        <v>0.43</v>
      </c>
      <c r="U49" s="14">
        <f t="shared" si="25"/>
        <v>0.2331999834718381</v>
      </c>
      <c r="V49" s="13"/>
      <c r="W49" s="2"/>
      <c r="X49" s="14"/>
      <c r="Y49" s="2">
        <v>0.04</v>
      </c>
      <c r="Z49" s="2">
        <v>0.28999999999999998</v>
      </c>
      <c r="AA49" s="2">
        <f t="shared" si="26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6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27"/>
        <v>3.8999999999999998E-3</v>
      </c>
      <c r="AQ49" s="1">
        <f t="shared" si="37"/>
        <v>0.24879998347183807</v>
      </c>
      <c r="AR49" s="9">
        <f t="shared" si="38"/>
        <v>136.875</v>
      </c>
      <c r="AS49" s="1">
        <f t="shared" si="39"/>
        <v>0.24</v>
      </c>
      <c r="AT49" s="1">
        <f t="shared" si="40"/>
        <v>156626.66666666666</v>
      </c>
      <c r="AU49" s="1">
        <f t="shared" si="28"/>
        <v>8576818684.788867</v>
      </c>
    </row>
    <row r="50" spans="1:48" x14ac:dyDescent="0.15">
      <c r="C50" s="7">
        <v>8</v>
      </c>
      <c r="D50" s="7">
        <f t="shared" si="29"/>
        <v>17.6841835747177</v>
      </c>
      <c r="E50" s="10">
        <f t="shared" si="30"/>
        <v>17.855743209629299</v>
      </c>
      <c r="F50" s="7" t="s">
        <v>83</v>
      </c>
      <c r="G50" s="1">
        <v>9</v>
      </c>
      <c r="H50" s="9">
        <f t="shared" si="20"/>
        <v>17.6841835747177</v>
      </c>
      <c r="I50" s="9">
        <f t="shared" si="21"/>
        <v>290.83418357471766</v>
      </c>
      <c r="J50" s="9">
        <f t="shared" si="22"/>
        <v>0.15224026781731553</v>
      </c>
      <c r="K50" s="9">
        <f t="shared" si="31"/>
        <v>136.875</v>
      </c>
      <c r="L50" s="9">
        <f t="shared" si="32"/>
        <v>58.856250000000003</v>
      </c>
      <c r="M50" s="1" t="s">
        <v>83</v>
      </c>
      <c r="O50" s="9">
        <f t="shared" si="33"/>
        <v>232.50304910294062</v>
      </c>
      <c r="P50" s="9">
        <f t="shared" si="23"/>
        <v>35.396326463774145</v>
      </c>
      <c r="Q50" s="12">
        <f t="shared" si="34"/>
        <v>8.4951183513057948</v>
      </c>
      <c r="R50" s="9">
        <f t="shared" si="41"/>
        <v>14.125500000000001</v>
      </c>
      <c r="S50" s="13">
        <f t="shared" si="24"/>
        <v>0.60140301945458885</v>
      </c>
      <c r="T50" s="2">
        <f t="shared" si="35"/>
        <v>0.43</v>
      </c>
      <c r="U50" s="14">
        <f t="shared" si="25"/>
        <v>0.25860329836547319</v>
      </c>
      <c r="V50" s="13"/>
      <c r="W50" s="2"/>
      <c r="X50" s="14"/>
      <c r="Y50" s="2">
        <v>0.04</v>
      </c>
      <c r="Z50" s="2">
        <v>0.28999999999999998</v>
      </c>
      <c r="AA50" s="2">
        <f t="shared" si="26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6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27"/>
        <v>3.8999999999999998E-3</v>
      </c>
      <c r="AQ50" s="1">
        <f t="shared" si="37"/>
        <v>0.27420329836547319</v>
      </c>
      <c r="AR50" s="9">
        <f t="shared" si="38"/>
        <v>136.875</v>
      </c>
      <c r="AS50" s="1">
        <f t="shared" si="39"/>
        <v>0.24</v>
      </c>
      <c r="AT50" s="1">
        <f t="shared" si="40"/>
        <v>156626.66666666666</v>
      </c>
      <c r="AU50" s="1">
        <f t="shared" si="28"/>
        <v>9452540711.7558308</v>
      </c>
    </row>
    <row r="51" spans="1:48" x14ac:dyDescent="0.15">
      <c r="C51" s="7">
        <v>9</v>
      </c>
      <c r="D51" s="7">
        <f t="shared" si="29"/>
        <v>12.7463770594872</v>
      </c>
      <c r="E51" s="10">
        <f t="shared" si="30"/>
        <v>17.6841835747177</v>
      </c>
      <c r="F51" s="7" t="s">
        <v>83</v>
      </c>
      <c r="G51" s="1">
        <v>10</v>
      </c>
      <c r="H51" s="9">
        <f t="shared" si="20"/>
        <v>12.7463770594872</v>
      </c>
      <c r="I51" s="9">
        <f t="shared" si="21"/>
        <v>285.89637705948718</v>
      </c>
      <c r="J51" s="9">
        <f t="shared" si="22"/>
        <v>8.5390639959492531E-2</v>
      </c>
      <c r="K51" s="9">
        <f t="shared" si="31"/>
        <v>136.875</v>
      </c>
      <c r="L51" s="9">
        <f t="shared" si="32"/>
        <v>58.856250000000003</v>
      </c>
      <c r="M51" s="1" t="s">
        <v>83</v>
      </c>
      <c r="O51" s="9">
        <f t="shared" si="33"/>
        <v>255.96297263916648</v>
      </c>
      <c r="P51" s="9">
        <f t="shared" si="23"/>
        <v>21.856842039592504</v>
      </c>
      <c r="Q51" s="12">
        <f t="shared" si="34"/>
        <v>5.2456420895022005</v>
      </c>
      <c r="R51" s="9">
        <f t="shared" si="41"/>
        <v>14.125500000000001</v>
      </c>
      <c r="S51" s="13">
        <f t="shared" si="24"/>
        <v>0.37135974581446324</v>
      </c>
      <c r="T51" s="2">
        <f t="shared" si="35"/>
        <v>0.43</v>
      </c>
      <c r="U51" s="14">
        <f t="shared" si="25"/>
        <v>0.15968469070021918</v>
      </c>
      <c r="V51" s="13"/>
      <c r="W51" s="2"/>
      <c r="X51" s="14"/>
      <c r="Y51" s="2">
        <v>0.04</v>
      </c>
      <c r="Z51" s="2">
        <v>0.28999999999999998</v>
      </c>
      <c r="AA51" s="2">
        <f t="shared" si="26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6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27"/>
        <v>3.8999999999999998E-3</v>
      </c>
      <c r="AQ51" s="1">
        <f t="shared" si="37"/>
        <v>0.17528469070021918</v>
      </c>
      <c r="AR51" s="9">
        <f t="shared" si="38"/>
        <v>136.875</v>
      </c>
      <c r="AS51" s="1">
        <f t="shared" si="39"/>
        <v>0.24</v>
      </c>
      <c r="AT51" s="1">
        <f t="shared" si="40"/>
        <v>156626.66666666666</v>
      </c>
      <c r="AU51" s="1">
        <f t="shared" si="28"/>
        <v>6042544655.2541552</v>
      </c>
    </row>
    <row r="52" spans="1:48" x14ac:dyDescent="0.15">
      <c r="C52" s="7">
        <v>10</v>
      </c>
      <c r="D52" s="7">
        <f t="shared" si="29"/>
        <v>9.1201564171921792</v>
      </c>
      <c r="E52" s="10">
        <f t="shared" si="30"/>
        <v>12.7463770594872</v>
      </c>
      <c r="F52" s="7" t="s">
        <v>83</v>
      </c>
      <c r="G52" s="1">
        <v>11</v>
      </c>
      <c r="H52" s="9">
        <f t="shared" si="20"/>
        <v>9.1201564171921792</v>
      </c>
      <c r="I52" s="9">
        <f t="shared" si="21"/>
        <v>282.27015641719214</v>
      </c>
      <c r="J52" s="9">
        <f t="shared" si="22"/>
        <v>5.5131323527059579E-2</v>
      </c>
      <c r="K52" s="9">
        <f t="shared" si="31"/>
        <v>136.875</v>
      </c>
      <c r="L52" s="9">
        <f t="shared" si="32"/>
        <v>58.856250000000003</v>
      </c>
      <c r="M52" s="1" t="s">
        <v>85</v>
      </c>
      <c r="N52" s="9">
        <f>(O51-P51)*$C$21/100</f>
        <v>222.4008240695953</v>
      </c>
      <c r="O52" s="9">
        <f t="shared" si="33"/>
        <v>70.561556529978674</v>
      </c>
      <c r="P52" s="9">
        <f t="shared" si="23"/>
        <v>3.8901520016271576</v>
      </c>
      <c r="Q52" s="12">
        <f t="shared" si="34"/>
        <v>0.93363648039051783</v>
      </c>
      <c r="R52" s="9">
        <f t="shared" si="41"/>
        <v>14.125500000000001</v>
      </c>
      <c r="S52" s="13">
        <f t="shared" si="24"/>
        <v>6.6095818228771919E-2</v>
      </c>
      <c r="T52" s="2">
        <f t="shared" si="35"/>
        <v>0.43</v>
      </c>
      <c r="U52" s="14">
        <f t="shared" si="25"/>
        <v>2.8421201838371924E-2</v>
      </c>
      <c r="V52" s="13"/>
      <c r="W52" s="2"/>
      <c r="X52" s="14"/>
      <c r="Y52" s="2">
        <v>0.02</v>
      </c>
      <c r="Z52" s="2">
        <v>0.28999999999999998</v>
      </c>
      <c r="AA52" s="2">
        <f t="shared" si="26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6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27"/>
        <v>2.6000000000000003E-3</v>
      </c>
      <c r="AQ52" s="1">
        <f t="shared" si="37"/>
        <v>3.6841201838371924E-2</v>
      </c>
      <c r="AR52" s="9">
        <f t="shared" si="38"/>
        <v>136.875</v>
      </c>
      <c r="AS52" s="1">
        <f t="shared" si="39"/>
        <v>0.24</v>
      </c>
      <c r="AT52" s="1">
        <f t="shared" si="40"/>
        <v>156626.66666666666</v>
      </c>
      <c r="AU52" s="1">
        <f t="shared" si="28"/>
        <v>1270017400.6771686</v>
      </c>
    </row>
    <row r="53" spans="1:48" x14ac:dyDescent="0.15">
      <c r="C53" s="7">
        <v>11</v>
      </c>
      <c r="D53" s="7">
        <f t="shared" si="29"/>
        <v>3.8159694189600102</v>
      </c>
      <c r="E53" s="10">
        <f t="shared" si="30"/>
        <v>9.1201564171921792</v>
      </c>
      <c r="F53" s="7" t="s">
        <v>85</v>
      </c>
      <c r="G53" s="1">
        <v>12</v>
      </c>
      <c r="H53" s="9">
        <f t="shared" si="20"/>
        <v>3.8159694189600102</v>
      </c>
      <c r="I53" s="9">
        <f t="shared" si="21"/>
        <v>276.96596941896001</v>
      </c>
      <c r="J53" s="9">
        <f t="shared" si="22"/>
        <v>2.8477405152662918E-2</v>
      </c>
      <c r="K53" s="9">
        <f t="shared" si="31"/>
        <v>136.875</v>
      </c>
      <c r="L53" s="9">
        <f t="shared" si="32"/>
        <v>58.856250000000003</v>
      </c>
      <c r="M53" s="1" t="s">
        <v>83</v>
      </c>
      <c r="O53" s="9">
        <f t="shared" si="33"/>
        <v>125.52765452835153</v>
      </c>
      <c r="P53" s="9">
        <f t="shared" si="23"/>
        <v>3.5747018758673685</v>
      </c>
      <c r="Q53" s="12">
        <f t="shared" si="34"/>
        <v>0.85792845020816844</v>
      </c>
      <c r="R53" s="9">
        <f t="shared" si="41"/>
        <v>14.125500000000001</v>
      </c>
      <c r="S53" s="13">
        <f t="shared" si="24"/>
        <v>6.0736147407749699E-2</v>
      </c>
      <c r="T53" s="2">
        <f t="shared" si="35"/>
        <v>0.43</v>
      </c>
      <c r="U53" s="14">
        <f t="shared" si="25"/>
        <v>2.6116543385332369E-2</v>
      </c>
      <c r="V53" s="13"/>
      <c r="W53" s="2"/>
      <c r="X53" s="14"/>
      <c r="Y53" s="2">
        <v>0.02</v>
      </c>
      <c r="Z53" s="2">
        <v>0.28999999999999998</v>
      </c>
      <c r="AA53" s="2">
        <f t="shared" si="26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6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27"/>
        <v>2.6000000000000003E-3</v>
      </c>
      <c r="AQ53" s="1">
        <f t="shared" si="37"/>
        <v>3.4536543385332366E-2</v>
      </c>
      <c r="AR53" s="9">
        <f t="shared" si="38"/>
        <v>136.875</v>
      </c>
      <c r="AS53" s="1">
        <f t="shared" si="39"/>
        <v>0.24</v>
      </c>
      <c r="AT53" s="1">
        <f t="shared" si="40"/>
        <v>156626.66666666666</v>
      </c>
      <c r="AU53" s="1">
        <f t="shared" si="28"/>
        <v>1190569494.7478511</v>
      </c>
      <c r="AV53" s="1">
        <f>SUM(AU42:AU53)</f>
        <v>42292745249.213432</v>
      </c>
    </row>
    <row r="54" spans="1:48" x14ac:dyDescent="0.15">
      <c r="C54" s="7">
        <v>12</v>
      </c>
      <c r="D54" s="7">
        <f t="shared" si="29"/>
        <v>0.243880842719053</v>
      </c>
      <c r="E54" s="10">
        <f t="shared" si="30"/>
        <v>3.8159694189600102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8">
        <v>-0.280124886645161</v>
      </c>
      <c r="E58" s="7"/>
      <c r="F58" s="7"/>
      <c r="G58" s="1">
        <v>1</v>
      </c>
      <c r="H58" s="9">
        <f t="shared" ref="H58:H69" si="42">E59</f>
        <v>-0.280124886645161</v>
      </c>
      <c r="I58" s="9">
        <f t="shared" ref="I58:I69" si="43">H58+273.15</f>
        <v>272.86987511335479</v>
      </c>
      <c r="J58" s="9">
        <f t="shared" ref="J58:J69" si="44">EXP(($C$15*(I58-$C$13))/($C$16*I58*$C$13))</f>
        <v>1.6800199867343449E-2</v>
      </c>
      <c r="K58" s="9">
        <f>$B$58/12</f>
        <v>9.9766666666666666</v>
      </c>
      <c r="L58" s="9">
        <f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5">O58*J58</f>
        <v>1.6760999400986314E-3</v>
      </c>
      <c r="Q58" s="12">
        <f>P58*$B$60</f>
        <v>3.1845898861873997E-4</v>
      </c>
      <c r="R58" s="9">
        <f>L58*$B$60</f>
        <v>1.8955666666666669E-2</v>
      </c>
      <c r="S58" s="13">
        <f t="shared" ref="S58:S69" si="46">Q58/R58</f>
        <v>1.6800199867343445E-2</v>
      </c>
      <c r="T58" s="2">
        <f>$B$59/100</f>
        <v>0.01</v>
      </c>
      <c r="U58" s="14">
        <f t="shared" ref="U58:U69" si="47">S58*T58</f>
        <v>1.6800199867343446E-4</v>
      </c>
      <c r="V58" s="13"/>
      <c r="W58" s="2"/>
      <c r="X58" s="14"/>
      <c r="Y58" s="2">
        <v>0.02</v>
      </c>
      <c r="Z58" s="2">
        <v>0.21</v>
      </c>
      <c r="AA58" s="2">
        <f t="shared" ref="AA58:AA69" si="48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49">AO58*AN58</f>
        <v>7.8000000000000005E-3</v>
      </c>
      <c r="AQ58" s="1">
        <f>(AP58+AM58+AD58+AA58+U58+X58+AG58+AJ58)</f>
        <v>1.2168001998673435E-2</v>
      </c>
      <c r="AR58" s="9">
        <f>$B$58/12</f>
        <v>9.9766666666666666</v>
      </c>
      <c r="AS58" s="1">
        <f>$B$60</f>
        <v>0.19</v>
      </c>
      <c r="AT58" s="1">
        <f>$E$5/12</f>
        <v>33555</v>
      </c>
      <c r="AU58" s="1">
        <f t="shared" ref="AU58:AU69" si="50">AT58*10000*AS58*0.67*AR58*AQ58</f>
        <v>5185496.9279327821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8">
        <v>-3.3115658510981398</v>
      </c>
      <c r="E59" s="10">
        <f t="shared" ref="E59:E70" si="51">D58</f>
        <v>-0.280124886645161</v>
      </c>
      <c r="F59" s="7" t="s">
        <v>83</v>
      </c>
      <c r="G59" s="1">
        <v>2</v>
      </c>
      <c r="H59" s="9">
        <f t="shared" si="42"/>
        <v>-3.3115658510981398</v>
      </c>
      <c r="I59" s="9">
        <f t="shared" si="43"/>
        <v>269.83843414890185</v>
      </c>
      <c r="J59" s="9">
        <f t="shared" si="44"/>
        <v>1.1251697519209873E-2</v>
      </c>
      <c r="K59" s="9">
        <f t="shared" ref="K59:K69" si="52">$B$58/12</f>
        <v>9.9766666666666666</v>
      </c>
      <c r="L59" s="9">
        <f t="shared" ref="L59:L69" si="53">K59*$B$59/100</f>
        <v>9.976666666666667E-2</v>
      </c>
      <c r="M59" s="1" t="s">
        <v>83</v>
      </c>
      <c r="O59" s="9">
        <f t="shared" ref="O59:O69" si="54">L59+O58-P58-N59</f>
        <v>0.19785723339323472</v>
      </c>
      <c r="P59" s="9">
        <f t="shared" si="45"/>
        <v>2.226229742128388E-3</v>
      </c>
      <c r="Q59" s="12">
        <f t="shared" ref="Q59:Q69" si="55">P59*$B$60</f>
        <v>4.2298365100439372E-4</v>
      </c>
      <c r="R59" s="9">
        <f t="shared" ref="R59:R69" si="56">L59*$B$60</f>
        <v>1.8955666666666669E-2</v>
      </c>
      <c r="S59" s="13">
        <f t="shared" si="46"/>
        <v>2.2314364271250126E-2</v>
      </c>
      <c r="T59" s="2">
        <f t="shared" ref="T59:T69" si="57">$B$59/100</f>
        <v>0.01</v>
      </c>
      <c r="U59" s="14">
        <f t="shared" si="47"/>
        <v>2.2314364271250128E-4</v>
      </c>
      <c r="V59" s="13"/>
      <c r="W59" s="2"/>
      <c r="X59" s="14"/>
      <c r="Y59" s="2">
        <v>0.02</v>
      </c>
      <c r="Z59" s="2">
        <v>0.21</v>
      </c>
      <c r="AA59" s="2">
        <f t="shared" si="48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49"/>
        <v>7.8000000000000005E-3</v>
      </c>
      <c r="AQ59" s="1">
        <f t="shared" ref="AQ59:AQ69" si="58">(AP59+AM59+AD59+AA59+U59+X59+AG59+AJ59)</f>
        <v>1.2223143642712502E-2</v>
      </c>
      <c r="AR59" s="9">
        <f t="shared" ref="AR59:AR69" si="59">$B$58/12</f>
        <v>9.9766666666666666</v>
      </c>
      <c r="AS59" s="1">
        <f t="shared" ref="AS59:AS69" si="60">$B$60</f>
        <v>0.19</v>
      </c>
      <c r="AT59" s="1">
        <f t="shared" ref="AT59:AT69" si="61">$E$5/12</f>
        <v>33555</v>
      </c>
      <c r="AU59" s="1">
        <f t="shared" si="50"/>
        <v>5208996.0057433313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8">
        <v>0.82490812760078402</v>
      </c>
      <c r="E60" s="10">
        <f t="shared" si="51"/>
        <v>-3.3115658510981398</v>
      </c>
      <c r="F60" s="7" t="s">
        <v>83</v>
      </c>
      <c r="G60" s="1">
        <v>3</v>
      </c>
      <c r="H60" s="9">
        <f t="shared" si="42"/>
        <v>0.82490812760078402</v>
      </c>
      <c r="I60" s="9">
        <f t="shared" si="43"/>
        <v>273.97490812760077</v>
      </c>
      <c r="J60" s="9">
        <f t="shared" si="44"/>
        <v>1.9400754134699438E-2</v>
      </c>
      <c r="K60" s="9">
        <f t="shared" si="52"/>
        <v>9.9766666666666666</v>
      </c>
      <c r="L60" s="9">
        <f t="shared" si="53"/>
        <v>9.976666666666667E-2</v>
      </c>
      <c r="M60" s="1" t="s">
        <v>83</v>
      </c>
      <c r="O60" s="9">
        <f t="shared" si="54"/>
        <v>0.29539767031777298</v>
      </c>
      <c r="P60" s="9">
        <f t="shared" si="45"/>
        <v>5.730937573798116E-3</v>
      </c>
      <c r="Q60" s="12">
        <f t="shared" si="55"/>
        <v>1.088878139021642E-3</v>
      </c>
      <c r="R60" s="9">
        <f t="shared" si="56"/>
        <v>1.8955666666666669E-2</v>
      </c>
      <c r="S60" s="13">
        <f t="shared" si="46"/>
        <v>5.7443410362159525E-2</v>
      </c>
      <c r="T60" s="2">
        <f t="shared" si="57"/>
        <v>0.01</v>
      </c>
      <c r="U60" s="14">
        <f t="shared" si="47"/>
        <v>5.7443410362159521E-4</v>
      </c>
      <c r="V60" s="13"/>
      <c r="W60" s="2"/>
      <c r="X60" s="14"/>
      <c r="Y60" s="2">
        <v>0.02</v>
      </c>
      <c r="Z60" s="2">
        <v>0.21</v>
      </c>
      <c r="AA60" s="2">
        <f t="shared" si="48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49"/>
        <v>7.8000000000000005E-3</v>
      </c>
      <c r="AQ60" s="1">
        <f t="shared" si="58"/>
        <v>1.2574434103621596E-2</v>
      </c>
      <c r="AR60" s="9">
        <f t="shared" si="59"/>
        <v>9.9766666666666666</v>
      </c>
      <c r="AS60" s="1">
        <f t="shared" si="60"/>
        <v>0.19</v>
      </c>
      <c r="AT60" s="1">
        <f t="shared" si="61"/>
        <v>33555</v>
      </c>
      <c r="AU60" s="1">
        <f t="shared" si="50"/>
        <v>5358701.4056976372</v>
      </c>
    </row>
    <row r="61" spans="1:48" x14ac:dyDescent="0.15">
      <c r="C61" s="7">
        <v>3</v>
      </c>
      <c r="D61" s="8">
        <v>4.16591027508401</v>
      </c>
      <c r="E61" s="10">
        <f t="shared" si="51"/>
        <v>0.82490812760078402</v>
      </c>
      <c r="F61" s="7" t="s">
        <v>83</v>
      </c>
      <c r="G61" s="1">
        <v>4</v>
      </c>
      <c r="H61" s="9">
        <f t="shared" si="42"/>
        <v>4.16591027508401</v>
      </c>
      <c r="I61" s="9">
        <f t="shared" si="43"/>
        <v>277.31591027508398</v>
      </c>
      <c r="J61" s="9">
        <f t="shared" si="44"/>
        <v>2.9769154603586586E-2</v>
      </c>
      <c r="K61" s="9">
        <f t="shared" si="52"/>
        <v>9.9766666666666666</v>
      </c>
      <c r="L61" s="9">
        <f t="shared" si="53"/>
        <v>9.976666666666667E-2</v>
      </c>
      <c r="M61" s="1" t="s">
        <v>83</v>
      </c>
      <c r="O61" s="9">
        <f t="shared" si="54"/>
        <v>0.38943339941064153</v>
      </c>
      <c r="P61" s="9">
        <f t="shared" si="45"/>
        <v>1.1593103074855672E-2</v>
      </c>
      <c r="Q61" s="12">
        <f t="shared" si="55"/>
        <v>2.2026895842225777E-3</v>
      </c>
      <c r="R61" s="9">
        <f t="shared" si="56"/>
        <v>1.8955666666666669E-2</v>
      </c>
      <c r="S61" s="13">
        <f t="shared" si="46"/>
        <v>0.11620216914322423</v>
      </c>
      <c r="T61" s="2">
        <f t="shared" si="57"/>
        <v>0.01</v>
      </c>
      <c r="U61" s="14">
        <f t="shared" si="47"/>
        <v>1.1620216914322423E-3</v>
      </c>
      <c r="V61" s="13"/>
      <c r="W61" s="2"/>
      <c r="X61" s="14"/>
      <c r="Y61" s="2">
        <v>0.02</v>
      </c>
      <c r="Z61" s="2">
        <v>0.21</v>
      </c>
      <c r="AA61" s="2">
        <f t="shared" si="48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49"/>
        <v>7.8000000000000005E-3</v>
      </c>
      <c r="AQ61" s="1">
        <f t="shared" si="58"/>
        <v>1.3162021691432243E-2</v>
      </c>
      <c r="AR61" s="9">
        <f t="shared" si="59"/>
        <v>9.9766666666666666</v>
      </c>
      <c r="AS61" s="1">
        <f t="shared" si="60"/>
        <v>0.19</v>
      </c>
      <c r="AT61" s="1">
        <f t="shared" si="61"/>
        <v>33555</v>
      </c>
      <c r="AU61" s="1">
        <f t="shared" si="50"/>
        <v>5609106.8240905432</v>
      </c>
    </row>
    <row r="62" spans="1:48" x14ac:dyDescent="0.15">
      <c r="C62" s="7">
        <v>4</v>
      </c>
      <c r="D62" s="8">
        <v>7.6277931610155099</v>
      </c>
      <c r="E62" s="10">
        <f t="shared" si="51"/>
        <v>4.16591027508401</v>
      </c>
      <c r="F62" s="7" t="s">
        <v>83</v>
      </c>
      <c r="G62" s="1">
        <v>5</v>
      </c>
      <c r="H62" s="9">
        <f t="shared" si="42"/>
        <v>7.6277931610155099</v>
      </c>
      <c r="I62" s="9">
        <f t="shared" si="43"/>
        <v>280.7777931610155</v>
      </c>
      <c r="J62" s="9">
        <f t="shared" si="44"/>
        <v>4.5895899374268627E-2</v>
      </c>
      <c r="K62" s="9">
        <f t="shared" si="52"/>
        <v>9.9766666666666666</v>
      </c>
      <c r="L62" s="9">
        <f t="shared" si="53"/>
        <v>9.976666666666667E-2</v>
      </c>
      <c r="M62" s="1" t="s">
        <v>85</v>
      </c>
      <c r="N62" s="9">
        <f>(O61-P61)*$C$21/100</f>
        <v>0.3589482815189966</v>
      </c>
      <c r="O62" s="9">
        <f t="shared" si="54"/>
        <v>0.11865868148345593</v>
      </c>
      <c r="P62" s="9">
        <f t="shared" si="45"/>
        <v>5.4459469052480849E-3</v>
      </c>
      <c r="Q62" s="12">
        <f t="shared" si="55"/>
        <v>1.0347299119971361E-3</v>
      </c>
      <c r="R62" s="9">
        <f t="shared" si="56"/>
        <v>1.8955666666666669E-2</v>
      </c>
      <c r="S62" s="13">
        <f t="shared" si="46"/>
        <v>5.458683834194538E-2</v>
      </c>
      <c r="T62" s="2">
        <f t="shared" si="57"/>
        <v>0.01</v>
      </c>
      <c r="U62" s="14">
        <f t="shared" si="47"/>
        <v>5.4586838341945376E-4</v>
      </c>
      <c r="V62" s="13"/>
      <c r="W62" s="2"/>
      <c r="X62" s="14"/>
      <c r="Y62" s="2">
        <v>0.02</v>
      </c>
      <c r="Z62" s="2">
        <v>0.21</v>
      </c>
      <c r="AA62" s="2">
        <f t="shared" si="48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49"/>
        <v>7.8000000000000005E-3</v>
      </c>
      <c r="AQ62" s="1">
        <f t="shared" si="58"/>
        <v>1.2545868383419454E-2</v>
      </c>
      <c r="AR62" s="9">
        <f t="shared" si="59"/>
        <v>9.9766666666666666</v>
      </c>
      <c r="AS62" s="1">
        <f t="shared" si="60"/>
        <v>0.19</v>
      </c>
      <c r="AT62" s="1">
        <f t="shared" si="61"/>
        <v>33555</v>
      </c>
      <c r="AU62" s="1">
        <f t="shared" si="50"/>
        <v>5346527.8825203283</v>
      </c>
    </row>
    <row r="63" spans="1:48" x14ac:dyDescent="0.15">
      <c r="C63" s="7">
        <v>5</v>
      </c>
      <c r="D63" s="8">
        <v>8.5638199089019391</v>
      </c>
      <c r="E63" s="10">
        <f t="shared" si="51"/>
        <v>7.6277931610155099</v>
      </c>
      <c r="F63" s="7" t="s">
        <v>85</v>
      </c>
      <c r="G63" s="1">
        <v>6</v>
      </c>
      <c r="H63" s="9">
        <f t="shared" si="42"/>
        <v>8.5638199089019391</v>
      </c>
      <c r="I63" s="9">
        <f t="shared" si="43"/>
        <v>281.71381990890194</v>
      </c>
      <c r="J63" s="9">
        <f t="shared" si="44"/>
        <v>5.1500790967139956E-2</v>
      </c>
      <c r="K63" s="9">
        <f t="shared" si="52"/>
        <v>9.9766666666666666</v>
      </c>
      <c r="L63" s="9">
        <f t="shared" si="53"/>
        <v>9.976666666666667E-2</v>
      </c>
      <c r="M63" s="1" t="s">
        <v>83</v>
      </c>
      <c r="O63" s="9">
        <f t="shared" si="54"/>
        <v>0.21297940124487452</v>
      </c>
      <c r="P63" s="9">
        <f t="shared" si="45"/>
        <v>1.096860762381891E-2</v>
      </c>
      <c r="Q63" s="12">
        <f t="shared" si="55"/>
        <v>2.0840354485255927E-3</v>
      </c>
      <c r="R63" s="9">
        <f t="shared" si="56"/>
        <v>1.8955666666666669E-2</v>
      </c>
      <c r="S63" s="13">
        <f t="shared" si="46"/>
        <v>0.10994260899250492</v>
      </c>
      <c r="T63" s="2">
        <f t="shared" si="57"/>
        <v>0.01</v>
      </c>
      <c r="U63" s="14">
        <f t="shared" si="47"/>
        <v>1.0994260899250493E-3</v>
      </c>
      <c r="V63" s="13"/>
      <c r="W63" s="2"/>
      <c r="X63" s="14"/>
      <c r="Y63" s="2">
        <v>0.02</v>
      </c>
      <c r="Z63" s="2">
        <v>0.21</v>
      </c>
      <c r="AA63" s="2">
        <f t="shared" si="48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49"/>
        <v>7.8000000000000005E-3</v>
      </c>
      <c r="AQ63" s="1">
        <f t="shared" si="58"/>
        <v>1.3099426089925049E-2</v>
      </c>
      <c r="AR63" s="9">
        <f t="shared" si="59"/>
        <v>9.9766666666666666</v>
      </c>
      <c r="AS63" s="1">
        <f t="shared" si="60"/>
        <v>0.19</v>
      </c>
      <c r="AT63" s="1">
        <f t="shared" si="61"/>
        <v>33555</v>
      </c>
      <c r="AU63" s="1">
        <f t="shared" si="50"/>
        <v>5582431.1792843509</v>
      </c>
    </row>
    <row r="64" spans="1:48" x14ac:dyDescent="0.15">
      <c r="C64" s="7">
        <v>6</v>
      </c>
      <c r="D64" s="8">
        <v>18.945915136564601</v>
      </c>
      <c r="E64" s="10">
        <f t="shared" si="51"/>
        <v>8.5638199089019391</v>
      </c>
      <c r="F64" s="7" t="s">
        <v>83</v>
      </c>
      <c r="G64" s="1">
        <v>7</v>
      </c>
      <c r="H64" s="9">
        <f t="shared" si="42"/>
        <v>18.945915136564601</v>
      </c>
      <c r="I64" s="9">
        <f t="shared" si="43"/>
        <v>292.0959151365646</v>
      </c>
      <c r="J64" s="9">
        <f t="shared" si="44"/>
        <v>0.17592793797232303</v>
      </c>
      <c r="K64" s="9">
        <f t="shared" si="52"/>
        <v>9.9766666666666666</v>
      </c>
      <c r="L64" s="9">
        <f t="shared" si="53"/>
        <v>9.976666666666667E-2</v>
      </c>
      <c r="M64" s="1" t="s">
        <v>83</v>
      </c>
      <c r="O64" s="9">
        <f t="shared" si="54"/>
        <v>0.30177746028772229</v>
      </c>
      <c r="P64" s="9">
        <f t="shared" si="45"/>
        <v>5.3091086314943588E-2</v>
      </c>
      <c r="Q64" s="12">
        <f t="shared" si="55"/>
        <v>1.0087306399839282E-2</v>
      </c>
      <c r="R64" s="9">
        <f t="shared" si="56"/>
        <v>1.8955666666666669E-2</v>
      </c>
      <c r="S64" s="13">
        <f t="shared" si="46"/>
        <v>0.53215255243845894</v>
      </c>
      <c r="T64" s="2">
        <f t="shared" si="57"/>
        <v>0.01</v>
      </c>
      <c r="U64" s="14">
        <f t="shared" si="47"/>
        <v>5.3215255243845893E-3</v>
      </c>
      <c r="V64" s="13"/>
      <c r="W64" s="2"/>
      <c r="X64" s="14"/>
      <c r="Y64" s="2">
        <v>0.04</v>
      </c>
      <c r="Z64" s="2">
        <v>0.21</v>
      </c>
      <c r="AA64" s="2">
        <f t="shared" si="48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49"/>
        <v>1.17E-2</v>
      </c>
      <c r="AQ64" s="1">
        <f t="shared" si="58"/>
        <v>2.5421525524384588E-2</v>
      </c>
      <c r="AR64" s="9">
        <f t="shared" si="59"/>
        <v>9.9766666666666666</v>
      </c>
      <c r="AS64" s="1">
        <f t="shared" si="60"/>
        <v>0.19</v>
      </c>
      <c r="AT64" s="1">
        <f t="shared" si="61"/>
        <v>33555</v>
      </c>
      <c r="AU64" s="1">
        <f t="shared" si="50"/>
        <v>10833598.032317266</v>
      </c>
    </row>
    <row r="65" spans="1:48" x14ac:dyDescent="0.15">
      <c r="C65" s="7">
        <v>7</v>
      </c>
      <c r="D65" s="8">
        <v>17.855743209629299</v>
      </c>
      <c r="E65" s="10">
        <f t="shared" si="51"/>
        <v>18.945915136564601</v>
      </c>
      <c r="F65" s="7" t="s">
        <v>83</v>
      </c>
      <c r="G65" s="1">
        <v>8</v>
      </c>
      <c r="H65" s="9">
        <f t="shared" si="42"/>
        <v>17.855743209629299</v>
      </c>
      <c r="I65" s="9">
        <f t="shared" si="43"/>
        <v>291.00574320962926</v>
      </c>
      <c r="J65" s="9">
        <f t="shared" si="44"/>
        <v>0.1552749018054092</v>
      </c>
      <c r="K65" s="9">
        <f t="shared" si="52"/>
        <v>9.9766666666666666</v>
      </c>
      <c r="L65" s="9">
        <f t="shared" si="53"/>
        <v>9.976666666666667E-2</v>
      </c>
      <c r="M65" s="1" t="s">
        <v>83</v>
      </c>
      <c r="O65" s="9">
        <f t="shared" si="54"/>
        <v>0.34845304063944538</v>
      </c>
      <c r="P65" s="9">
        <f t="shared" si="45"/>
        <v>5.4106011669086143E-2</v>
      </c>
      <c r="Q65" s="12">
        <f t="shared" si="55"/>
        <v>1.0280142217126368E-2</v>
      </c>
      <c r="R65" s="9">
        <f t="shared" si="56"/>
        <v>1.8955666666666669E-2</v>
      </c>
      <c r="S65" s="13">
        <f t="shared" si="46"/>
        <v>0.54232554295776281</v>
      </c>
      <c r="T65" s="2">
        <f t="shared" si="57"/>
        <v>0.01</v>
      </c>
      <c r="U65" s="14">
        <f t="shared" si="47"/>
        <v>5.4232554295776279E-3</v>
      </c>
      <c r="V65" s="13"/>
      <c r="W65" s="2"/>
      <c r="X65" s="14"/>
      <c r="Y65" s="2">
        <v>0.04</v>
      </c>
      <c r="Z65" s="2">
        <v>0.21</v>
      </c>
      <c r="AA65" s="2">
        <f t="shared" si="48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49"/>
        <v>1.17E-2</v>
      </c>
      <c r="AQ65" s="1">
        <f t="shared" si="58"/>
        <v>2.5523255429577629E-2</v>
      </c>
      <c r="AR65" s="9">
        <f t="shared" si="59"/>
        <v>9.9766666666666666</v>
      </c>
      <c r="AS65" s="1">
        <f t="shared" si="60"/>
        <v>0.19</v>
      </c>
      <c r="AT65" s="1">
        <f t="shared" si="61"/>
        <v>33555</v>
      </c>
      <c r="AU65" s="1">
        <f t="shared" si="50"/>
        <v>10876951.091506023</v>
      </c>
    </row>
    <row r="66" spans="1:48" x14ac:dyDescent="0.15">
      <c r="C66" s="7">
        <v>8</v>
      </c>
      <c r="D66" s="8">
        <v>17.6841835747177</v>
      </c>
      <c r="E66" s="10">
        <f t="shared" si="51"/>
        <v>17.855743209629299</v>
      </c>
      <c r="F66" s="7" t="s">
        <v>83</v>
      </c>
      <c r="G66" s="1">
        <v>9</v>
      </c>
      <c r="H66" s="9">
        <f t="shared" si="42"/>
        <v>17.6841835747177</v>
      </c>
      <c r="I66" s="9">
        <f t="shared" si="43"/>
        <v>290.83418357471766</v>
      </c>
      <c r="J66" s="9">
        <f t="shared" si="44"/>
        <v>0.15224026781731553</v>
      </c>
      <c r="K66" s="9">
        <f t="shared" si="52"/>
        <v>9.9766666666666666</v>
      </c>
      <c r="L66" s="9">
        <f t="shared" si="53"/>
        <v>9.976666666666667E-2</v>
      </c>
      <c r="M66" s="1" t="s">
        <v>83</v>
      </c>
      <c r="O66" s="9">
        <f t="shared" si="54"/>
        <v>0.39411369563702592</v>
      </c>
      <c r="P66" s="9">
        <f t="shared" si="45"/>
        <v>5.999997457425281E-2</v>
      </c>
      <c r="Q66" s="12">
        <f t="shared" si="55"/>
        <v>1.1399995169108034E-2</v>
      </c>
      <c r="R66" s="9">
        <f t="shared" si="56"/>
        <v>1.8955666666666669E-2</v>
      </c>
      <c r="S66" s="13">
        <f t="shared" si="46"/>
        <v>0.60140301945458874</v>
      </c>
      <c r="T66" s="2">
        <f t="shared" si="57"/>
        <v>0.01</v>
      </c>
      <c r="U66" s="14">
        <f t="shared" si="47"/>
        <v>6.0140301945458873E-3</v>
      </c>
      <c r="V66" s="13"/>
      <c r="W66" s="2"/>
      <c r="X66" s="14"/>
      <c r="Y66" s="2">
        <v>0.04</v>
      </c>
      <c r="Z66" s="2">
        <v>0.21</v>
      </c>
      <c r="AA66" s="2">
        <f t="shared" si="48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49"/>
        <v>1.17E-2</v>
      </c>
      <c r="AQ66" s="1">
        <f t="shared" si="58"/>
        <v>2.6114030194545886E-2</v>
      </c>
      <c r="AR66" s="9">
        <f t="shared" si="59"/>
        <v>9.9766666666666666</v>
      </c>
      <c r="AS66" s="1">
        <f t="shared" si="60"/>
        <v>0.19</v>
      </c>
      <c r="AT66" s="1">
        <f t="shared" si="61"/>
        <v>33555</v>
      </c>
      <c r="AU66" s="1">
        <f t="shared" si="50"/>
        <v>11128714.752391113</v>
      </c>
    </row>
    <row r="67" spans="1:48" x14ac:dyDescent="0.15">
      <c r="C67" s="7">
        <v>9</v>
      </c>
      <c r="D67" s="8">
        <v>12.7463770594872</v>
      </c>
      <c r="E67" s="10">
        <f t="shared" si="51"/>
        <v>17.6841835747177</v>
      </c>
      <c r="F67" s="7" t="s">
        <v>83</v>
      </c>
      <c r="G67" s="1">
        <v>10</v>
      </c>
      <c r="H67" s="9">
        <f t="shared" si="42"/>
        <v>12.7463770594872</v>
      </c>
      <c r="I67" s="9">
        <f t="shared" si="43"/>
        <v>285.89637705948718</v>
      </c>
      <c r="J67" s="9">
        <f t="shared" si="44"/>
        <v>8.5390639959492531E-2</v>
      </c>
      <c r="K67" s="9">
        <f t="shared" si="52"/>
        <v>9.9766666666666666</v>
      </c>
      <c r="L67" s="9">
        <f t="shared" si="53"/>
        <v>9.976666666666667E-2</v>
      </c>
      <c r="M67" s="1" t="s">
        <v>83</v>
      </c>
      <c r="O67" s="9">
        <f t="shared" si="54"/>
        <v>0.43388038772943976</v>
      </c>
      <c r="P67" s="9">
        <f t="shared" si="45"/>
        <v>3.704932397408961E-2</v>
      </c>
      <c r="Q67" s="12">
        <f t="shared" si="55"/>
        <v>7.039371555077026E-3</v>
      </c>
      <c r="R67" s="9">
        <f t="shared" si="56"/>
        <v>1.8955666666666669E-2</v>
      </c>
      <c r="S67" s="13">
        <f t="shared" si="46"/>
        <v>0.37135974581446313</v>
      </c>
      <c r="T67" s="2">
        <f t="shared" si="57"/>
        <v>0.01</v>
      </c>
      <c r="U67" s="14">
        <f t="shared" si="47"/>
        <v>3.7135974581446315E-3</v>
      </c>
      <c r="V67" s="13"/>
      <c r="W67" s="2"/>
      <c r="X67" s="14"/>
      <c r="Y67" s="2">
        <v>0.04</v>
      </c>
      <c r="Z67" s="2">
        <v>0.21</v>
      </c>
      <c r="AA67" s="2">
        <f t="shared" si="48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49"/>
        <v>1.17E-2</v>
      </c>
      <c r="AQ67" s="1">
        <f t="shared" si="58"/>
        <v>2.3813597458144632E-2</v>
      </c>
      <c r="AR67" s="9">
        <f t="shared" si="59"/>
        <v>9.9766666666666666</v>
      </c>
      <c r="AS67" s="1">
        <f t="shared" si="60"/>
        <v>0.19</v>
      </c>
      <c r="AT67" s="1">
        <f t="shared" si="61"/>
        <v>33555</v>
      </c>
      <c r="AU67" s="1">
        <f t="shared" si="50"/>
        <v>10148365.892420083</v>
      </c>
    </row>
    <row r="68" spans="1:48" x14ac:dyDescent="0.15">
      <c r="C68" s="7">
        <v>10</v>
      </c>
      <c r="D68" s="8">
        <v>9.1201564171921792</v>
      </c>
      <c r="E68" s="10">
        <f t="shared" si="51"/>
        <v>12.7463770594872</v>
      </c>
      <c r="F68" s="7" t="s">
        <v>83</v>
      </c>
      <c r="G68" s="1">
        <v>11</v>
      </c>
      <c r="H68" s="9">
        <f t="shared" si="42"/>
        <v>9.1201564171921792</v>
      </c>
      <c r="I68" s="9">
        <f t="shared" si="43"/>
        <v>282.27015641719214</v>
      </c>
      <c r="J68" s="9">
        <f t="shared" si="44"/>
        <v>5.5131323527059579E-2</v>
      </c>
      <c r="K68" s="9">
        <f t="shared" si="52"/>
        <v>9.9766666666666666</v>
      </c>
      <c r="L68" s="9">
        <f t="shared" si="53"/>
        <v>9.976666666666667E-2</v>
      </c>
      <c r="M68" s="1" t="s">
        <v>85</v>
      </c>
      <c r="N68" s="9">
        <f>(O67-P67)*$C$21/100</f>
        <v>0.37698951056758262</v>
      </c>
      <c r="O68" s="9">
        <f t="shared" si="54"/>
        <v>0.11960821985443426</v>
      </c>
      <c r="P68" s="9">
        <f t="shared" si="45"/>
        <v>6.5941594652904863E-3</v>
      </c>
      <c r="Q68" s="12">
        <f t="shared" si="55"/>
        <v>1.2528902984051925E-3</v>
      </c>
      <c r="R68" s="9">
        <f t="shared" si="56"/>
        <v>1.8955666666666669E-2</v>
      </c>
      <c r="S68" s="13">
        <f t="shared" si="46"/>
        <v>6.6095818228771988E-2</v>
      </c>
      <c r="T68" s="2">
        <f t="shared" si="57"/>
        <v>0.01</v>
      </c>
      <c r="U68" s="14">
        <f t="shared" si="47"/>
        <v>6.6095818228771987E-4</v>
      </c>
      <c r="V68" s="13"/>
      <c r="W68" s="2"/>
      <c r="X68" s="14"/>
      <c r="Y68" s="2">
        <v>0.02</v>
      </c>
      <c r="Z68" s="2">
        <v>0.21</v>
      </c>
      <c r="AA68" s="2">
        <f t="shared" si="48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49"/>
        <v>7.8000000000000005E-3</v>
      </c>
      <c r="AQ68" s="1">
        <f t="shared" si="58"/>
        <v>1.266095818228772E-2</v>
      </c>
      <c r="AR68" s="9">
        <f t="shared" si="59"/>
        <v>9.9766666666666666</v>
      </c>
      <c r="AS68" s="1">
        <f t="shared" si="60"/>
        <v>0.19</v>
      </c>
      <c r="AT68" s="1">
        <f t="shared" si="61"/>
        <v>33555</v>
      </c>
      <c r="AU68" s="1">
        <f t="shared" si="50"/>
        <v>5395574.373352007</v>
      </c>
    </row>
    <row r="69" spans="1:48" x14ac:dyDescent="0.15">
      <c r="C69" s="7">
        <v>11</v>
      </c>
      <c r="D69" s="8">
        <v>3.8159694189600102</v>
      </c>
      <c r="E69" s="10">
        <f t="shared" si="51"/>
        <v>9.1201564171921792</v>
      </c>
      <c r="F69" s="7" t="s">
        <v>85</v>
      </c>
      <c r="G69" s="1">
        <v>12</v>
      </c>
      <c r="H69" s="9">
        <f t="shared" si="42"/>
        <v>3.8159694189600102</v>
      </c>
      <c r="I69" s="9">
        <f t="shared" si="43"/>
        <v>276.96596941896001</v>
      </c>
      <c r="J69" s="9">
        <f t="shared" si="44"/>
        <v>2.8477405152662918E-2</v>
      </c>
      <c r="K69" s="9">
        <f t="shared" si="52"/>
        <v>9.9766666666666666</v>
      </c>
      <c r="L69" s="9">
        <f t="shared" si="53"/>
        <v>9.976666666666667E-2</v>
      </c>
      <c r="M69" s="1" t="s">
        <v>83</v>
      </c>
      <c r="O69" s="9">
        <f t="shared" si="54"/>
        <v>0.21278072705581044</v>
      </c>
      <c r="P69" s="9">
        <f t="shared" si="45"/>
        <v>6.0594429730464984E-3</v>
      </c>
      <c r="Q69" s="12">
        <f t="shared" si="55"/>
        <v>1.1512941648788347E-3</v>
      </c>
      <c r="R69" s="9">
        <f t="shared" si="56"/>
        <v>1.8955666666666669E-2</v>
      </c>
      <c r="S69" s="13">
        <f t="shared" si="46"/>
        <v>6.0736147407749727E-2</v>
      </c>
      <c r="T69" s="2">
        <f t="shared" si="57"/>
        <v>0.01</v>
      </c>
      <c r="U69" s="14">
        <f t="shared" si="47"/>
        <v>6.0736147407749726E-4</v>
      </c>
      <c r="V69" s="13"/>
      <c r="W69" s="2"/>
      <c r="X69" s="14"/>
      <c r="Y69" s="2">
        <v>0.02</v>
      </c>
      <c r="Z69" s="2">
        <v>0.21</v>
      </c>
      <c r="AA69" s="2">
        <f t="shared" si="48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49"/>
        <v>7.8000000000000005E-3</v>
      </c>
      <c r="AQ69" s="1">
        <f t="shared" si="58"/>
        <v>1.2607361474077497E-2</v>
      </c>
      <c r="AR69" s="9">
        <f t="shared" si="59"/>
        <v>9.9766666666666666</v>
      </c>
      <c r="AS69" s="1">
        <f t="shared" si="60"/>
        <v>0.19</v>
      </c>
      <c r="AT69" s="1">
        <f t="shared" si="61"/>
        <v>33555</v>
      </c>
      <c r="AU69" s="1">
        <f t="shared" si="50"/>
        <v>5372733.6830068119</v>
      </c>
      <c r="AV69" s="1">
        <f>SUM(AU58:AU69)</f>
        <v>86047198.050262272</v>
      </c>
    </row>
    <row r="70" spans="1:48" x14ac:dyDescent="0.15">
      <c r="C70" s="7">
        <v>12</v>
      </c>
      <c r="D70" s="8">
        <v>0.243880842719053</v>
      </c>
      <c r="E70" s="10">
        <f t="shared" si="51"/>
        <v>3.8159694189600102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8">
        <v>-0.280124886645161</v>
      </c>
      <c r="E73" s="7"/>
      <c r="F73" s="7"/>
      <c r="G73" s="1">
        <v>1</v>
      </c>
      <c r="H73" s="9">
        <f t="shared" ref="H73:H84" si="62">E74</f>
        <v>-0.280124886645161</v>
      </c>
      <c r="I73" s="9">
        <f t="shared" ref="I73:I84" si="63">H73+273.15</f>
        <v>272.86987511335479</v>
      </c>
      <c r="J73" s="9">
        <f t="shared" ref="J73:J84" si="64">EXP(($C$15*(I73-$C$13))/($C$16*I73*$C$13))</f>
        <v>1.6800199867343449E-2</v>
      </c>
      <c r="K73" s="9">
        <f>$B$73/12</f>
        <v>10.950000000000001</v>
      </c>
      <c r="L73" s="9">
        <f>K73*$B$74/100</f>
        <v>0.10950000000000001</v>
      </c>
      <c r="M73" s="1" t="s">
        <v>83</v>
      </c>
      <c r="O73" s="9">
        <f>L73</f>
        <v>0.10950000000000001</v>
      </c>
      <c r="P73" s="9">
        <f t="shared" ref="P73:P84" si="65">O73*J73</f>
        <v>1.8396218854741079E-3</v>
      </c>
      <c r="Q73" s="12">
        <f>P73*$B$75</f>
        <v>3.311319393853394E-4</v>
      </c>
      <c r="R73" s="9">
        <f>L73*$B$75</f>
        <v>1.9710000000000002E-2</v>
      </c>
      <c r="S73" s="13">
        <f t="shared" ref="S73:S84" si="66">Q73/R73</f>
        <v>1.6800199867343449E-2</v>
      </c>
      <c r="T73" s="2">
        <f>$B$74/100</f>
        <v>0.01</v>
      </c>
      <c r="U73" s="14">
        <f t="shared" ref="U73:U84" si="67">S73*T73</f>
        <v>1.6800199867343448E-4</v>
      </c>
      <c r="V73" s="13"/>
      <c r="W73" s="2"/>
      <c r="X73" s="14"/>
      <c r="Y73" s="2">
        <v>0.02</v>
      </c>
      <c r="Z73" s="2">
        <v>0.27</v>
      </c>
      <c r="AA73" s="2">
        <f t="shared" ref="AA73:AA84" si="68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69">AO73*AN73</f>
        <v>7.1999999999999998E-3</v>
      </c>
      <c r="AQ73" s="1">
        <f>(AP73+AM73+AD73+AA73+U73+X73+AG73+AJ73)</f>
        <v>1.2768001998673435E-2</v>
      </c>
      <c r="AR73" s="9">
        <f>$B$73/12</f>
        <v>10.950000000000001</v>
      </c>
      <c r="AS73" s="1">
        <f>$B$75</f>
        <v>0.18</v>
      </c>
      <c r="AT73" s="1">
        <f t="shared" ref="AT73:AT84" si="70">$E$4/12</f>
        <v>7708.333333333333</v>
      </c>
      <c r="AU73" s="1">
        <f t="shared" ref="AU73:AU84" si="71">AT73*10000*AS73*0.67*AR73*AQ73</f>
        <v>1299705.197452839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8">
        <v>-3.3115658510981398</v>
      </c>
      <c r="E74" s="10">
        <f t="shared" ref="E74:E85" si="72">D73</f>
        <v>-0.280124886645161</v>
      </c>
      <c r="F74" s="7" t="s">
        <v>83</v>
      </c>
      <c r="G74" s="1">
        <v>2</v>
      </c>
      <c r="H74" s="9">
        <f t="shared" si="62"/>
        <v>-3.3115658510981398</v>
      </c>
      <c r="I74" s="9">
        <f t="shared" si="63"/>
        <v>269.83843414890185</v>
      </c>
      <c r="J74" s="9">
        <f t="shared" si="64"/>
        <v>1.1251697519209873E-2</v>
      </c>
      <c r="K74" s="9">
        <f t="shared" ref="K74:K84" si="73">$B$73/12</f>
        <v>10.950000000000001</v>
      </c>
      <c r="L74" s="9">
        <f t="shared" ref="L74:L84" si="74">K74*$B$74/100</f>
        <v>0.10950000000000001</v>
      </c>
      <c r="M74" s="1" t="s">
        <v>83</v>
      </c>
      <c r="O74" s="9">
        <f t="shared" ref="O74:O84" si="75">L74+O73-P73-N74</f>
        <v>0.21716037811452593</v>
      </c>
      <c r="P74" s="9">
        <f t="shared" si="65"/>
        <v>2.4434228877018892E-3</v>
      </c>
      <c r="Q74" s="12">
        <f t="shared" ref="Q74:Q84" si="76">P74*$B$75</f>
        <v>4.3981611978634002E-4</v>
      </c>
      <c r="R74" s="9">
        <f t="shared" ref="R74:R84" si="77">L74*$B$75</f>
        <v>1.9710000000000002E-2</v>
      </c>
      <c r="S74" s="13">
        <f t="shared" si="66"/>
        <v>2.2314364271250126E-2</v>
      </c>
      <c r="T74" s="2">
        <f t="shared" ref="T74:T84" si="78">$B$74/100</f>
        <v>0.01</v>
      </c>
      <c r="U74" s="14">
        <f t="shared" si="67"/>
        <v>2.2314364271250128E-4</v>
      </c>
      <c r="V74" s="13"/>
      <c r="W74" s="2"/>
      <c r="X74" s="14"/>
      <c r="Y74" s="2">
        <v>0.02</v>
      </c>
      <c r="Z74" s="2">
        <v>0.27</v>
      </c>
      <c r="AA74" s="2">
        <f t="shared" si="68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69"/>
        <v>7.1999999999999998E-3</v>
      </c>
      <c r="AQ74" s="1">
        <f t="shared" ref="AQ74:AQ84" si="79">(AP74+AM74+AD74+AA74+U74+X74+AG74+AJ74)</f>
        <v>1.2823143642712502E-2</v>
      </c>
      <c r="AR74" s="9">
        <f t="shared" ref="AR74:AR84" si="80">$B$73/12</f>
        <v>10.950000000000001</v>
      </c>
      <c r="AS74" s="1">
        <f t="shared" ref="AS74:AS84" si="81">$B$75</f>
        <v>0.18</v>
      </c>
      <c r="AT74" s="1">
        <f t="shared" si="70"/>
        <v>7708.333333333333</v>
      </c>
      <c r="AU74" s="1">
        <f t="shared" si="71"/>
        <v>1305318.282519799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8">
        <v>0.82490812760078402</v>
      </c>
      <c r="E75" s="10">
        <f t="shared" si="72"/>
        <v>-3.3115658510981398</v>
      </c>
      <c r="F75" s="7" t="s">
        <v>83</v>
      </c>
      <c r="G75" s="1">
        <v>3</v>
      </c>
      <c r="H75" s="9">
        <f t="shared" si="62"/>
        <v>0.82490812760078402</v>
      </c>
      <c r="I75" s="9">
        <f t="shared" si="63"/>
        <v>273.97490812760077</v>
      </c>
      <c r="J75" s="9">
        <f t="shared" si="64"/>
        <v>1.9400754134699438E-2</v>
      </c>
      <c r="K75" s="9">
        <f t="shared" si="73"/>
        <v>10.950000000000001</v>
      </c>
      <c r="L75" s="9">
        <f t="shared" si="74"/>
        <v>0.10950000000000001</v>
      </c>
      <c r="M75" s="1" t="s">
        <v>83</v>
      </c>
      <c r="O75" s="9">
        <f t="shared" si="75"/>
        <v>0.32421695522682409</v>
      </c>
      <c r="P75" s="9">
        <f t="shared" si="65"/>
        <v>6.29005343465647E-3</v>
      </c>
      <c r="Q75" s="12">
        <f t="shared" si="76"/>
        <v>1.1322096182381646E-3</v>
      </c>
      <c r="R75" s="9">
        <f t="shared" si="77"/>
        <v>1.9710000000000002E-2</v>
      </c>
      <c r="S75" s="13">
        <f t="shared" si="66"/>
        <v>5.7443410362159539E-2</v>
      </c>
      <c r="T75" s="2">
        <f t="shared" si="78"/>
        <v>0.01</v>
      </c>
      <c r="U75" s="14">
        <f t="shared" si="67"/>
        <v>5.7443410362159543E-4</v>
      </c>
      <c r="V75" s="13"/>
      <c r="W75" s="2"/>
      <c r="X75" s="14"/>
      <c r="Y75" s="2">
        <v>0.02</v>
      </c>
      <c r="Z75" s="2">
        <v>0.27</v>
      </c>
      <c r="AA75" s="2">
        <f t="shared" si="68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69"/>
        <v>7.1999999999999998E-3</v>
      </c>
      <c r="AQ75" s="1">
        <f t="shared" si="79"/>
        <v>1.3174434103621596E-2</v>
      </c>
      <c r="AR75" s="9">
        <f t="shared" si="80"/>
        <v>10.950000000000001</v>
      </c>
      <c r="AS75" s="1">
        <f t="shared" si="81"/>
        <v>0.18</v>
      </c>
      <c r="AT75" s="1">
        <f t="shared" si="70"/>
        <v>7708.333333333333</v>
      </c>
      <c r="AU75" s="1">
        <f t="shared" si="71"/>
        <v>1341077.5217419255</v>
      </c>
    </row>
    <row r="76" spans="1:48" x14ac:dyDescent="0.15">
      <c r="C76" s="7">
        <v>3</v>
      </c>
      <c r="D76" s="8">
        <v>4.16591027508401</v>
      </c>
      <c r="E76" s="10">
        <f t="shared" si="72"/>
        <v>0.82490812760078402</v>
      </c>
      <c r="F76" s="7" t="s">
        <v>83</v>
      </c>
      <c r="G76" s="1">
        <v>4</v>
      </c>
      <c r="H76" s="9">
        <f t="shared" si="62"/>
        <v>4.16591027508401</v>
      </c>
      <c r="I76" s="9">
        <f t="shared" si="63"/>
        <v>277.31591027508398</v>
      </c>
      <c r="J76" s="9">
        <f t="shared" si="64"/>
        <v>2.9769154603586586E-2</v>
      </c>
      <c r="K76" s="9">
        <f t="shared" si="73"/>
        <v>10.950000000000001</v>
      </c>
      <c r="L76" s="9">
        <f t="shared" si="74"/>
        <v>0.10950000000000001</v>
      </c>
      <c r="M76" s="1" t="s">
        <v>83</v>
      </c>
      <c r="O76" s="9">
        <f t="shared" si="75"/>
        <v>0.42742690179216758</v>
      </c>
      <c r="P76" s="9">
        <f t="shared" si="65"/>
        <v>1.2724137521183057E-2</v>
      </c>
      <c r="Q76" s="12">
        <f t="shared" si="76"/>
        <v>2.2903447538129501E-3</v>
      </c>
      <c r="R76" s="9">
        <f t="shared" si="77"/>
        <v>1.9710000000000002E-2</v>
      </c>
      <c r="S76" s="13">
        <f t="shared" si="66"/>
        <v>0.11620216914322425</v>
      </c>
      <c r="T76" s="2">
        <f t="shared" si="78"/>
        <v>0.01</v>
      </c>
      <c r="U76" s="14">
        <f t="shared" si="67"/>
        <v>1.1620216914322425E-3</v>
      </c>
      <c r="V76" s="13"/>
      <c r="W76" s="2"/>
      <c r="X76" s="14"/>
      <c r="Y76" s="2">
        <v>0.02</v>
      </c>
      <c r="Z76" s="2">
        <v>0.27</v>
      </c>
      <c r="AA76" s="2">
        <f t="shared" si="68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69"/>
        <v>7.1999999999999998E-3</v>
      </c>
      <c r="AQ76" s="1">
        <f t="shared" si="79"/>
        <v>1.3762021691432242E-2</v>
      </c>
      <c r="AR76" s="9">
        <f t="shared" si="80"/>
        <v>10.950000000000001</v>
      </c>
      <c r="AS76" s="1">
        <f t="shared" si="81"/>
        <v>0.18</v>
      </c>
      <c r="AT76" s="1">
        <f t="shared" si="70"/>
        <v>7708.333333333333</v>
      </c>
      <c r="AU76" s="1">
        <f t="shared" si="71"/>
        <v>1400890.3759312981</v>
      </c>
    </row>
    <row r="77" spans="1:48" x14ac:dyDescent="0.15">
      <c r="C77" s="7">
        <v>4</v>
      </c>
      <c r="D77" s="8">
        <v>7.6277931610155099</v>
      </c>
      <c r="E77" s="10">
        <f t="shared" si="72"/>
        <v>4.16591027508401</v>
      </c>
      <c r="F77" s="7" t="s">
        <v>83</v>
      </c>
      <c r="G77" s="1">
        <v>5</v>
      </c>
      <c r="H77" s="9">
        <f t="shared" si="62"/>
        <v>7.6277931610155099</v>
      </c>
      <c r="I77" s="9">
        <f t="shared" si="63"/>
        <v>280.7777931610155</v>
      </c>
      <c r="J77" s="9">
        <f t="shared" si="64"/>
        <v>4.5895899374268627E-2</v>
      </c>
      <c r="K77" s="9">
        <f t="shared" si="73"/>
        <v>10.950000000000001</v>
      </c>
      <c r="L77" s="9">
        <f t="shared" si="74"/>
        <v>0.10950000000000001</v>
      </c>
      <c r="M77" s="1" t="s">
        <v>85</v>
      </c>
      <c r="N77" s="9">
        <f>(O76-P76)*$C$21/100</f>
        <v>0.39396762605743524</v>
      </c>
      <c r="O77" s="9">
        <f t="shared" si="75"/>
        <v>0.13023513821354932</v>
      </c>
      <c r="P77" s="9">
        <f t="shared" si="65"/>
        <v>5.9772587984430262E-3</v>
      </c>
      <c r="Q77" s="12">
        <f t="shared" si="76"/>
        <v>1.0759065837197446E-3</v>
      </c>
      <c r="R77" s="9">
        <f t="shared" si="77"/>
        <v>1.9710000000000002E-2</v>
      </c>
      <c r="S77" s="13">
        <f t="shared" si="66"/>
        <v>5.4586838341945436E-2</v>
      </c>
      <c r="T77" s="2">
        <f t="shared" si="78"/>
        <v>0.01</v>
      </c>
      <c r="U77" s="14">
        <f t="shared" si="67"/>
        <v>5.4586838341945442E-4</v>
      </c>
      <c r="V77" s="13"/>
      <c r="W77" s="2"/>
      <c r="X77" s="14"/>
      <c r="Y77" s="2">
        <v>0.02</v>
      </c>
      <c r="Z77" s="2">
        <v>0.27</v>
      </c>
      <c r="AA77" s="2">
        <f t="shared" si="68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69"/>
        <v>7.1999999999999998E-3</v>
      </c>
      <c r="AQ77" s="1">
        <f t="shared" si="79"/>
        <v>1.3145868383419454E-2</v>
      </c>
      <c r="AR77" s="9">
        <f t="shared" si="80"/>
        <v>10.950000000000001</v>
      </c>
      <c r="AS77" s="1">
        <f t="shared" si="81"/>
        <v>0.18</v>
      </c>
      <c r="AT77" s="1">
        <f t="shared" si="70"/>
        <v>7708.333333333333</v>
      </c>
      <c r="AU77" s="1">
        <f t="shared" si="71"/>
        <v>1338169.7046050262</v>
      </c>
    </row>
    <row r="78" spans="1:48" x14ac:dyDescent="0.15">
      <c r="C78" s="7">
        <v>5</v>
      </c>
      <c r="D78" s="8">
        <v>8.5638199089019391</v>
      </c>
      <c r="E78" s="10">
        <f t="shared" si="72"/>
        <v>7.6277931610155099</v>
      </c>
      <c r="F78" s="7" t="s">
        <v>85</v>
      </c>
      <c r="G78" s="1">
        <v>6</v>
      </c>
      <c r="H78" s="9">
        <f t="shared" si="62"/>
        <v>8.5638199089019391</v>
      </c>
      <c r="I78" s="9">
        <f t="shared" si="63"/>
        <v>281.71381990890194</v>
      </c>
      <c r="J78" s="9">
        <f t="shared" si="64"/>
        <v>5.1500790967139956E-2</v>
      </c>
      <c r="K78" s="9">
        <f t="shared" si="73"/>
        <v>10.950000000000001</v>
      </c>
      <c r="L78" s="9">
        <f t="shared" si="74"/>
        <v>0.10950000000000001</v>
      </c>
      <c r="M78" s="1" t="s">
        <v>83</v>
      </c>
      <c r="O78" s="9">
        <f t="shared" si="75"/>
        <v>0.23375787941510631</v>
      </c>
      <c r="P78" s="9">
        <f t="shared" si="65"/>
        <v>1.2038715684679298E-2</v>
      </c>
      <c r="Q78" s="12">
        <f t="shared" si="76"/>
        <v>2.1669688232422734E-3</v>
      </c>
      <c r="R78" s="9">
        <f t="shared" si="77"/>
        <v>1.9710000000000002E-2</v>
      </c>
      <c r="S78" s="13">
        <f t="shared" si="66"/>
        <v>0.10994260899250498</v>
      </c>
      <c r="T78" s="2">
        <f t="shared" si="78"/>
        <v>0.01</v>
      </c>
      <c r="U78" s="14">
        <f t="shared" si="67"/>
        <v>1.0994260899250497E-3</v>
      </c>
      <c r="V78" s="13"/>
      <c r="W78" s="2"/>
      <c r="X78" s="14"/>
      <c r="Y78" s="2">
        <v>0.02</v>
      </c>
      <c r="Z78" s="2">
        <v>0.27</v>
      </c>
      <c r="AA78" s="2">
        <f t="shared" si="68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69"/>
        <v>7.1999999999999998E-3</v>
      </c>
      <c r="AQ78" s="1">
        <f t="shared" si="79"/>
        <v>1.3699426089925051E-2</v>
      </c>
      <c r="AR78" s="9">
        <f t="shared" si="80"/>
        <v>10.950000000000001</v>
      </c>
      <c r="AS78" s="1">
        <f t="shared" si="81"/>
        <v>0.18</v>
      </c>
      <c r="AT78" s="1">
        <f t="shared" si="70"/>
        <v>7708.333333333333</v>
      </c>
      <c r="AU78" s="1">
        <f t="shared" si="71"/>
        <v>1394518.5231837002</v>
      </c>
    </row>
    <row r="79" spans="1:48" x14ac:dyDescent="0.15">
      <c r="C79" s="7">
        <v>6</v>
      </c>
      <c r="D79" s="8">
        <v>18.945915136564601</v>
      </c>
      <c r="E79" s="10">
        <f t="shared" si="72"/>
        <v>8.5638199089019391</v>
      </c>
      <c r="F79" s="7" t="s">
        <v>83</v>
      </c>
      <c r="G79" s="1">
        <v>7</v>
      </c>
      <c r="H79" s="9">
        <f t="shared" si="62"/>
        <v>18.945915136564601</v>
      </c>
      <c r="I79" s="9">
        <f t="shared" si="63"/>
        <v>292.0959151365646</v>
      </c>
      <c r="J79" s="9">
        <f t="shared" si="64"/>
        <v>0.17592793797232303</v>
      </c>
      <c r="K79" s="9">
        <f t="shared" si="73"/>
        <v>10.950000000000001</v>
      </c>
      <c r="L79" s="9">
        <f t="shared" si="74"/>
        <v>0.10950000000000001</v>
      </c>
      <c r="M79" s="1" t="s">
        <v>83</v>
      </c>
      <c r="O79" s="9">
        <f t="shared" si="75"/>
        <v>0.33121916373042704</v>
      </c>
      <c r="P79" s="9">
        <f t="shared" si="65"/>
        <v>5.8270704492011272E-2</v>
      </c>
      <c r="Q79" s="12">
        <f t="shared" si="76"/>
        <v>1.0488726808562028E-2</v>
      </c>
      <c r="R79" s="9">
        <f t="shared" si="77"/>
        <v>1.9710000000000002E-2</v>
      </c>
      <c r="S79" s="13">
        <f t="shared" si="66"/>
        <v>0.53215255243845905</v>
      </c>
      <c r="T79" s="2">
        <f t="shared" si="78"/>
        <v>0.01</v>
      </c>
      <c r="U79" s="14">
        <f t="shared" si="67"/>
        <v>5.321525524384591E-3</v>
      </c>
      <c r="V79" s="13"/>
      <c r="W79" s="2"/>
      <c r="X79" s="14"/>
      <c r="Y79" s="2">
        <v>0.04</v>
      </c>
      <c r="Z79" s="2">
        <v>0.27</v>
      </c>
      <c r="AA79" s="2">
        <f t="shared" si="68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69"/>
        <v>1.0799999999999999E-2</v>
      </c>
      <c r="AQ79" s="1">
        <f t="shared" si="79"/>
        <v>2.6921525524384593E-2</v>
      </c>
      <c r="AR79" s="9">
        <f t="shared" si="80"/>
        <v>10.950000000000001</v>
      </c>
      <c r="AS79" s="1">
        <f t="shared" si="81"/>
        <v>0.18</v>
      </c>
      <c r="AT79" s="1">
        <f t="shared" si="70"/>
        <v>7708.333333333333</v>
      </c>
      <c r="AU79" s="1">
        <f t="shared" si="71"/>
        <v>2740448.0866338606</v>
      </c>
    </row>
    <row r="80" spans="1:48" x14ac:dyDescent="0.15">
      <c r="C80" s="7">
        <v>7</v>
      </c>
      <c r="D80" s="8">
        <v>17.855743209629299</v>
      </c>
      <c r="E80" s="10">
        <f t="shared" si="72"/>
        <v>18.945915136564601</v>
      </c>
      <c r="F80" s="7" t="s">
        <v>83</v>
      </c>
      <c r="G80" s="1">
        <v>8</v>
      </c>
      <c r="H80" s="9">
        <f t="shared" si="62"/>
        <v>17.855743209629299</v>
      </c>
      <c r="I80" s="9">
        <f t="shared" si="63"/>
        <v>291.00574320962926</v>
      </c>
      <c r="J80" s="9">
        <f t="shared" si="64"/>
        <v>0.1552749018054092</v>
      </c>
      <c r="K80" s="9">
        <f t="shared" si="73"/>
        <v>10.950000000000001</v>
      </c>
      <c r="L80" s="9">
        <f t="shared" si="74"/>
        <v>0.10950000000000001</v>
      </c>
      <c r="M80" s="1" t="s">
        <v>83</v>
      </c>
      <c r="O80" s="9">
        <f t="shared" si="75"/>
        <v>0.38244845923841581</v>
      </c>
      <c r="P80" s="9">
        <f t="shared" si="65"/>
        <v>5.9384646953875062E-2</v>
      </c>
      <c r="Q80" s="12">
        <f t="shared" si="76"/>
        <v>1.0689236451697511E-2</v>
      </c>
      <c r="R80" s="9">
        <f t="shared" si="77"/>
        <v>1.9710000000000002E-2</v>
      </c>
      <c r="S80" s="13">
        <f t="shared" si="66"/>
        <v>0.54232554295776303</v>
      </c>
      <c r="T80" s="2">
        <f t="shared" si="78"/>
        <v>0.01</v>
      </c>
      <c r="U80" s="14">
        <f t="shared" si="67"/>
        <v>5.4232554295776305E-3</v>
      </c>
      <c r="V80" s="13"/>
      <c r="W80" s="2"/>
      <c r="X80" s="14"/>
      <c r="Y80" s="2">
        <v>0.04</v>
      </c>
      <c r="Z80" s="2">
        <v>0.27</v>
      </c>
      <c r="AA80" s="2">
        <f t="shared" si="68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69"/>
        <v>1.0799999999999999E-2</v>
      </c>
      <c r="AQ80" s="1">
        <f t="shared" si="79"/>
        <v>2.7023255429577633E-2</v>
      </c>
      <c r="AR80" s="9">
        <f t="shared" si="80"/>
        <v>10.950000000000001</v>
      </c>
      <c r="AS80" s="1">
        <f t="shared" si="81"/>
        <v>0.18</v>
      </c>
      <c r="AT80" s="1">
        <f t="shared" si="70"/>
        <v>7708.333333333333</v>
      </c>
      <c r="AU80" s="1">
        <f t="shared" si="71"/>
        <v>2750803.5742449616</v>
      </c>
    </row>
    <row r="81" spans="1:48" x14ac:dyDescent="0.15">
      <c r="C81" s="7">
        <v>8</v>
      </c>
      <c r="D81" s="8">
        <v>17.6841835747177</v>
      </c>
      <c r="E81" s="10">
        <f t="shared" si="72"/>
        <v>17.855743209629299</v>
      </c>
      <c r="F81" s="7" t="s">
        <v>83</v>
      </c>
      <c r="G81" s="1">
        <v>9</v>
      </c>
      <c r="H81" s="9">
        <f t="shared" si="62"/>
        <v>17.6841835747177</v>
      </c>
      <c r="I81" s="9">
        <f t="shared" si="63"/>
        <v>290.83418357471766</v>
      </c>
      <c r="J81" s="9">
        <f t="shared" si="64"/>
        <v>0.15224026781731553</v>
      </c>
      <c r="K81" s="9">
        <f t="shared" si="73"/>
        <v>10.950000000000001</v>
      </c>
      <c r="L81" s="9">
        <f t="shared" si="74"/>
        <v>0.10950000000000001</v>
      </c>
      <c r="M81" s="1" t="s">
        <v>83</v>
      </c>
      <c r="O81" s="9">
        <f t="shared" si="75"/>
        <v>0.43256381228454072</v>
      </c>
      <c r="P81" s="9">
        <f t="shared" si="65"/>
        <v>6.5853630630277479E-2</v>
      </c>
      <c r="Q81" s="12">
        <f t="shared" si="76"/>
        <v>1.1853653513449946E-2</v>
      </c>
      <c r="R81" s="9">
        <f t="shared" si="77"/>
        <v>1.9710000000000002E-2</v>
      </c>
      <c r="S81" s="13">
        <f t="shared" si="66"/>
        <v>0.60140301945458874</v>
      </c>
      <c r="T81" s="2">
        <f t="shared" si="78"/>
        <v>0.01</v>
      </c>
      <c r="U81" s="14">
        <f t="shared" si="67"/>
        <v>6.0140301945458873E-3</v>
      </c>
      <c r="V81" s="13"/>
      <c r="W81" s="2"/>
      <c r="X81" s="14"/>
      <c r="Y81" s="2">
        <v>0.04</v>
      </c>
      <c r="Z81" s="2">
        <v>0.27</v>
      </c>
      <c r="AA81" s="2">
        <f t="shared" si="68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69"/>
        <v>1.0799999999999999E-2</v>
      </c>
      <c r="AQ81" s="1">
        <f t="shared" si="79"/>
        <v>2.7614030194545888E-2</v>
      </c>
      <c r="AR81" s="9">
        <f t="shared" si="80"/>
        <v>10.950000000000001</v>
      </c>
      <c r="AS81" s="1">
        <f t="shared" si="81"/>
        <v>0.18</v>
      </c>
      <c r="AT81" s="1">
        <f t="shared" si="70"/>
        <v>7708.333333333333</v>
      </c>
      <c r="AU81" s="1">
        <f t="shared" si="71"/>
        <v>2810940.8637467171</v>
      </c>
    </row>
    <row r="82" spans="1:48" x14ac:dyDescent="0.15">
      <c r="C82" s="7">
        <v>9</v>
      </c>
      <c r="D82" s="8">
        <v>12.7463770594872</v>
      </c>
      <c r="E82" s="10">
        <f t="shared" si="72"/>
        <v>17.6841835747177</v>
      </c>
      <c r="F82" s="7" t="s">
        <v>83</v>
      </c>
      <c r="G82" s="1">
        <v>10</v>
      </c>
      <c r="H82" s="9">
        <f t="shared" si="62"/>
        <v>12.7463770594872</v>
      </c>
      <c r="I82" s="9">
        <f t="shared" si="63"/>
        <v>285.89637705948718</v>
      </c>
      <c r="J82" s="9">
        <f t="shared" si="64"/>
        <v>8.5390639959492531E-2</v>
      </c>
      <c r="K82" s="9">
        <f t="shared" si="73"/>
        <v>10.950000000000001</v>
      </c>
      <c r="L82" s="9">
        <f t="shared" si="74"/>
        <v>0.10950000000000001</v>
      </c>
      <c r="M82" s="1" t="s">
        <v>83</v>
      </c>
      <c r="O82" s="9">
        <f t="shared" si="75"/>
        <v>0.47621018165426321</v>
      </c>
      <c r="P82" s="9">
        <f t="shared" si="65"/>
        <v>4.0663892166683722E-2</v>
      </c>
      <c r="Q82" s="12">
        <f t="shared" si="76"/>
        <v>7.3195005900030695E-3</v>
      </c>
      <c r="R82" s="9">
        <f t="shared" si="77"/>
        <v>1.9710000000000002E-2</v>
      </c>
      <c r="S82" s="13">
        <f t="shared" si="66"/>
        <v>0.37135974581446313</v>
      </c>
      <c r="T82" s="2">
        <f t="shared" si="78"/>
        <v>0.01</v>
      </c>
      <c r="U82" s="14">
        <f t="shared" si="67"/>
        <v>3.7135974581446315E-3</v>
      </c>
      <c r="V82" s="13"/>
      <c r="W82" s="2"/>
      <c r="X82" s="14"/>
      <c r="Y82" s="2">
        <v>0.04</v>
      </c>
      <c r="Z82" s="2">
        <v>0.27</v>
      </c>
      <c r="AA82" s="2">
        <f t="shared" si="68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69"/>
        <v>1.0799999999999999E-2</v>
      </c>
      <c r="AQ82" s="1">
        <f t="shared" si="79"/>
        <v>2.5313597458144634E-2</v>
      </c>
      <c r="AR82" s="9">
        <f t="shared" si="80"/>
        <v>10.950000000000001</v>
      </c>
      <c r="AS82" s="1">
        <f t="shared" si="81"/>
        <v>0.18</v>
      </c>
      <c r="AT82" s="1">
        <f t="shared" si="70"/>
        <v>7708.333333333333</v>
      </c>
      <c r="AU82" s="1">
        <f t="shared" si="71"/>
        <v>2576770.7575545339</v>
      </c>
    </row>
    <row r="83" spans="1:48" x14ac:dyDescent="0.15">
      <c r="C83" s="7">
        <v>10</v>
      </c>
      <c r="D83" s="8">
        <v>9.1201564171921792</v>
      </c>
      <c r="E83" s="10">
        <f t="shared" si="72"/>
        <v>12.7463770594872</v>
      </c>
      <c r="F83" s="7" t="s">
        <v>83</v>
      </c>
      <c r="G83" s="1">
        <v>11</v>
      </c>
      <c r="H83" s="9">
        <f t="shared" si="62"/>
        <v>9.1201564171921792</v>
      </c>
      <c r="I83" s="9">
        <f t="shared" si="63"/>
        <v>282.27015641719214</v>
      </c>
      <c r="J83" s="9">
        <f t="shared" si="64"/>
        <v>5.5131323527059579E-2</v>
      </c>
      <c r="K83" s="9">
        <f t="shared" si="73"/>
        <v>10.950000000000001</v>
      </c>
      <c r="L83" s="9">
        <f t="shared" si="74"/>
        <v>0.10950000000000001</v>
      </c>
      <c r="M83" s="1" t="s">
        <v>85</v>
      </c>
      <c r="N83" s="9">
        <f>(O82-P82)*$C$21/100</f>
        <v>0.41376897501320054</v>
      </c>
      <c r="O83" s="9">
        <f t="shared" si="75"/>
        <v>0.13127731447437896</v>
      </c>
      <c r="P83" s="9">
        <f t="shared" si="65"/>
        <v>7.2374920960505277E-3</v>
      </c>
      <c r="Q83" s="12">
        <f t="shared" si="76"/>
        <v>1.3027485772890948E-3</v>
      </c>
      <c r="R83" s="9">
        <f t="shared" si="77"/>
        <v>1.9710000000000002E-2</v>
      </c>
      <c r="S83" s="13">
        <f t="shared" si="66"/>
        <v>6.6095818228771933E-2</v>
      </c>
      <c r="T83" s="2">
        <f t="shared" si="78"/>
        <v>0.01</v>
      </c>
      <c r="U83" s="14">
        <f t="shared" si="67"/>
        <v>6.6095818228771933E-4</v>
      </c>
      <c r="V83" s="13"/>
      <c r="W83" s="2"/>
      <c r="X83" s="14"/>
      <c r="Y83" s="2">
        <v>0.02</v>
      </c>
      <c r="Z83" s="2">
        <v>0.27</v>
      </c>
      <c r="AA83" s="2">
        <f t="shared" si="68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69"/>
        <v>7.1999999999999998E-3</v>
      </c>
      <c r="AQ83" s="1">
        <f t="shared" si="79"/>
        <v>1.3260958182287719E-2</v>
      </c>
      <c r="AR83" s="9">
        <f t="shared" si="80"/>
        <v>10.950000000000001</v>
      </c>
      <c r="AS83" s="1">
        <f t="shared" si="81"/>
        <v>0.18</v>
      </c>
      <c r="AT83" s="1">
        <f t="shared" si="70"/>
        <v>7708.333333333333</v>
      </c>
      <c r="AU83" s="1">
        <f t="shared" si="71"/>
        <v>1349885.1483979099</v>
      </c>
    </row>
    <row r="84" spans="1:48" x14ac:dyDescent="0.15">
      <c r="C84" s="7">
        <v>11</v>
      </c>
      <c r="D84" s="8">
        <v>3.8159694189600102</v>
      </c>
      <c r="E84" s="10">
        <f t="shared" si="72"/>
        <v>9.1201564171921792</v>
      </c>
      <c r="F84" s="7" t="s">
        <v>85</v>
      </c>
      <c r="G84" s="1">
        <v>12</v>
      </c>
      <c r="H84" s="9">
        <f t="shared" si="62"/>
        <v>3.8159694189600102</v>
      </c>
      <c r="I84" s="9">
        <f t="shared" si="63"/>
        <v>276.96596941896001</v>
      </c>
      <c r="J84" s="9">
        <f t="shared" si="64"/>
        <v>2.8477405152662918E-2</v>
      </c>
      <c r="K84" s="9">
        <f t="shared" si="73"/>
        <v>10.950000000000001</v>
      </c>
      <c r="L84" s="9">
        <f t="shared" si="74"/>
        <v>0.10950000000000001</v>
      </c>
      <c r="M84" s="1" t="s">
        <v>83</v>
      </c>
      <c r="O84" s="9">
        <f t="shared" si="75"/>
        <v>0.23353982237832843</v>
      </c>
      <c r="P84" s="9">
        <f t="shared" si="65"/>
        <v>6.6506081411485925E-3</v>
      </c>
      <c r="Q84" s="12">
        <f t="shared" si="76"/>
        <v>1.1971094654067466E-3</v>
      </c>
      <c r="R84" s="9">
        <f t="shared" si="77"/>
        <v>1.9710000000000002E-2</v>
      </c>
      <c r="S84" s="13">
        <f t="shared" si="66"/>
        <v>6.0736147407749692E-2</v>
      </c>
      <c r="T84" s="2">
        <f t="shared" si="78"/>
        <v>0.01</v>
      </c>
      <c r="U84" s="14">
        <f t="shared" si="67"/>
        <v>6.0736147407749693E-4</v>
      </c>
      <c r="V84" s="13"/>
      <c r="W84" s="2"/>
      <c r="X84" s="14"/>
      <c r="Y84" s="2">
        <v>0.02</v>
      </c>
      <c r="Z84" s="2">
        <v>0.27</v>
      </c>
      <c r="AA84" s="2">
        <f t="shared" si="68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69"/>
        <v>7.1999999999999998E-3</v>
      </c>
      <c r="AQ84" s="1">
        <f t="shared" si="79"/>
        <v>1.3207361474077497E-2</v>
      </c>
      <c r="AR84" s="9">
        <f t="shared" si="80"/>
        <v>10.950000000000001</v>
      </c>
      <c r="AS84" s="1">
        <f t="shared" si="81"/>
        <v>0.18</v>
      </c>
      <c r="AT84" s="1">
        <f t="shared" si="70"/>
        <v>7708.333333333333</v>
      </c>
      <c r="AU84" s="1">
        <f t="shared" si="71"/>
        <v>1344429.3284321527</v>
      </c>
      <c r="AV84" s="1">
        <f>SUM(AU73:AU84)</f>
        <v>21652957.364444729</v>
      </c>
    </row>
    <row r="85" spans="1:48" x14ac:dyDescent="0.15">
      <c r="C85" s="7">
        <v>12</v>
      </c>
      <c r="D85" s="8">
        <v>0.243880842719053</v>
      </c>
      <c r="E85" s="10">
        <f t="shared" si="72"/>
        <v>3.8159694189600102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8">
        <v>-0.280124886645161</v>
      </c>
      <c r="E89" s="7"/>
      <c r="F89" s="7"/>
      <c r="G89" s="1">
        <v>1</v>
      </c>
      <c r="H89" s="9">
        <f t="shared" ref="H89:H100" si="82">E90</f>
        <v>-0.280124886645161</v>
      </c>
      <c r="I89" s="9">
        <f t="shared" ref="I89:I100" si="83">H89+273.15</f>
        <v>272.86987511335479</v>
      </c>
      <c r="J89" s="9">
        <f t="shared" ref="J89:J100" si="84">EXP(($C$15*(I89-$C$13))/($C$16*I89*$C$13))</f>
        <v>1.6800199867343449E-2</v>
      </c>
      <c r="K89" s="9">
        <f>$B$89/12</f>
        <v>10.4025</v>
      </c>
      <c r="L89" s="9">
        <f>K89*$B$90/100</f>
        <v>5.305275</v>
      </c>
      <c r="M89" s="1" t="s">
        <v>83</v>
      </c>
      <c r="O89" s="9">
        <f>L89</f>
        <v>5.305275</v>
      </c>
      <c r="P89" s="9">
        <f t="shared" ref="P89:P100" si="85">O89*J89</f>
        <v>8.9129680351220514E-2</v>
      </c>
      <c r="Q89" s="12">
        <f>P89*$B$91</f>
        <v>4.0108356158049231E-2</v>
      </c>
      <c r="R89" s="9">
        <f>L89*$B$91</f>
        <v>2.3873737500000001</v>
      </c>
      <c r="S89" s="13">
        <f t="shared" ref="S89:S100" si="86">Q89/R89</f>
        <v>1.6800199867343449E-2</v>
      </c>
      <c r="T89" s="2">
        <f>$B$90/100</f>
        <v>0.51</v>
      </c>
      <c r="U89" s="14">
        <f t="shared" ref="U89:U100" si="87">S89*T89</f>
        <v>8.5681019323451593E-3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>U89*0.67*AL89+(V89*W89+X89*Y89+Z89*AA89+AB89*AC89+AD89*AE89+AF89*AG89+AH89*AI89)/1000</f>
        <v>3.2920282732602064E-2</v>
      </c>
      <c r="AK89" s="9">
        <f t="shared" ref="AK89:AK100" si="88">$B$89/12</f>
        <v>10.4025</v>
      </c>
      <c r="AL89" s="1">
        <f t="shared" ref="AL89:AL100" si="89">$B$91</f>
        <v>0.45</v>
      </c>
      <c r="AM89" s="17">
        <f t="shared" ref="AM89:AM100" si="90">$E$6/12</f>
        <v>231102.5</v>
      </c>
      <c r="AN89" s="1">
        <f>AM89*10000*AK89*AJ89</f>
        <v>791418001.57296681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8">
        <v>-3.3115658510981398</v>
      </c>
      <c r="E90" s="10">
        <f t="shared" ref="E90:E101" si="91">D89</f>
        <v>-0.280124886645161</v>
      </c>
      <c r="F90" s="7" t="s">
        <v>83</v>
      </c>
      <c r="G90" s="1">
        <v>2</v>
      </c>
      <c r="H90" s="9">
        <f t="shared" si="82"/>
        <v>-3.3115658510981398</v>
      </c>
      <c r="I90" s="9">
        <f t="shared" si="83"/>
        <v>269.83843414890185</v>
      </c>
      <c r="J90" s="9">
        <f t="shared" si="84"/>
        <v>1.1251697519209873E-2</v>
      </c>
      <c r="K90" s="9">
        <f t="shared" ref="K90:K100" si="92">$B$89/12</f>
        <v>10.4025</v>
      </c>
      <c r="L90" s="9">
        <f t="shared" ref="L90:L100" si="93">K90*$B$90/100</f>
        <v>5.305275</v>
      </c>
      <c r="M90" s="1" t="s">
        <v>83</v>
      </c>
      <c r="O90" s="9">
        <f t="shared" ref="O90:O100" si="94">L90+O89-P89-N90</f>
        <v>10.521420319648779</v>
      </c>
      <c r="P90" s="9">
        <f t="shared" si="85"/>
        <v>0.11838383890915652</v>
      </c>
      <c r="Q90" s="12">
        <f t="shared" ref="Q90:Q100" si="95">P90*$B$91</f>
        <v>5.3272727509120432E-2</v>
      </c>
      <c r="R90" s="9">
        <f t="shared" ref="R90:R100" si="96">L90*$B$91</f>
        <v>2.3873737500000001</v>
      </c>
      <c r="S90" s="13">
        <f t="shared" si="86"/>
        <v>2.2314364271250126E-2</v>
      </c>
      <c r="T90" s="2">
        <f t="shared" ref="T90:T100" si="97">$B$90/100</f>
        <v>0.51</v>
      </c>
      <c r="U90" s="14">
        <f t="shared" si="87"/>
        <v>1.1380325778337565E-2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ref="AJ90:AJ100" si="98">U90*0.67*AL90+(V90*W90+X90*Y90+Z90*AA90+AB90*AC90+AD90*AE90+AF90*AG90+AH90*AI90)/1000</f>
        <v>3.3768168222168778E-2</v>
      </c>
      <c r="AK90" s="9">
        <f t="shared" si="88"/>
        <v>10.4025</v>
      </c>
      <c r="AL90" s="1">
        <f t="shared" si="89"/>
        <v>0.45</v>
      </c>
      <c r="AM90" s="17">
        <f t="shared" si="90"/>
        <v>231102.5</v>
      </c>
      <c r="AN90" s="1">
        <f t="shared" ref="AN90:AN100" si="99">AM90*10000*AK90*AJ90</f>
        <v>811801539.74504519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8">
        <v>0.82490812760078402</v>
      </c>
      <c r="E91" s="10">
        <f t="shared" si="91"/>
        <v>-3.3115658510981398</v>
      </c>
      <c r="F91" s="7" t="s">
        <v>83</v>
      </c>
      <c r="G91" s="1">
        <v>3</v>
      </c>
      <c r="H91" s="9">
        <f t="shared" si="82"/>
        <v>0.82490812760078402</v>
      </c>
      <c r="I91" s="9">
        <f t="shared" si="83"/>
        <v>273.97490812760077</v>
      </c>
      <c r="J91" s="9">
        <f t="shared" si="84"/>
        <v>1.9400754134699438E-2</v>
      </c>
      <c r="K91" s="9">
        <f t="shared" si="92"/>
        <v>10.4025</v>
      </c>
      <c r="L91" s="9">
        <f t="shared" si="93"/>
        <v>5.305275</v>
      </c>
      <c r="M91" s="1" t="s">
        <v>83</v>
      </c>
      <c r="O91" s="9">
        <f t="shared" si="94"/>
        <v>15.708311480739622</v>
      </c>
      <c r="P91" s="9">
        <f t="shared" si="85"/>
        <v>0.30475308890910591</v>
      </c>
      <c r="Q91" s="12">
        <f t="shared" si="95"/>
        <v>0.13713889000909765</v>
      </c>
      <c r="R91" s="9">
        <f t="shared" si="96"/>
        <v>2.3873737500000001</v>
      </c>
      <c r="S91" s="13">
        <f t="shared" si="86"/>
        <v>5.7443410362159525E-2</v>
      </c>
      <c r="T91" s="2">
        <f t="shared" si="97"/>
        <v>0.51</v>
      </c>
      <c r="U91" s="14">
        <f t="shared" si="87"/>
        <v>2.9296139284701359E-2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8"/>
        <v>3.9169785994337458E-2</v>
      </c>
      <c r="AK91" s="9">
        <f t="shared" si="88"/>
        <v>10.4025</v>
      </c>
      <c r="AL91" s="1">
        <f t="shared" si="89"/>
        <v>0.45</v>
      </c>
      <c r="AM91" s="17">
        <f t="shared" si="90"/>
        <v>231102.5</v>
      </c>
      <c r="AN91" s="1">
        <f t="shared" si="99"/>
        <v>941658794.53335667</v>
      </c>
    </row>
    <row r="92" spans="1:48" x14ac:dyDescent="0.15">
      <c r="C92" s="7">
        <v>3</v>
      </c>
      <c r="D92" s="8">
        <v>4.16591027508401</v>
      </c>
      <c r="E92" s="10">
        <f t="shared" si="91"/>
        <v>0.82490812760078402</v>
      </c>
      <c r="F92" s="7" t="s">
        <v>83</v>
      </c>
      <c r="G92" s="1">
        <v>4</v>
      </c>
      <c r="H92" s="9">
        <f t="shared" si="82"/>
        <v>4.16591027508401</v>
      </c>
      <c r="I92" s="9">
        <f t="shared" si="83"/>
        <v>277.31591027508398</v>
      </c>
      <c r="J92" s="9">
        <f t="shared" si="84"/>
        <v>2.9769154603586586E-2</v>
      </c>
      <c r="K92" s="9">
        <f t="shared" si="92"/>
        <v>10.4025</v>
      </c>
      <c r="L92" s="9">
        <f t="shared" si="93"/>
        <v>5.305275</v>
      </c>
      <c r="M92" s="1" t="s">
        <v>83</v>
      </c>
      <c r="O92" s="9">
        <f t="shared" si="94"/>
        <v>20.708833391830517</v>
      </c>
      <c r="P92" s="9">
        <f t="shared" si="85"/>
        <v>0.61648446290131909</v>
      </c>
      <c r="Q92" s="12">
        <f t="shared" si="95"/>
        <v>0.2774180083055936</v>
      </c>
      <c r="R92" s="9">
        <f t="shared" si="96"/>
        <v>2.3873737500000001</v>
      </c>
      <c r="S92" s="13">
        <f t="shared" si="86"/>
        <v>0.11620216914322426</v>
      </c>
      <c r="T92" s="2">
        <f t="shared" si="97"/>
        <v>0.51</v>
      </c>
      <c r="U92" s="14">
        <f t="shared" si="87"/>
        <v>5.9263106263044374E-2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8"/>
        <v>4.8204826538307877E-2</v>
      </c>
      <c r="AK92" s="9">
        <f t="shared" si="88"/>
        <v>10.4025</v>
      </c>
      <c r="AL92" s="1">
        <f t="shared" si="89"/>
        <v>0.45</v>
      </c>
      <c r="AM92" s="17">
        <f t="shared" si="90"/>
        <v>231102.5</v>
      </c>
      <c r="AN92" s="1">
        <f t="shared" si="99"/>
        <v>1158865122.6053336</v>
      </c>
    </row>
    <row r="93" spans="1:48" x14ac:dyDescent="0.15">
      <c r="C93" s="7">
        <v>4</v>
      </c>
      <c r="D93" s="8">
        <v>7.6277931610155099</v>
      </c>
      <c r="E93" s="10">
        <f t="shared" si="91"/>
        <v>4.16591027508401</v>
      </c>
      <c r="F93" s="7" t="s">
        <v>83</v>
      </c>
      <c r="G93" s="1">
        <v>5</v>
      </c>
      <c r="H93" s="9">
        <f t="shared" si="82"/>
        <v>7.6277931610155099</v>
      </c>
      <c r="I93" s="9">
        <f t="shared" si="83"/>
        <v>280.7777931610155</v>
      </c>
      <c r="J93" s="9">
        <f t="shared" si="84"/>
        <v>4.5895899374268627E-2</v>
      </c>
      <c r="K93" s="9">
        <f t="shared" si="92"/>
        <v>10.4025</v>
      </c>
      <c r="L93" s="9">
        <f t="shared" si="93"/>
        <v>5.305275</v>
      </c>
      <c r="M93" s="1" t="s">
        <v>85</v>
      </c>
      <c r="N93" s="9">
        <f>(O92-P92)*$C$21/100</f>
        <v>19.087731482482738</v>
      </c>
      <c r="O93" s="9">
        <f t="shared" si="94"/>
        <v>6.3098924464464616</v>
      </c>
      <c r="P93" s="9">
        <f t="shared" si="85"/>
        <v>0.2895981887845645</v>
      </c>
      <c r="Q93" s="12">
        <f t="shared" si="95"/>
        <v>0.13031918495305403</v>
      </c>
      <c r="R93" s="9">
        <f t="shared" si="96"/>
        <v>2.3873737500000001</v>
      </c>
      <c r="S93" s="13">
        <f t="shared" si="86"/>
        <v>5.4586838341945422E-2</v>
      </c>
      <c r="T93" s="2">
        <f t="shared" si="97"/>
        <v>0.51</v>
      </c>
      <c r="U93" s="14">
        <f t="shared" si="87"/>
        <v>2.7839287554392165E-2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8"/>
        <v>3.130454519764924E-2</v>
      </c>
      <c r="AK93" s="9">
        <f t="shared" si="88"/>
        <v>10.4025</v>
      </c>
      <c r="AL93" s="1">
        <f t="shared" si="89"/>
        <v>0.45</v>
      </c>
      <c r="AM93" s="17">
        <f t="shared" si="90"/>
        <v>231102.5</v>
      </c>
      <c r="AN93" s="1">
        <f t="shared" si="99"/>
        <v>752574964.24654579</v>
      </c>
    </row>
    <row r="94" spans="1:48" x14ac:dyDescent="0.15">
      <c r="C94" s="7">
        <v>5</v>
      </c>
      <c r="D94" s="8">
        <v>8.5638199089019391</v>
      </c>
      <c r="E94" s="10">
        <f t="shared" si="91"/>
        <v>7.6277931610155099</v>
      </c>
      <c r="F94" s="7" t="s">
        <v>85</v>
      </c>
      <c r="G94" s="1">
        <v>6</v>
      </c>
      <c r="H94" s="9">
        <f t="shared" si="82"/>
        <v>8.5638199089019391</v>
      </c>
      <c r="I94" s="9">
        <f t="shared" si="83"/>
        <v>281.71381990890194</v>
      </c>
      <c r="J94" s="9">
        <f t="shared" si="84"/>
        <v>5.1500790967139956E-2</v>
      </c>
      <c r="K94" s="9">
        <f t="shared" si="92"/>
        <v>10.4025</v>
      </c>
      <c r="L94" s="9">
        <f t="shared" si="93"/>
        <v>5.305275</v>
      </c>
      <c r="M94" s="1" t="s">
        <v>83</v>
      </c>
      <c r="O94" s="9">
        <f t="shared" si="94"/>
        <v>11.325569257661897</v>
      </c>
      <c r="P94" s="9">
        <f t="shared" si="85"/>
        <v>0.58327577492271176</v>
      </c>
      <c r="Q94" s="12">
        <f t="shared" si="95"/>
        <v>0.26247409871522032</v>
      </c>
      <c r="R94" s="9">
        <f t="shared" si="96"/>
        <v>2.3873737500000001</v>
      </c>
      <c r="S94" s="13">
        <f t="shared" si="86"/>
        <v>0.10994260899250496</v>
      </c>
      <c r="T94" s="2">
        <f t="shared" si="97"/>
        <v>0.51</v>
      </c>
      <c r="U94" s="14">
        <f t="shared" si="87"/>
        <v>5.6070730586177536E-2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8"/>
        <v>4.3034325271732538E-2</v>
      </c>
      <c r="AK94" s="9">
        <f t="shared" si="88"/>
        <v>10.4025</v>
      </c>
      <c r="AL94" s="1">
        <f t="shared" si="89"/>
        <v>0.45</v>
      </c>
      <c r="AM94" s="17">
        <f t="shared" si="90"/>
        <v>231102.5</v>
      </c>
      <c r="AN94" s="1">
        <f t="shared" si="99"/>
        <v>1034564009.7394019</v>
      </c>
    </row>
    <row r="95" spans="1:48" x14ac:dyDescent="0.15">
      <c r="C95" s="7">
        <v>6</v>
      </c>
      <c r="D95" s="8">
        <v>18.945915136564601</v>
      </c>
      <c r="E95" s="10">
        <f t="shared" si="91"/>
        <v>8.5638199089019391</v>
      </c>
      <c r="F95" s="7" t="s">
        <v>83</v>
      </c>
      <c r="G95" s="1">
        <v>7</v>
      </c>
      <c r="H95" s="9">
        <f t="shared" si="82"/>
        <v>18.945915136564601</v>
      </c>
      <c r="I95" s="9">
        <f t="shared" si="83"/>
        <v>292.0959151365646</v>
      </c>
      <c r="J95" s="9">
        <f t="shared" si="84"/>
        <v>0.17592793797232303</v>
      </c>
      <c r="K95" s="9">
        <f t="shared" si="92"/>
        <v>10.4025</v>
      </c>
      <c r="L95" s="9">
        <f t="shared" si="93"/>
        <v>5.305275</v>
      </c>
      <c r="M95" s="1" t="s">
        <v>83</v>
      </c>
      <c r="O95" s="9">
        <f t="shared" si="94"/>
        <v>16.047568482739187</v>
      </c>
      <c r="P95" s="9">
        <f t="shared" si="85"/>
        <v>2.8232156326379458</v>
      </c>
      <c r="Q95" s="12">
        <f t="shared" si="95"/>
        <v>1.2704470346870758</v>
      </c>
      <c r="R95" s="9">
        <f t="shared" si="96"/>
        <v>2.3873737500000001</v>
      </c>
      <c r="S95" s="13">
        <f t="shared" si="86"/>
        <v>0.53215255243845905</v>
      </c>
      <c r="T95" s="2">
        <f t="shared" si="97"/>
        <v>0.51</v>
      </c>
      <c r="U95" s="14">
        <f t="shared" si="87"/>
        <v>0.27139780174361411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8"/>
        <v>0.12828143722569965</v>
      </c>
      <c r="AK95" s="9">
        <f t="shared" si="88"/>
        <v>10.4025</v>
      </c>
      <c r="AL95" s="1">
        <f t="shared" si="89"/>
        <v>0.45</v>
      </c>
      <c r="AM95" s="17">
        <f t="shared" si="90"/>
        <v>231102.5</v>
      </c>
      <c r="AN95" s="1">
        <f t="shared" si="99"/>
        <v>3083941882.0521955</v>
      </c>
    </row>
    <row r="96" spans="1:48" x14ac:dyDescent="0.15">
      <c r="C96" s="7">
        <v>7</v>
      </c>
      <c r="D96" s="8">
        <v>17.855743209629299</v>
      </c>
      <c r="E96" s="10">
        <f t="shared" si="91"/>
        <v>18.945915136564601</v>
      </c>
      <c r="F96" s="7" t="s">
        <v>83</v>
      </c>
      <c r="G96" s="1">
        <v>8</v>
      </c>
      <c r="H96" s="9">
        <f t="shared" si="82"/>
        <v>17.855743209629299</v>
      </c>
      <c r="I96" s="9">
        <f t="shared" si="83"/>
        <v>291.00574320962926</v>
      </c>
      <c r="J96" s="9">
        <f t="shared" si="84"/>
        <v>0.1552749018054092</v>
      </c>
      <c r="K96" s="9">
        <f t="shared" si="92"/>
        <v>10.4025</v>
      </c>
      <c r="L96" s="9">
        <f t="shared" si="93"/>
        <v>5.305275</v>
      </c>
      <c r="M96" s="1" t="s">
        <v>83</v>
      </c>
      <c r="O96" s="9">
        <f t="shared" si="94"/>
        <v>18.529627850101242</v>
      </c>
      <c r="P96" s="9">
        <f t="shared" si="85"/>
        <v>2.877186144915246</v>
      </c>
      <c r="Q96" s="12">
        <f t="shared" si="95"/>
        <v>1.2947337652118607</v>
      </c>
      <c r="R96" s="9">
        <f t="shared" si="96"/>
        <v>2.3873737500000001</v>
      </c>
      <c r="S96" s="13">
        <f t="shared" si="86"/>
        <v>0.54232554295776292</v>
      </c>
      <c r="T96" s="2">
        <f t="shared" si="97"/>
        <v>0.51</v>
      </c>
      <c r="U96" s="14">
        <f t="shared" si="87"/>
        <v>0.27658602690845907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8"/>
        <v>0.1298456871129004</v>
      </c>
      <c r="AK96" s="9">
        <f t="shared" si="88"/>
        <v>10.4025</v>
      </c>
      <c r="AL96" s="1">
        <f t="shared" si="89"/>
        <v>0.45</v>
      </c>
      <c r="AM96" s="17">
        <f t="shared" si="90"/>
        <v>231102.5</v>
      </c>
      <c r="AN96" s="1">
        <f t="shared" si="99"/>
        <v>3121547133.7975931</v>
      </c>
    </row>
    <row r="97" spans="1:50" x14ac:dyDescent="0.15">
      <c r="C97" s="7">
        <v>8</v>
      </c>
      <c r="D97" s="8">
        <v>17.6841835747177</v>
      </c>
      <c r="E97" s="10">
        <f t="shared" si="91"/>
        <v>17.855743209629299</v>
      </c>
      <c r="F97" s="7" t="s">
        <v>83</v>
      </c>
      <c r="G97" s="1">
        <v>9</v>
      </c>
      <c r="H97" s="9">
        <f t="shared" si="82"/>
        <v>17.6841835747177</v>
      </c>
      <c r="I97" s="9">
        <f t="shared" si="83"/>
        <v>290.83418357471766</v>
      </c>
      <c r="J97" s="9">
        <f t="shared" si="84"/>
        <v>0.15224026781731553</v>
      </c>
      <c r="K97" s="9">
        <f t="shared" si="92"/>
        <v>10.4025</v>
      </c>
      <c r="L97" s="9">
        <f t="shared" si="93"/>
        <v>5.305275</v>
      </c>
      <c r="M97" s="1" t="s">
        <v>83</v>
      </c>
      <c r="O97" s="9">
        <f t="shared" si="94"/>
        <v>20.957716705185998</v>
      </c>
      <c r="P97" s="9">
        <f t="shared" si="85"/>
        <v>3.190608404036944</v>
      </c>
      <c r="Q97" s="12">
        <f t="shared" si="95"/>
        <v>1.4357737818166247</v>
      </c>
      <c r="R97" s="9">
        <f t="shared" si="96"/>
        <v>2.3873737500000001</v>
      </c>
      <c r="S97" s="13">
        <f t="shared" si="86"/>
        <v>0.60140301945458885</v>
      </c>
      <c r="T97" s="2">
        <f t="shared" si="97"/>
        <v>0.51</v>
      </c>
      <c r="U97" s="14">
        <f t="shared" si="87"/>
        <v>0.30671553992184031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8"/>
        <v>0.13892973528643487</v>
      </c>
      <c r="AK97" s="9">
        <f t="shared" si="88"/>
        <v>10.4025</v>
      </c>
      <c r="AL97" s="1">
        <f t="shared" si="89"/>
        <v>0.45</v>
      </c>
      <c r="AM97" s="17">
        <f t="shared" si="90"/>
        <v>231102.5</v>
      </c>
      <c r="AN97" s="1">
        <f t="shared" si="99"/>
        <v>3339931626.7281904</v>
      </c>
    </row>
    <row r="98" spans="1:50" x14ac:dyDescent="0.15">
      <c r="C98" s="7">
        <v>9</v>
      </c>
      <c r="D98" s="8">
        <v>12.7463770594872</v>
      </c>
      <c r="E98" s="10">
        <f t="shared" si="91"/>
        <v>17.6841835747177</v>
      </c>
      <c r="F98" s="7" t="s">
        <v>83</v>
      </c>
      <c r="G98" s="1">
        <v>10</v>
      </c>
      <c r="H98" s="9">
        <f t="shared" si="82"/>
        <v>12.7463770594872</v>
      </c>
      <c r="I98" s="9">
        <f t="shared" si="83"/>
        <v>285.89637705948718</v>
      </c>
      <c r="J98" s="9">
        <f t="shared" si="84"/>
        <v>8.5390639959492531E-2</v>
      </c>
      <c r="K98" s="9">
        <f t="shared" si="92"/>
        <v>10.4025</v>
      </c>
      <c r="L98" s="9">
        <f t="shared" si="93"/>
        <v>5.305275</v>
      </c>
      <c r="M98" s="1" t="s">
        <v>83</v>
      </c>
      <c r="O98" s="9">
        <f t="shared" si="94"/>
        <v>23.072383301149053</v>
      </c>
      <c r="P98" s="9">
        <f t="shared" si="85"/>
        <v>1.9701655754758265</v>
      </c>
      <c r="Q98" s="12">
        <f t="shared" si="95"/>
        <v>0.88657450896412193</v>
      </c>
      <c r="R98" s="9">
        <f t="shared" si="96"/>
        <v>2.3873737500000001</v>
      </c>
      <c r="S98" s="13">
        <f t="shared" si="86"/>
        <v>0.37135974581446324</v>
      </c>
      <c r="T98" s="2">
        <f t="shared" si="97"/>
        <v>0.51</v>
      </c>
      <c r="U98" s="14">
        <f t="shared" si="87"/>
        <v>0.18939347036537627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8"/>
        <v>0.10035113131516094</v>
      </c>
      <c r="AK98" s="9">
        <f t="shared" si="88"/>
        <v>10.4025</v>
      </c>
      <c r="AL98" s="1">
        <f t="shared" si="89"/>
        <v>0.45</v>
      </c>
      <c r="AM98" s="17">
        <f t="shared" si="90"/>
        <v>231102.5</v>
      </c>
      <c r="AN98" s="1">
        <f t="shared" si="99"/>
        <v>2412485106.708365</v>
      </c>
    </row>
    <row r="99" spans="1:50" x14ac:dyDescent="0.15">
      <c r="C99" s="7">
        <v>10</v>
      </c>
      <c r="D99" s="8">
        <v>9.1201564171921792</v>
      </c>
      <c r="E99" s="10">
        <f t="shared" si="91"/>
        <v>12.7463770594872</v>
      </c>
      <c r="F99" s="7" t="s">
        <v>83</v>
      </c>
      <c r="G99" s="1">
        <v>11</v>
      </c>
      <c r="H99" s="9">
        <f t="shared" si="82"/>
        <v>9.1201564171921792</v>
      </c>
      <c r="I99" s="9">
        <f t="shared" si="83"/>
        <v>282.27015641719214</v>
      </c>
      <c r="J99" s="9">
        <f t="shared" si="84"/>
        <v>5.5131323527059579E-2</v>
      </c>
      <c r="K99" s="9">
        <f t="shared" si="92"/>
        <v>10.4025</v>
      </c>
      <c r="L99" s="9">
        <f t="shared" si="93"/>
        <v>5.305275</v>
      </c>
      <c r="M99" s="1" t="s">
        <v>85</v>
      </c>
      <c r="N99" s="9">
        <f>(O98-P98)*$C$21/100</f>
        <v>20.047106839389567</v>
      </c>
      <c r="O99" s="9">
        <f t="shared" si="94"/>
        <v>6.3603858862836624</v>
      </c>
      <c r="P99" s="9">
        <f t="shared" si="85"/>
        <v>0.35065649205364818</v>
      </c>
      <c r="Q99" s="12">
        <f t="shared" si="95"/>
        <v>0.15779542142414169</v>
      </c>
      <c r="R99" s="9">
        <f t="shared" si="96"/>
        <v>2.3873737500000001</v>
      </c>
      <c r="S99" s="13">
        <f t="shared" si="86"/>
        <v>6.609581822877196E-2</v>
      </c>
      <c r="T99" s="2">
        <f t="shared" si="97"/>
        <v>0.51</v>
      </c>
      <c r="U99" s="14">
        <f t="shared" si="87"/>
        <v>3.3708867296673703E-2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8"/>
        <v>4.0500223489947126E-2</v>
      </c>
      <c r="AK99" s="9">
        <f t="shared" si="88"/>
        <v>10.4025</v>
      </c>
      <c r="AL99" s="1">
        <f t="shared" si="89"/>
        <v>0.45</v>
      </c>
      <c r="AM99" s="17">
        <f t="shared" si="90"/>
        <v>231102.5</v>
      </c>
      <c r="AN99" s="1">
        <f t="shared" si="99"/>
        <v>973643094.07736969</v>
      </c>
    </row>
    <row r="100" spans="1:50" x14ac:dyDescent="0.15">
      <c r="C100" s="7">
        <v>11</v>
      </c>
      <c r="D100" s="8">
        <v>3.8159694189600102</v>
      </c>
      <c r="E100" s="10">
        <f t="shared" si="91"/>
        <v>9.1201564171921792</v>
      </c>
      <c r="F100" s="7" t="s">
        <v>85</v>
      </c>
      <c r="G100" s="1">
        <v>12</v>
      </c>
      <c r="H100" s="9">
        <f t="shared" si="82"/>
        <v>3.8159694189600102</v>
      </c>
      <c r="I100" s="9">
        <f t="shared" si="83"/>
        <v>276.96596941896001</v>
      </c>
      <c r="J100" s="9">
        <f t="shared" si="84"/>
        <v>2.8477405152662918E-2</v>
      </c>
      <c r="K100" s="9">
        <f t="shared" si="92"/>
        <v>10.4025</v>
      </c>
      <c r="L100" s="9">
        <f t="shared" si="93"/>
        <v>5.305275</v>
      </c>
      <c r="M100" s="1" t="s">
        <v>83</v>
      </c>
      <c r="O100" s="9">
        <f t="shared" si="94"/>
        <v>11.315004394230014</v>
      </c>
      <c r="P100" s="9">
        <f t="shared" si="85"/>
        <v>0.32222196443864937</v>
      </c>
      <c r="Q100" s="12">
        <f t="shared" si="95"/>
        <v>0.14499988399739222</v>
      </c>
      <c r="R100" s="9">
        <f t="shared" si="96"/>
        <v>2.3873737500000001</v>
      </c>
      <c r="S100" s="13">
        <f t="shared" si="86"/>
        <v>6.0736147407749713E-2</v>
      </c>
      <c r="T100" s="2">
        <f t="shared" si="97"/>
        <v>0.51</v>
      </c>
      <c r="U100" s="14">
        <f t="shared" si="87"/>
        <v>3.0975435177952353E-2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8"/>
        <v>3.9676093706152632E-2</v>
      </c>
      <c r="AK100" s="9">
        <f t="shared" si="88"/>
        <v>10.4025</v>
      </c>
      <c r="AL100" s="1">
        <f t="shared" si="89"/>
        <v>0.45</v>
      </c>
      <c r="AM100" s="17">
        <f t="shared" si="90"/>
        <v>231102.5</v>
      </c>
      <c r="AN100" s="1">
        <f t="shared" si="99"/>
        <v>953830653.46666157</v>
      </c>
      <c r="AO100" s="1">
        <f>SUM(AN89:AN100)</f>
        <v>19376261929.273029</v>
      </c>
    </row>
    <row r="101" spans="1:50" x14ac:dyDescent="0.15">
      <c r="C101" s="7">
        <v>12</v>
      </c>
      <c r="D101" s="8">
        <v>0.243880842719053</v>
      </c>
      <c r="E101" s="10">
        <f t="shared" si="91"/>
        <v>3.8159694189600102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8">
        <v>-0.280124886645161</v>
      </c>
      <c r="E105" s="7"/>
      <c r="F105" s="7"/>
      <c r="G105" s="1">
        <v>1</v>
      </c>
      <c r="H105" s="9">
        <f t="shared" ref="H105:H116" si="100">E106</f>
        <v>-0.280124886645161</v>
      </c>
      <c r="I105" s="9">
        <f t="shared" ref="I105:I116" si="101">H105+273.15</f>
        <v>272.86987511335479</v>
      </c>
      <c r="J105" s="9">
        <f t="shared" ref="J105:J116" si="102">EXP(($C$15*(I105-$C$13))/($C$16*I105*$C$13))</f>
        <v>1.6800199867343449E-2</v>
      </c>
      <c r="K105" s="9">
        <f>$B$105/12</f>
        <v>64.789020833333339</v>
      </c>
      <c r="L105" s="9">
        <f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3">O105*J105</f>
        <v>1.0884684992094789E-2</v>
      </c>
      <c r="Q105" s="12">
        <f>P105*$B$107</f>
        <v>3.2654054976284366E-3</v>
      </c>
      <c r="R105" s="9">
        <f>L105*$B$107</f>
        <v>0.19436706250000002</v>
      </c>
      <c r="S105" s="13">
        <f t="shared" ref="S105:S116" si="104">Q105/R105</f>
        <v>1.6800199867343452E-2</v>
      </c>
      <c r="T105" s="2">
        <f>$B$106/100</f>
        <v>0.01</v>
      </c>
      <c r="U105" s="14">
        <f t="shared" ref="U105:U116" si="105">S105*T105</f>
        <v>1.6800199867343454E-4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06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07">AR105*AQ105</f>
        <v>5.0000000000000001E-3</v>
      </c>
      <c r="AT105" s="1">
        <f>(AS105+AM105+AD105+AA105+U105+X105+AG105+AJ105+AP105)</f>
        <v>5.6580019986734349E-3</v>
      </c>
      <c r="AU105" s="9">
        <f>$B$105/12</f>
        <v>64.789020833333339</v>
      </c>
      <c r="AV105" s="1">
        <f>$B$107</f>
        <v>0.3</v>
      </c>
      <c r="AW105" s="1">
        <f t="shared" ref="AW105:AW116" si="108">$E$7/12</f>
        <v>0</v>
      </c>
      <c r="AX105" s="1">
        <f t="shared" ref="AX105:AX116" si="10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8">
        <v>-3.3115658510981398</v>
      </c>
      <c r="E106" s="10">
        <f t="shared" ref="E106:E117" si="110">D105</f>
        <v>-0.280124886645161</v>
      </c>
      <c r="F106" s="7" t="s">
        <v>83</v>
      </c>
      <c r="G106" s="1">
        <v>2</v>
      </c>
      <c r="H106" s="9">
        <f t="shared" si="100"/>
        <v>-3.3115658510981398</v>
      </c>
      <c r="I106" s="9">
        <f t="shared" si="101"/>
        <v>269.83843414890185</v>
      </c>
      <c r="J106" s="9">
        <f t="shared" si="102"/>
        <v>1.1251697519209873E-2</v>
      </c>
      <c r="K106" s="9">
        <f t="shared" ref="K106:K116" si="111">$B$105/12</f>
        <v>64.789020833333339</v>
      </c>
      <c r="L106" s="9">
        <f t="shared" ref="L106:L116" si="112">K106*$B$106/100</f>
        <v>0.64789020833333344</v>
      </c>
      <c r="M106" s="1" t="s">
        <v>83</v>
      </c>
      <c r="O106" s="9">
        <f t="shared" ref="O106:O116" si="113">L106+O105-P105-N106</f>
        <v>1.2848957316745722</v>
      </c>
      <c r="P106" s="9">
        <f t="shared" si="103"/>
        <v>1.4457258116526138E-2</v>
      </c>
      <c r="Q106" s="12">
        <f t="shared" ref="Q106:Q116" si="114">P106*$B$107</f>
        <v>4.3371774349578417E-3</v>
      </c>
      <c r="R106" s="9">
        <f t="shared" ref="R106:R116" si="115">L106*$B$107</f>
        <v>0.19436706250000002</v>
      </c>
      <c r="S106" s="13">
        <f t="shared" si="104"/>
        <v>2.231436427125013E-2</v>
      </c>
      <c r="T106" s="2">
        <f t="shared" ref="T106:T116" si="116">$B$106/100</f>
        <v>0.01</v>
      </c>
      <c r="U106" s="14">
        <f t="shared" si="105"/>
        <v>2.231436427125013E-4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06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07"/>
        <v>5.0000000000000001E-3</v>
      </c>
      <c r="AT106" s="1">
        <f t="shared" ref="AT106:AT116" si="117">(AS106+AM106+AD106+AA106+U106+X106+AG106+AJ106+AP106)</f>
        <v>5.7131436427125017E-3</v>
      </c>
      <c r="AU106" s="9">
        <f t="shared" ref="AU106:AU116" si="118">$B$105/12</f>
        <v>64.789020833333339</v>
      </c>
      <c r="AV106" s="1">
        <f t="shared" ref="AV106:AV116" si="119">$B$107</f>
        <v>0.3</v>
      </c>
      <c r="AW106" s="1">
        <f t="shared" si="108"/>
        <v>0</v>
      </c>
      <c r="AX106" s="1">
        <f t="shared" si="10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8">
        <v>0.82490812760078402</v>
      </c>
      <c r="E107" s="10">
        <f t="shared" si="110"/>
        <v>-3.3115658510981398</v>
      </c>
      <c r="F107" s="7" t="s">
        <v>83</v>
      </c>
      <c r="G107" s="1">
        <v>3</v>
      </c>
      <c r="H107" s="9">
        <f t="shared" si="100"/>
        <v>0.82490812760078402</v>
      </c>
      <c r="I107" s="9">
        <f t="shared" si="101"/>
        <v>273.97490812760077</v>
      </c>
      <c r="J107" s="9">
        <f t="shared" si="102"/>
        <v>1.9400754134699438E-2</v>
      </c>
      <c r="K107" s="9">
        <f t="shared" si="111"/>
        <v>64.789020833333339</v>
      </c>
      <c r="L107" s="9">
        <f t="shared" si="112"/>
        <v>0.64789020833333344</v>
      </c>
      <c r="M107" s="1" t="s">
        <v>83</v>
      </c>
      <c r="O107" s="9">
        <f t="shared" si="113"/>
        <v>1.9183286818913796</v>
      </c>
      <c r="P107" s="9">
        <f t="shared" si="103"/>
        <v>3.7217023106916707E-2</v>
      </c>
      <c r="Q107" s="12">
        <f t="shared" si="114"/>
        <v>1.1165106932075012E-2</v>
      </c>
      <c r="R107" s="9">
        <f t="shared" si="115"/>
        <v>0.19436706250000002</v>
      </c>
      <c r="S107" s="13">
        <f t="shared" si="104"/>
        <v>5.7443410362159539E-2</v>
      </c>
      <c r="T107" s="2">
        <f t="shared" si="116"/>
        <v>0.01</v>
      </c>
      <c r="U107" s="14">
        <f t="shared" si="105"/>
        <v>5.7443410362159543E-4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06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07"/>
        <v>5.0000000000000001E-3</v>
      </c>
      <c r="AT107" s="1">
        <f t="shared" si="117"/>
        <v>6.0644341036215953E-3</v>
      </c>
      <c r="AU107" s="9">
        <f t="shared" si="118"/>
        <v>64.789020833333339</v>
      </c>
      <c r="AV107" s="1">
        <f t="shared" si="119"/>
        <v>0.3</v>
      </c>
      <c r="AW107" s="1">
        <f t="shared" si="108"/>
        <v>0</v>
      </c>
      <c r="AX107" s="1">
        <f t="shared" si="109"/>
        <v>0</v>
      </c>
    </row>
    <row r="108" spans="1:50" x14ac:dyDescent="0.15">
      <c r="C108" s="7">
        <v>3</v>
      </c>
      <c r="D108" s="8">
        <v>4.16591027508401</v>
      </c>
      <c r="E108" s="10">
        <f t="shared" si="110"/>
        <v>0.82490812760078402</v>
      </c>
      <c r="F108" s="7" t="s">
        <v>83</v>
      </c>
      <c r="G108" s="1">
        <v>4</v>
      </c>
      <c r="H108" s="9">
        <f t="shared" si="100"/>
        <v>4.16591027508401</v>
      </c>
      <c r="I108" s="9">
        <f t="shared" si="101"/>
        <v>277.31591027508398</v>
      </c>
      <c r="J108" s="9">
        <f t="shared" si="102"/>
        <v>2.9769154603586586E-2</v>
      </c>
      <c r="K108" s="9">
        <f t="shared" si="111"/>
        <v>64.789020833333339</v>
      </c>
      <c r="L108" s="9">
        <f t="shared" si="112"/>
        <v>0.64789020833333344</v>
      </c>
      <c r="M108" s="1" t="s">
        <v>83</v>
      </c>
      <c r="O108" s="9">
        <f t="shared" si="113"/>
        <v>2.5290018671177963</v>
      </c>
      <c r="P108" s="9">
        <f t="shared" si="103"/>
        <v>7.5286247574988821E-2</v>
      </c>
      <c r="Q108" s="12">
        <f t="shared" si="114"/>
        <v>2.2585874272496646E-2</v>
      </c>
      <c r="R108" s="9">
        <f t="shared" si="115"/>
        <v>0.19436706250000002</v>
      </c>
      <c r="S108" s="13">
        <f t="shared" si="104"/>
        <v>0.11620216914322427</v>
      </c>
      <c r="T108" s="2">
        <f t="shared" si="116"/>
        <v>0.01</v>
      </c>
      <c r="U108" s="14">
        <f t="shared" si="105"/>
        <v>1.1620216914322427E-3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06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07"/>
        <v>5.0000000000000001E-3</v>
      </c>
      <c r="AT108" s="1">
        <f t="shared" si="117"/>
        <v>6.6520216914322432E-3</v>
      </c>
      <c r="AU108" s="9">
        <f t="shared" si="118"/>
        <v>64.789020833333339</v>
      </c>
      <c r="AV108" s="1">
        <f t="shared" si="119"/>
        <v>0.3</v>
      </c>
      <c r="AW108" s="1">
        <f t="shared" si="108"/>
        <v>0</v>
      </c>
      <c r="AX108" s="1">
        <f t="shared" si="109"/>
        <v>0</v>
      </c>
    </row>
    <row r="109" spans="1:50" x14ac:dyDescent="0.15">
      <c r="C109" s="7">
        <v>4</v>
      </c>
      <c r="D109" s="8">
        <v>7.6277931610155099</v>
      </c>
      <c r="E109" s="10">
        <f t="shared" si="110"/>
        <v>4.16591027508401</v>
      </c>
      <c r="F109" s="7" t="s">
        <v>83</v>
      </c>
      <c r="G109" s="1">
        <v>5</v>
      </c>
      <c r="H109" s="9">
        <f t="shared" si="100"/>
        <v>7.6277931610155099</v>
      </c>
      <c r="I109" s="9">
        <f t="shared" si="101"/>
        <v>280.7777931610155</v>
      </c>
      <c r="J109" s="9">
        <f t="shared" si="102"/>
        <v>4.5895899374268627E-2</v>
      </c>
      <c r="K109" s="9">
        <f t="shared" si="111"/>
        <v>64.789020833333339</v>
      </c>
      <c r="L109" s="9">
        <f t="shared" si="112"/>
        <v>0.64789020833333344</v>
      </c>
      <c r="M109" s="1" t="s">
        <v>85</v>
      </c>
      <c r="N109" s="9">
        <f>(O108-P108)*$C$21/100</f>
        <v>2.3310298385656671</v>
      </c>
      <c r="O109" s="9">
        <f t="shared" si="113"/>
        <v>0.770575989310474</v>
      </c>
      <c r="P109" s="9">
        <f t="shared" si="103"/>
        <v>3.536627806562101E-2</v>
      </c>
      <c r="Q109" s="12">
        <f t="shared" si="114"/>
        <v>1.0609883419686302E-2</v>
      </c>
      <c r="R109" s="9">
        <f t="shared" si="115"/>
        <v>0.19436706250000002</v>
      </c>
      <c r="S109" s="13">
        <f t="shared" si="104"/>
        <v>5.4586838341945415E-2</v>
      </c>
      <c r="T109" s="2">
        <f t="shared" si="116"/>
        <v>0.01</v>
      </c>
      <c r="U109" s="14">
        <f t="shared" si="105"/>
        <v>5.458683834194542E-4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06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07"/>
        <v>5.0000000000000001E-3</v>
      </c>
      <c r="AT109" s="1">
        <f t="shared" si="117"/>
        <v>6.035868383419454E-3</v>
      </c>
      <c r="AU109" s="9">
        <f t="shared" si="118"/>
        <v>64.789020833333339</v>
      </c>
      <c r="AV109" s="1">
        <f t="shared" si="119"/>
        <v>0.3</v>
      </c>
      <c r="AW109" s="1">
        <f t="shared" si="108"/>
        <v>0</v>
      </c>
      <c r="AX109" s="1">
        <f t="shared" si="109"/>
        <v>0</v>
      </c>
    </row>
    <row r="110" spans="1:50" x14ac:dyDescent="0.15">
      <c r="C110" s="7">
        <v>5</v>
      </c>
      <c r="D110" s="8">
        <v>8.5638199089019391</v>
      </c>
      <c r="E110" s="10">
        <f t="shared" si="110"/>
        <v>7.6277931610155099</v>
      </c>
      <c r="F110" s="7" t="s">
        <v>85</v>
      </c>
      <c r="G110" s="1">
        <v>6</v>
      </c>
      <c r="H110" s="9">
        <f t="shared" si="100"/>
        <v>8.5638199089019391</v>
      </c>
      <c r="I110" s="9">
        <f t="shared" si="101"/>
        <v>281.71381990890194</v>
      </c>
      <c r="J110" s="9">
        <f t="shared" si="102"/>
        <v>5.1500790967139956E-2</v>
      </c>
      <c r="K110" s="9">
        <f t="shared" si="111"/>
        <v>64.789020833333339</v>
      </c>
      <c r="L110" s="9">
        <f t="shared" si="112"/>
        <v>0.64789020833333344</v>
      </c>
      <c r="M110" s="1" t="s">
        <v>83</v>
      </c>
      <c r="O110" s="9">
        <f t="shared" si="113"/>
        <v>1.3830999195781866</v>
      </c>
      <c r="P110" s="9">
        <f t="shared" si="103"/>
        <v>7.1230739844864277E-2</v>
      </c>
      <c r="Q110" s="12">
        <f t="shared" si="114"/>
        <v>2.1369221953459281E-2</v>
      </c>
      <c r="R110" s="9">
        <f t="shared" si="115"/>
        <v>0.19436706250000002</v>
      </c>
      <c r="S110" s="13">
        <f t="shared" si="104"/>
        <v>0.10994260899250499</v>
      </c>
      <c r="T110" s="2">
        <f t="shared" si="116"/>
        <v>0.01</v>
      </c>
      <c r="U110" s="14">
        <f t="shared" si="105"/>
        <v>1.09942608992505E-3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06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07"/>
        <v>5.0000000000000001E-3</v>
      </c>
      <c r="AT110" s="1">
        <f t="shared" si="117"/>
        <v>6.5894260899250498E-3</v>
      </c>
      <c r="AU110" s="9">
        <f t="shared" si="118"/>
        <v>64.789020833333339</v>
      </c>
      <c r="AV110" s="1">
        <f t="shared" si="119"/>
        <v>0.3</v>
      </c>
      <c r="AW110" s="1">
        <f t="shared" si="108"/>
        <v>0</v>
      </c>
      <c r="AX110" s="1">
        <f t="shared" si="109"/>
        <v>0</v>
      </c>
    </row>
    <row r="111" spans="1:50" x14ac:dyDescent="0.15">
      <c r="C111" s="7">
        <v>6</v>
      </c>
      <c r="D111" s="8">
        <v>18.945915136564601</v>
      </c>
      <c r="E111" s="10">
        <f t="shared" si="110"/>
        <v>8.5638199089019391</v>
      </c>
      <c r="F111" s="7" t="s">
        <v>83</v>
      </c>
      <c r="G111" s="1">
        <v>7</v>
      </c>
      <c r="H111" s="9">
        <f t="shared" si="100"/>
        <v>18.945915136564601</v>
      </c>
      <c r="I111" s="9">
        <f t="shared" si="101"/>
        <v>292.0959151365646</v>
      </c>
      <c r="J111" s="9">
        <f t="shared" si="102"/>
        <v>0.17592793797232303</v>
      </c>
      <c r="K111" s="9">
        <f t="shared" si="111"/>
        <v>64.789020833333339</v>
      </c>
      <c r="L111" s="9">
        <f t="shared" si="112"/>
        <v>0.64789020833333344</v>
      </c>
      <c r="M111" s="1" t="s">
        <v>83</v>
      </c>
      <c r="O111" s="9">
        <f t="shared" si="113"/>
        <v>1.9597593880666557</v>
      </c>
      <c r="P111" s="9">
        <f t="shared" si="103"/>
        <v>0.34477642806446834</v>
      </c>
      <c r="Q111" s="12">
        <f t="shared" si="114"/>
        <v>0.1034329284193405</v>
      </c>
      <c r="R111" s="9">
        <f t="shared" si="115"/>
        <v>0.19436706250000002</v>
      </c>
      <c r="S111" s="13">
        <f t="shared" si="104"/>
        <v>0.53215255243845905</v>
      </c>
      <c r="T111" s="2">
        <f t="shared" si="116"/>
        <v>0.01</v>
      </c>
      <c r="U111" s="14">
        <f t="shared" si="105"/>
        <v>5.321525524384591E-3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06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07"/>
        <v>7.4999999999999997E-3</v>
      </c>
      <c r="AT111" s="1">
        <f t="shared" si="117"/>
        <v>1.5271525524384592E-2</v>
      </c>
      <c r="AU111" s="9">
        <f t="shared" si="118"/>
        <v>64.789020833333339</v>
      </c>
      <c r="AV111" s="1">
        <f t="shared" si="119"/>
        <v>0.3</v>
      </c>
      <c r="AW111" s="1">
        <f t="shared" si="108"/>
        <v>0</v>
      </c>
      <c r="AX111" s="1">
        <f t="shared" si="109"/>
        <v>0</v>
      </c>
    </row>
    <row r="112" spans="1:50" x14ac:dyDescent="0.15">
      <c r="C112" s="7">
        <v>7</v>
      </c>
      <c r="D112" s="8">
        <v>17.855743209629299</v>
      </c>
      <c r="E112" s="10">
        <f t="shared" si="110"/>
        <v>18.945915136564601</v>
      </c>
      <c r="F112" s="7" t="s">
        <v>83</v>
      </c>
      <c r="G112" s="1">
        <v>8</v>
      </c>
      <c r="H112" s="9">
        <f t="shared" si="100"/>
        <v>17.855743209629299</v>
      </c>
      <c r="I112" s="9">
        <f t="shared" si="101"/>
        <v>291.00574320962926</v>
      </c>
      <c r="J112" s="9">
        <f t="shared" si="102"/>
        <v>0.1552749018054092</v>
      </c>
      <c r="K112" s="9">
        <f t="shared" si="111"/>
        <v>64.789020833333339</v>
      </c>
      <c r="L112" s="9">
        <f t="shared" si="112"/>
        <v>0.64789020833333344</v>
      </c>
      <c r="M112" s="1" t="s">
        <v>83</v>
      </c>
      <c r="O112" s="9">
        <f t="shared" si="113"/>
        <v>2.262873168335521</v>
      </c>
      <c r="P112" s="9">
        <f t="shared" si="103"/>
        <v>0.35136740901139324</v>
      </c>
      <c r="Q112" s="12">
        <f t="shared" si="114"/>
        <v>0.10541022270341797</v>
      </c>
      <c r="R112" s="9">
        <f t="shared" si="115"/>
        <v>0.19436706250000002</v>
      </c>
      <c r="S112" s="13">
        <f t="shared" si="104"/>
        <v>0.54232554295776303</v>
      </c>
      <c r="T112" s="2">
        <f t="shared" si="116"/>
        <v>0.01</v>
      </c>
      <c r="U112" s="14">
        <f t="shared" si="105"/>
        <v>5.4232554295776305E-3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06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07"/>
        <v>7.4999999999999997E-3</v>
      </c>
      <c r="AT112" s="1">
        <f t="shared" si="117"/>
        <v>1.5373255429577629E-2</v>
      </c>
      <c r="AU112" s="9">
        <f t="shared" si="118"/>
        <v>64.789020833333339</v>
      </c>
      <c r="AV112" s="1">
        <f t="shared" si="119"/>
        <v>0.3</v>
      </c>
      <c r="AW112" s="1">
        <f t="shared" si="108"/>
        <v>0</v>
      </c>
      <c r="AX112" s="1">
        <f t="shared" si="109"/>
        <v>0</v>
      </c>
    </row>
    <row r="113" spans="1:53" x14ac:dyDescent="0.15">
      <c r="C113" s="7">
        <v>8</v>
      </c>
      <c r="D113" s="8">
        <v>17.6841835747177</v>
      </c>
      <c r="E113" s="10">
        <f t="shared" si="110"/>
        <v>17.855743209629299</v>
      </c>
      <c r="F113" s="7" t="s">
        <v>83</v>
      </c>
      <c r="G113" s="1">
        <v>9</v>
      </c>
      <c r="H113" s="9">
        <f t="shared" si="100"/>
        <v>17.6841835747177</v>
      </c>
      <c r="I113" s="9">
        <f t="shared" si="101"/>
        <v>290.83418357471766</v>
      </c>
      <c r="J113" s="9">
        <f t="shared" si="102"/>
        <v>0.15224026781731553</v>
      </c>
      <c r="K113" s="9">
        <f t="shared" si="111"/>
        <v>64.789020833333339</v>
      </c>
      <c r="L113" s="9">
        <f t="shared" si="112"/>
        <v>0.64789020833333344</v>
      </c>
      <c r="M113" s="1" t="s">
        <v>83</v>
      </c>
      <c r="O113" s="9">
        <f t="shared" si="113"/>
        <v>2.5593959676574611</v>
      </c>
      <c r="P113" s="9">
        <f t="shared" si="103"/>
        <v>0.38964312756672931</v>
      </c>
      <c r="Q113" s="12">
        <f t="shared" si="114"/>
        <v>0.11689293827001879</v>
      </c>
      <c r="R113" s="9">
        <f t="shared" si="115"/>
        <v>0.19436706250000002</v>
      </c>
      <c r="S113" s="13">
        <f t="shared" si="104"/>
        <v>0.60140301945458874</v>
      </c>
      <c r="T113" s="2">
        <f t="shared" si="116"/>
        <v>0.01</v>
      </c>
      <c r="U113" s="14">
        <f t="shared" si="105"/>
        <v>6.0140301945458873E-3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06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07"/>
        <v>7.4999999999999997E-3</v>
      </c>
      <c r="AT113" s="1">
        <f t="shared" si="117"/>
        <v>1.5964030194545887E-2</v>
      </c>
      <c r="AU113" s="9">
        <f t="shared" si="118"/>
        <v>64.789020833333339</v>
      </c>
      <c r="AV113" s="1">
        <f t="shared" si="119"/>
        <v>0.3</v>
      </c>
      <c r="AW113" s="1">
        <f t="shared" si="108"/>
        <v>0</v>
      </c>
      <c r="AX113" s="1">
        <f t="shared" si="109"/>
        <v>0</v>
      </c>
    </row>
    <row r="114" spans="1:53" x14ac:dyDescent="0.15">
      <c r="C114" s="7">
        <v>9</v>
      </c>
      <c r="D114" s="8">
        <v>12.7463770594872</v>
      </c>
      <c r="E114" s="10">
        <f t="shared" si="110"/>
        <v>17.6841835747177</v>
      </c>
      <c r="F114" s="7" t="s">
        <v>83</v>
      </c>
      <c r="G114" s="1">
        <v>10</v>
      </c>
      <c r="H114" s="9">
        <f t="shared" si="100"/>
        <v>12.7463770594872</v>
      </c>
      <c r="I114" s="9">
        <f t="shared" si="101"/>
        <v>285.89637705948718</v>
      </c>
      <c r="J114" s="9">
        <f t="shared" si="102"/>
        <v>8.5390639959492531E-2</v>
      </c>
      <c r="K114" s="9">
        <f t="shared" si="111"/>
        <v>64.789020833333339</v>
      </c>
      <c r="L114" s="9">
        <f t="shared" si="112"/>
        <v>0.64789020833333344</v>
      </c>
      <c r="M114" s="1" t="s">
        <v>83</v>
      </c>
      <c r="O114" s="9">
        <f t="shared" si="113"/>
        <v>2.8176430484240655</v>
      </c>
      <c r="P114" s="9">
        <f t="shared" si="103"/>
        <v>0.24060034308234637</v>
      </c>
      <c r="Q114" s="12">
        <f t="shared" si="114"/>
        <v>7.2180102924703907E-2</v>
      </c>
      <c r="R114" s="9">
        <f t="shared" si="115"/>
        <v>0.19436706250000002</v>
      </c>
      <c r="S114" s="13">
        <f t="shared" si="104"/>
        <v>0.37135974581446329</v>
      </c>
      <c r="T114" s="2">
        <f t="shared" si="116"/>
        <v>0.01</v>
      </c>
      <c r="U114" s="14">
        <f t="shared" si="105"/>
        <v>3.7135974581446328E-3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06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07"/>
        <v>7.4999999999999997E-3</v>
      </c>
      <c r="AT114" s="1">
        <f t="shared" si="117"/>
        <v>1.3663597458144633E-2</v>
      </c>
      <c r="AU114" s="9">
        <f t="shared" si="118"/>
        <v>64.789020833333339</v>
      </c>
      <c r="AV114" s="1">
        <f t="shared" si="119"/>
        <v>0.3</v>
      </c>
      <c r="AW114" s="1">
        <f t="shared" si="108"/>
        <v>0</v>
      </c>
      <c r="AX114" s="1">
        <f t="shared" si="109"/>
        <v>0</v>
      </c>
    </row>
    <row r="115" spans="1:53" x14ac:dyDescent="0.15">
      <c r="C115" s="7">
        <v>10</v>
      </c>
      <c r="D115" s="8">
        <v>9.1201564171921792</v>
      </c>
      <c r="E115" s="10">
        <f t="shared" si="110"/>
        <v>12.7463770594872</v>
      </c>
      <c r="F115" s="7" t="s">
        <v>83</v>
      </c>
      <c r="G115" s="1">
        <v>11</v>
      </c>
      <c r="H115" s="9">
        <f t="shared" si="100"/>
        <v>9.1201564171921792</v>
      </c>
      <c r="I115" s="9">
        <f t="shared" si="101"/>
        <v>282.27015641719214</v>
      </c>
      <c r="J115" s="9">
        <f t="shared" si="102"/>
        <v>5.5131323527059579E-2</v>
      </c>
      <c r="K115" s="9">
        <f t="shared" si="111"/>
        <v>64.789020833333339</v>
      </c>
      <c r="L115" s="9">
        <f t="shared" si="112"/>
        <v>0.64789020833333344</v>
      </c>
      <c r="M115" s="1" t="s">
        <v>85</v>
      </c>
      <c r="N115" s="9">
        <f>(O114-P114)*$C$21/100</f>
        <v>2.4481905700746331</v>
      </c>
      <c r="O115" s="9">
        <f t="shared" si="113"/>
        <v>0.77674234360041972</v>
      </c>
      <c r="P115" s="9">
        <f t="shared" si="103"/>
        <v>4.2822833442201218E-2</v>
      </c>
      <c r="Q115" s="12">
        <f t="shared" si="114"/>
        <v>1.2846850032660366E-2</v>
      </c>
      <c r="R115" s="9">
        <f t="shared" si="115"/>
        <v>0.19436706250000002</v>
      </c>
      <c r="S115" s="13">
        <f t="shared" si="104"/>
        <v>6.6095818228771988E-2</v>
      </c>
      <c r="T115" s="2">
        <f t="shared" si="116"/>
        <v>0.01</v>
      </c>
      <c r="U115" s="14">
        <f t="shared" si="105"/>
        <v>6.6095818228771987E-4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06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07"/>
        <v>5.0000000000000001E-3</v>
      </c>
      <c r="AT115" s="1">
        <f t="shared" si="117"/>
        <v>6.1509581822877203E-3</v>
      </c>
      <c r="AU115" s="9">
        <f t="shared" si="118"/>
        <v>64.789020833333339</v>
      </c>
      <c r="AV115" s="1">
        <f t="shared" si="119"/>
        <v>0.3</v>
      </c>
      <c r="AW115" s="1">
        <f t="shared" si="108"/>
        <v>0</v>
      </c>
      <c r="AX115" s="1">
        <f t="shared" si="109"/>
        <v>0</v>
      </c>
    </row>
    <row r="116" spans="1:53" x14ac:dyDescent="0.15">
      <c r="C116" s="7">
        <v>11</v>
      </c>
      <c r="D116" s="8">
        <v>3.8159694189600102</v>
      </c>
      <c r="E116" s="10">
        <f t="shared" si="110"/>
        <v>9.1201564171921792</v>
      </c>
      <c r="F116" s="7" t="s">
        <v>85</v>
      </c>
      <c r="G116" s="1">
        <v>12</v>
      </c>
      <c r="H116" s="9">
        <f t="shared" si="100"/>
        <v>3.8159694189600102</v>
      </c>
      <c r="I116" s="9">
        <f t="shared" si="101"/>
        <v>276.96596941896001</v>
      </c>
      <c r="J116" s="9">
        <f t="shared" si="102"/>
        <v>2.8477405152662918E-2</v>
      </c>
      <c r="K116" s="9">
        <f t="shared" si="111"/>
        <v>64.789020833333339</v>
      </c>
      <c r="L116" s="9">
        <f t="shared" si="112"/>
        <v>0.64789020833333344</v>
      </c>
      <c r="M116" s="1" t="s">
        <v>83</v>
      </c>
      <c r="O116" s="9">
        <f t="shared" si="113"/>
        <v>1.3818097184915521</v>
      </c>
      <c r="P116" s="9">
        <f t="shared" si="103"/>
        <v>3.9350355197371019E-2</v>
      </c>
      <c r="Q116" s="12">
        <f t="shared" si="114"/>
        <v>1.1805106559211305E-2</v>
      </c>
      <c r="R116" s="9">
        <f t="shared" si="115"/>
        <v>0.19436706250000002</v>
      </c>
      <c r="S116" s="13">
        <f t="shared" si="104"/>
        <v>6.0736147407749727E-2</v>
      </c>
      <c r="T116" s="2">
        <f t="shared" si="116"/>
        <v>0.01</v>
      </c>
      <c r="U116" s="14">
        <f t="shared" si="105"/>
        <v>6.0736147407749726E-4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06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07"/>
        <v>5.0000000000000001E-3</v>
      </c>
      <c r="AT116" s="1">
        <f t="shared" si="117"/>
        <v>6.0973614740774977E-3</v>
      </c>
      <c r="AU116" s="9">
        <f t="shared" si="118"/>
        <v>64.789020833333339</v>
      </c>
      <c r="AV116" s="1">
        <f t="shared" si="119"/>
        <v>0.3</v>
      </c>
      <c r="AW116" s="1">
        <f t="shared" si="108"/>
        <v>0</v>
      </c>
      <c r="AX116" s="1">
        <f t="shared" si="109"/>
        <v>0</v>
      </c>
      <c r="AY116" s="1">
        <f>SUM(AX105:AX116)</f>
        <v>0</v>
      </c>
    </row>
    <row r="117" spans="1:53" x14ac:dyDescent="0.15">
      <c r="C117" s="7">
        <v>12</v>
      </c>
      <c r="D117" s="8">
        <v>0.243880842719053</v>
      </c>
      <c r="E117" s="10">
        <f t="shared" si="110"/>
        <v>3.8159694189600102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8">
        <v>-0.280124886645161</v>
      </c>
      <c r="E121" s="7"/>
      <c r="F121" s="7"/>
      <c r="G121" s="1">
        <v>1</v>
      </c>
      <c r="H121" s="9">
        <f t="shared" ref="H121:H132" si="120">E122</f>
        <v>-0.280124886645161</v>
      </c>
      <c r="I121" s="9">
        <f t="shared" ref="I121:I132" si="121">H121+273.15</f>
        <v>272.86987511335479</v>
      </c>
      <c r="J121" s="9">
        <f t="shared" ref="J121:J132" si="122">EXP(($C$15*(I121-$C$13))/($C$16*I121*$C$13))</f>
        <v>1.6800199867343449E-2</v>
      </c>
      <c r="K121" s="9">
        <f>$B$121/12</f>
        <v>28.47</v>
      </c>
      <c r="L121" s="9">
        <f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3">O121*J121</f>
        <v>4.7830169022326802E-3</v>
      </c>
      <c r="Q121" s="12">
        <f>P121*$B$123</f>
        <v>1.5783955777367846E-3</v>
      </c>
      <c r="R121" s="9">
        <f>L121*$B$123</f>
        <v>9.3951000000000007E-2</v>
      </c>
      <c r="S121" s="13">
        <f t="shared" ref="S121:S132" si="124">Q121/R121</f>
        <v>1.6800199867343452E-2</v>
      </c>
      <c r="T121" s="2">
        <f>$B$122/100</f>
        <v>0.01</v>
      </c>
      <c r="U121" s="14">
        <f t="shared" ref="U121:U132" si="125">S121*T121</f>
        <v>1.6800199867343454E-4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26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27">AR121*AQ121</f>
        <v>5.0000000000000001E-3</v>
      </c>
      <c r="AT121" s="1">
        <f>(AS121+AM121+AD121+AA121+U121+X121+AG121+AJ121+AP121)</f>
        <v>5.6580019986734349E-3</v>
      </c>
      <c r="AU121" s="9">
        <f>$B$121/12</f>
        <v>28.47</v>
      </c>
      <c r="AV121" s="1">
        <f>$B$123</f>
        <v>0.33</v>
      </c>
      <c r="AW121" s="1">
        <f t="shared" ref="AW121:AW132" si="128">$E$8/12</f>
        <v>0</v>
      </c>
      <c r="AX121" s="1">
        <f>AW121*10000*AV121*0.67*AU121*AT121</f>
        <v>0</v>
      </c>
      <c r="AZ121" s="1">
        <f t="shared" ref="AZ121:AZ132" si="129">$E$9/12</f>
        <v>0</v>
      </c>
      <c r="BA121" s="1">
        <f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8">
        <v>-3.3115658510981398</v>
      </c>
      <c r="E122" s="10">
        <f t="shared" ref="E122:E133" si="130">D121</f>
        <v>-0.280124886645161</v>
      </c>
      <c r="F122" s="7" t="s">
        <v>83</v>
      </c>
      <c r="G122" s="1">
        <v>2</v>
      </c>
      <c r="H122" s="9">
        <f t="shared" si="120"/>
        <v>-3.3115658510981398</v>
      </c>
      <c r="I122" s="9">
        <f t="shared" si="121"/>
        <v>269.83843414890185</v>
      </c>
      <c r="J122" s="9">
        <f t="shared" si="122"/>
        <v>1.1251697519209873E-2</v>
      </c>
      <c r="K122" s="9">
        <f t="shared" ref="K122:K132" si="131">$B$121/12</f>
        <v>28.47</v>
      </c>
      <c r="L122" s="9">
        <f t="shared" ref="L122:L132" si="132">K122*$B$122/100</f>
        <v>0.28470000000000001</v>
      </c>
      <c r="M122" s="1" t="s">
        <v>83</v>
      </c>
      <c r="O122" s="9">
        <f t="shared" ref="O122:O132" si="133">L122+O121-P121-N122</f>
        <v>0.56461698309776731</v>
      </c>
      <c r="P122" s="9">
        <f t="shared" si="123"/>
        <v>6.3528995080249107E-3</v>
      </c>
      <c r="Q122" s="12">
        <f t="shared" ref="Q122:Q132" si="134">P122*$B$123</f>
        <v>2.0964568376482208E-3</v>
      </c>
      <c r="R122" s="9">
        <f t="shared" ref="R122:R132" si="135">L122*$B$123</f>
        <v>9.3951000000000007E-2</v>
      </c>
      <c r="S122" s="13">
        <f t="shared" si="124"/>
        <v>2.2314364271250126E-2</v>
      </c>
      <c r="T122" s="2">
        <f t="shared" ref="T122:T132" si="136">$B$122/100</f>
        <v>0.01</v>
      </c>
      <c r="U122" s="14">
        <f t="shared" si="125"/>
        <v>2.2314364271250128E-4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26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27"/>
        <v>5.0000000000000001E-3</v>
      </c>
      <c r="AT122" s="1">
        <f t="shared" ref="AT122:AT132" si="137">(AS122+AM122+AD122+AA122+U122+X122+AG122+AJ122+AP122)</f>
        <v>5.7131436427125017E-3</v>
      </c>
      <c r="AU122" s="9">
        <f t="shared" ref="AU122:AU132" si="138">$B$121/12</f>
        <v>28.47</v>
      </c>
      <c r="AV122" s="1">
        <f t="shared" ref="AV122:AV132" si="139">$B$123</f>
        <v>0.33</v>
      </c>
      <c r="AW122" s="1">
        <f t="shared" si="128"/>
        <v>0</v>
      </c>
      <c r="AX122" s="1">
        <f t="shared" ref="AX122:AX132" si="140">AW122*10000*AV122*0.67*AU122*AT122</f>
        <v>0</v>
      </c>
      <c r="AZ122" s="1">
        <f t="shared" si="129"/>
        <v>0</v>
      </c>
      <c r="BA122" s="1">
        <f t="shared" ref="BA122:BA132" si="141">AZ122*10000*AV122*0.67*AU122*AT122</f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8">
        <v>0.82490812760078402</v>
      </c>
      <c r="E123" s="10">
        <f t="shared" si="130"/>
        <v>-3.3115658510981398</v>
      </c>
      <c r="F123" s="7" t="s">
        <v>83</v>
      </c>
      <c r="G123" s="1">
        <v>3</v>
      </c>
      <c r="H123" s="9">
        <f t="shared" si="120"/>
        <v>0.82490812760078402</v>
      </c>
      <c r="I123" s="9">
        <f t="shared" si="121"/>
        <v>273.97490812760077</v>
      </c>
      <c r="J123" s="9">
        <f t="shared" si="122"/>
        <v>1.9400754134699438E-2</v>
      </c>
      <c r="K123" s="9">
        <f t="shared" si="131"/>
        <v>28.47</v>
      </c>
      <c r="L123" s="9">
        <f t="shared" si="132"/>
        <v>0.28470000000000001</v>
      </c>
      <c r="M123" s="1" t="s">
        <v>83</v>
      </c>
      <c r="O123" s="9">
        <f t="shared" si="133"/>
        <v>0.84296408358974251</v>
      </c>
      <c r="P123" s="9">
        <f t="shared" si="123"/>
        <v>1.6354138930106819E-2</v>
      </c>
      <c r="Q123" s="12">
        <f t="shared" si="134"/>
        <v>5.3968658469352501E-3</v>
      </c>
      <c r="R123" s="9">
        <f t="shared" si="135"/>
        <v>9.3951000000000007E-2</v>
      </c>
      <c r="S123" s="13">
        <f t="shared" si="124"/>
        <v>5.7443410362159525E-2</v>
      </c>
      <c r="T123" s="2">
        <f t="shared" si="136"/>
        <v>0.01</v>
      </c>
      <c r="U123" s="14">
        <f t="shared" si="125"/>
        <v>5.7443410362159521E-4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26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27"/>
        <v>5.0000000000000001E-3</v>
      </c>
      <c r="AT123" s="1">
        <f t="shared" si="137"/>
        <v>6.0644341036215953E-3</v>
      </c>
      <c r="AU123" s="9">
        <f t="shared" si="138"/>
        <v>28.47</v>
      </c>
      <c r="AV123" s="1">
        <f t="shared" si="139"/>
        <v>0.33</v>
      </c>
      <c r="AW123" s="1">
        <f t="shared" si="128"/>
        <v>0</v>
      </c>
      <c r="AX123" s="1">
        <f t="shared" si="140"/>
        <v>0</v>
      </c>
      <c r="AZ123" s="1">
        <f t="shared" si="129"/>
        <v>0</v>
      </c>
      <c r="BA123" s="1">
        <f t="shared" si="141"/>
        <v>0</v>
      </c>
    </row>
    <row r="124" spans="1:53" x14ac:dyDescent="0.15">
      <c r="C124" s="7">
        <v>3</v>
      </c>
      <c r="D124" s="8">
        <v>4.16591027508401</v>
      </c>
      <c r="E124" s="10">
        <f t="shared" si="130"/>
        <v>0.82490812760078402</v>
      </c>
      <c r="F124" s="7" t="s">
        <v>83</v>
      </c>
      <c r="G124" s="1">
        <v>4</v>
      </c>
      <c r="H124" s="9">
        <f t="shared" si="120"/>
        <v>4.16591027508401</v>
      </c>
      <c r="I124" s="9">
        <f t="shared" si="121"/>
        <v>277.31591027508398</v>
      </c>
      <c r="J124" s="9">
        <f t="shared" si="122"/>
        <v>2.9769154603586586E-2</v>
      </c>
      <c r="K124" s="9">
        <f t="shared" si="131"/>
        <v>28.47</v>
      </c>
      <c r="L124" s="9">
        <f t="shared" si="132"/>
        <v>0.28470000000000001</v>
      </c>
      <c r="M124" s="1" t="s">
        <v>83</v>
      </c>
      <c r="O124" s="9">
        <f t="shared" si="133"/>
        <v>1.1113099446596357</v>
      </c>
      <c r="P124" s="9">
        <f t="shared" si="123"/>
        <v>3.3082757555075948E-2</v>
      </c>
      <c r="Q124" s="12">
        <f t="shared" si="134"/>
        <v>1.0917309993175063E-2</v>
      </c>
      <c r="R124" s="9">
        <f t="shared" si="135"/>
        <v>9.3951000000000007E-2</v>
      </c>
      <c r="S124" s="13">
        <f t="shared" si="124"/>
        <v>0.11620216914322426</v>
      </c>
      <c r="T124" s="2">
        <f t="shared" si="136"/>
        <v>0.01</v>
      </c>
      <c r="U124" s="14">
        <f t="shared" si="125"/>
        <v>1.1620216914322427E-3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26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27"/>
        <v>5.0000000000000001E-3</v>
      </c>
      <c r="AT124" s="1">
        <f t="shared" si="137"/>
        <v>6.6520216914322432E-3</v>
      </c>
      <c r="AU124" s="9">
        <f t="shared" si="138"/>
        <v>28.47</v>
      </c>
      <c r="AV124" s="1">
        <f t="shared" si="139"/>
        <v>0.33</v>
      </c>
      <c r="AW124" s="1">
        <f t="shared" si="128"/>
        <v>0</v>
      </c>
      <c r="AX124" s="1">
        <f t="shared" si="140"/>
        <v>0</v>
      </c>
      <c r="AZ124" s="1">
        <f t="shared" si="129"/>
        <v>0</v>
      </c>
      <c r="BA124" s="1">
        <f t="shared" si="141"/>
        <v>0</v>
      </c>
    </row>
    <row r="125" spans="1:53" x14ac:dyDescent="0.15">
      <c r="C125" s="7">
        <v>4</v>
      </c>
      <c r="D125" s="8">
        <v>7.6277931610155099</v>
      </c>
      <c r="E125" s="10">
        <f t="shared" si="130"/>
        <v>4.16591027508401</v>
      </c>
      <c r="F125" s="7" t="s">
        <v>83</v>
      </c>
      <c r="G125" s="1">
        <v>5</v>
      </c>
      <c r="H125" s="9">
        <f t="shared" si="120"/>
        <v>7.6277931610155099</v>
      </c>
      <c r="I125" s="9">
        <f t="shared" si="121"/>
        <v>280.7777931610155</v>
      </c>
      <c r="J125" s="9">
        <f t="shared" si="122"/>
        <v>4.5895899374268627E-2</v>
      </c>
      <c r="K125" s="9">
        <f t="shared" si="131"/>
        <v>28.47</v>
      </c>
      <c r="L125" s="9">
        <f t="shared" si="132"/>
        <v>0.28470000000000001</v>
      </c>
      <c r="M125" s="1" t="s">
        <v>85</v>
      </c>
      <c r="N125" s="9">
        <f>(O124-P124)*$C$21/100</f>
        <v>1.0243158277493318</v>
      </c>
      <c r="O125" s="9">
        <f t="shared" si="133"/>
        <v>0.33861135935522801</v>
      </c>
      <c r="P125" s="9">
        <f t="shared" si="123"/>
        <v>1.5540872875951859E-2</v>
      </c>
      <c r="Q125" s="12">
        <f t="shared" si="134"/>
        <v>5.1284880490641135E-3</v>
      </c>
      <c r="R125" s="9">
        <f t="shared" si="135"/>
        <v>9.3951000000000007E-2</v>
      </c>
      <c r="S125" s="13">
        <f t="shared" si="124"/>
        <v>5.4586838341945408E-2</v>
      </c>
      <c r="T125" s="2">
        <f t="shared" si="136"/>
        <v>0.01</v>
      </c>
      <c r="U125" s="14">
        <f t="shared" si="125"/>
        <v>5.4586838341945409E-4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26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27"/>
        <v>5.0000000000000001E-3</v>
      </c>
      <c r="AT125" s="1">
        <f t="shared" si="137"/>
        <v>6.035868383419454E-3</v>
      </c>
      <c r="AU125" s="9">
        <f t="shared" si="138"/>
        <v>28.47</v>
      </c>
      <c r="AV125" s="1">
        <f t="shared" si="139"/>
        <v>0.33</v>
      </c>
      <c r="AW125" s="1">
        <f t="shared" si="128"/>
        <v>0</v>
      </c>
      <c r="AX125" s="1">
        <f t="shared" si="140"/>
        <v>0</v>
      </c>
      <c r="AZ125" s="1">
        <f t="shared" si="129"/>
        <v>0</v>
      </c>
      <c r="BA125" s="1">
        <f t="shared" si="141"/>
        <v>0</v>
      </c>
    </row>
    <row r="126" spans="1:53" x14ac:dyDescent="0.15">
      <c r="C126" s="7">
        <v>5</v>
      </c>
      <c r="D126" s="8">
        <v>8.5638199089019391</v>
      </c>
      <c r="E126" s="10">
        <f t="shared" si="130"/>
        <v>7.6277931610155099</v>
      </c>
      <c r="F126" s="7" t="s">
        <v>85</v>
      </c>
      <c r="G126" s="1">
        <v>6</v>
      </c>
      <c r="H126" s="9">
        <f t="shared" si="120"/>
        <v>8.5638199089019391</v>
      </c>
      <c r="I126" s="9">
        <f t="shared" si="121"/>
        <v>281.71381990890194</v>
      </c>
      <c r="J126" s="9">
        <f t="shared" si="122"/>
        <v>5.1500790967139956E-2</v>
      </c>
      <c r="K126" s="9">
        <f t="shared" si="131"/>
        <v>28.47</v>
      </c>
      <c r="L126" s="9">
        <f t="shared" si="132"/>
        <v>0.28470000000000001</v>
      </c>
      <c r="M126" s="1" t="s">
        <v>83</v>
      </c>
      <c r="O126" s="9">
        <f t="shared" si="133"/>
        <v>0.60777048647927612</v>
      </c>
      <c r="P126" s="9">
        <f t="shared" si="123"/>
        <v>3.1300660780166162E-2</v>
      </c>
      <c r="Q126" s="12">
        <f t="shared" si="134"/>
        <v>1.0329218057454834E-2</v>
      </c>
      <c r="R126" s="9">
        <f t="shared" si="135"/>
        <v>9.3951000000000007E-2</v>
      </c>
      <c r="S126" s="13">
        <f t="shared" si="124"/>
        <v>0.10994260899250495</v>
      </c>
      <c r="T126" s="2">
        <f t="shared" si="136"/>
        <v>0.01</v>
      </c>
      <c r="U126" s="14">
        <f t="shared" si="125"/>
        <v>1.0994260899250495E-3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26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27"/>
        <v>5.0000000000000001E-3</v>
      </c>
      <c r="AT126" s="1">
        <f t="shared" si="137"/>
        <v>6.5894260899250498E-3</v>
      </c>
      <c r="AU126" s="9">
        <f t="shared" si="138"/>
        <v>28.47</v>
      </c>
      <c r="AV126" s="1">
        <f t="shared" si="139"/>
        <v>0.33</v>
      </c>
      <c r="AW126" s="1">
        <f t="shared" si="128"/>
        <v>0</v>
      </c>
      <c r="AX126" s="1">
        <f t="shared" si="140"/>
        <v>0</v>
      </c>
      <c r="AZ126" s="1">
        <f t="shared" si="129"/>
        <v>0</v>
      </c>
      <c r="BA126" s="1">
        <f t="shared" si="141"/>
        <v>0</v>
      </c>
    </row>
    <row r="127" spans="1:53" x14ac:dyDescent="0.15">
      <c r="C127" s="7">
        <v>6</v>
      </c>
      <c r="D127" s="8">
        <v>18.945915136564601</v>
      </c>
      <c r="E127" s="10">
        <f t="shared" si="130"/>
        <v>8.5638199089019391</v>
      </c>
      <c r="F127" s="7" t="s">
        <v>83</v>
      </c>
      <c r="G127" s="1">
        <v>7</v>
      </c>
      <c r="H127" s="9">
        <f t="shared" si="120"/>
        <v>18.945915136564601</v>
      </c>
      <c r="I127" s="9">
        <f t="shared" si="121"/>
        <v>292.0959151365646</v>
      </c>
      <c r="J127" s="9">
        <f t="shared" si="122"/>
        <v>0.17592793797232303</v>
      </c>
      <c r="K127" s="9">
        <f t="shared" si="131"/>
        <v>28.47</v>
      </c>
      <c r="L127" s="9">
        <f t="shared" si="132"/>
        <v>0.28470000000000001</v>
      </c>
      <c r="M127" s="1" t="s">
        <v>83</v>
      </c>
      <c r="O127" s="9">
        <f t="shared" si="133"/>
        <v>0.86116982569910994</v>
      </c>
      <c r="P127" s="9">
        <f t="shared" si="123"/>
        <v>0.15150383167922926</v>
      </c>
      <c r="Q127" s="12">
        <f t="shared" si="134"/>
        <v>4.9996264454145657E-2</v>
      </c>
      <c r="R127" s="9">
        <f t="shared" si="135"/>
        <v>9.3951000000000007E-2</v>
      </c>
      <c r="S127" s="13">
        <f t="shared" si="124"/>
        <v>0.53215255243845894</v>
      </c>
      <c r="T127" s="2">
        <f t="shared" si="136"/>
        <v>0.01</v>
      </c>
      <c r="U127" s="14">
        <f t="shared" si="125"/>
        <v>5.3215255243845893E-3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26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27"/>
        <v>7.4999999999999997E-3</v>
      </c>
      <c r="AT127" s="1">
        <f t="shared" si="137"/>
        <v>1.5271525524384589E-2</v>
      </c>
      <c r="AU127" s="9">
        <f t="shared" si="138"/>
        <v>28.47</v>
      </c>
      <c r="AV127" s="1">
        <f t="shared" si="139"/>
        <v>0.33</v>
      </c>
      <c r="AW127" s="1">
        <f t="shared" si="128"/>
        <v>0</v>
      </c>
      <c r="AX127" s="1">
        <f t="shared" si="140"/>
        <v>0</v>
      </c>
      <c r="AZ127" s="1">
        <f t="shared" si="129"/>
        <v>0</v>
      </c>
      <c r="BA127" s="1">
        <f t="shared" si="141"/>
        <v>0</v>
      </c>
    </row>
    <row r="128" spans="1:53" x14ac:dyDescent="0.15">
      <c r="C128" s="7">
        <v>7</v>
      </c>
      <c r="D128" s="8">
        <v>17.855743209629299</v>
      </c>
      <c r="E128" s="10">
        <f t="shared" si="130"/>
        <v>18.945915136564601</v>
      </c>
      <c r="F128" s="7" t="s">
        <v>83</v>
      </c>
      <c r="G128" s="1">
        <v>8</v>
      </c>
      <c r="H128" s="9">
        <f t="shared" si="120"/>
        <v>17.855743209629299</v>
      </c>
      <c r="I128" s="9">
        <f t="shared" si="121"/>
        <v>291.00574320962926</v>
      </c>
      <c r="J128" s="9">
        <f t="shared" si="122"/>
        <v>0.1552749018054092</v>
      </c>
      <c r="K128" s="9">
        <f t="shared" si="131"/>
        <v>28.47</v>
      </c>
      <c r="L128" s="9">
        <f t="shared" si="132"/>
        <v>0.28470000000000001</v>
      </c>
      <c r="M128" s="1" t="s">
        <v>83</v>
      </c>
      <c r="O128" s="9">
        <f t="shared" si="133"/>
        <v>0.99436599401988079</v>
      </c>
      <c r="P128" s="9">
        <f t="shared" si="123"/>
        <v>0.15440008208007511</v>
      </c>
      <c r="Q128" s="12">
        <f t="shared" si="134"/>
        <v>5.0952027086424788E-2</v>
      </c>
      <c r="R128" s="9">
        <f t="shared" si="135"/>
        <v>9.3951000000000007E-2</v>
      </c>
      <c r="S128" s="13">
        <f t="shared" si="124"/>
        <v>0.54232554295776292</v>
      </c>
      <c r="T128" s="2">
        <f t="shared" si="136"/>
        <v>0.01</v>
      </c>
      <c r="U128" s="14">
        <f t="shared" si="125"/>
        <v>5.4232554295776296E-3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26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27"/>
        <v>7.4999999999999997E-3</v>
      </c>
      <c r="AT128" s="1">
        <f t="shared" si="137"/>
        <v>1.5373255429577629E-2</v>
      </c>
      <c r="AU128" s="9">
        <f t="shared" si="138"/>
        <v>28.47</v>
      </c>
      <c r="AV128" s="1">
        <f t="shared" si="139"/>
        <v>0.33</v>
      </c>
      <c r="AW128" s="1">
        <f t="shared" si="128"/>
        <v>0</v>
      </c>
      <c r="AX128" s="1">
        <f t="shared" si="140"/>
        <v>0</v>
      </c>
      <c r="AZ128" s="1">
        <f t="shared" si="129"/>
        <v>0</v>
      </c>
      <c r="BA128" s="1">
        <f t="shared" si="141"/>
        <v>0</v>
      </c>
    </row>
    <row r="129" spans="1:54" x14ac:dyDescent="0.15">
      <c r="C129" s="7">
        <v>8</v>
      </c>
      <c r="D129" s="8">
        <v>17.6841835747177</v>
      </c>
      <c r="E129" s="10">
        <f t="shared" si="130"/>
        <v>17.855743209629299</v>
      </c>
      <c r="F129" s="7" t="s">
        <v>83</v>
      </c>
      <c r="G129" s="1">
        <v>9</v>
      </c>
      <c r="H129" s="9">
        <f t="shared" si="120"/>
        <v>17.6841835747177</v>
      </c>
      <c r="I129" s="9">
        <f t="shared" si="121"/>
        <v>290.83418357471766</v>
      </c>
      <c r="J129" s="9">
        <f t="shared" si="122"/>
        <v>0.15224026781731553</v>
      </c>
      <c r="K129" s="9">
        <f t="shared" si="131"/>
        <v>28.47</v>
      </c>
      <c r="L129" s="9">
        <f t="shared" si="132"/>
        <v>0.28470000000000001</v>
      </c>
      <c r="M129" s="1" t="s">
        <v>83</v>
      </c>
      <c r="O129" s="9">
        <f t="shared" si="133"/>
        <v>1.1246659119398057</v>
      </c>
      <c r="P129" s="9">
        <f t="shared" si="123"/>
        <v>0.17121943963872144</v>
      </c>
      <c r="Q129" s="12">
        <f t="shared" si="134"/>
        <v>5.6502415080778079E-2</v>
      </c>
      <c r="R129" s="9">
        <f t="shared" si="135"/>
        <v>9.3951000000000007E-2</v>
      </c>
      <c r="S129" s="13">
        <f t="shared" si="124"/>
        <v>0.60140301945458885</v>
      </c>
      <c r="T129" s="2">
        <f t="shared" si="136"/>
        <v>0.01</v>
      </c>
      <c r="U129" s="14">
        <f t="shared" si="125"/>
        <v>6.014030194545889E-3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26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27"/>
        <v>7.4999999999999997E-3</v>
      </c>
      <c r="AT129" s="1">
        <f t="shared" si="137"/>
        <v>1.596403019454589E-2</v>
      </c>
      <c r="AU129" s="9">
        <f t="shared" si="138"/>
        <v>28.47</v>
      </c>
      <c r="AV129" s="1">
        <f t="shared" si="139"/>
        <v>0.33</v>
      </c>
      <c r="AW129" s="1">
        <f t="shared" si="128"/>
        <v>0</v>
      </c>
      <c r="AX129" s="1">
        <f t="shared" si="140"/>
        <v>0</v>
      </c>
      <c r="AZ129" s="1">
        <f t="shared" si="129"/>
        <v>0</v>
      </c>
      <c r="BA129" s="1">
        <f t="shared" si="141"/>
        <v>0</v>
      </c>
    </row>
    <row r="130" spans="1:54" x14ac:dyDescent="0.15">
      <c r="C130" s="7">
        <v>9</v>
      </c>
      <c r="D130" s="8">
        <v>12.7463770594872</v>
      </c>
      <c r="E130" s="10">
        <f t="shared" si="130"/>
        <v>17.6841835747177</v>
      </c>
      <c r="F130" s="7" t="s">
        <v>83</v>
      </c>
      <c r="G130" s="1">
        <v>10</v>
      </c>
      <c r="H130" s="9">
        <f t="shared" si="120"/>
        <v>12.7463770594872</v>
      </c>
      <c r="I130" s="9">
        <f t="shared" si="121"/>
        <v>285.89637705948718</v>
      </c>
      <c r="J130" s="9">
        <f t="shared" si="122"/>
        <v>8.5390639959492531E-2</v>
      </c>
      <c r="K130" s="9">
        <f t="shared" si="131"/>
        <v>28.47</v>
      </c>
      <c r="L130" s="9">
        <f t="shared" si="132"/>
        <v>0.28470000000000001</v>
      </c>
      <c r="M130" s="1" t="s">
        <v>83</v>
      </c>
      <c r="O130" s="9">
        <f t="shared" si="133"/>
        <v>1.2381464723010842</v>
      </c>
      <c r="P130" s="9">
        <f t="shared" si="123"/>
        <v>0.10572611963337768</v>
      </c>
      <c r="Q130" s="12">
        <f t="shared" si="134"/>
        <v>3.4889619479014637E-2</v>
      </c>
      <c r="R130" s="9">
        <f t="shared" si="135"/>
        <v>9.3951000000000007E-2</v>
      </c>
      <c r="S130" s="13">
        <f t="shared" si="124"/>
        <v>0.37135974581446324</v>
      </c>
      <c r="T130" s="2">
        <f t="shared" si="136"/>
        <v>0.01</v>
      </c>
      <c r="U130" s="14">
        <f t="shared" si="125"/>
        <v>3.7135974581446324E-3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26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27"/>
        <v>7.4999999999999997E-3</v>
      </c>
      <c r="AT130" s="1">
        <f t="shared" si="137"/>
        <v>1.3663597458144633E-2</v>
      </c>
      <c r="AU130" s="9">
        <f t="shared" si="138"/>
        <v>28.47</v>
      </c>
      <c r="AV130" s="1">
        <f t="shared" si="139"/>
        <v>0.33</v>
      </c>
      <c r="AW130" s="1">
        <f t="shared" si="128"/>
        <v>0</v>
      </c>
      <c r="AX130" s="1">
        <f t="shared" si="140"/>
        <v>0</v>
      </c>
      <c r="AZ130" s="1">
        <f t="shared" si="129"/>
        <v>0</v>
      </c>
      <c r="BA130" s="1">
        <f t="shared" si="141"/>
        <v>0</v>
      </c>
    </row>
    <row r="131" spans="1:54" x14ac:dyDescent="0.15">
      <c r="C131" s="7">
        <v>10</v>
      </c>
      <c r="D131" s="8">
        <v>9.1201564171921792</v>
      </c>
      <c r="E131" s="10">
        <f t="shared" si="130"/>
        <v>12.7463770594872</v>
      </c>
      <c r="F131" s="7" t="s">
        <v>83</v>
      </c>
      <c r="G131" s="1">
        <v>11</v>
      </c>
      <c r="H131" s="9">
        <f t="shared" si="120"/>
        <v>9.1201564171921792</v>
      </c>
      <c r="I131" s="9">
        <f t="shared" si="121"/>
        <v>282.27015641719214</v>
      </c>
      <c r="J131" s="9">
        <f t="shared" si="122"/>
        <v>5.5131323527059579E-2</v>
      </c>
      <c r="K131" s="9">
        <f t="shared" si="131"/>
        <v>28.47</v>
      </c>
      <c r="L131" s="9">
        <f t="shared" si="132"/>
        <v>0.28470000000000001</v>
      </c>
      <c r="M131" s="1" t="s">
        <v>85</v>
      </c>
      <c r="N131" s="9">
        <f>(O130-P130)*$C$21/100</f>
        <v>1.0757993350343213</v>
      </c>
      <c r="O131" s="9">
        <f t="shared" si="133"/>
        <v>0.34132101763338518</v>
      </c>
      <c r="P131" s="9">
        <f t="shared" si="123"/>
        <v>1.8817479449731365E-2</v>
      </c>
      <c r="Q131" s="12">
        <f t="shared" si="134"/>
        <v>6.2097682184113507E-3</v>
      </c>
      <c r="R131" s="9">
        <f t="shared" si="135"/>
        <v>9.3951000000000007E-2</v>
      </c>
      <c r="S131" s="13">
        <f t="shared" si="124"/>
        <v>6.6095818228771919E-2</v>
      </c>
      <c r="T131" s="2">
        <f t="shared" si="136"/>
        <v>0.01</v>
      </c>
      <c r="U131" s="14">
        <f t="shared" si="125"/>
        <v>6.6095818228771922E-4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26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27"/>
        <v>5.0000000000000001E-3</v>
      </c>
      <c r="AT131" s="1">
        <f t="shared" si="137"/>
        <v>6.1509581822877194E-3</v>
      </c>
      <c r="AU131" s="9">
        <f t="shared" si="138"/>
        <v>28.47</v>
      </c>
      <c r="AV131" s="1">
        <f t="shared" si="139"/>
        <v>0.33</v>
      </c>
      <c r="AW131" s="1">
        <f t="shared" si="128"/>
        <v>0</v>
      </c>
      <c r="AX131" s="1">
        <f t="shared" si="140"/>
        <v>0</v>
      </c>
      <c r="AZ131" s="1">
        <f t="shared" si="129"/>
        <v>0</v>
      </c>
      <c r="BA131" s="1">
        <f t="shared" si="141"/>
        <v>0</v>
      </c>
    </row>
    <row r="132" spans="1:54" x14ac:dyDescent="0.15">
      <c r="C132" s="7">
        <v>11</v>
      </c>
      <c r="D132" s="8">
        <v>3.8159694189600102</v>
      </c>
      <c r="E132" s="10">
        <f t="shared" si="130"/>
        <v>9.1201564171921792</v>
      </c>
      <c r="F132" s="7" t="s">
        <v>85</v>
      </c>
      <c r="G132" s="1">
        <v>12</v>
      </c>
      <c r="H132" s="9">
        <f t="shared" si="120"/>
        <v>3.8159694189600102</v>
      </c>
      <c r="I132" s="9">
        <f t="shared" si="121"/>
        <v>276.96596941896001</v>
      </c>
      <c r="J132" s="9">
        <f t="shared" si="122"/>
        <v>2.8477405152662918E-2</v>
      </c>
      <c r="K132" s="9">
        <f t="shared" si="131"/>
        <v>28.47</v>
      </c>
      <c r="L132" s="9">
        <f t="shared" si="132"/>
        <v>0.28470000000000001</v>
      </c>
      <c r="M132" s="1" t="s">
        <v>83</v>
      </c>
      <c r="O132" s="9">
        <f t="shared" si="133"/>
        <v>0.6072035381836538</v>
      </c>
      <c r="P132" s="9">
        <f t="shared" si="123"/>
        <v>1.7291581166986338E-2</v>
      </c>
      <c r="Q132" s="12">
        <f t="shared" si="134"/>
        <v>5.7062217851054919E-3</v>
      </c>
      <c r="R132" s="9">
        <f t="shared" si="135"/>
        <v>9.3951000000000007E-2</v>
      </c>
      <c r="S132" s="13">
        <f t="shared" si="124"/>
        <v>6.0736147407749692E-2</v>
      </c>
      <c r="T132" s="2">
        <f t="shared" si="136"/>
        <v>0.01</v>
      </c>
      <c r="U132" s="14">
        <f t="shared" si="125"/>
        <v>6.0736147407749693E-4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26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27"/>
        <v>5.0000000000000001E-3</v>
      </c>
      <c r="AT132" s="1">
        <f t="shared" si="137"/>
        <v>6.0973614740774968E-3</v>
      </c>
      <c r="AU132" s="9">
        <f t="shared" si="138"/>
        <v>28.47</v>
      </c>
      <c r="AV132" s="1">
        <f t="shared" si="139"/>
        <v>0.33</v>
      </c>
      <c r="AW132" s="1">
        <f t="shared" si="128"/>
        <v>0</v>
      </c>
      <c r="AX132" s="1">
        <f t="shared" si="140"/>
        <v>0</v>
      </c>
      <c r="AY132" s="1">
        <f>SUM(AX121:AX132)</f>
        <v>0</v>
      </c>
      <c r="AZ132" s="1">
        <f t="shared" si="129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8">
        <v>0.243880842719053</v>
      </c>
      <c r="E133" s="10">
        <f t="shared" si="130"/>
        <v>3.8159694189600102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8">
        <v>-0.280124886645161</v>
      </c>
      <c r="E136" s="7"/>
      <c r="F136" s="7"/>
      <c r="G136" s="1">
        <v>1</v>
      </c>
      <c r="H136" s="9">
        <f t="shared" ref="H136:H147" si="142">E137</f>
        <v>-0.280124886645161</v>
      </c>
      <c r="I136" s="9">
        <f t="shared" ref="I136:I147" si="143">H136+273.15</f>
        <v>272.86987511335479</v>
      </c>
      <c r="J136" s="9">
        <f>EXP(($C$15*(I136-$C$13))/($C$16*I136*$C$13))</f>
        <v>1.6800199867343449E-2</v>
      </c>
      <c r="K136" s="9">
        <f>$B$136/12</f>
        <v>75.904791666666668</v>
      </c>
      <c r="L136" s="9">
        <f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44">O136*J136</f>
        <v>1.2752156708890655E-2</v>
      </c>
      <c r="Q136" s="12">
        <f>P136*$B$138</f>
        <v>3.3155607443115707E-3</v>
      </c>
      <c r="R136" s="9">
        <f>L136*$B$138</f>
        <v>0.19735245833333334</v>
      </c>
      <c r="S136" s="13">
        <f t="shared" ref="S136:S147" si="145">Q136/R136</f>
        <v>1.6800199867343449E-2</v>
      </c>
      <c r="T136" s="2">
        <f>$B$137/100</f>
        <v>0.01</v>
      </c>
      <c r="U136" s="14">
        <f t="shared" ref="U136:U147" si="146">S136*T136</f>
        <v>1.6800199867343448E-4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47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48">AR136*AQ136</f>
        <v>5.0000000000000001E-3</v>
      </c>
      <c r="AT136" s="1">
        <f t="shared" ref="AT136:AT147" si="149">(AS136+AM136+AD136+AA136+U136+X136+AG136+AJ136+AP136)</f>
        <v>5.6580019986734349E-3</v>
      </c>
      <c r="AU136" s="9">
        <f>$B$136/12</f>
        <v>75.904791666666668</v>
      </c>
      <c r="AV136" s="1">
        <f>$B$138</f>
        <v>0.26</v>
      </c>
      <c r="AW136" s="1">
        <f>$E$10/12</f>
        <v>0</v>
      </c>
      <c r="AX136" s="1">
        <f t="shared" ref="AX136:AX147" si="150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8">
        <v>-3.3115658510981398</v>
      </c>
      <c r="E137" s="10">
        <f t="shared" ref="E137:E148" si="151">D136</f>
        <v>-0.280124886645161</v>
      </c>
      <c r="F137" s="7" t="s">
        <v>83</v>
      </c>
      <c r="G137" s="1">
        <v>2</v>
      </c>
      <c r="H137" s="9">
        <f t="shared" si="142"/>
        <v>-3.3115658510981398</v>
      </c>
      <c r="I137" s="9">
        <f t="shared" si="143"/>
        <v>269.83843414890185</v>
      </c>
      <c r="J137" s="9">
        <f t="shared" ref="J137:J147" si="152">EXP(($C$15*(I137-$C$13))/($C$16*I137*$C$13))</f>
        <v>1.1251697519209873E-2</v>
      </c>
      <c r="K137" s="9">
        <f t="shared" ref="K137:K147" si="153">$B$136/12</f>
        <v>75.904791666666668</v>
      </c>
      <c r="L137" s="9">
        <f t="shared" ref="L137:L147" si="154">K137*$B$137/100</f>
        <v>0.75904791666666671</v>
      </c>
      <c r="M137" s="1" t="s">
        <v>83</v>
      </c>
      <c r="O137" s="9">
        <f t="shared" ref="O137:O147" si="155">L137+O136-P136-N137</f>
        <v>1.5053436766244428</v>
      </c>
      <c r="P137" s="9">
        <f t="shared" si="144"/>
        <v>1.6937671711833514E-2</v>
      </c>
      <c r="Q137" s="12">
        <f t="shared" ref="Q137:Q147" si="156">P137*$B$138</f>
        <v>4.4037946450767133E-3</v>
      </c>
      <c r="R137" s="9">
        <f t="shared" ref="R137:R147" si="157">L137*$B$138</f>
        <v>0.19735245833333334</v>
      </c>
      <c r="S137" s="13">
        <f t="shared" si="145"/>
        <v>2.231436427125013E-2</v>
      </c>
      <c r="T137" s="2">
        <f t="shared" ref="T137:T147" si="158">$B$137/100</f>
        <v>0.01</v>
      </c>
      <c r="U137" s="14">
        <f t="shared" si="146"/>
        <v>2.231436427125013E-4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47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48"/>
        <v>5.0000000000000001E-3</v>
      </c>
      <c r="AT137" s="1">
        <f t="shared" si="149"/>
        <v>5.7131436427125017E-3</v>
      </c>
      <c r="AU137" s="9">
        <f t="shared" ref="AU137:AU147" si="159">$B$136/12</f>
        <v>75.904791666666668</v>
      </c>
      <c r="AV137" s="1">
        <f t="shared" ref="AV137:AV147" si="160">$B$138</f>
        <v>0.26</v>
      </c>
      <c r="AW137" s="1">
        <f t="shared" ref="AW137:AW147" si="161">$E$10/12</f>
        <v>0</v>
      </c>
      <c r="AX137" s="1">
        <f t="shared" si="150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8">
        <v>0.82490812760078402</v>
      </c>
      <c r="E138" s="10">
        <f t="shared" si="151"/>
        <v>-3.3115658510981398</v>
      </c>
      <c r="F138" s="7" t="s">
        <v>83</v>
      </c>
      <c r="G138" s="1">
        <v>3</v>
      </c>
      <c r="H138" s="9">
        <f t="shared" si="142"/>
        <v>0.82490812760078402</v>
      </c>
      <c r="I138" s="9">
        <f t="shared" si="143"/>
        <v>273.97490812760077</v>
      </c>
      <c r="J138" s="9">
        <f t="shared" si="152"/>
        <v>1.9400754134699438E-2</v>
      </c>
      <c r="K138" s="9">
        <f t="shared" si="153"/>
        <v>75.904791666666668</v>
      </c>
      <c r="L138" s="9">
        <f t="shared" si="154"/>
        <v>0.75904791666666671</v>
      </c>
      <c r="M138" s="1" t="s">
        <v>83</v>
      </c>
      <c r="O138" s="9">
        <f t="shared" si="155"/>
        <v>2.2474539215792757</v>
      </c>
      <c r="P138" s="9">
        <f t="shared" si="144"/>
        <v>4.3602300961625602E-2</v>
      </c>
      <c r="Q138" s="12">
        <f t="shared" si="156"/>
        <v>1.1336598250022657E-2</v>
      </c>
      <c r="R138" s="9">
        <f t="shared" si="157"/>
        <v>0.19735245833333334</v>
      </c>
      <c r="S138" s="13">
        <f t="shared" si="145"/>
        <v>5.7443410362159525E-2</v>
      </c>
      <c r="T138" s="2">
        <f t="shared" si="158"/>
        <v>0.01</v>
      </c>
      <c r="U138" s="14">
        <f t="shared" si="146"/>
        <v>5.7443410362159521E-4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47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48"/>
        <v>5.0000000000000001E-3</v>
      </c>
      <c r="AT138" s="1">
        <f t="shared" si="149"/>
        <v>6.0644341036215953E-3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50"/>
        <v>0</v>
      </c>
    </row>
    <row r="139" spans="1:54" x14ac:dyDescent="0.15">
      <c r="C139" s="7">
        <v>3</v>
      </c>
      <c r="D139" s="8">
        <v>4.16591027508401</v>
      </c>
      <c r="E139" s="10">
        <f t="shared" si="151"/>
        <v>0.82490812760078402</v>
      </c>
      <c r="F139" s="7" t="s">
        <v>83</v>
      </c>
      <c r="G139" s="1">
        <v>4</v>
      </c>
      <c r="H139" s="9">
        <f t="shared" si="142"/>
        <v>4.16591027508401</v>
      </c>
      <c r="I139" s="9">
        <f t="shared" si="143"/>
        <v>277.31591027508398</v>
      </c>
      <c r="J139" s="9">
        <f t="shared" si="152"/>
        <v>2.9769154603586586E-2</v>
      </c>
      <c r="K139" s="9">
        <f t="shared" si="153"/>
        <v>75.904791666666668</v>
      </c>
      <c r="L139" s="9">
        <f t="shared" si="154"/>
        <v>0.75904791666666671</v>
      </c>
      <c r="M139" s="1" t="s">
        <v>83</v>
      </c>
      <c r="O139" s="9">
        <f t="shared" si="155"/>
        <v>2.9628995372843168</v>
      </c>
      <c r="P139" s="9">
        <f t="shared" si="144"/>
        <v>8.8203014400311988E-2</v>
      </c>
      <c r="Q139" s="12">
        <f t="shared" si="156"/>
        <v>2.2932783744081118E-2</v>
      </c>
      <c r="R139" s="9">
        <f t="shared" si="157"/>
        <v>0.19735245833333334</v>
      </c>
      <c r="S139" s="13">
        <f t="shared" si="145"/>
        <v>0.11620216914322426</v>
      </c>
      <c r="T139" s="2">
        <f t="shared" si="158"/>
        <v>0.01</v>
      </c>
      <c r="U139" s="14">
        <f t="shared" si="146"/>
        <v>1.1620216914322427E-3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47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48"/>
        <v>5.0000000000000001E-3</v>
      </c>
      <c r="AT139" s="1">
        <f t="shared" si="149"/>
        <v>6.6520216914322432E-3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50"/>
        <v>0</v>
      </c>
    </row>
    <row r="140" spans="1:54" x14ac:dyDescent="0.15">
      <c r="C140" s="7">
        <v>4</v>
      </c>
      <c r="D140" s="8">
        <v>7.6277931610155099</v>
      </c>
      <c r="E140" s="10">
        <f t="shared" si="151"/>
        <v>4.16591027508401</v>
      </c>
      <c r="F140" s="7" t="s">
        <v>83</v>
      </c>
      <c r="G140" s="1">
        <v>5</v>
      </c>
      <c r="H140" s="9">
        <f t="shared" si="142"/>
        <v>7.6277931610155099</v>
      </c>
      <c r="I140" s="9">
        <f t="shared" si="143"/>
        <v>280.7777931610155</v>
      </c>
      <c r="J140" s="9">
        <f t="shared" si="152"/>
        <v>4.5895899374268627E-2</v>
      </c>
      <c r="K140" s="9">
        <f t="shared" si="153"/>
        <v>75.904791666666668</v>
      </c>
      <c r="L140" s="9">
        <f t="shared" si="154"/>
        <v>0.75904791666666671</v>
      </c>
      <c r="M140" s="1" t="s">
        <v>85</v>
      </c>
      <c r="N140" s="9">
        <f>(O139-P139)*$C$24/100</f>
        <v>0</v>
      </c>
      <c r="O140" s="9">
        <f t="shared" si="155"/>
        <v>3.6337444395506715</v>
      </c>
      <c r="P140" s="9">
        <f t="shared" si="144"/>
        <v>0.16677396914942577</v>
      </c>
      <c r="Q140" s="12">
        <f t="shared" si="156"/>
        <v>4.3361231978850702E-2</v>
      </c>
      <c r="R140" s="9">
        <f t="shared" si="157"/>
        <v>0.19735245833333334</v>
      </c>
      <c r="S140" s="13">
        <f t="shared" si="145"/>
        <v>0.2197146787278042</v>
      </c>
      <c r="T140" s="2">
        <f t="shared" si="158"/>
        <v>0.01</v>
      </c>
      <c r="U140" s="14">
        <f t="shared" si="146"/>
        <v>2.1971467872780419E-3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47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48"/>
        <v>5.0000000000000001E-3</v>
      </c>
      <c r="AT140" s="1">
        <f t="shared" si="149"/>
        <v>7.687146787278042E-3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50"/>
        <v>0</v>
      </c>
    </row>
    <row r="141" spans="1:54" x14ac:dyDescent="0.15">
      <c r="C141" s="7">
        <v>5</v>
      </c>
      <c r="D141" s="8">
        <v>8.5638199089019391</v>
      </c>
      <c r="E141" s="10">
        <f t="shared" si="151"/>
        <v>7.6277931610155099</v>
      </c>
      <c r="F141" s="7" t="s">
        <v>85</v>
      </c>
      <c r="G141" s="1">
        <v>6</v>
      </c>
      <c r="H141" s="9">
        <f t="shared" si="142"/>
        <v>8.5638199089019391</v>
      </c>
      <c r="I141" s="9">
        <f t="shared" si="143"/>
        <v>281.71381990890194</v>
      </c>
      <c r="J141" s="9">
        <f t="shared" si="152"/>
        <v>5.1500790967139956E-2</v>
      </c>
      <c r="K141" s="9">
        <f t="shared" si="153"/>
        <v>75.904791666666668</v>
      </c>
      <c r="L141" s="9">
        <f t="shared" si="154"/>
        <v>0.75904791666666671</v>
      </c>
      <c r="M141" s="1" t="s">
        <v>83</v>
      </c>
      <c r="O141" s="9">
        <f t="shared" si="155"/>
        <v>4.2260183870679127</v>
      </c>
      <c r="P141" s="9">
        <f t="shared" si="144"/>
        <v>0.21764328957567453</v>
      </c>
      <c r="Q141" s="12">
        <f t="shared" si="156"/>
        <v>5.6587255289675377E-2</v>
      </c>
      <c r="R141" s="9">
        <f t="shared" si="157"/>
        <v>0.19735245833333334</v>
      </c>
      <c r="S141" s="13">
        <f t="shared" si="145"/>
        <v>0.28673195037731963</v>
      </c>
      <c r="T141" s="2">
        <f t="shared" si="158"/>
        <v>0.01</v>
      </c>
      <c r="U141" s="14">
        <f t="shared" si="146"/>
        <v>2.8673195037731965E-3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47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48"/>
        <v>5.0000000000000001E-3</v>
      </c>
      <c r="AT141" s="1">
        <f t="shared" si="149"/>
        <v>8.3573195037731952E-3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50"/>
        <v>0</v>
      </c>
    </row>
    <row r="142" spans="1:54" x14ac:dyDescent="0.15">
      <c r="C142" s="7">
        <v>6</v>
      </c>
      <c r="D142" s="8">
        <v>18.945915136564601</v>
      </c>
      <c r="E142" s="10">
        <f t="shared" si="151"/>
        <v>8.5638199089019391</v>
      </c>
      <c r="F142" s="7" t="s">
        <v>83</v>
      </c>
      <c r="G142" s="1">
        <v>7</v>
      </c>
      <c r="H142" s="9">
        <f t="shared" si="142"/>
        <v>18.945915136564601</v>
      </c>
      <c r="I142" s="9">
        <f t="shared" si="143"/>
        <v>292.0959151365646</v>
      </c>
      <c r="J142" s="9">
        <f t="shared" si="152"/>
        <v>0.17592793797232303</v>
      </c>
      <c r="K142" s="9">
        <f t="shared" si="153"/>
        <v>75.904791666666668</v>
      </c>
      <c r="L142" s="9">
        <f t="shared" si="154"/>
        <v>0.75904791666666671</v>
      </c>
      <c r="M142" s="1" t="s">
        <v>83</v>
      </c>
      <c r="O142" s="9">
        <f t="shared" si="155"/>
        <v>4.7674230141589051</v>
      </c>
      <c r="P142" s="9">
        <f t="shared" si="144"/>
        <v>0.83872290032277319</v>
      </c>
      <c r="Q142" s="12">
        <f t="shared" si="156"/>
        <v>0.21806795408392105</v>
      </c>
      <c r="R142" s="9">
        <f t="shared" si="157"/>
        <v>0.19735245833333334</v>
      </c>
      <c r="S142" s="13">
        <f t="shared" si="145"/>
        <v>1.1049670013007828</v>
      </c>
      <c r="T142" s="2">
        <f t="shared" si="158"/>
        <v>0.01</v>
      </c>
      <c r="U142" s="14">
        <f t="shared" si="146"/>
        <v>1.1049670013007828E-2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47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48"/>
        <v>7.4999999999999997E-3</v>
      </c>
      <c r="AT142" s="1">
        <f t="shared" si="149"/>
        <v>2.0999670013007829E-2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50"/>
        <v>0</v>
      </c>
    </row>
    <row r="143" spans="1:54" x14ac:dyDescent="0.15">
      <c r="C143" s="7">
        <v>7</v>
      </c>
      <c r="D143" s="8">
        <v>17.855743209629299</v>
      </c>
      <c r="E143" s="10">
        <f t="shared" si="151"/>
        <v>18.945915136564601</v>
      </c>
      <c r="F143" s="7" t="s">
        <v>83</v>
      </c>
      <c r="G143" s="1">
        <v>8</v>
      </c>
      <c r="H143" s="9">
        <f t="shared" si="142"/>
        <v>17.855743209629299</v>
      </c>
      <c r="I143" s="9">
        <f t="shared" si="143"/>
        <v>291.00574320962926</v>
      </c>
      <c r="J143" s="9">
        <f t="shared" si="152"/>
        <v>0.1552749018054092</v>
      </c>
      <c r="K143" s="9">
        <f t="shared" si="153"/>
        <v>75.904791666666668</v>
      </c>
      <c r="L143" s="9">
        <f t="shared" si="154"/>
        <v>0.75904791666666671</v>
      </c>
      <c r="M143" s="1" t="s">
        <v>83</v>
      </c>
      <c r="O143" s="9">
        <f t="shared" si="155"/>
        <v>4.6877480305027985</v>
      </c>
      <c r="P143" s="9">
        <f t="shared" si="144"/>
        <v>0.72788961512482242</v>
      </c>
      <c r="Q143" s="12">
        <f t="shared" si="156"/>
        <v>0.18925129993245385</v>
      </c>
      <c r="R143" s="9">
        <f t="shared" si="157"/>
        <v>0.19735245833333334</v>
      </c>
      <c r="S143" s="13">
        <f t="shared" si="145"/>
        <v>0.95895081080167532</v>
      </c>
      <c r="T143" s="2">
        <f t="shared" si="158"/>
        <v>0.01</v>
      </c>
      <c r="U143" s="14">
        <f t="shared" si="146"/>
        <v>9.5895081080167536E-3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47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48"/>
        <v>7.4999999999999997E-3</v>
      </c>
      <c r="AT143" s="1">
        <f t="shared" si="149"/>
        <v>1.9539508108016752E-2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50"/>
        <v>0</v>
      </c>
    </row>
    <row r="144" spans="1:54" x14ac:dyDescent="0.15">
      <c r="C144" s="7">
        <v>8</v>
      </c>
      <c r="D144" s="8">
        <v>17.6841835747177</v>
      </c>
      <c r="E144" s="10">
        <f t="shared" si="151"/>
        <v>17.855743209629299</v>
      </c>
      <c r="F144" s="7" t="s">
        <v>83</v>
      </c>
      <c r="G144" s="1">
        <v>9</v>
      </c>
      <c r="H144" s="9">
        <f t="shared" si="142"/>
        <v>17.6841835747177</v>
      </c>
      <c r="I144" s="9">
        <f t="shared" si="143"/>
        <v>290.83418357471766</v>
      </c>
      <c r="J144" s="9">
        <f t="shared" si="152"/>
        <v>0.15224026781731553</v>
      </c>
      <c r="K144" s="9">
        <f t="shared" si="153"/>
        <v>75.904791666666668</v>
      </c>
      <c r="L144" s="9">
        <f t="shared" si="154"/>
        <v>0.75904791666666671</v>
      </c>
      <c r="M144" s="1" t="s">
        <v>83</v>
      </c>
      <c r="O144" s="9">
        <f t="shared" si="155"/>
        <v>4.7189063320446429</v>
      </c>
      <c r="P144" s="9">
        <f t="shared" si="144"/>
        <v>0.71840756379530257</v>
      </c>
      <c r="Q144" s="12">
        <f t="shared" si="156"/>
        <v>0.18678596658677868</v>
      </c>
      <c r="R144" s="9">
        <f t="shared" si="157"/>
        <v>0.19735245833333334</v>
      </c>
      <c r="S144" s="13">
        <f t="shared" si="145"/>
        <v>0.94645877818908342</v>
      </c>
      <c r="T144" s="2">
        <f t="shared" si="158"/>
        <v>0.01</v>
      </c>
      <c r="U144" s="14">
        <f t="shared" si="146"/>
        <v>9.4645877818908351E-3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47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48"/>
        <v>7.4999999999999997E-3</v>
      </c>
      <c r="AT144" s="1">
        <f t="shared" si="149"/>
        <v>1.9414587781890834E-2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50"/>
        <v>0</v>
      </c>
    </row>
    <row r="145" spans="3:51" x14ac:dyDescent="0.15">
      <c r="C145" s="7">
        <v>9</v>
      </c>
      <c r="D145" s="8">
        <v>12.7463770594872</v>
      </c>
      <c r="E145" s="10">
        <f t="shared" si="151"/>
        <v>17.6841835747177</v>
      </c>
      <c r="F145" s="7" t="s">
        <v>83</v>
      </c>
      <c r="G145" s="1">
        <v>10</v>
      </c>
      <c r="H145" s="9">
        <f t="shared" si="142"/>
        <v>12.7463770594872</v>
      </c>
      <c r="I145" s="9">
        <f t="shared" si="143"/>
        <v>285.89637705948718</v>
      </c>
      <c r="J145" s="9">
        <f t="shared" si="152"/>
        <v>8.5390639959492531E-2</v>
      </c>
      <c r="K145" s="9">
        <f t="shared" si="153"/>
        <v>75.904791666666668</v>
      </c>
      <c r="L145" s="9">
        <f t="shared" si="154"/>
        <v>0.75904791666666671</v>
      </c>
      <c r="M145" s="1" t="s">
        <v>83</v>
      </c>
      <c r="O145" s="9">
        <f t="shared" si="155"/>
        <v>4.7595466849160069</v>
      </c>
      <c r="P145" s="9">
        <f t="shared" si="144"/>
        <v>0.40642073734205897</v>
      </c>
      <c r="Q145" s="12">
        <f t="shared" si="156"/>
        <v>0.10566939170893533</v>
      </c>
      <c r="R145" s="9">
        <f t="shared" si="157"/>
        <v>0.19735245833333334</v>
      </c>
      <c r="S145" s="13">
        <f t="shared" si="145"/>
        <v>0.53543488944260842</v>
      </c>
      <c r="T145" s="2">
        <f t="shared" si="158"/>
        <v>0.01</v>
      </c>
      <c r="U145" s="14">
        <f t="shared" si="146"/>
        <v>5.3543488944260845E-3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47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48"/>
        <v>7.4999999999999997E-3</v>
      </c>
      <c r="AT145" s="1">
        <f t="shared" si="149"/>
        <v>1.5304348894426084E-2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50"/>
        <v>0</v>
      </c>
    </row>
    <row r="146" spans="3:51" x14ac:dyDescent="0.15">
      <c r="C146" s="7">
        <v>10</v>
      </c>
      <c r="D146" s="8">
        <v>9.1201564171921792</v>
      </c>
      <c r="E146" s="10">
        <f t="shared" si="151"/>
        <v>12.7463770594872</v>
      </c>
      <c r="F146" s="7" t="s">
        <v>83</v>
      </c>
      <c r="G146" s="1">
        <v>11</v>
      </c>
      <c r="H146" s="9">
        <f t="shared" si="142"/>
        <v>9.1201564171921792</v>
      </c>
      <c r="I146" s="9">
        <f t="shared" si="143"/>
        <v>282.27015641719214</v>
      </c>
      <c r="J146" s="9">
        <f t="shared" si="152"/>
        <v>5.5131323527059579E-2</v>
      </c>
      <c r="K146" s="9">
        <f t="shared" si="153"/>
        <v>75.904791666666668</v>
      </c>
      <c r="L146" s="9">
        <f t="shared" si="154"/>
        <v>0.75904791666666671</v>
      </c>
      <c r="M146" s="1" t="s">
        <v>85</v>
      </c>
      <c r="N146" s="9">
        <f>(O145-P145)*$C$24/100</f>
        <v>0</v>
      </c>
      <c r="O146" s="9">
        <f t="shared" si="155"/>
        <v>5.1121738642406145</v>
      </c>
      <c r="P146" s="9">
        <f t="shared" si="144"/>
        <v>0.28184091123602767</v>
      </c>
      <c r="Q146" s="12">
        <f t="shared" si="156"/>
        <v>7.3278636921367199E-2</v>
      </c>
      <c r="R146" s="9">
        <f t="shared" si="157"/>
        <v>0.19735245833333334</v>
      </c>
      <c r="S146" s="13">
        <f t="shared" si="145"/>
        <v>0.37130845767118698</v>
      </c>
      <c r="T146" s="2">
        <f t="shared" si="158"/>
        <v>0.01</v>
      </c>
      <c r="U146" s="14">
        <f t="shared" si="146"/>
        <v>3.7130845767118698E-3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47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48"/>
        <v>5.0000000000000001E-3</v>
      </c>
      <c r="AT146" s="1">
        <f t="shared" si="149"/>
        <v>9.2030845767118695E-3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50"/>
        <v>0</v>
      </c>
    </row>
    <row r="147" spans="3:51" x14ac:dyDescent="0.15">
      <c r="C147" s="7">
        <v>11</v>
      </c>
      <c r="D147" s="8">
        <v>3.8159694189600102</v>
      </c>
      <c r="E147" s="10">
        <f t="shared" si="151"/>
        <v>9.1201564171921792</v>
      </c>
      <c r="F147" s="7" t="s">
        <v>85</v>
      </c>
      <c r="G147" s="1">
        <v>12</v>
      </c>
      <c r="H147" s="9">
        <f t="shared" si="142"/>
        <v>3.8159694189600102</v>
      </c>
      <c r="I147" s="9">
        <f t="shared" si="143"/>
        <v>276.96596941896001</v>
      </c>
      <c r="J147" s="9">
        <f t="shared" si="152"/>
        <v>2.8477405152662918E-2</v>
      </c>
      <c r="K147" s="9">
        <f t="shared" si="153"/>
        <v>75.904791666666668</v>
      </c>
      <c r="L147" s="9">
        <f t="shared" si="154"/>
        <v>0.75904791666666671</v>
      </c>
      <c r="M147" s="1" t="s">
        <v>83</v>
      </c>
      <c r="O147" s="9">
        <f t="shared" si="155"/>
        <v>5.5893808696712535</v>
      </c>
      <c r="P147" s="9">
        <f t="shared" si="144"/>
        <v>0.15917106357817171</v>
      </c>
      <c r="Q147" s="12">
        <f t="shared" si="156"/>
        <v>4.1384476530324642E-2</v>
      </c>
      <c r="R147" s="9">
        <f t="shared" si="157"/>
        <v>0.19735245833333334</v>
      </c>
      <c r="S147" s="13">
        <f t="shared" si="145"/>
        <v>0.2096983076867743</v>
      </c>
      <c r="T147" s="2">
        <f t="shared" si="158"/>
        <v>0.01</v>
      </c>
      <c r="U147" s="14">
        <f t="shared" si="146"/>
        <v>2.0969830768677433E-3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47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48"/>
        <v>5.0000000000000001E-3</v>
      </c>
      <c r="AT147" s="1">
        <f t="shared" si="149"/>
        <v>7.5869830768677433E-3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50"/>
        <v>0</v>
      </c>
      <c r="AY147" s="1">
        <f>SUM(AX136:AX147)</f>
        <v>0</v>
      </c>
    </row>
    <row r="148" spans="3:51" x14ac:dyDescent="0.15">
      <c r="C148" s="7">
        <v>12</v>
      </c>
      <c r="D148" s="8">
        <v>0.243880842719053</v>
      </c>
      <c r="E148" s="10">
        <f t="shared" si="151"/>
        <v>3.8159694189600102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87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2373100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38590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117320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6085100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10772708.264562393</v>
      </c>
      <c r="J13" s="6" t="s">
        <v>37</v>
      </c>
      <c r="K13" s="6">
        <f>I13/(10000*1000)</f>
        <v>1.0772708264562392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5.7840900427419397</v>
      </c>
      <c r="E26" s="7"/>
      <c r="F26" s="7"/>
      <c r="G26" s="1">
        <v>1</v>
      </c>
      <c r="H26" s="9">
        <f t="shared" ref="H26:H37" si="0">E27</f>
        <v>5.7840900427419397</v>
      </c>
      <c r="I26" s="9">
        <f t="shared" ref="I26:I37" si="1">H26+273.15</f>
        <v>278.9340900427419</v>
      </c>
      <c r="J26" s="9">
        <f t="shared" ref="J26:J37" si="2">EXP(($C$15*(I26-$C$13))/($C$16*I26*$C$13))</f>
        <v>3.6494483347661644E-2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1.4791978356112703</v>
      </c>
      <c r="Q26" s="12">
        <f t="shared" ref="Q26:Q37" si="6">P26*$B$28</f>
        <v>0.14791978356112703</v>
      </c>
      <c r="R26" s="9">
        <f t="shared" ref="R26:R37" si="7">L26*$B$28</f>
        <v>4.0532094166666672</v>
      </c>
      <c r="S26" s="13">
        <f t="shared" ref="S26:S37" si="8">Q26/R26</f>
        <v>3.6494483347661637E-2</v>
      </c>
      <c r="T26" s="2">
        <f t="shared" ref="T26:T37" si="9">$B$27/100</f>
        <v>0.34</v>
      </c>
      <c r="U26" s="14">
        <f t="shared" ref="U26:U37" si="10">S26*T26</f>
        <v>1.2408124338204957E-2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2.5308124338204958E-2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2.6925842158271398</v>
      </c>
      <c r="E27" s="10">
        <f t="shared" ref="E27:E38" si="18">D26</f>
        <v>5.7840900427419397</v>
      </c>
      <c r="F27" s="7" t="s">
        <v>83</v>
      </c>
      <c r="G27" s="1">
        <v>2</v>
      </c>
      <c r="H27" s="9">
        <f t="shared" si="0"/>
        <v>2.6925842158271398</v>
      </c>
      <c r="I27" s="9">
        <f t="shared" si="1"/>
        <v>275.84258421582712</v>
      </c>
      <c r="J27" s="9">
        <f t="shared" si="2"/>
        <v>2.4678672690438708E-2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79.58499049772206</v>
      </c>
      <c r="P27" s="9">
        <f t="shared" si="5"/>
        <v>1.9640519315649576</v>
      </c>
      <c r="Q27" s="12">
        <f t="shared" si="6"/>
        <v>0.19640519315649577</v>
      </c>
      <c r="R27" s="9">
        <f t="shared" si="7"/>
        <v>4.0532094166666672</v>
      </c>
      <c r="S27" s="13">
        <f t="shared" si="8"/>
        <v>4.8456709971333806E-2</v>
      </c>
      <c r="T27" s="2">
        <f t="shared" si="9"/>
        <v>0.34</v>
      </c>
      <c r="U27" s="14">
        <f t="shared" si="10"/>
        <v>1.6475281390253494E-2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2.9375281390253492E-2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6.2435031978894404</v>
      </c>
      <c r="E28" s="10">
        <f t="shared" si="18"/>
        <v>2.6925842158271398</v>
      </c>
      <c r="F28" s="7" t="s">
        <v>83</v>
      </c>
      <c r="G28" s="1">
        <v>3</v>
      </c>
      <c r="H28" s="9">
        <f t="shared" si="0"/>
        <v>6.2435031978894404</v>
      </c>
      <c r="I28" s="9">
        <f t="shared" si="1"/>
        <v>279.3935031978894</v>
      </c>
      <c r="J28" s="9">
        <f t="shared" si="2"/>
        <v>3.8650499829989887E-2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118.15303273282377</v>
      </c>
      <c r="P28" s="9">
        <f t="shared" si="5"/>
        <v>4.5666737715527947</v>
      </c>
      <c r="Q28" s="12">
        <f t="shared" si="6"/>
        <v>0.4566673771552795</v>
      </c>
      <c r="R28" s="9">
        <f t="shared" si="7"/>
        <v>4.0532094166666672</v>
      </c>
      <c r="S28" s="13">
        <f t="shared" si="8"/>
        <v>0.11266809340703637</v>
      </c>
      <c r="T28" s="2">
        <f t="shared" si="9"/>
        <v>0.34</v>
      </c>
      <c r="U28" s="14">
        <f t="shared" si="10"/>
        <v>3.8307151758392367E-2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5.1207151758392369E-2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7.9267642220757804</v>
      </c>
      <c r="E29" s="10">
        <f t="shared" si="18"/>
        <v>6.2435031978894404</v>
      </c>
      <c r="F29" s="7" t="s">
        <v>83</v>
      </c>
      <c r="G29" s="1">
        <v>4</v>
      </c>
      <c r="H29" s="9">
        <f t="shared" si="0"/>
        <v>7.9267642220757804</v>
      </c>
      <c r="I29" s="9">
        <f t="shared" si="1"/>
        <v>281.07676422207578</v>
      </c>
      <c r="J29" s="9">
        <f t="shared" si="2"/>
        <v>4.7620407849735175E-2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154.11845312793767</v>
      </c>
      <c r="P29" s="9">
        <f t="shared" si="5"/>
        <v>7.3391835951226856</v>
      </c>
      <c r="Q29" s="12">
        <f t="shared" si="6"/>
        <v>0.73391835951226858</v>
      </c>
      <c r="R29" s="9">
        <f t="shared" si="7"/>
        <v>4.0532094166666672</v>
      </c>
      <c r="S29" s="13">
        <f t="shared" si="8"/>
        <v>0.18107092036607331</v>
      </c>
      <c r="T29" s="2">
        <f t="shared" si="9"/>
        <v>0.34</v>
      </c>
      <c r="U29" s="14">
        <f t="shared" si="10"/>
        <v>6.1564112924464925E-2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7.446411292446492E-2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10.2304261202897</v>
      </c>
      <c r="E30" s="10">
        <f t="shared" si="18"/>
        <v>7.9267642220757804</v>
      </c>
      <c r="F30" s="7" t="s">
        <v>83</v>
      </c>
      <c r="G30" s="1">
        <v>5</v>
      </c>
      <c r="H30" s="9">
        <f t="shared" si="0"/>
        <v>10.2304261202897</v>
      </c>
      <c r="I30" s="9">
        <f t="shared" si="1"/>
        <v>283.38042612028966</v>
      </c>
      <c r="J30" s="9">
        <f t="shared" si="2"/>
        <v>6.3109163628008849E-2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139.44030605617425</v>
      </c>
      <c r="O30" s="9">
        <f t="shared" si="19"/>
        <v>47.87105764330741</v>
      </c>
      <c r="P30" s="9">
        <f t="shared" si="5"/>
        <v>3.0211024098573311</v>
      </c>
      <c r="Q30" s="12">
        <f t="shared" si="6"/>
        <v>0.30211024098573314</v>
      </c>
      <c r="R30" s="9">
        <f t="shared" si="7"/>
        <v>4.0532094166666672</v>
      </c>
      <c r="S30" s="13">
        <f t="shared" si="8"/>
        <v>7.4536055241425606E-2</v>
      </c>
      <c r="T30" s="2">
        <f t="shared" si="9"/>
        <v>0.34</v>
      </c>
      <c r="U30" s="14">
        <f t="shared" si="10"/>
        <v>2.5342258782084709E-2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3.8242258782084711E-2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11.4369488859037</v>
      </c>
      <c r="E31" s="10">
        <f t="shared" si="18"/>
        <v>10.2304261202897</v>
      </c>
      <c r="F31" s="7" t="s">
        <v>85</v>
      </c>
      <c r="G31" s="1">
        <v>6</v>
      </c>
      <c r="H31" s="9">
        <f t="shared" si="0"/>
        <v>11.4369488859037</v>
      </c>
      <c r="I31" s="9">
        <f t="shared" si="1"/>
        <v>284.58694888590367</v>
      </c>
      <c r="J31" s="9">
        <f t="shared" si="2"/>
        <v>7.3005498058083762E-2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85.382049400116742</v>
      </c>
      <c r="P31" s="9">
        <f t="shared" si="5"/>
        <v>6.2333590416754348</v>
      </c>
      <c r="Q31" s="12">
        <f t="shared" si="6"/>
        <v>0.62333590416754348</v>
      </c>
      <c r="R31" s="9">
        <f t="shared" si="7"/>
        <v>4.0532094166666672</v>
      </c>
      <c r="S31" s="13">
        <f t="shared" si="8"/>
        <v>0.15378823053267521</v>
      </c>
      <c r="T31" s="2">
        <f t="shared" si="9"/>
        <v>0.34</v>
      </c>
      <c r="U31" s="14">
        <f t="shared" si="10"/>
        <v>5.2287998381109577E-2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7.7787998381109585E-2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18.031619081252799</v>
      </c>
      <c r="E32" s="10">
        <f t="shared" si="18"/>
        <v>11.4369488859037</v>
      </c>
      <c r="F32" s="7" t="s">
        <v>83</v>
      </c>
      <c r="G32" s="1">
        <v>7</v>
      </c>
      <c r="H32" s="9">
        <f t="shared" si="0"/>
        <v>18.031619081252799</v>
      </c>
      <c r="I32" s="9">
        <f t="shared" si="1"/>
        <v>291.18161908125279</v>
      </c>
      <c r="J32" s="9">
        <f t="shared" si="2"/>
        <v>0.15844486055793405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119.68078452510798</v>
      </c>
      <c r="P32" s="9">
        <f t="shared" si="5"/>
        <v>18.962805215544886</v>
      </c>
      <c r="Q32" s="12">
        <f t="shared" si="6"/>
        <v>1.8962805215544887</v>
      </c>
      <c r="R32" s="9">
        <f t="shared" si="7"/>
        <v>4.0532094166666672</v>
      </c>
      <c r="S32" s="13">
        <f t="shared" si="8"/>
        <v>0.46784666831105343</v>
      </c>
      <c r="T32" s="2">
        <f t="shared" si="9"/>
        <v>0.34</v>
      </c>
      <c r="U32" s="14">
        <f t="shared" si="10"/>
        <v>0.15906786722575816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0.18471786722575817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18.8648828845471</v>
      </c>
      <c r="E33" s="10">
        <f t="shared" si="18"/>
        <v>18.031619081252799</v>
      </c>
      <c r="F33" s="7" t="s">
        <v>83</v>
      </c>
      <c r="G33" s="1">
        <v>8</v>
      </c>
      <c r="H33" s="9">
        <f t="shared" si="0"/>
        <v>18.8648828845471</v>
      </c>
      <c r="I33" s="9">
        <f t="shared" si="1"/>
        <v>292.01488288454709</v>
      </c>
      <c r="J33" s="9">
        <f t="shared" si="2"/>
        <v>0.17430810235008215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141.25007347622977</v>
      </c>
      <c r="P33" s="9">
        <f t="shared" si="5"/>
        <v>24.621032264451284</v>
      </c>
      <c r="Q33" s="12">
        <f t="shared" si="6"/>
        <v>2.4621032264451284</v>
      </c>
      <c r="R33" s="9">
        <f t="shared" si="7"/>
        <v>4.0532094166666672</v>
      </c>
      <c r="S33" s="13">
        <f t="shared" si="8"/>
        <v>0.60744535338367633</v>
      </c>
      <c r="T33" s="2">
        <f t="shared" si="9"/>
        <v>0.34</v>
      </c>
      <c r="U33" s="14">
        <f t="shared" si="10"/>
        <v>0.20653142015044998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0.23218142015044999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18.635991035719101</v>
      </c>
      <c r="E34" s="10">
        <f t="shared" si="18"/>
        <v>18.8648828845471</v>
      </c>
      <c r="F34" s="7" t="s">
        <v>83</v>
      </c>
      <c r="G34" s="1">
        <v>9</v>
      </c>
      <c r="H34" s="9">
        <f t="shared" si="0"/>
        <v>18.635991035719101</v>
      </c>
      <c r="I34" s="9">
        <f t="shared" si="1"/>
        <v>291.78599103571906</v>
      </c>
      <c r="J34" s="9">
        <f t="shared" si="2"/>
        <v>0.16980795380017985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157.16113537844515</v>
      </c>
      <c r="P34" s="9">
        <f t="shared" si="5"/>
        <v>26.687210815526825</v>
      </c>
      <c r="Q34" s="12">
        <f t="shared" si="6"/>
        <v>2.6687210815526825</v>
      </c>
      <c r="R34" s="9">
        <f t="shared" si="7"/>
        <v>4.0532094166666672</v>
      </c>
      <c r="S34" s="13">
        <f t="shared" si="8"/>
        <v>0.65842171158958307</v>
      </c>
      <c r="T34" s="2">
        <f t="shared" si="9"/>
        <v>0.34</v>
      </c>
      <c r="U34" s="14">
        <f t="shared" si="10"/>
        <v>0.22386338194045827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0.24951338194045827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14.7826837578941</v>
      </c>
      <c r="E35" s="10">
        <f t="shared" si="18"/>
        <v>18.635991035719101</v>
      </c>
      <c r="F35" s="7" t="s">
        <v>83</v>
      </c>
      <c r="G35" s="1">
        <v>10</v>
      </c>
      <c r="H35" s="9">
        <f t="shared" si="0"/>
        <v>14.7826837578941</v>
      </c>
      <c r="I35" s="9">
        <f t="shared" si="1"/>
        <v>287.9326837578941</v>
      </c>
      <c r="J35" s="9">
        <f t="shared" si="2"/>
        <v>0.10864585199132117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171.00601872958498</v>
      </c>
      <c r="P35" s="9">
        <f t="shared" si="5"/>
        <v>18.579094600519586</v>
      </c>
      <c r="Q35" s="12">
        <f t="shared" si="6"/>
        <v>1.8579094600519586</v>
      </c>
      <c r="R35" s="9">
        <f t="shared" si="7"/>
        <v>4.0532094166666672</v>
      </c>
      <c r="S35" s="13">
        <f t="shared" si="8"/>
        <v>0.45837983411671118</v>
      </c>
      <c r="T35" s="2">
        <f t="shared" si="9"/>
        <v>0.34</v>
      </c>
      <c r="U35" s="14">
        <f t="shared" si="10"/>
        <v>0.1558491435996818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0.18149914359968181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11.7994675220638</v>
      </c>
      <c r="E36" s="10">
        <f t="shared" si="18"/>
        <v>14.7826837578941</v>
      </c>
      <c r="F36" s="7" t="s">
        <v>83</v>
      </c>
      <c r="G36" s="1">
        <v>11</v>
      </c>
      <c r="H36" s="9">
        <f t="shared" si="0"/>
        <v>11.7994675220638</v>
      </c>
      <c r="I36" s="9">
        <f t="shared" si="1"/>
        <v>284.9494675220638</v>
      </c>
      <c r="J36" s="9">
        <f t="shared" si="2"/>
        <v>7.6253415576302497E-2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144.80557792261212</v>
      </c>
      <c r="O36" s="9">
        <f t="shared" si="19"/>
        <v>48.153440373119935</v>
      </c>
      <c r="P36" s="9">
        <f t="shared" si="5"/>
        <v>3.6718643002002169</v>
      </c>
      <c r="Q36" s="12">
        <f t="shared" si="6"/>
        <v>0.36718643002002171</v>
      </c>
      <c r="R36" s="9">
        <f t="shared" si="7"/>
        <v>4.0532094166666672</v>
      </c>
      <c r="S36" s="13">
        <f t="shared" si="8"/>
        <v>9.0591526929292843E-2</v>
      </c>
      <c r="T36" s="2">
        <f t="shared" si="9"/>
        <v>0.34</v>
      </c>
      <c r="U36" s="14">
        <f t="shared" si="10"/>
        <v>3.080111915595957E-2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5.6301119155959575E-2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6.3143015891856002</v>
      </c>
      <c r="E37" s="10">
        <f t="shared" si="18"/>
        <v>11.7994675220638</v>
      </c>
      <c r="F37" s="7" t="s">
        <v>85</v>
      </c>
      <c r="G37" s="1">
        <v>12</v>
      </c>
      <c r="H37" s="9">
        <f t="shared" si="0"/>
        <v>6.3143015891856002</v>
      </c>
      <c r="I37" s="9">
        <f t="shared" si="1"/>
        <v>279.4643015891856</v>
      </c>
      <c r="J37" s="9">
        <f t="shared" si="2"/>
        <v>3.8993244068679718E-2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85.013670239586389</v>
      </c>
      <c r="P37" s="9">
        <f t="shared" si="5"/>
        <v>3.3149587928264452</v>
      </c>
      <c r="Q37" s="12">
        <f t="shared" si="6"/>
        <v>0.33149587928264457</v>
      </c>
      <c r="R37" s="9">
        <f t="shared" si="7"/>
        <v>4.0532094166666672</v>
      </c>
      <c r="S37" s="13">
        <f t="shared" si="8"/>
        <v>8.1786023174510586E-2</v>
      </c>
      <c r="T37" s="2">
        <f t="shared" si="9"/>
        <v>0.34</v>
      </c>
      <c r="U37" s="14">
        <f t="shared" si="10"/>
        <v>2.7807247879333603E-2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4.0707247879333601E-2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5.6829524061318599</v>
      </c>
      <c r="E38" s="10">
        <f t="shared" si="18"/>
        <v>6.3143015891856002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5.7840900427419397</v>
      </c>
      <c r="E42" s="7"/>
      <c r="F42" s="7"/>
      <c r="G42" s="1">
        <v>1</v>
      </c>
      <c r="H42" s="9">
        <f t="shared" ref="H42:H53" si="20">E43</f>
        <v>5.7840900427419397</v>
      </c>
      <c r="I42" s="9">
        <f t="shared" ref="I42:I53" si="21">H42+273.15</f>
        <v>278.9340900427419</v>
      </c>
      <c r="J42" s="9">
        <f t="shared" ref="J42:J53" si="22">EXP(($C$15*(I42-$C$13))/($C$16*I42*$C$13))</f>
        <v>3.6494483347661644E-2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2.1479284355308108</v>
      </c>
      <c r="Q42" s="12">
        <f t="shared" ref="Q42:Q53" si="26">P42*$B$44</f>
        <v>0.5155028245273946</v>
      </c>
      <c r="R42" s="9">
        <f t="shared" ref="R42:R53" si="27">L42*$B$44</f>
        <v>14.125500000000001</v>
      </c>
      <c r="S42" s="13">
        <f t="shared" ref="S42:S53" si="28">Q42/R42</f>
        <v>3.6494483347661644E-2</v>
      </c>
      <c r="T42" s="2">
        <f t="shared" ref="T42:T53" si="29">$B$43/100</f>
        <v>0.43</v>
      </c>
      <c r="U42" s="14">
        <f t="shared" ref="U42:U53" si="30">S42*T42</f>
        <v>1.5692627839494506E-2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2.4112627839494506E-2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197758.33333333334</v>
      </c>
      <c r="AU42" s="1">
        <f t="shared" ref="AU42:AU53" si="38">AT42*10000*AS42*0.67*AR42*AQ42</f>
        <v>1049517085.5854943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2.6925842158271398</v>
      </c>
      <c r="E43" s="10">
        <f t="shared" ref="E43:E54" si="40">D42</f>
        <v>5.7840900427419397</v>
      </c>
      <c r="F43" s="7" t="s">
        <v>83</v>
      </c>
      <c r="G43" s="1">
        <v>2</v>
      </c>
      <c r="H43" s="9">
        <f t="shared" si="20"/>
        <v>2.6925842158271398</v>
      </c>
      <c r="I43" s="9">
        <f t="shared" si="21"/>
        <v>275.84258421582712</v>
      </c>
      <c r="J43" s="9">
        <f t="shared" si="22"/>
        <v>2.4678672690438708E-2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115.56457156446919</v>
      </c>
      <c r="P43" s="9">
        <f t="shared" si="25"/>
        <v>2.8519802362503155</v>
      </c>
      <c r="Q43" s="12">
        <f t="shared" si="26"/>
        <v>0.6844752567000757</v>
      </c>
      <c r="R43" s="9">
        <f t="shared" si="27"/>
        <v>14.125500000000001</v>
      </c>
      <c r="S43" s="13">
        <f t="shared" si="28"/>
        <v>4.8456709971333806E-2</v>
      </c>
      <c r="T43" s="2">
        <f t="shared" si="29"/>
        <v>0.43</v>
      </c>
      <c r="U43" s="14">
        <f t="shared" si="30"/>
        <v>2.0836385287673537E-2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2.9256385287673534E-2</v>
      </c>
      <c r="AR43" s="9">
        <f t="shared" si="35"/>
        <v>136.875</v>
      </c>
      <c r="AS43" s="1">
        <f t="shared" si="36"/>
        <v>0.24</v>
      </c>
      <c r="AT43" s="1">
        <f t="shared" si="37"/>
        <v>197758.33333333334</v>
      </c>
      <c r="AU43" s="1">
        <f t="shared" si="38"/>
        <v>1273402319.5760133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6.2435031978894404</v>
      </c>
      <c r="E44" s="10">
        <f t="shared" si="40"/>
        <v>2.6925842158271398</v>
      </c>
      <c r="F44" s="7" t="s">
        <v>83</v>
      </c>
      <c r="G44" s="1">
        <v>3</v>
      </c>
      <c r="H44" s="9">
        <f t="shared" si="20"/>
        <v>6.2435031978894404</v>
      </c>
      <c r="I44" s="9">
        <f t="shared" si="21"/>
        <v>279.3935031978894</v>
      </c>
      <c r="J44" s="9">
        <f t="shared" si="22"/>
        <v>3.8650499829989887E-2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171.56884132821887</v>
      </c>
      <c r="P44" s="9">
        <f t="shared" si="25"/>
        <v>6.6312214725878853</v>
      </c>
      <c r="Q44" s="12">
        <f t="shared" si="26"/>
        <v>1.5914931534210923</v>
      </c>
      <c r="R44" s="9">
        <f t="shared" si="27"/>
        <v>14.125500000000001</v>
      </c>
      <c r="S44" s="13">
        <f t="shared" si="28"/>
        <v>0.11266809340703637</v>
      </c>
      <c r="T44" s="2">
        <f t="shared" si="29"/>
        <v>0.43</v>
      </c>
      <c r="U44" s="14">
        <f t="shared" si="30"/>
        <v>4.8447280165025641E-2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5.6867280165025638E-2</v>
      </c>
      <c r="AR44" s="9">
        <f t="shared" si="35"/>
        <v>136.875</v>
      </c>
      <c r="AS44" s="1">
        <f t="shared" si="36"/>
        <v>0.24</v>
      </c>
      <c r="AT44" s="1">
        <f t="shared" si="37"/>
        <v>197758.33333333334</v>
      </c>
      <c r="AU44" s="1">
        <f t="shared" si="38"/>
        <v>2475183648.2216735</v>
      </c>
    </row>
    <row r="45" spans="1:48" x14ac:dyDescent="0.15">
      <c r="C45" s="7">
        <v>3</v>
      </c>
      <c r="D45" s="7">
        <f t="shared" si="39"/>
        <v>7.9267642220757804</v>
      </c>
      <c r="E45" s="10">
        <f t="shared" si="40"/>
        <v>6.2435031978894404</v>
      </c>
      <c r="F45" s="7" t="s">
        <v>83</v>
      </c>
      <c r="G45" s="1">
        <v>4</v>
      </c>
      <c r="H45" s="9">
        <f t="shared" si="20"/>
        <v>7.9267642220757804</v>
      </c>
      <c r="I45" s="9">
        <f t="shared" si="21"/>
        <v>281.07676422207578</v>
      </c>
      <c r="J45" s="9">
        <f t="shared" si="22"/>
        <v>4.7620407849735175E-2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223.79386985563096</v>
      </c>
      <c r="P45" s="9">
        <f t="shared" si="25"/>
        <v>10.6571553567957</v>
      </c>
      <c r="Q45" s="12">
        <f t="shared" si="26"/>
        <v>2.557717285630968</v>
      </c>
      <c r="R45" s="9">
        <f t="shared" si="27"/>
        <v>14.125500000000001</v>
      </c>
      <c r="S45" s="13">
        <f t="shared" si="28"/>
        <v>0.18107092036607325</v>
      </c>
      <c r="T45" s="2">
        <f t="shared" si="29"/>
        <v>0.43</v>
      </c>
      <c r="U45" s="14">
        <f t="shared" si="30"/>
        <v>7.7860495757411496E-2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8.6280495757411507E-2</v>
      </c>
      <c r="AR45" s="9">
        <f t="shared" si="35"/>
        <v>136.875</v>
      </c>
      <c r="AS45" s="1">
        <f t="shared" si="36"/>
        <v>0.24</v>
      </c>
      <c r="AT45" s="1">
        <f t="shared" si="37"/>
        <v>197758.33333333334</v>
      </c>
      <c r="AU45" s="1">
        <f t="shared" si="38"/>
        <v>3755412104.1038914</v>
      </c>
    </row>
    <row r="46" spans="1:48" x14ac:dyDescent="0.15">
      <c r="C46" s="7">
        <v>4</v>
      </c>
      <c r="D46" s="7">
        <f t="shared" si="39"/>
        <v>10.2304261202897</v>
      </c>
      <c r="E46" s="10">
        <f t="shared" si="40"/>
        <v>7.9267642220757804</v>
      </c>
      <c r="F46" s="7" t="s">
        <v>83</v>
      </c>
      <c r="G46" s="1">
        <v>5</v>
      </c>
      <c r="H46" s="9">
        <f t="shared" si="20"/>
        <v>10.2304261202897</v>
      </c>
      <c r="I46" s="9">
        <f t="shared" si="21"/>
        <v>283.38042612028966</v>
      </c>
      <c r="J46" s="9">
        <f t="shared" si="22"/>
        <v>6.3109163628008849E-2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202.47987877389352</v>
      </c>
      <c r="O46" s="9">
        <f t="shared" si="41"/>
        <v>69.513085724941732</v>
      </c>
      <c r="P46" s="9">
        <f t="shared" si="25"/>
        <v>4.3869127013031539</v>
      </c>
      <c r="Q46" s="12">
        <f t="shared" si="26"/>
        <v>1.0528590483127569</v>
      </c>
      <c r="R46" s="9">
        <f t="shared" si="27"/>
        <v>14.125500000000001</v>
      </c>
      <c r="S46" s="13">
        <f t="shared" si="28"/>
        <v>7.4536055241425564E-2</v>
      </c>
      <c r="T46" s="2">
        <f t="shared" si="29"/>
        <v>0.43</v>
      </c>
      <c r="U46" s="14">
        <f t="shared" si="30"/>
        <v>3.2050503753812992E-2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4.0470503753812989E-2</v>
      </c>
      <c r="AR46" s="9">
        <f t="shared" si="35"/>
        <v>136.875</v>
      </c>
      <c r="AS46" s="1">
        <f t="shared" si="36"/>
        <v>0.24</v>
      </c>
      <c r="AT46" s="1">
        <f t="shared" si="37"/>
        <v>197758.33333333334</v>
      </c>
      <c r="AU46" s="1">
        <f t="shared" si="38"/>
        <v>1761503782.7734766</v>
      </c>
    </row>
    <row r="47" spans="1:48" x14ac:dyDescent="0.15">
      <c r="C47" s="7">
        <v>5</v>
      </c>
      <c r="D47" s="7">
        <f t="shared" si="39"/>
        <v>11.4369488859037</v>
      </c>
      <c r="E47" s="10">
        <f t="shared" si="40"/>
        <v>10.2304261202897</v>
      </c>
      <c r="F47" s="7" t="s">
        <v>85</v>
      </c>
      <c r="G47" s="1">
        <v>6</v>
      </c>
      <c r="H47" s="9">
        <f t="shared" si="20"/>
        <v>11.4369488859037</v>
      </c>
      <c r="I47" s="9">
        <f t="shared" si="21"/>
        <v>284.58694888590367</v>
      </c>
      <c r="J47" s="9">
        <f t="shared" si="22"/>
        <v>7.3005498058083762E-2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123.98242302363856</v>
      </c>
      <c r="P47" s="9">
        <f t="shared" si="25"/>
        <v>9.051398543288764</v>
      </c>
      <c r="Q47" s="12">
        <f t="shared" si="26"/>
        <v>2.1723356503893032</v>
      </c>
      <c r="R47" s="9">
        <f t="shared" si="27"/>
        <v>14.125500000000001</v>
      </c>
      <c r="S47" s="13">
        <f t="shared" si="28"/>
        <v>0.15378823053267518</v>
      </c>
      <c r="T47" s="2">
        <f t="shared" si="29"/>
        <v>0.43</v>
      </c>
      <c r="U47" s="14">
        <f t="shared" si="30"/>
        <v>6.6128939129050324E-2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8.0348939129050334E-2</v>
      </c>
      <c r="AR47" s="9">
        <f t="shared" si="35"/>
        <v>136.875</v>
      </c>
      <c r="AS47" s="1">
        <f t="shared" si="36"/>
        <v>0.24</v>
      </c>
      <c r="AT47" s="1">
        <f t="shared" si="37"/>
        <v>197758.33333333334</v>
      </c>
      <c r="AU47" s="1">
        <f t="shared" si="38"/>
        <v>3497237422.0650282</v>
      </c>
    </row>
    <row r="48" spans="1:48" x14ac:dyDescent="0.15">
      <c r="C48" s="7">
        <v>6</v>
      </c>
      <c r="D48" s="7">
        <f t="shared" si="39"/>
        <v>18.031619081252799</v>
      </c>
      <c r="E48" s="10">
        <f t="shared" si="40"/>
        <v>11.4369488859037</v>
      </c>
      <c r="F48" s="7" t="s">
        <v>83</v>
      </c>
      <c r="G48" s="1">
        <v>7</v>
      </c>
      <c r="H48" s="9">
        <f t="shared" si="20"/>
        <v>18.031619081252799</v>
      </c>
      <c r="I48" s="9">
        <f t="shared" si="21"/>
        <v>291.18161908125279</v>
      </c>
      <c r="J48" s="9">
        <f t="shared" si="22"/>
        <v>0.15844486055793405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173.78727448034979</v>
      </c>
      <c r="P48" s="9">
        <f t="shared" si="25"/>
        <v>27.535700471782434</v>
      </c>
      <c r="Q48" s="12">
        <f t="shared" si="26"/>
        <v>6.6085681132277836</v>
      </c>
      <c r="R48" s="9">
        <f t="shared" si="27"/>
        <v>14.125500000000001</v>
      </c>
      <c r="S48" s="13">
        <f t="shared" si="28"/>
        <v>0.46784666831105332</v>
      </c>
      <c r="T48" s="2">
        <f t="shared" si="29"/>
        <v>0.43</v>
      </c>
      <c r="U48" s="14">
        <f t="shared" si="30"/>
        <v>0.20117406737375293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0.21677406737375293</v>
      </c>
      <c r="AR48" s="9">
        <f t="shared" si="35"/>
        <v>136.875</v>
      </c>
      <c r="AS48" s="1">
        <f t="shared" si="36"/>
        <v>0.24</v>
      </c>
      <c r="AT48" s="1">
        <f t="shared" si="37"/>
        <v>197758.33333333334</v>
      </c>
      <c r="AU48" s="1">
        <f t="shared" si="38"/>
        <v>9435225763.654644</v>
      </c>
    </row>
    <row r="49" spans="1:48" x14ac:dyDescent="0.15">
      <c r="C49" s="7">
        <v>7</v>
      </c>
      <c r="D49" s="7">
        <f t="shared" si="39"/>
        <v>18.8648828845471</v>
      </c>
      <c r="E49" s="10">
        <f t="shared" si="40"/>
        <v>18.031619081252799</v>
      </c>
      <c r="F49" s="7" t="s">
        <v>83</v>
      </c>
      <c r="G49" s="1">
        <v>8</v>
      </c>
      <c r="H49" s="9">
        <f t="shared" si="20"/>
        <v>18.8648828845471</v>
      </c>
      <c r="I49" s="9">
        <f t="shared" si="21"/>
        <v>292.01488288454709</v>
      </c>
      <c r="J49" s="9">
        <f t="shared" si="22"/>
        <v>0.17430810235008215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205.10782400856738</v>
      </c>
      <c r="P49" s="9">
        <f t="shared" si="25"/>
        <v>35.751955580088001</v>
      </c>
      <c r="Q49" s="12">
        <f t="shared" si="26"/>
        <v>8.5804693392211195</v>
      </c>
      <c r="R49" s="9">
        <f t="shared" si="27"/>
        <v>14.125500000000001</v>
      </c>
      <c r="S49" s="13">
        <f t="shared" si="28"/>
        <v>0.60744535338367622</v>
      </c>
      <c r="T49" s="2">
        <f t="shared" si="29"/>
        <v>0.43</v>
      </c>
      <c r="U49" s="14">
        <f t="shared" si="30"/>
        <v>0.26120150195498076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0.27680150195498077</v>
      </c>
      <c r="AR49" s="9">
        <f t="shared" si="35"/>
        <v>136.875</v>
      </c>
      <c r="AS49" s="1">
        <f t="shared" si="36"/>
        <v>0.24</v>
      </c>
      <c r="AT49" s="1">
        <f t="shared" si="37"/>
        <v>197758.33333333334</v>
      </c>
      <c r="AU49" s="1">
        <f t="shared" si="38"/>
        <v>12047957093.322313</v>
      </c>
    </row>
    <row r="50" spans="1:48" x14ac:dyDescent="0.15">
      <c r="C50" s="7">
        <v>8</v>
      </c>
      <c r="D50" s="7">
        <f t="shared" si="39"/>
        <v>18.635991035719101</v>
      </c>
      <c r="E50" s="10">
        <f t="shared" si="40"/>
        <v>18.8648828845471</v>
      </c>
      <c r="F50" s="7" t="s">
        <v>83</v>
      </c>
      <c r="G50" s="1">
        <v>9</v>
      </c>
      <c r="H50" s="9">
        <f t="shared" si="20"/>
        <v>18.635991035719101</v>
      </c>
      <c r="I50" s="9">
        <f t="shared" si="21"/>
        <v>291.78599103571906</v>
      </c>
      <c r="J50" s="9">
        <f t="shared" si="22"/>
        <v>0.16980795380017985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228.21211842847936</v>
      </c>
      <c r="P50" s="9">
        <f t="shared" si="25"/>
        <v>38.752232862744393</v>
      </c>
      <c r="Q50" s="12">
        <f t="shared" si="26"/>
        <v>9.3005358870586541</v>
      </c>
      <c r="R50" s="9">
        <f t="shared" si="27"/>
        <v>14.125500000000001</v>
      </c>
      <c r="S50" s="13">
        <f t="shared" si="28"/>
        <v>0.65842171158958296</v>
      </c>
      <c r="T50" s="2">
        <f t="shared" si="29"/>
        <v>0.43</v>
      </c>
      <c r="U50" s="14">
        <f t="shared" si="30"/>
        <v>0.28312133598352068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0.29872133598352069</v>
      </c>
      <c r="AR50" s="9">
        <f t="shared" si="35"/>
        <v>136.875</v>
      </c>
      <c r="AS50" s="1">
        <f t="shared" si="36"/>
        <v>0.24</v>
      </c>
      <c r="AT50" s="1">
        <f t="shared" si="37"/>
        <v>197758.33333333334</v>
      </c>
      <c r="AU50" s="1">
        <f t="shared" si="38"/>
        <v>13002031467.931549</v>
      </c>
    </row>
    <row r="51" spans="1:48" x14ac:dyDescent="0.15">
      <c r="C51" s="7">
        <v>9</v>
      </c>
      <c r="D51" s="7">
        <f t="shared" si="39"/>
        <v>14.7826837578941</v>
      </c>
      <c r="E51" s="10">
        <f t="shared" si="40"/>
        <v>18.635991035719101</v>
      </c>
      <c r="F51" s="7" t="s">
        <v>83</v>
      </c>
      <c r="G51" s="1">
        <v>10</v>
      </c>
      <c r="H51" s="9">
        <f t="shared" si="20"/>
        <v>14.7826837578941</v>
      </c>
      <c r="I51" s="9">
        <f t="shared" si="21"/>
        <v>287.9326837578941</v>
      </c>
      <c r="J51" s="9">
        <f t="shared" si="22"/>
        <v>0.10864585199132117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248.31613556573495</v>
      </c>
      <c r="P51" s="9">
        <f t="shared" si="25"/>
        <v>26.978518111731681</v>
      </c>
      <c r="Q51" s="12">
        <f t="shared" si="26"/>
        <v>6.4748443468156029</v>
      </c>
      <c r="R51" s="9">
        <f t="shared" si="27"/>
        <v>14.125500000000001</v>
      </c>
      <c r="S51" s="13">
        <f t="shared" si="28"/>
        <v>0.45837983411671113</v>
      </c>
      <c r="T51" s="2">
        <f t="shared" si="29"/>
        <v>0.43</v>
      </c>
      <c r="U51" s="14">
        <f t="shared" si="30"/>
        <v>0.19710332867018579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0.21270332867018577</v>
      </c>
      <c r="AR51" s="9">
        <f t="shared" si="35"/>
        <v>136.875</v>
      </c>
      <c r="AS51" s="1">
        <f t="shared" si="36"/>
        <v>0.24</v>
      </c>
      <c r="AT51" s="1">
        <f t="shared" si="37"/>
        <v>197758.33333333334</v>
      </c>
      <c r="AU51" s="1">
        <f t="shared" si="38"/>
        <v>9258044336.1973591</v>
      </c>
    </row>
    <row r="52" spans="1:48" x14ac:dyDescent="0.15">
      <c r="C52" s="7">
        <v>10</v>
      </c>
      <c r="D52" s="7">
        <f t="shared" si="39"/>
        <v>11.7994675220638</v>
      </c>
      <c r="E52" s="10">
        <f t="shared" si="40"/>
        <v>14.7826837578941</v>
      </c>
      <c r="F52" s="7" t="s">
        <v>83</v>
      </c>
      <c r="G52" s="1">
        <v>11</v>
      </c>
      <c r="H52" s="9">
        <f t="shared" si="20"/>
        <v>11.7994675220638</v>
      </c>
      <c r="I52" s="9">
        <f t="shared" si="21"/>
        <v>284.9494675220638</v>
      </c>
      <c r="J52" s="9">
        <f t="shared" si="22"/>
        <v>7.6253415576302497E-2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210.27073658130311</v>
      </c>
      <c r="O52" s="9">
        <f t="shared" si="41"/>
        <v>69.92313087270017</v>
      </c>
      <c r="P52" s="9">
        <f t="shared" si="25"/>
        <v>5.3318775568321932</v>
      </c>
      <c r="Q52" s="12">
        <f t="shared" si="26"/>
        <v>1.2796506136397263</v>
      </c>
      <c r="R52" s="9">
        <f t="shared" si="27"/>
        <v>14.125500000000001</v>
      </c>
      <c r="S52" s="13">
        <f t="shared" si="28"/>
        <v>9.0591526929292857E-2</v>
      </c>
      <c r="T52" s="2">
        <f t="shared" si="29"/>
        <v>0.43</v>
      </c>
      <c r="U52" s="14">
        <f t="shared" si="30"/>
        <v>3.8954356579595929E-2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5.3174356579595926E-2</v>
      </c>
      <c r="AR52" s="9">
        <f t="shared" si="35"/>
        <v>136.875</v>
      </c>
      <c r="AS52" s="1">
        <f t="shared" si="36"/>
        <v>0.24</v>
      </c>
      <c r="AT52" s="1">
        <f t="shared" si="37"/>
        <v>197758.33333333334</v>
      </c>
      <c r="AU52" s="1">
        <f t="shared" si="38"/>
        <v>2314446858.168376</v>
      </c>
    </row>
    <row r="53" spans="1:48" x14ac:dyDescent="0.15">
      <c r="C53" s="7">
        <v>11</v>
      </c>
      <c r="D53" s="7">
        <f t="shared" si="39"/>
        <v>6.3143015891856002</v>
      </c>
      <c r="E53" s="10">
        <f t="shared" si="40"/>
        <v>11.7994675220638</v>
      </c>
      <c r="F53" s="7" t="s">
        <v>85</v>
      </c>
      <c r="G53" s="1">
        <v>12</v>
      </c>
      <c r="H53" s="9">
        <f t="shared" si="20"/>
        <v>6.3143015891856002</v>
      </c>
      <c r="I53" s="9">
        <f t="shared" si="21"/>
        <v>279.4643015891856</v>
      </c>
      <c r="J53" s="9">
        <f t="shared" si="22"/>
        <v>3.8993244068679718E-2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123.44750331586799</v>
      </c>
      <c r="P53" s="9">
        <f t="shared" si="25"/>
        <v>4.8136186264647893</v>
      </c>
      <c r="Q53" s="12">
        <f t="shared" si="26"/>
        <v>1.1552684703515494</v>
      </c>
      <c r="R53" s="9">
        <f t="shared" si="27"/>
        <v>14.125500000000001</v>
      </c>
      <c r="S53" s="13">
        <f t="shared" si="28"/>
        <v>8.17860231745106E-2</v>
      </c>
      <c r="T53" s="2">
        <f t="shared" si="29"/>
        <v>0.43</v>
      </c>
      <c r="U53" s="14">
        <f t="shared" si="30"/>
        <v>3.5167989965039559E-2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4.3587989965039556E-2</v>
      </c>
      <c r="AR53" s="9">
        <f t="shared" si="35"/>
        <v>136.875</v>
      </c>
      <c r="AS53" s="1">
        <f t="shared" si="36"/>
        <v>0.24</v>
      </c>
      <c r="AT53" s="1">
        <f t="shared" si="37"/>
        <v>197758.33333333334</v>
      </c>
      <c r="AU53" s="1">
        <f t="shared" si="38"/>
        <v>1897194304.1276212</v>
      </c>
      <c r="AV53" s="1">
        <f>SUM(AU42:AU53)</f>
        <v>61767156185.72744</v>
      </c>
    </row>
    <row r="54" spans="1:48" x14ac:dyDescent="0.15">
      <c r="C54" s="7">
        <v>12</v>
      </c>
      <c r="D54" s="7">
        <f t="shared" si="39"/>
        <v>5.6829524061318599</v>
      </c>
      <c r="E54" s="10">
        <f t="shared" si="40"/>
        <v>6.3143015891856002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5.7840900427419397</v>
      </c>
      <c r="E58" s="7"/>
      <c r="F58" s="7"/>
      <c r="G58" s="1">
        <v>1</v>
      </c>
      <c r="H58" s="9">
        <f t="shared" ref="H58:H69" si="42">E59</f>
        <v>5.7840900427419397</v>
      </c>
      <c r="I58" s="9">
        <f t="shared" ref="I58:I69" si="43">H58+273.15</f>
        <v>278.9340900427419</v>
      </c>
      <c r="J58" s="9">
        <f t="shared" ref="J58:J69" si="44">EXP(($C$15*(I58-$C$13))/($C$16*I58*$C$13))</f>
        <v>3.6494483347661644E-2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3.6409329553183769E-3</v>
      </c>
      <c r="Q58" s="12">
        <f t="shared" ref="Q58:Q69" si="48">P58*$B$60</f>
        <v>6.9177726151049162E-4</v>
      </c>
      <c r="R58" s="9">
        <f t="shared" ref="R58:R69" si="49">L58*$B$60</f>
        <v>1.8955666666666669E-2</v>
      </c>
      <c r="S58" s="13">
        <f t="shared" ref="S58:S69" si="50">Q58/R58</f>
        <v>3.6494483347661644E-2</v>
      </c>
      <c r="T58" s="2">
        <f t="shared" ref="T58:T69" si="51">$B$59/100</f>
        <v>0.01</v>
      </c>
      <c r="U58" s="14">
        <f t="shared" ref="U58:U69" si="52">S58*T58</f>
        <v>3.6494483347661647E-4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1.2364944833476617E-2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9776.6666666666661</v>
      </c>
      <c r="AU58" s="1">
        <f t="shared" ref="AU58:AU69" si="59">AT58*10000*AS58*0.67*AR58*AQ58</f>
        <v>1535312.7520788962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2.6925842158271398</v>
      </c>
      <c r="E59" s="10">
        <f t="shared" ref="E59:E70" si="61">D58</f>
        <v>5.7840900427419397</v>
      </c>
      <c r="F59" s="7" t="s">
        <v>83</v>
      </c>
      <c r="G59" s="1">
        <v>2</v>
      </c>
      <c r="H59" s="9">
        <f t="shared" si="42"/>
        <v>2.6925842158271398</v>
      </c>
      <c r="I59" s="9">
        <f t="shared" si="43"/>
        <v>275.84258421582712</v>
      </c>
      <c r="J59" s="9">
        <f t="shared" si="44"/>
        <v>2.4678672690438708E-2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0.19589240037801497</v>
      </c>
      <c r="P59" s="9">
        <f t="shared" si="47"/>
        <v>4.8343644314734037E-3</v>
      </c>
      <c r="Q59" s="12">
        <f t="shared" si="48"/>
        <v>9.1852924197994667E-4</v>
      </c>
      <c r="R59" s="9">
        <f t="shared" si="49"/>
        <v>1.8955666666666669E-2</v>
      </c>
      <c r="S59" s="13">
        <f t="shared" si="50"/>
        <v>4.8456709971333806E-2</v>
      </c>
      <c r="T59" s="2">
        <f t="shared" si="51"/>
        <v>0.01</v>
      </c>
      <c r="U59" s="14">
        <f t="shared" si="52"/>
        <v>4.8456709971333805E-4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1.2484567099713339E-2</v>
      </c>
      <c r="AR59" s="9">
        <f t="shared" si="56"/>
        <v>9.9766666666666666</v>
      </c>
      <c r="AS59" s="1">
        <f t="shared" si="57"/>
        <v>0.19</v>
      </c>
      <c r="AT59" s="1">
        <f t="shared" si="58"/>
        <v>9776.6666666666661</v>
      </c>
      <c r="AU59" s="1">
        <f t="shared" si="59"/>
        <v>1550165.8382235738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6.2435031978894404</v>
      </c>
      <c r="E60" s="10">
        <f t="shared" si="61"/>
        <v>2.6925842158271398</v>
      </c>
      <c r="F60" s="7" t="s">
        <v>83</v>
      </c>
      <c r="G60" s="1">
        <v>3</v>
      </c>
      <c r="H60" s="9">
        <f t="shared" si="42"/>
        <v>6.2435031978894404</v>
      </c>
      <c r="I60" s="9">
        <f t="shared" si="43"/>
        <v>279.3935031978894</v>
      </c>
      <c r="J60" s="9">
        <f t="shared" si="44"/>
        <v>3.8650499829989887E-2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0.29082470261320825</v>
      </c>
      <c r="P60" s="9">
        <f t="shared" si="47"/>
        <v>1.1240520118908665E-2</v>
      </c>
      <c r="Q60" s="12">
        <f t="shared" si="48"/>
        <v>2.1356988225926465E-3</v>
      </c>
      <c r="R60" s="9">
        <f t="shared" si="49"/>
        <v>1.8955666666666669E-2</v>
      </c>
      <c r="S60" s="13">
        <f t="shared" si="50"/>
        <v>0.11266809340703639</v>
      </c>
      <c r="T60" s="2">
        <f t="shared" si="51"/>
        <v>0.01</v>
      </c>
      <c r="U60" s="14">
        <f t="shared" si="52"/>
        <v>1.1266809340703639E-3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1.3126680934070364E-2</v>
      </c>
      <c r="AR60" s="9">
        <f t="shared" si="56"/>
        <v>9.9766666666666666</v>
      </c>
      <c r="AS60" s="1">
        <f t="shared" si="57"/>
        <v>0.19</v>
      </c>
      <c r="AT60" s="1">
        <f t="shared" si="58"/>
        <v>9776.6666666666661</v>
      </c>
      <c r="AU60" s="1">
        <f t="shared" si="59"/>
        <v>1629894.9087088346</v>
      </c>
    </row>
    <row r="61" spans="1:48" x14ac:dyDescent="0.15">
      <c r="C61" s="7">
        <v>3</v>
      </c>
      <c r="D61" s="7">
        <f t="shared" si="60"/>
        <v>7.9267642220757804</v>
      </c>
      <c r="E61" s="10">
        <f t="shared" si="61"/>
        <v>6.2435031978894404</v>
      </c>
      <c r="F61" s="7" t="s">
        <v>83</v>
      </c>
      <c r="G61" s="1">
        <v>4</v>
      </c>
      <c r="H61" s="9">
        <f t="shared" si="42"/>
        <v>7.9267642220757804</v>
      </c>
      <c r="I61" s="9">
        <f t="shared" si="43"/>
        <v>281.07676422207578</v>
      </c>
      <c r="J61" s="9">
        <f t="shared" si="44"/>
        <v>4.7620407849735175E-2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0.37935084916096629</v>
      </c>
      <c r="P61" s="9">
        <f t="shared" si="47"/>
        <v>1.8064842155188582E-2</v>
      </c>
      <c r="Q61" s="12">
        <f t="shared" si="48"/>
        <v>3.4323200094858305E-3</v>
      </c>
      <c r="R61" s="9">
        <f t="shared" si="49"/>
        <v>1.8955666666666669E-2</v>
      </c>
      <c r="S61" s="13">
        <f t="shared" si="50"/>
        <v>0.18107092036607331</v>
      </c>
      <c r="T61" s="2">
        <f t="shared" si="51"/>
        <v>0.01</v>
      </c>
      <c r="U61" s="14">
        <f t="shared" si="52"/>
        <v>1.810709203660733E-3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1.3810709203660733E-2</v>
      </c>
      <c r="AR61" s="9">
        <f t="shared" si="56"/>
        <v>9.9766666666666666</v>
      </c>
      <c r="AS61" s="1">
        <f t="shared" si="57"/>
        <v>0.19</v>
      </c>
      <c r="AT61" s="1">
        <f t="shared" si="58"/>
        <v>9776.6666666666661</v>
      </c>
      <c r="AU61" s="1">
        <f t="shared" si="59"/>
        <v>1714828.3507280233</v>
      </c>
    </row>
    <row r="62" spans="1:48" x14ac:dyDescent="0.15">
      <c r="C62" s="7">
        <v>4</v>
      </c>
      <c r="D62" s="7">
        <f t="shared" si="60"/>
        <v>10.2304261202897</v>
      </c>
      <c r="E62" s="10">
        <f t="shared" si="61"/>
        <v>7.9267642220757804</v>
      </c>
      <c r="F62" s="7" t="s">
        <v>83</v>
      </c>
      <c r="G62" s="1">
        <v>5</v>
      </c>
      <c r="H62" s="9">
        <f t="shared" si="42"/>
        <v>10.2304261202897</v>
      </c>
      <c r="I62" s="9">
        <f t="shared" si="43"/>
        <v>283.38042612028966</v>
      </c>
      <c r="J62" s="9">
        <f t="shared" si="44"/>
        <v>6.3109163628008849E-2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0.34322170665548879</v>
      </c>
      <c r="O62" s="9">
        <f t="shared" si="62"/>
        <v>0.11783096701695561</v>
      </c>
      <c r="P62" s="9">
        <f t="shared" si="47"/>
        <v>7.4362137779195652E-3</v>
      </c>
      <c r="Q62" s="12">
        <f t="shared" si="48"/>
        <v>1.4128806178047174E-3</v>
      </c>
      <c r="R62" s="9">
        <f t="shared" si="49"/>
        <v>1.8955666666666669E-2</v>
      </c>
      <c r="S62" s="13">
        <f t="shared" si="50"/>
        <v>7.4536055241425633E-2</v>
      </c>
      <c r="T62" s="2">
        <f t="shared" si="51"/>
        <v>0.01</v>
      </c>
      <c r="U62" s="14">
        <f t="shared" si="52"/>
        <v>7.453605524142563E-4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1.2745360552414257E-2</v>
      </c>
      <c r="AR62" s="9">
        <f t="shared" si="56"/>
        <v>9.9766666666666666</v>
      </c>
      <c r="AS62" s="1">
        <f t="shared" si="57"/>
        <v>0.19</v>
      </c>
      <c r="AT62" s="1">
        <f t="shared" si="58"/>
        <v>9776.6666666666661</v>
      </c>
      <c r="AU62" s="1">
        <f t="shared" si="59"/>
        <v>1582547.6659618076</v>
      </c>
    </row>
    <row r="63" spans="1:48" x14ac:dyDescent="0.15">
      <c r="C63" s="7">
        <v>5</v>
      </c>
      <c r="D63" s="7">
        <f t="shared" si="60"/>
        <v>11.4369488859037</v>
      </c>
      <c r="E63" s="10">
        <f t="shared" si="61"/>
        <v>10.2304261202897</v>
      </c>
      <c r="F63" s="7" t="s">
        <v>85</v>
      </c>
      <c r="G63" s="1">
        <v>6</v>
      </c>
      <c r="H63" s="9">
        <f t="shared" si="42"/>
        <v>11.4369488859037</v>
      </c>
      <c r="I63" s="9">
        <f t="shared" si="43"/>
        <v>284.58694888590367</v>
      </c>
      <c r="J63" s="9">
        <f t="shared" si="44"/>
        <v>7.3005498058083762E-2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0.21016141990570272</v>
      </c>
      <c r="P63" s="9">
        <f t="shared" si="47"/>
        <v>1.5342939132809907E-2</v>
      </c>
      <c r="Q63" s="12">
        <f t="shared" si="48"/>
        <v>2.9151584352338825E-3</v>
      </c>
      <c r="R63" s="9">
        <f t="shared" si="49"/>
        <v>1.8955666666666669E-2</v>
      </c>
      <c r="S63" s="13">
        <f t="shared" si="50"/>
        <v>0.15378823053267529</v>
      </c>
      <c r="T63" s="2">
        <f t="shared" si="51"/>
        <v>0.01</v>
      </c>
      <c r="U63" s="14">
        <f t="shared" si="52"/>
        <v>1.537882305326753E-3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1.7737882305326753E-2</v>
      </c>
      <c r="AR63" s="9">
        <f t="shared" si="56"/>
        <v>9.9766666666666666</v>
      </c>
      <c r="AS63" s="1">
        <f t="shared" si="57"/>
        <v>0.19</v>
      </c>
      <c r="AT63" s="1">
        <f t="shared" si="58"/>
        <v>9776.6666666666661</v>
      </c>
      <c r="AU63" s="1">
        <f t="shared" si="59"/>
        <v>2202451.9530820819</v>
      </c>
    </row>
    <row r="64" spans="1:48" x14ac:dyDescent="0.15">
      <c r="C64" s="7">
        <v>6</v>
      </c>
      <c r="D64" s="7">
        <f t="shared" si="60"/>
        <v>18.031619081252799</v>
      </c>
      <c r="E64" s="10">
        <f t="shared" si="61"/>
        <v>11.4369488859037</v>
      </c>
      <c r="F64" s="7" t="s">
        <v>83</v>
      </c>
      <c r="G64" s="1">
        <v>7</v>
      </c>
      <c r="H64" s="9">
        <f t="shared" si="42"/>
        <v>18.031619081252799</v>
      </c>
      <c r="I64" s="9">
        <f t="shared" si="43"/>
        <v>291.18161908125279</v>
      </c>
      <c r="J64" s="9">
        <f t="shared" si="44"/>
        <v>0.15844486055793405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0.29458514743955944</v>
      </c>
      <c r="P64" s="9">
        <f t="shared" si="47"/>
        <v>4.6675502608499439E-2</v>
      </c>
      <c r="Q64" s="12">
        <f t="shared" si="48"/>
        <v>8.8683454956148943E-3</v>
      </c>
      <c r="R64" s="9">
        <f t="shared" si="49"/>
        <v>1.8955666666666669E-2</v>
      </c>
      <c r="S64" s="13">
        <f t="shared" si="50"/>
        <v>0.46784666831105348</v>
      </c>
      <c r="T64" s="2">
        <f t="shared" si="51"/>
        <v>0.01</v>
      </c>
      <c r="U64" s="14">
        <f t="shared" si="52"/>
        <v>4.6784666831105352E-3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2.4778466683110536E-2</v>
      </c>
      <c r="AR64" s="9">
        <f t="shared" si="56"/>
        <v>9.9766666666666666</v>
      </c>
      <c r="AS64" s="1">
        <f t="shared" si="57"/>
        <v>0.19</v>
      </c>
      <c r="AT64" s="1">
        <f t="shared" si="58"/>
        <v>9776.6666666666661</v>
      </c>
      <c r="AU64" s="1">
        <f t="shared" si="59"/>
        <v>3076657.1454929262</v>
      </c>
    </row>
    <row r="65" spans="1:48" x14ac:dyDescent="0.15">
      <c r="C65" s="7">
        <v>7</v>
      </c>
      <c r="D65" s="7">
        <f t="shared" si="60"/>
        <v>18.8648828845471</v>
      </c>
      <c r="E65" s="10">
        <f t="shared" si="61"/>
        <v>18.031619081252799</v>
      </c>
      <c r="F65" s="7" t="s">
        <v>83</v>
      </c>
      <c r="G65" s="1">
        <v>8</v>
      </c>
      <c r="H65" s="9">
        <f t="shared" si="42"/>
        <v>18.8648828845471</v>
      </c>
      <c r="I65" s="9">
        <f t="shared" si="43"/>
        <v>292.01488288454709</v>
      </c>
      <c r="J65" s="9">
        <f t="shared" si="44"/>
        <v>0.17430810235008215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0.34767631149772665</v>
      </c>
      <c r="P65" s="9">
        <f t="shared" si="47"/>
        <v>6.0602798089244778E-2</v>
      </c>
      <c r="Q65" s="12">
        <f t="shared" si="48"/>
        <v>1.1514531636956508E-2</v>
      </c>
      <c r="R65" s="9">
        <f t="shared" si="49"/>
        <v>1.8955666666666669E-2</v>
      </c>
      <c r="S65" s="13">
        <f t="shared" si="50"/>
        <v>0.60744535338367633</v>
      </c>
      <c r="T65" s="2">
        <f t="shared" si="51"/>
        <v>0.01</v>
      </c>
      <c r="U65" s="14">
        <f t="shared" si="52"/>
        <v>6.0744535338367635E-3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2.6174453533836763E-2</v>
      </c>
      <c r="AR65" s="9">
        <f t="shared" si="56"/>
        <v>9.9766666666666666</v>
      </c>
      <c r="AS65" s="1">
        <f t="shared" si="57"/>
        <v>0.19</v>
      </c>
      <c r="AT65" s="1">
        <f t="shared" si="58"/>
        <v>9776.6666666666661</v>
      </c>
      <c r="AU65" s="1">
        <f t="shared" si="59"/>
        <v>3249992.0404333198</v>
      </c>
    </row>
    <row r="66" spans="1:48" x14ac:dyDescent="0.15">
      <c r="C66" s="7">
        <v>8</v>
      </c>
      <c r="D66" s="7">
        <f t="shared" si="60"/>
        <v>18.635991035719101</v>
      </c>
      <c r="E66" s="10">
        <f t="shared" si="61"/>
        <v>18.8648828845471</v>
      </c>
      <c r="F66" s="7" t="s">
        <v>83</v>
      </c>
      <c r="G66" s="1">
        <v>9</v>
      </c>
      <c r="H66" s="9">
        <f t="shared" si="42"/>
        <v>18.635991035719101</v>
      </c>
      <c r="I66" s="9">
        <f t="shared" si="43"/>
        <v>291.78599103571906</v>
      </c>
      <c r="J66" s="9">
        <f t="shared" si="44"/>
        <v>0.16980795380017985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0.38684018007514853</v>
      </c>
      <c r="P66" s="9">
        <f t="shared" si="47"/>
        <v>6.5688539426254078E-2</v>
      </c>
      <c r="Q66" s="12">
        <f t="shared" si="48"/>
        <v>1.2480822490988275E-2</v>
      </c>
      <c r="R66" s="9">
        <f t="shared" si="49"/>
        <v>1.8955666666666669E-2</v>
      </c>
      <c r="S66" s="13">
        <f t="shared" si="50"/>
        <v>0.65842171158958307</v>
      </c>
      <c r="T66" s="2">
        <f t="shared" si="51"/>
        <v>0.01</v>
      </c>
      <c r="U66" s="14">
        <f t="shared" si="52"/>
        <v>6.584217115895831E-3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2.6684217115895831E-2</v>
      </c>
      <c r="AR66" s="9">
        <f t="shared" si="56"/>
        <v>9.9766666666666666</v>
      </c>
      <c r="AS66" s="1">
        <f t="shared" si="57"/>
        <v>0.19</v>
      </c>
      <c r="AT66" s="1">
        <f t="shared" si="58"/>
        <v>9776.6666666666661</v>
      </c>
      <c r="AU66" s="1">
        <f t="shared" si="59"/>
        <v>3313287.6344388654</v>
      </c>
    </row>
    <row r="67" spans="1:48" x14ac:dyDescent="0.15">
      <c r="C67" s="7">
        <v>9</v>
      </c>
      <c r="D67" s="7">
        <f t="shared" si="60"/>
        <v>14.7826837578941</v>
      </c>
      <c r="E67" s="10">
        <f t="shared" si="61"/>
        <v>18.635991035719101</v>
      </c>
      <c r="F67" s="7" t="s">
        <v>83</v>
      </c>
      <c r="G67" s="1">
        <v>10</v>
      </c>
      <c r="H67" s="9">
        <f t="shared" si="42"/>
        <v>14.7826837578941</v>
      </c>
      <c r="I67" s="9">
        <f t="shared" si="43"/>
        <v>287.9326837578941</v>
      </c>
      <c r="J67" s="9">
        <f t="shared" si="44"/>
        <v>0.10864585199132117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0.42091830731556112</v>
      </c>
      <c r="P67" s="9">
        <f t="shared" si="47"/>
        <v>4.5731028117043888E-2</v>
      </c>
      <c r="Q67" s="12">
        <f t="shared" si="48"/>
        <v>8.6888953422383387E-3</v>
      </c>
      <c r="R67" s="9">
        <f t="shared" si="49"/>
        <v>1.8955666666666669E-2</v>
      </c>
      <c r="S67" s="13">
        <f t="shared" si="50"/>
        <v>0.45837983411671113</v>
      </c>
      <c r="T67" s="2">
        <f t="shared" si="51"/>
        <v>0.01</v>
      </c>
      <c r="U67" s="14">
        <f t="shared" si="52"/>
        <v>4.5837983411671111E-3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2.4683798341167112E-2</v>
      </c>
      <c r="AR67" s="9">
        <f t="shared" si="56"/>
        <v>9.9766666666666666</v>
      </c>
      <c r="AS67" s="1">
        <f t="shared" si="57"/>
        <v>0.19</v>
      </c>
      <c r="AT67" s="1">
        <f t="shared" si="58"/>
        <v>9776.6666666666661</v>
      </c>
      <c r="AU67" s="1">
        <f t="shared" si="59"/>
        <v>3064902.5024628658</v>
      </c>
    </row>
    <row r="68" spans="1:48" x14ac:dyDescent="0.15">
      <c r="C68" s="7">
        <v>10</v>
      </c>
      <c r="D68" s="7">
        <f t="shared" si="60"/>
        <v>11.7994675220638</v>
      </c>
      <c r="E68" s="10">
        <f t="shared" si="61"/>
        <v>14.7826837578941</v>
      </c>
      <c r="F68" s="7" t="s">
        <v>83</v>
      </c>
      <c r="G68" s="1">
        <v>11</v>
      </c>
      <c r="H68" s="9">
        <f t="shared" si="42"/>
        <v>11.7994675220638</v>
      </c>
      <c r="I68" s="9">
        <f t="shared" si="43"/>
        <v>284.9494675220638</v>
      </c>
      <c r="J68" s="9">
        <f t="shared" si="44"/>
        <v>7.6253415576302497E-2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0.35642791523859141</v>
      </c>
      <c r="O68" s="9">
        <f t="shared" si="62"/>
        <v>0.1185260306265925</v>
      </c>
      <c r="P68" s="9">
        <f t="shared" si="47"/>
        <v>9.0380146699791161E-3</v>
      </c>
      <c r="Q68" s="12">
        <f t="shared" si="48"/>
        <v>1.717222787296032E-3</v>
      </c>
      <c r="R68" s="9">
        <f t="shared" si="49"/>
        <v>1.8955666666666669E-2</v>
      </c>
      <c r="S68" s="13">
        <f t="shared" si="50"/>
        <v>9.0591526929292829E-2</v>
      </c>
      <c r="T68" s="2">
        <f t="shared" si="51"/>
        <v>0.01</v>
      </c>
      <c r="U68" s="14">
        <f t="shared" si="52"/>
        <v>9.0591526929292832E-4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1.7105915269292928E-2</v>
      </c>
      <c r="AR68" s="9">
        <f t="shared" si="56"/>
        <v>9.9766666666666666</v>
      </c>
      <c r="AS68" s="1">
        <f t="shared" si="57"/>
        <v>0.19</v>
      </c>
      <c r="AT68" s="1">
        <f t="shared" si="58"/>
        <v>9776.6666666666661</v>
      </c>
      <c r="AU68" s="1">
        <f t="shared" si="59"/>
        <v>2123982.7757114433</v>
      </c>
    </row>
    <row r="69" spans="1:48" x14ac:dyDescent="0.15">
      <c r="C69" s="7">
        <v>11</v>
      </c>
      <c r="D69" s="7">
        <f t="shared" si="60"/>
        <v>6.3143015891856002</v>
      </c>
      <c r="E69" s="10">
        <f t="shared" si="61"/>
        <v>11.7994675220638</v>
      </c>
      <c r="F69" s="7" t="s">
        <v>85</v>
      </c>
      <c r="G69" s="1">
        <v>12</v>
      </c>
      <c r="H69" s="9">
        <f t="shared" si="42"/>
        <v>6.3143015891856002</v>
      </c>
      <c r="I69" s="9">
        <f t="shared" si="43"/>
        <v>279.4643015891856</v>
      </c>
      <c r="J69" s="9">
        <f t="shared" si="44"/>
        <v>3.8993244068679718E-2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0.20925468262328006</v>
      </c>
      <c r="P69" s="9">
        <f t="shared" si="47"/>
        <v>8.1595189120436725E-3</v>
      </c>
      <c r="Q69" s="12">
        <f t="shared" si="48"/>
        <v>1.5503085932882979E-3</v>
      </c>
      <c r="R69" s="9">
        <f t="shared" si="49"/>
        <v>1.8955666666666669E-2</v>
      </c>
      <c r="S69" s="13">
        <f t="shared" si="50"/>
        <v>8.1786023174510572E-2</v>
      </c>
      <c r="T69" s="2">
        <f t="shared" si="51"/>
        <v>0.01</v>
      </c>
      <c r="U69" s="14">
        <f t="shared" si="52"/>
        <v>8.1786023174510575E-4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1.2817860231745106E-2</v>
      </c>
      <c r="AR69" s="9">
        <f t="shared" si="56"/>
        <v>9.9766666666666666</v>
      </c>
      <c r="AS69" s="1">
        <f t="shared" si="57"/>
        <v>0.19</v>
      </c>
      <c r="AT69" s="1">
        <f t="shared" si="58"/>
        <v>9776.6666666666661</v>
      </c>
      <c r="AU69" s="1">
        <f t="shared" si="59"/>
        <v>1591549.7022585589</v>
      </c>
      <c r="AV69" s="1">
        <f>SUM(AU58:AU69)</f>
        <v>26635573.269581199</v>
      </c>
    </row>
    <row r="70" spans="1:48" x14ac:dyDescent="0.15">
      <c r="C70" s="7">
        <v>12</v>
      </c>
      <c r="D70" s="7">
        <f t="shared" si="60"/>
        <v>5.6829524061318599</v>
      </c>
      <c r="E70" s="10">
        <f t="shared" si="61"/>
        <v>6.3143015891856002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5.7840900427419397</v>
      </c>
      <c r="E73" s="7"/>
      <c r="F73" s="7"/>
      <c r="G73" s="1">
        <v>1</v>
      </c>
      <c r="H73" s="9">
        <f t="shared" ref="H73:H84" si="63">E74</f>
        <v>5.7840900427419397</v>
      </c>
      <c r="I73" s="9">
        <f t="shared" ref="I73:I84" si="64">H73+273.15</f>
        <v>278.9340900427419</v>
      </c>
      <c r="J73" s="9">
        <f t="shared" ref="J73:J84" si="65">EXP(($C$15*(I73-$C$13))/($C$16*I73*$C$13))</f>
        <v>3.6494483347661644E-2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3.9961459265689505E-3</v>
      </c>
      <c r="Q73" s="12">
        <f t="shared" ref="Q73:Q84" si="69">P73*$B$75</f>
        <v>7.1930626678241101E-4</v>
      </c>
      <c r="R73" s="9">
        <f t="shared" ref="R73:R84" si="70">L73*$B$75</f>
        <v>1.9710000000000002E-2</v>
      </c>
      <c r="S73" s="13">
        <f t="shared" ref="S73:S84" si="71">Q73/R73</f>
        <v>3.6494483347661644E-2</v>
      </c>
      <c r="T73" s="2">
        <f t="shared" ref="T73:T84" si="72">$B$74/100</f>
        <v>0.01</v>
      </c>
      <c r="U73" s="14">
        <f t="shared" ref="U73:U84" si="73">S73*T73</f>
        <v>3.6494483347661647E-4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1.2964944833476617E-2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3215.8333333333335</v>
      </c>
      <c r="AU73" s="1">
        <f t="shared" ref="AU73:AU84" si="80">AT73*10000*AS73*0.67*AR73*AQ73</f>
        <v>550586.59391628287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2.6925842158271398</v>
      </c>
      <c r="E74" s="10">
        <f t="shared" ref="E74:E85" si="82">D73</f>
        <v>5.7840900427419397</v>
      </c>
      <c r="F74" s="7" t="s">
        <v>83</v>
      </c>
      <c r="G74" s="1">
        <v>2</v>
      </c>
      <c r="H74" s="9">
        <f t="shared" si="63"/>
        <v>2.6925842158271398</v>
      </c>
      <c r="I74" s="9">
        <f t="shared" si="64"/>
        <v>275.84258421582712</v>
      </c>
      <c r="J74" s="9">
        <f t="shared" si="65"/>
        <v>2.4678672690438708E-2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0.21500385407343109</v>
      </c>
      <c r="P74" s="9">
        <f t="shared" si="68"/>
        <v>5.306009741861053E-3</v>
      </c>
      <c r="Q74" s="12">
        <f t="shared" si="69"/>
        <v>9.5508175353498949E-4</v>
      </c>
      <c r="R74" s="9">
        <f t="shared" si="70"/>
        <v>1.9710000000000002E-2</v>
      </c>
      <c r="S74" s="13">
        <f t="shared" si="71"/>
        <v>4.8456709971333813E-2</v>
      </c>
      <c r="T74" s="2">
        <f t="shared" si="72"/>
        <v>0.01</v>
      </c>
      <c r="U74" s="14">
        <f t="shared" si="73"/>
        <v>4.8456709971333816E-4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1.3084567099713338E-2</v>
      </c>
      <c r="AR74" s="9">
        <f t="shared" si="77"/>
        <v>10.950000000000001</v>
      </c>
      <c r="AS74" s="1">
        <f t="shared" si="78"/>
        <v>0.18</v>
      </c>
      <c r="AT74" s="1">
        <f t="shared" si="79"/>
        <v>3215.8333333333335</v>
      </c>
      <c r="AU74" s="1">
        <f t="shared" si="80"/>
        <v>555666.63220181107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6.2435031978894404</v>
      </c>
      <c r="E75" s="10">
        <f t="shared" si="82"/>
        <v>2.6925842158271398</v>
      </c>
      <c r="F75" s="7" t="s">
        <v>83</v>
      </c>
      <c r="G75" s="1">
        <v>3</v>
      </c>
      <c r="H75" s="9">
        <f t="shared" si="63"/>
        <v>6.2435031978894404</v>
      </c>
      <c r="I75" s="9">
        <f t="shared" si="64"/>
        <v>279.3935031978894</v>
      </c>
      <c r="J75" s="9">
        <f t="shared" si="65"/>
        <v>3.8650499829989887E-2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0.31919784433157</v>
      </c>
      <c r="P75" s="9">
        <f t="shared" si="68"/>
        <v>1.2337156228070485E-2</v>
      </c>
      <c r="Q75" s="12">
        <f t="shared" si="69"/>
        <v>2.2206881210526871E-3</v>
      </c>
      <c r="R75" s="9">
        <f t="shared" si="70"/>
        <v>1.9710000000000002E-2</v>
      </c>
      <c r="S75" s="13">
        <f t="shared" si="71"/>
        <v>0.11266809340703637</v>
      </c>
      <c r="T75" s="2">
        <f t="shared" si="72"/>
        <v>0.01</v>
      </c>
      <c r="U75" s="14">
        <f t="shared" si="73"/>
        <v>1.1266809340703637E-3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1.3726680934070364E-2</v>
      </c>
      <c r="AR75" s="9">
        <f t="shared" si="77"/>
        <v>10.950000000000001</v>
      </c>
      <c r="AS75" s="1">
        <f t="shared" si="78"/>
        <v>0.18</v>
      </c>
      <c r="AT75" s="1">
        <f t="shared" si="79"/>
        <v>3215.8333333333335</v>
      </c>
      <c r="AU75" s="1">
        <f t="shared" si="80"/>
        <v>582935.49246354471</v>
      </c>
    </row>
    <row r="76" spans="1:48" x14ac:dyDescent="0.15">
      <c r="C76" s="7">
        <v>3</v>
      </c>
      <c r="D76" s="7">
        <f t="shared" si="81"/>
        <v>7.9267642220757804</v>
      </c>
      <c r="E76" s="10">
        <f t="shared" si="82"/>
        <v>6.2435031978894404</v>
      </c>
      <c r="F76" s="7" t="s">
        <v>83</v>
      </c>
      <c r="G76" s="1">
        <v>4</v>
      </c>
      <c r="H76" s="9">
        <f t="shared" si="63"/>
        <v>7.9267642220757804</v>
      </c>
      <c r="I76" s="9">
        <f t="shared" si="64"/>
        <v>281.07676422207578</v>
      </c>
      <c r="J76" s="9">
        <f t="shared" si="65"/>
        <v>4.7620407849735175E-2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0.41636068810349952</v>
      </c>
      <c r="P76" s="9">
        <f t="shared" si="68"/>
        <v>1.9827265780085028E-2</v>
      </c>
      <c r="Q76" s="12">
        <f t="shared" si="69"/>
        <v>3.5689078404153047E-3</v>
      </c>
      <c r="R76" s="9">
        <f t="shared" si="70"/>
        <v>1.9710000000000002E-2</v>
      </c>
      <c r="S76" s="13">
        <f t="shared" si="71"/>
        <v>0.18107092036607328</v>
      </c>
      <c r="T76" s="2">
        <f t="shared" si="72"/>
        <v>0.01</v>
      </c>
      <c r="U76" s="14">
        <f t="shared" si="73"/>
        <v>1.8107092036607328E-3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1.4410709203660733E-2</v>
      </c>
      <c r="AR76" s="9">
        <f t="shared" si="77"/>
        <v>10.950000000000001</v>
      </c>
      <c r="AS76" s="1">
        <f t="shared" si="78"/>
        <v>0.18</v>
      </c>
      <c r="AT76" s="1">
        <f t="shared" si="79"/>
        <v>3215.8333333333335</v>
      </c>
      <c r="AU76" s="1">
        <f t="shared" si="80"/>
        <v>611984.346888575</v>
      </c>
    </row>
    <row r="77" spans="1:48" x14ac:dyDescent="0.15">
      <c r="C77" s="7">
        <v>4</v>
      </c>
      <c r="D77" s="7">
        <f t="shared" si="81"/>
        <v>10.2304261202897</v>
      </c>
      <c r="E77" s="10">
        <f t="shared" si="82"/>
        <v>7.9267642220757804</v>
      </c>
      <c r="F77" s="7" t="s">
        <v>83</v>
      </c>
      <c r="G77" s="1">
        <v>5</v>
      </c>
      <c r="H77" s="9">
        <f t="shared" si="63"/>
        <v>10.2304261202897</v>
      </c>
      <c r="I77" s="9">
        <f t="shared" si="64"/>
        <v>283.38042612028966</v>
      </c>
      <c r="J77" s="9">
        <f t="shared" si="65"/>
        <v>6.3109163628008849E-2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0.37670675120724373</v>
      </c>
      <c r="O77" s="9">
        <f t="shared" si="83"/>
        <v>0.1293266711161708</v>
      </c>
      <c r="P77" s="9">
        <f t="shared" si="68"/>
        <v>8.1616980489361089E-3</v>
      </c>
      <c r="Q77" s="12">
        <f t="shared" si="69"/>
        <v>1.4691056488084996E-3</v>
      </c>
      <c r="R77" s="9">
        <f t="shared" si="70"/>
        <v>1.9710000000000002E-2</v>
      </c>
      <c r="S77" s="13">
        <f t="shared" si="71"/>
        <v>7.4536055241425647E-2</v>
      </c>
      <c r="T77" s="2">
        <f t="shared" si="72"/>
        <v>0.01</v>
      </c>
      <c r="U77" s="14">
        <f t="shared" si="73"/>
        <v>7.4536055241425652E-4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1.3345360552414257E-2</v>
      </c>
      <c r="AR77" s="9">
        <f t="shared" si="77"/>
        <v>10.950000000000001</v>
      </c>
      <c r="AS77" s="1">
        <f t="shared" si="78"/>
        <v>0.18</v>
      </c>
      <c r="AT77" s="1">
        <f t="shared" si="79"/>
        <v>3215.8333333333335</v>
      </c>
      <c r="AU77" s="1">
        <f t="shared" si="80"/>
        <v>566741.8338846988</v>
      </c>
    </row>
    <row r="78" spans="1:48" x14ac:dyDescent="0.15">
      <c r="C78" s="7">
        <v>5</v>
      </c>
      <c r="D78" s="7">
        <f t="shared" si="81"/>
        <v>11.4369488859037</v>
      </c>
      <c r="E78" s="10">
        <f t="shared" si="82"/>
        <v>10.2304261202897</v>
      </c>
      <c r="F78" s="7" t="s">
        <v>85</v>
      </c>
      <c r="G78" s="1">
        <v>6</v>
      </c>
      <c r="H78" s="9">
        <f t="shared" si="63"/>
        <v>11.4369488859037</v>
      </c>
      <c r="I78" s="9">
        <f t="shared" si="64"/>
        <v>284.58694888590367</v>
      </c>
      <c r="J78" s="9">
        <f t="shared" si="65"/>
        <v>7.3005498058083762E-2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0.23066497306723471</v>
      </c>
      <c r="P78" s="9">
        <f t="shared" si="68"/>
        <v>1.6839811243327948E-2</v>
      </c>
      <c r="Q78" s="12">
        <f t="shared" si="69"/>
        <v>3.0311660237990305E-3</v>
      </c>
      <c r="R78" s="9">
        <f t="shared" si="70"/>
        <v>1.9710000000000002E-2</v>
      </c>
      <c r="S78" s="13">
        <f t="shared" si="71"/>
        <v>0.15378823053267529</v>
      </c>
      <c r="T78" s="2">
        <f t="shared" si="72"/>
        <v>0.01</v>
      </c>
      <c r="U78" s="14">
        <f t="shared" si="73"/>
        <v>1.537882305326753E-3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1.9537882305326756E-2</v>
      </c>
      <c r="AR78" s="9">
        <f t="shared" si="77"/>
        <v>10.950000000000001</v>
      </c>
      <c r="AS78" s="1">
        <f t="shared" si="78"/>
        <v>0.18</v>
      </c>
      <c r="AT78" s="1">
        <f t="shared" si="79"/>
        <v>3215.8333333333335</v>
      </c>
      <c r="AU78" s="1">
        <f t="shared" si="80"/>
        <v>829721.7002459428</v>
      </c>
    </row>
    <row r="79" spans="1:48" x14ac:dyDescent="0.15">
      <c r="C79" s="7">
        <v>6</v>
      </c>
      <c r="D79" s="7">
        <f t="shared" si="81"/>
        <v>18.031619081252799</v>
      </c>
      <c r="E79" s="10">
        <f t="shared" si="82"/>
        <v>11.4369488859037</v>
      </c>
      <c r="F79" s="7" t="s">
        <v>83</v>
      </c>
      <c r="G79" s="1">
        <v>7</v>
      </c>
      <c r="H79" s="9">
        <f t="shared" si="63"/>
        <v>18.031619081252799</v>
      </c>
      <c r="I79" s="9">
        <f t="shared" si="64"/>
        <v>291.18161908125279</v>
      </c>
      <c r="J79" s="9">
        <f t="shared" si="65"/>
        <v>0.15844486055793405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0.32332516182390675</v>
      </c>
      <c r="P79" s="9">
        <f t="shared" si="68"/>
        <v>5.1229210180060367E-2</v>
      </c>
      <c r="Q79" s="12">
        <f t="shared" si="69"/>
        <v>9.221257832410866E-3</v>
      </c>
      <c r="R79" s="9">
        <f t="shared" si="70"/>
        <v>1.9710000000000002E-2</v>
      </c>
      <c r="S79" s="13">
        <f t="shared" si="71"/>
        <v>0.46784666831105354</v>
      </c>
      <c r="T79" s="2">
        <f t="shared" si="72"/>
        <v>0.01</v>
      </c>
      <c r="U79" s="14">
        <f t="shared" si="73"/>
        <v>4.6784666831105352E-3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2.6278466683110537E-2</v>
      </c>
      <c r="AR79" s="9">
        <f t="shared" si="77"/>
        <v>10.950000000000001</v>
      </c>
      <c r="AS79" s="1">
        <f t="shared" si="78"/>
        <v>0.18</v>
      </c>
      <c r="AT79" s="1">
        <f t="shared" si="79"/>
        <v>3215.8333333333335</v>
      </c>
      <c r="AU79" s="1">
        <f t="shared" si="80"/>
        <v>1115976.3230952774</v>
      </c>
    </row>
    <row r="80" spans="1:48" x14ac:dyDescent="0.15">
      <c r="C80" s="7">
        <v>7</v>
      </c>
      <c r="D80" s="7">
        <f t="shared" si="81"/>
        <v>18.8648828845471</v>
      </c>
      <c r="E80" s="10">
        <f t="shared" si="82"/>
        <v>18.031619081252799</v>
      </c>
      <c r="F80" s="7" t="s">
        <v>83</v>
      </c>
      <c r="G80" s="1">
        <v>8</v>
      </c>
      <c r="H80" s="9">
        <f t="shared" si="63"/>
        <v>18.8648828845471</v>
      </c>
      <c r="I80" s="9">
        <f t="shared" si="64"/>
        <v>292.01488288454709</v>
      </c>
      <c r="J80" s="9">
        <f t="shared" si="65"/>
        <v>0.17430810235008215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0.38159595164384635</v>
      </c>
      <c r="P80" s="9">
        <f t="shared" si="68"/>
        <v>6.6515266195512568E-2</v>
      </c>
      <c r="Q80" s="12">
        <f t="shared" si="69"/>
        <v>1.1972747915192261E-2</v>
      </c>
      <c r="R80" s="9">
        <f t="shared" si="70"/>
        <v>1.9710000000000002E-2</v>
      </c>
      <c r="S80" s="13">
        <f t="shared" si="71"/>
        <v>0.60744535338367633</v>
      </c>
      <c r="T80" s="2">
        <f t="shared" si="72"/>
        <v>0.01</v>
      </c>
      <c r="U80" s="14">
        <f t="shared" si="73"/>
        <v>6.0744535338367635E-3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2.7674453533836765E-2</v>
      </c>
      <c r="AR80" s="9">
        <f t="shared" si="77"/>
        <v>10.950000000000001</v>
      </c>
      <c r="AS80" s="1">
        <f t="shared" si="78"/>
        <v>0.18</v>
      </c>
      <c r="AT80" s="1">
        <f t="shared" si="79"/>
        <v>3215.8333333333335</v>
      </c>
      <c r="AU80" s="1">
        <f t="shared" si="80"/>
        <v>1175260.1577097257</v>
      </c>
    </row>
    <row r="81" spans="1:48" x14ac:dyDescent="0.15">
      <c r="C81" s="7">
        <v>8</v>
      </c>
      <c r="D81" s="7">
        <f t="shared" si="81"/>
        <v>18.635991035719101</v>
      </c>
      <c r="E81" s="10">
        <f t="shared" si="82"/>
        <v>18.8648828845471</v>
      </c>
      <c r="F81" s="7" t="s">
        <v>83</v>
      </c>
      <c r="G81" s="1">
        <v>9</v>
      </c>
      <c r="H81" s="9">
        <f t="shared" si="63"/>
        <v>18.635991035719101</v>
      </c>
      <c r="I81" s="9">
        <f t="shared" si="64"/>
        <v>291.78599103571906</v>
      </c>
      <c r="J81" s="9">
        <f t="shared" si="65"/>
        <v>0.16980795380017985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0.42458068544833377</v>
      </c>
      <c r="P81" s="9">
        <f t="shared" si="68"/>
        <v>7.2097177419059355E-2</v>
      </c>
      <c r="Q81" s="12">
        <f t="shared" si="69"/>
        <v>1.2977491935430683E-2</v>
      </c>
      <c r="R81" s="9">
        <f t="shared" si="70"/>
        <v>1.9710000000000002E-2</v>
      </c>
      <c r="S81" s="13">
        <f t="shared" si="71"/>
        <v>0.65842171158958307</v>
      </c>
      <c r="T81" s="2">
        <f t="shared" si="72"/>
        <v>0.01</v>
      </c>
      <c r="U81" s="14">
        <f t="shared" si="73"/>
        <v>6.584217115895831E-3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2.8184217115895832E-2</v>
      </c>
      <c r="AR81" s="9">
        <f t="shared" si="77"/>
        <v>10.950000000000001</v>
      </c>
      <c r="AS81" s="1">
        <f t="shared" si="78"/>
        <v>0.18</v>
      </c>
      <c r="AT81" s="1">
        <f t="shared" si="79"/>
        <v>3215.8333333333335</v>
      </c>
      <c r="AU81" s="1">
        <f t="shared" si="80"/>
        <v>1196908.456098451</v>
      </c>
    </row>
    <row r="82" spans="1:48" x14ac:dyDescent="0.15">
      <c r="C82" s="7">
        <v>9</v>
      </c>
      <c r="D82" s="7">
        <f t="shared" si="81"/>
        <v>14.7826837578941</v>
      </c>
      <c r="E82" s="10">
        <f t="shared" si="82"/>
        <v>18.635991035719101</v>
      </c>
      <c r="F82" s="7" t="s">
        <v>83</v>
      </c>
      <c r="G82" s="1">
        <v>10</v>
      </c>
      <c r="H82" s="9">
        <f t="shared" si="63"/>
        <v>14.7826837578941</v>
      </c>
      <c r="I82" s="9">
        <f t="shared" si="64"/>
        <v>287.9326837578941</v>
      </c>
      <c r="J82" s="9">
        <f t="shared" si="65"/>
        <v>0.10864585199132117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0.4619835080292744</v>
      </c>
      <c r="P82" s="9">
        <f t="shared" si="68"/>
        <v>5.0192591835779878E-2</v>
      </c>
      <c r="Q82" s="12">
        <f t="shared" si="69"/>
        <v>9.0346665304403776E-3</v>
      </c>
      <c r="R82" s="9">
        <f t="shared" si="70"/>
        <v>1.9710000000000002E-2</v>
      </c>
      <c r="S82" s="13">
        <f t="shared" si="71"/>
        <v>0.45837983411671113</v>
      </c>
      <c r="T82" s="2">
        <f t="shared" si="72"/>
        <v>0.01</v>
      </c>
      <c r="U82" s="14">
        <f t="shared" si="73"/>
        <v>4.5837983411671111E-3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2.6183798341167113E-2</v>
      </c>
      <c r="AR82" s="9">
        <f t="shared" si="77"/>
        <v>10.950000000000001</v>
      </c>
      <c r="AS82" s="1">
        <f t="shared" si="78"/>
        <v>0.18</v>
      </c>
      <c r="AT82" s="1">
        <f t="shared" si="79"/>
        <v>3215.8333333333335</v>
      </c>
      <c r="AU82" s="1">
        <f t="shared" si="80"/>
        <v>1111956.0113537461</v>
      </c>
    </row>
    <row r="83" spans="1:48" x14ac:dyDescent="0.15">
      <c r="C83" s="7">
        <v>10</v>
      </c>
      <c r="D83" s="7">
        <f t="shared" si="81"/>
        <v>11.7994675220638</v>
      </c>
      <c r="E83" s="10">
        <f t="shared" si="82"/>
        <v>14.7826837578941</v>
      </c>
      <c r="F83" s="7" t="s">
        <v>83</v>
      </c>
      <c r="G83" s="1">
        <v>11</v>
      </c>
      <c r="H83" s="9">
        <f t="shared" si="63"/>
        <v>11.7994675220638</v>
      </c>
      <c r="I83" s="9">
        <f t="shared" si="64"/>
        <v>284.9494675220638</v>
      </c>
      <c r="J83" s="9">
        <f t="shared" si="65"/>
        <v>7.6253415576302497E-2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0.39120137038381975</v>
      </c>
      <c r="O83" s="9">
        <f t="shared" si="83"/>
        <v>0.1300895458096748</v>
      </c>
      <c r="P83" s="9">
        <f t="shared" si="68"/>
        <v>9.9197721987575732E-3</v>
      </c>
      <c r="Q83" s="12">
        <f t="shared" si="69"/>
        <v>1.7855589957763631E-3</v>
      </c>
      <c r="R83" s="9">
        <f t="shared" si="70"/>
        <v>1.9710000000000002E-2</v>
      </c>
      <c r="S83" s="13">
        <f t="shared" si="71"/>
        <v>9.0591526929292898E-2</v>
      </c>
      <c r="T83" s="2">
        <f t="shared" si="72"/>
        <v>0.01</v>
      </c>
      <c r="U83" s="14">
        <f t="shared" si="73"/>
        <v>9.0591526929292897E-4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1.8905915269292931E-2</v>
      </c>
      <c r="AR83" s="9">
        <f t="shared" si="77"/>
        <v>10.950000000000001</v>
      </c>
      <c r="AS83" s="1">
        <f t="shared" si="78"/>
        <v>0.18</v>
      </c>
      <c r="AT83" s="1">
        <f t="shared" si="79"/>
        <v>3215.8333333333335</v>
      </c>
      <c r="AU83" s="1">
        <f t="shared" si="80"/>
        <v>802883.7474195807</v>
      </c>
    </row>
    <row r="84" spans="1:48" x14ac:dyDescent="0.15">
      <c r="C84" s="7">
        <v>11</v>
      </c>
      <c r="D84" s="7">
        <f t="shared" si="81"/>
        <v>6.3143015891856002</v>
      </c>
      <c r="E84" s="10">
        <f t="shared" si="82"/>
        <v>11.7994675220638</v>
      </c>
      <c r="F84" s="7" t="s">
        <v>85</v>
      </c>
      <c r="G84" s="1">
        <v>12</v>
      </c>
      <c r="H84" s="9">
        <f t="shared" si="63"/>
        <v>6.3143015891856002</v>
      </c>
      <c r="I84" s="9">
        <f t="shared" si="64"/>
        <v>279.4643015891856</v>
      </c>
      <c r="J84" s="9">
        <f t="shared" si="65"/>
        <v>3.8993244068679718E-2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0.22966977361091723</v>
      </c>
      <c r="P84" s="9">
        <f t="shared" si="68"/>
        <v>8.9555695376089123E-3</v>
      </c>
      <c r="Q84" s="12">
        <f t="shared" si="69"/>
        <v>1.6120025167696041E-3</v>
      </c>
      <c r="R84" s="9">
        <f t="shared" si="70"/>
        <v>1.9710000000000002E-2</v>
      </c>
      <c r="S84" s="13">
        <f t="shared" si="71"/>
        <v>8.17860231745106E-2</v>
      </c>
      <c r="T84" s="2">
        <f t="shared" si="72"/>
        <v>0.01</v>
      </c>
      <c r="U84" s="14">
        <f t="shared" si="73"/>
        <v>8.1786023174510597E-4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1.3417860231745106E-2</v>
      </c>
      <c r="AR84" s="9">
        <f t="shared" si="77"/>
        <v>10.950000000000001</v>
      </c>
      <c r="AS84" s="1">
        <f t="shared" si="78"/>
        <v>0.18</v>
      </c>
      <c r="AT84" s="1">
        <f t="shared" si="79"/>
        <v>3215.8333333333335</v>
      </c>
      <c r="AU84" s="1">
        <f t="shared" si="80"/>
        <v>569820.70170986105</v>
      </c>
      <c r="AV84" s="1">
        <f>SUM(AU73:AU84)</f>
        <v>9670441.9969874956</v>
      </c>
    </row>
    <row r="85" spans="1:48" x14ac:dyDescent="0.15">
      <c r="C85" s="7">
        <v>12</v>
      </c>
      <c r="D85" s="7">
        <f t="shared" si="81"/>
        <v>5.6829524061318599</v>
      </c>
      <c r="E85" s="10">
        <f t="shared" si="82"/>
        <v>6.3143015891856002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5.7840900427419397</v>
      </c>
      <c r="E89" s="7"/>
      <c r="F89" s="7"/>
      <c r="G89" s="1">
        <v>1</v>
      </c>
      <c r="H89" s="9">
        <f t="shared" ref="H89:H100" si="84">E90</f>
        <v>5.7840900427419397</v>
      </c>
      <c r="I89" s="9">
        <f t="shared" ref="I89:I100" si="85">H89+273.15</f>
        <v>278.9340900427419</v>
      </c>
      <c r="J89" s="9">
        <f t="shared" ref="J89:J100" si="86">EXP(($C$15*(I89-$C$13))/($C$16*I89*$C$13))</f>
        <v>3.6494483347661644E-2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0.19361327014226562</v>
      </c>
      <c r="Q89" s="12">
        <f t="shared" ref="Q89:Q100" si="90">P89*$B$91</f>
        <v>8.7125971564019536E-2</v>
      </c>
      <c r="R89" s="9">
        <f t="shared" ref="R89:R100" si="91">L89*$B$91</f>
        <v>2.3873737500000001</v>
      </c>
      <c r="S89" s="13">
        <f t="shared" ref="S89:S100" si="92">Q89/R89</f>
        <v>3.6494483347661644E-2</v>
      </c>
      <c r="T89" s="2">
        <f t="shared" ref="T89:T100" si="93">$B$90/100</f>
        <v>0.51</v>
      </c>
      <c r="U89" s="14">
        <f t="shared" ref="U89:U100" si="94">S89*T89</f>
        <v>1.8612186507307438E-2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3.594857423195319E-2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507091.66666666669</v>
      </c>
      <c r="AN89" s="1">
        <f t="shared" ref="AN89:AN100" si="99">AM89*10000*AK89*AJ89</f>
        <v>1896294862.4039783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2.6925842158271398</v>
      </c>
      <c r="E90" s="10">
        <f t="shared" ref="E90:E101" si="101">D89</f>
        <v>5.7840900427419397</v>
      </c>
      <c r="F90" s="7" t="s">
        <v>83</v>
      </c>
      <c r="G90" s="1">
        <v>2</v>
      </c>
      <c r="H90" s="9">
        <f t="shared" si="84"/>
        <v>2.6925842158271398</v>
      </c>
      <c r="I90" s="9">
        <f t="shared" si="85"/>
        <v>275.84258421582712</v>
      </c>
      <c r="J90" s="9">
        <f t="shared" si="86"/>
        <v>2.4678672690438708E-2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10.416936729857735</v>
      </c>
      <c r="P90" s="9">
        <f t="shared" si="89"/>
        <v>0.25707617199316801</v>
      </c>
      <c r="Q90" s="12">
        <f t="shared" si="90"/>
        <v>0.11568427739692561</v>
      </c>
      <c r="R90" s="9">
        <f t="shared" si="91"/>
        <v>2.3873737500000001</v>
      </c>
      <c r="S90" s="13">
        <f t="shared" si="92"/>
        <v>4.8456709971333813E-2</v>
      </c>
      <c r="T90" s="2">
        <f t="shared" si="93"/>
        <v>0.51</v>
      </c>
      <c r="U90" s="14">
        <f t="shared" si="94"/>
        <v>2.4712922085380246E-2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3.7787946008742149E-2</v>
      </c>
      <c r="AK90" s="9">
        <f t="shared" si="96"/>
        <v>10.4025</v>
      </c>
      <c r="AL90" s="1">
        <f t="shared" si="97"/>
        <v>0.45</v>
      </c>
      <c r="AM90" s="17">
        <f t="shared" si="98"/>
        <v>507091.66666666669</v>
      </c>
      <c r="AN90" s="1">
        <f t="shared" si="99"/>
        <v>1993322111.0472765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6.2435031978894404</v>
      </c>
      <c r="E91" s="10">
        <f t="shared" si="101"/>
        <v>2.6925842158271398</v>
      </c>
      <c r="F91" s="7" t="s">
        <v>83</v>
      </c>
      <c r="G91" s="1">
        <v>3</v>
      </c>
      <c r="H91" s="9">
        <f t="shared" si="84"/>
        <v>6.2435031978894404</v>
      </c>
      <c r="I91" s="9">
        <f t="shared" si="85"/>
        <v>279.3935031978894</v>
      </c>
      <c r="J91" s="9">
        <f t="shared" si="86"/>
        <v>3.8650499829989887E-2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15.465135557864567</v>
      </c>
      <c r="P91" s="9">
        <f t="shared" si="89"/>
        <v>0.59773521925001505</v>
      </c>
      <c r="Q91" s="12">
        <f t="shared" si="90"/>
        <v>0.26898084866250677</v>
      </c>
      <c r="R91" s="9">
        <f t="shared" si="91"/>
        <v>2.3873737500000001</v>
      </c>
      <c r="S91" s="13">
        <f t="shared" si="92"/>
        <v>0.1126680934070364</v>
      </c>
      <c r="T91" s="2">
        <f t="shared" si="93"/>
        <v>0.51</v>
      </c>
      <c r="U91" s="14">
        <f t="shared" si="94"/>
        <v>5.7460727637588568E-2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4.7661409382732958E-2</v>
      </c>
      <c r="AK91" s="9">
        <f t="shared" si="96"/>
        <v>10.4025</v>
      </c>
      <c r="AL91" s="1">
        <f t="shared" si="97"/>
        <v>0.45</v>
      </c>
      <c r="AM91" s="17">
        <f t="shared" si="98"/>
        <v>507091.66666666669</v>
      </c>
      <c r="AN91" s="1">
        <f t="shared" si="99"/>
        <v>2514149383.6235147</v>
      </c>
    </row>
    <row r="92" spans="1:48" x14ac:dyDescent="0.15">
      <c r="C92" s="7">
        <v>3</v>
      </c>
      <c r="D92" s="7">
        <f t="shared" si="100"/>
        <v>7.9267642220757804</v>
      </c>
      <c r="E92" s="10">
        <f t="shared" si="101"/>
        <v>6.2435031978894404</v>
      </c>
      <c r="F92" s="7" t="s">
        <v>83</v>
      </c>
      <c r="G92" s="1">
        <v>4</v>
      </c>
      <c r="H92" s="9">
        <f t="shared" si="84"/>
        <v>7.9267642220757804</v>
      </c>
      <c r="I92" s="9">
        <f t="shared" si="85"/>
        <v>281.07676422207578</v>
      </c>
      <c r="J92" s="9">
        <f t="shared" si="86"/>
        <v>4.7620407849735175E-2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20.17267533861455</v>
      </c>
      <c r="P92" s="9">
        <f t="shared" si="89"/>
        <v>0.96063102704511949</v>
      </c>
      <c r="Q92" s="12">
        <f t="shared" si="90"/>
        <v>0.43228396217030379</v>
      </c>
      <c r="R92" s="9">
        <f t="shared" si="91"/>
        <v>2.3873737500000001</v>
      </c>
      <c r="S92" s="13">
        <f t="shared" si="92"/>
        <v>0.18107092036607331</v>
      </c>
      <c r="T92" s="2">
        <f t="shared" si="93"/>
        <v>0.51</v>
      </c>
      <c r="U92" s="14">
        <f t="shared" si="94"/>
        <v>9.2346169386697388E-2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5.8179370070089262E-2</v>
      </c>
      <c r="AK92" s="9">
        <f t="shared" si="96"/>
        <v>10.4025</v>
      </c>
      <c r="AL92" s="1">
        <f t="shared" si="97"/>
        <v>0.45</v>
      </c>
      <c r="AM92" s="17">
        <f t="shared" si="98"/>
        <v>507091.66666666669</v>
      </c>
      <c r="AN92" s="1">
        <f t="shared" si="99"/>
        <v>3068974025.2270298</v>
      </c>
    </row>
    <row r="93" spans="1:48" x14ac:dyDescent="0.15">
      <c r="C93" s="7">
        <v>4</v>
      </c>
      <c r="D93" s="7">
        <f t="shared" si="100"/>
        <v>10.2304261202897</v>
      </c>
      <c r="E93" s="10">
        <f t="shared" si="101"/>
        <v>7.9267642220757804</v>
      </c>
      <c r="F93" s="7" t="s">
        <v>83</v>
      </c>
      <c r="G93" s="1">
        <v>5</v>
      </c>
      <c r="H93" s="9">
        <f t="shared" si="84"/>
        <v>10.2304261202897</v>
      </c>
      <c r="I93" s="9">
        <f t="shared" si="85"/>
        <v>283.38042612028966</v>
      </c>
      <c r="J93" s="9">
        <f t="shared" si="86"/>
        <v>6.3109163628008849E-2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18.251442095990956</v>
      </c>
      <c r="O93" s="9">
        <f t="shared" si="102"/>
        <v>6.2658772155784703</v>
      </c>
      <c r="P93" s="9">
        <f t="shared" si="89"/>
        <v>0.39543427047095414</v>
      </c>
      <c r="Q93" s="12">
        <f t="shared" si="90"/>
        <v>0.17794542171192937</v>
      </c>
      <c r="R93" s="9">
        <f t="shared" si="91"/>
        <v>2.3873737500000001</v>
      </c>
      <c r="S93" s="13">
        <f t="shared" si="92"/>
        <v>7.4536055241425592E-2</v>
      </c>
      <c r="T93" s="2">
        <f t="shared" si="93"/>
        <v>0.51</v>
      </c>
      <c r="U93" s="14">
        <f t="shared" si="94"/>
        <v>3.801338817312705E-2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3.4372036534197806E-2</v>
      </c>
      <c r="AK93" s="9">
        <f t="shared" si="96"/>
        <v>10.4025</v>
      </c>
      <c r="AL93" s="1">
        <f t="shared" si="97"/>
        <v>0.45</v>
      </c>
      <c r="AM93" s="17">
        <f t="shared" si="98"/>
        <v>507091.66666666669</v>
      </c>
      <c r="AN93" s="1">
        <f t="shared" si="99"/>
        <v>1813132166.7891293</v>
      </c>
    </row>
    <row r="94" spans="1:48" x14ac:dyDescent="0.15">
      <c r="C94" s="7">
        <v>5</v>
      </c>
      <c r="D94" s="7">
        <f t="shared" si="100"/>
        <v>11.4369488859037</v>
      </c>
      <c r="E94" s="10">
        <f t="shared" si="101"/>
        <v>10.2304261202897</v>
      </c>
      <c r="F94" s="7" t="s">
        <v>85</v>
      </c>
      <c r="G94" s="1">
        <v>6</v>
      </c>
      <c r="H94" s="9">
        <f t="shared" si="84"/>
        <v>11.4369488859037</v>
      </c>
      <c r="I94" s="9">
        <f t="shared" si="85"/>
        <v>284.58694888590367</v>
      </c>
      <c r="J94" s="9">
        <f t="shared" si="86"/>
        <v>7.3005498058083762E-2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11.175717945107516</v>
      </c>
      <c r="P94" s="9">
        <f t="shared" si="89"/>
        <v>0.81588885473923867</v>
      </c>
      <c r="Q94" s="12">
        <f t="shared" si="90"/>
        <v>0.36714998463265741</v>
      </c>
      <c r="R94" s="9">
        <f t="shared" si="91"/>
        <v>2.3873737500000001</v>
      </c>
      <c r="S94" s="13">
        <f t="shared" si="92"/>
        <v>0.15378823053267524</v>
      </c>
      <c r="T94" s="2">
        <f t="shared" si="93"/>
        <v>0.51</v>
      </c>
      <c r="U94" s="14">
        <f t="shared" si="94"/>
        <v>7.8431997571664372E-2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4.9776247267856816E-2</v>
      </c>
      <c r="AK94" s="9">
        <f t="shared" si="96"/>
        <v>10.4025</v>
      </c>
      <c r="AL94" s="1">
        <f t="shared" si="97"/>
        <v>0.45</v>
      </c>
      <c r="AM94" s="17">
        <f t="shared" si="98"/>
        <v>507091.66666666669</v>
      </c>
      <c r="AN94" s="1">
        <f t="shared" si="99"/>
        <v>2625707527.5015278</v>
      </c>
    </row>
    <row r="95" spans="1:48" x14ac:dyDescent="0.15">
      <c r="C95" s="7">
        <v>6</v>
      </c>
      <c r="D95" s="7">
        <f t="shared" si="100"/>
        <v>18.031619081252799</v>
      </c>
      <c r="E95" s="10">
        <f t="shared" si="101"/>
        <v>11.4369488859037</v>
      </c>
      <c r="F95" s="7" t="s">
        <v>83</v>
      </c>
      <c r="G95" s="1">
        <v>7</v>
      </c>
      <c r="H95" s="9">
        <f t="shared" si="84"/>
        <v>18.031619081252799</v>
      </c>
      <c r="I95" s="9">
        <f t="shared" si="85"/>
        <v>291.18161908125279</v>
      </c>
      <c r="J95" s="9">
        <f t="shared" si="86"/>
        <v>0.15844486055793405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15.665104090368278</v>
      </c>
      <c r="P95" s="9">
        <f t="shared" si="89"/>
        <v>2.4820552332239241</v>
      </c>
      <c r="Q95" s="12">
        <f t="shared" si="90"/>
        <v>1.1169248549507658</v>
      </c>
      <c r="R95" s="9">
        <f t="shared" si="91"/>
        <v>2.3873737500000001</v>
      </c>
      <c r="S95" s="13">
        <f t="shared" si="92"/>
        <v>0.46784666831105343</v>
      </c>
      <c r="T95" s="2">
        <f t="shared" si="93"/>
        <v>0.51</v>
      </c>
      <c r="U95" s="14">
        <f t="shared" si="94"/>
        <v>0.23860180083863725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0.11839344295284913</v>
      </c>
      <c r="AK95" s="9">
        <f t="shared" si="96"/>
        <v>10.4025</v>
      </c>
      <c r="AL95" s="1">
        <f t="shared" si="97"/>
        <v>0.45</v>
      </c>
      <c r="AM95" s="17">
        <f t="shared" si="98"/>
        <v>507091.66666666669</v>
      </c>
      <c r="AN95" s="1">
        <f t="shared" si="99"/>
        <v>6245279052.3817139</v>
      </c>
    </row>
    <row r="96" spans="1:48" x14ac:dyDescent="0.15">
      <c r="C96" s="7">
        <v>7</v>
      </c>
      <c r="D96" s="7">
        <f t="shared" si="100"/>
        <v>18.8648828845471</v>
      </c>
      <c r="E96" s="10">
        <f t="shared" si="101"/>
        <v>18.031619081252799</v>
      </c>
      <c r="F96" s="7" t="s">
        <v>83</v>
      </c>
      <c r="G96" s="1">
        <v>8</v>
      </c>
      <c r="H96" s="9">
        <f t="shared" si="84"/>
        <v>18.8648828845471</v>
      </c>
      <c r="I96" s="9">
        <f t="shared" si="85"/>
        <v>292.01488288454709</v>
      </c>
      <c r="J96" s="9">
        <f t="shared" si="86"/>
        <v>0.17430810235008215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18.488323857144351</v>
      </c>
      <c r="P96" s="9">
        <f t="shared" si="89"/>
        <v>3.2226646471725831</v>
      </c>
      <c r="Q96" s="12">
        <f t="shared" si="90"/>
        <v>1.4501990912276623</v>
      </c>
      <c r="R96" s="9">
        <f t="shared" si="91"/>
        <v>2.3873737500000001</v>
      </c>
      <c r="S96" s="13">
        <f t="shared" si="92"/>
        <v>0.60744535338367622</v>
      </c>
      <c r="T96" s="2">
        <f t="shared" si="93"/>
        <v>0.51</v>
      </c>
      <c r="U96" s="14">
        <f t="shared" si="94"/>
        <v>0.3097971302256749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0.13985883476304098</v>
      </c>
      <c r="AK96" s="9">
        <f t="shared" si="96"/>
        <v>10.4025</v>
      </c>
      <c r="AL96" s="1">
        <f t="shared" si="97"/>
        <v>0.45</v>
      </c>
      <c r="AM96" s="17">
        <f t="shared" si="98"/>
        <v>507091.66666666669</v>
      </c>
      <c r="AN96" s="1">
        <f t="shared" si="99"/>
        <v>7377582991.5174837</v>
      </c>
    </row>
    <row r="97" spans="1:50" x14ac:dyDescent="0.15">
      <c r="C97" s="7">
        <v>8</v>
      </c>
      <c r="D97" s="7">
        <f t="shared" si="100"/>
        <v>18.635991035719101</v>
      </c>
      <c r="E97" s="10">
        <f t="shared" si="101"/>
        <v>18.8648828845471</v>
      </c>
      <c r="F97" s="7" t="s">
        <v>83</v>
      </c>
      <c r="G97" s="1">
        <v>9</v>
      </c>
      <c r="H97" s="9">
        <f t="shared" si="84"/>
        <v>18.635991035719101</v>
      </c>
      <c r="I97" s="9">
        <f t="shared" si="85"/>
        <v>291.78599103571906</v>
      </c>
      <c r="J97" s="9">
        <f t="shared" si="86"/>
        <v>0.16980795380017985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20.570934209971771</v>
      </c>
      <c r="P97" s="9">
        <f t="shared" si="89"/>
        <v>3.4931082459534255</v>
      </c>
      <c r="Q97" s="12">
        <f t="shared" si="90"/>
        <v>1.5718987106790414</v>
      </c>
      <c r="R97" s="9">
        <f t="shared" si="91"/>
        <v>2.3873737500000001</v>
      </c>
      <c r="S97" s="13">
        <f t="shared" si="92"/>
        <v>0.65842171158958307</v>
      </c>
      <c r="T97" s="2">
        <f t="shared" si="93"/>
        <v>0.51</v>
      </c>
      <c r="U97" s="14">
        <f t="shared" si="94"/>
        <v>0.33579507291068739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0.14769721448257225</v>
      </c>
      <c r="AK97" s="9">
        <f t="shared" si="96"/>
        <v>10.4025</v>
      </c>
      <c r="AL97" s="1">
        <f t="shared" si="97"/>
        <v>0.45</v>
      </c>
      <c r="AM97" s="17">
        <f t="shared" si="98"/>
        <v>507091.66666666669</v>
      </c>
      <c r="AN97" s="1">
        <f t="shared" si="99"/>
        <v>7791059172.6814871</v>
      </c>
    </row>
    <row r="98" spans="1:50" x14ac:dyDescent="0.15">
      <c r="C98" s="7">
        <v>9</v>
      </c>
      <c r="D98" s="7">
        <f t="shared" si="100"/>
        <v>14.7826837578941</v>
      </c>
      <c r="E98" s="10">
        <f t="shared" si="101"/>
        <v>18.635991035719101</v>
      </c>
      <c r="F98" s="7" t="s">
        <v>83</v>
      </c>
      <c r="G98" s="1">
        <v>10</v>
      </c>
      <c r="H98" s="9">
        <f t="shared" si="84"/>
        <v>14.7826837578941</v>
      </c>
      <c r="I98" s="9">
        <f t="shared" si="85"/>
        <v>287.9326837578941</v>
      </c>
      <c r="J98" s="9">
        <f t="shared" si="86"/>
        <v>0.10864585199132117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22.383100964018343</v>
      </c>
      <c r="P98" s="9">
        <f t="shared" si="89"/>
        <v>2.4318310744435352</v>
      </c>
      <c r="Q98" s="12">
        <f t="shared" si="90"/>
        <v>1.0943239834995908</v>
      </c>
      <c r="R98" s="9">
        <f t="shared" si="91"/>
        <v>2.3873737500000001</v>
      </c>
      <c r="S98" s="13">
        <f t="shared" si="92"/>
        <v>0.45837983411671124</v>
      </c>
      <c r="T98" s="2">
        <f t="shared" si="93"/>
        <v>0.51</v>
      </c>
      <c r="U98" s="14">
        <f t="shared" si="94"/>
        <v>0.23377371539952274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0.11373177519295612</v>
      </c>
      <c r="AK98" s="9">
        <f t="shared" si="96"/>
        <v>10.4025</v>
      </c>
      <c r="AL98" s="1">
        <f t="shared" si="97"/>
        <v>0.45</v>
      </c>
      <c r="AM98" s="17">
        <f t="shared" si="98"/>
        <v>507091.66666666669</v>
      </c>
      <c r="AN98" s="1">
        <f t="shared" si="99"/>
        <v>5999375096.1835852</v>
      </c>
    </row>
    <row r="99" spans="1:50" x14ac:dyDescent="0.15">
      <c r="C99" s="7">
        <v>10</v>
      </c>
      <c r="D99" s="7">
        <f t="shared" si="100"/>
        <v>11.7994675220638</v>
      </c>
      <c r="E99" s="10">
        <f t="shared" si="101"/>
        <v>14.7826837578941</v>
      </c>
      <c r="F99" s="7" t="s">
        <v>83</v>
      </c>
      <c r="G99" s="1">
        <v>11</v>
      </c>
      <c r="H99" s="9">
        <f t="shared" si="84"/>
        <v>11.7994675220638</v>
      </c>
      <c r="I99" s="9">
        <f t="shared" si="85"/>
        <v>284.9494675220638</v>
      </c>
      <c r="J99" s="9">
        <f t="shared" si="86"/>
        <v>7.6253415576302497E-2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18.953706395096066</v>
      </c>
      <c r="O99" s="9">
        <f t="shared" si="102"/>
        <v>6.3028384944787383</v>
      </c>
      <c r="P99" s="9">
        <f t="shared" si="89"/>
        <v>0.480612963029804</v>
      </c>
      <c r="Q99" s="12">
        <f t="shared" si="90"/>
        <v>0.2162758333634118</v>
      </c>
      <c r="R99" s="9">
        <f t="shared" si="91"/>
        <v>2.3873737500000001</v>
      </c>
      <c r="S99" s="13">
        <f t="shared" si="92"/>
        <v>9.0591526929292829E-2</v>
      </c>
      <c r="T99" s="2">
        <f t="shared" si="93"/>
        <v>0.51</v>
      </c>
      <c r="U99" s="14">
        <f t="shared" si="94"/>
        <v>4.6201678733939343E-2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4.426680613828271E-2</v>
      </c>
      <c r="AK99" s="9">
        <f t="shared" si="96"/>
        <v>10.4025</v>
      </c>
      <c r="AL99" s="1">
        <f t="shared" si="97"/>
        <v>0.45</v>
      </c>
      <c r="AM99" s="17">
        <f t="shared" si="98"/>
        <v>507091.66666666669</v>
      </c>
      <c r="AN99" s="1">
        <f t="shared" si="99"/>
        <v>2335083347.4904556</v>
      </c>
    </row>
    <row r="100" spans="1:50" x14ac:dyDescent="0.15">
      <c r="C100" s="7">
        <v>11</v>
      </c>
      <c r="D100" s="7">
        <f t="shared" si="100"/>
        <v>6.3143015891856002</v>
      </c>
      <c r="E100" s="10">
        <f t="shared" si="101"/>
        <v>11.7994675220638</v>
      </c>
      <c r="F100" s="7" t="s">
        <v>85</v>
      </c>
      <c r="G100" s="1">
        <v>12</v>
      </c>
      <c r="H100" s="9">
        <f t="shared" si="84"/>
        <v>6.3143015891856002</v>
      </c>
      <c r="I100" s="9">
        <f t="shared" si="85"/>
        <v>279.4643015891856</v>
      </c>
      <c r="J100" s="9">
        <f t="shared" si="86"/>
        <v>3.8993244068679718E-2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11.127500531448934</v>
      </c>
      <c r="P100" s="9">
        <f t="shared" si="89"/>
        <v>0.43389734409715158</v>
      </c>
      <c r="Q100" s="12">
        <f t="shared" si="90"/>
        <v>0.19525380484371821</v>
      </c>
      <c r="R100" s="9">
        <f t="shared" si="91"/>
        <v>2.3873737500000001</v>
      </c>
      <c r="S100" s="13">
        <f t="shared" si="92"/>
        <v>8.1786023174510572E-2</v>
      </c>
      <c r="T100" s="2">
        <f t="shared" si="93"/>
        <v>0.51</v>
      </c>
      <c r="U100" s="14">
        <f t="shared" si="94"/>
        <v>4.1710871819000392E-2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4.291282785342862E-2</v>
      </c>
      <c r="AK100" s="9">
        <f t="shared" si="96"/>
        <v>10.4025</v>
      </c>
      <c r="AL100" s="1">
        <f t="shared" si="97"/>
        <v>0.45</v>
      </c>
      <c r="AM100" s="17">
        <f t="shared" si="98"/>
        <v>507091.66666666669</v>
      </c>
      <c r="AN100" s="1">
        <f t="shared" si="99"/>
        <v>2263660707.7827263</v>
      </c>
      <c r="AO100" s="1">
        <f>SUM(AN89:AN100)</f>
        <v>45923620444.629913</v>
      </c>
    </row>
    <row r="101" spans="1:50" x14ac:dyDescent="0.15">
      <c r="C101" s="7">
        <v>12</v>
      </c>
      <c r="D101" s="7">
        <f t="shared" si="100"/>
        <v>5.6829524061318599</v>
      </c>
      <c r="E101" s="10">
        <f t="shared" si="101"/>
        <v>6.3143015891856002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5.7840900427419397</v>
      </c>
      <c r="E105" s="7"/>
      <c r="F105" s="7"/>
      <c r="G105" s="1">
        <v>1</v>
      </c>
      <c r="H105" s="9">
        <f t="shared" ref="H105:H116" si="103">E106</f>
        <v>5.7840900427419397</v>
      </c>
      <c r="I105" s="9">
        <f t="shared" ref="I105:I116" si="104">H105+273.15</f>
        <v>278.9340900427419</v>
      </c>
      <c r="J105" s="9">
        <f t="shared" ref="J105:J116" si="105">EXP(($C$15*(I105-$C$13))/($C$16*I105*$C$13))</f>
        <v>3.6494483347661644E-2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2.364441841913387E-2</v>
      </c>
      <c r="Q105" s="12">
        <f t="shared" ref="Q105:Q116" si="109">P105*$B$107</f>
        <v>7.0933255257401608E-3</v>
      </c>
      <c r="R105" s="9">
        <f t="shared" ref="R105:R116" si="110">L105*$B$107</f>
        <v>0.19436706250000002</v>
      </c>
      <c r="S105" s="13">
        <f t="shared" ref="S105:S116" si="111">Q105/R105</f>
        <v>3.6494483347661644E-2</v>
      </c>
      <c r="T105" s="2">
        <f t="shared" ref="T105:T116" si="112">$B$106/100</f>
        <v>0.01</v>
      </c>
      <c r="U105" s="14">
        <f t="shared" ref="U105:U116" si="113">S105*T105</f>
        <v>3.6494483347661647E-4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5.8549448334766167E-3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2.6925842158271398</v>
      </c>
      <c r="E106" s="10">
        <f t="shared" ref="E106:E117" si="122">D105</f>
        <v>5.7840900427419397</v>
      </c>
      <c r="F106" s="7" t="s">
        <v>83</v>
      </c>
      <c r="G106" s="1">
        <v>2</v>
      </c>
      <c r="H106" s="9">
        <f t="shared" si="103"/>
        <v>2.6925842158271398</v>
      </c>
      <c r="I106" s="9">
        <f t="shared" si="104"/>
        <v>275.84258421582712</v>
      </c>
      <c r="J106" s="9">
        <f t="shared" si="105"/>
        <v>2.4678672690438708E-2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1.2721359982475331</v>
      </c>
      <c r="P106" s="9">
        <f t="shared" si="108"/>
        <v>3.139462791847538E-2</v>
      </c>
      <c r="Q106" s="12">
        <f t="shared" si="109"/>
        <v>9.4183883755426141E-3</v>
      </c>
      <c r="R106" s="9">
        <f t="shared" si="110"/>
        <v>0.19436706250000002</v>
      </c>
      <c r="S106" s="13">
        <f t="shared" si="111"/>
        <v>4.845670997133382E-2</v>
      </c>
      <c r="T106" s="2">
        <f t="shared" si="112"/>
        <v>0.01</v>
      </c>
      <c r="U106" s="14">
        <f t="shared" si="113"/>
        <v>4.8456709971333821E-4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5.9745670997133384E-3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6.2435031978894404</v>
      </c>
      <c r="E107" s="10">
        <f t="shared" si="122"/>
        <v>2.6925842158271398</v>
      </c>
      <c r="F107" s="7" t="s">
        <v>83</v>
      </c>
      <c r="G107" s="1">
        <v>3</v>
      </c>
      <c r="H107" s="9">
        <f t="shared" si="103"/>
        <v>6.2435031978894404</v>
      </c>
      <c r="I107" s="9">
        <f t="shared" si="104"/>
        <v>279.3935031978894</v>
      </c>
      <c r="J107" s="9">
        <f t="shared" si="105"/>
        <v>3.8650499829989887E-2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1.8886315786623913</v>
      </c>
      <c r="P107" s="9">
        <f t="shared" si="108"/>
        <v>7.299655451000428E-2</v>
      </c>
      <c r="Q107" s="12">
        <f t="shared" si="109"/>
        <v>2.1898966353001283E-2</v>
      </c>
      <c r="R107" s="9">
        <f t="shared" si="110"/>
        <v>0.19436706250000002</v>
      </c>
      <c r="S107" s="13">
        <f t="shared" si="111"/>
        <v>0.1126680934070364</v>
      </c>
      <c r="T107" s="2">
        <f t="shared" si="112"/>
        <v>0.01</v>
      </c>
      <c r="U107" s="14">
        <f t="shared" si="113"/>
        <v>1.1266809340703639E-3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6.6166809340703642E-3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7.9267642220757804</v>
      </c>
      <c r="E108" s="10">
        <f t="shared" si="122"/>
        <v>6.2435031978894404</v>
      </c>
      <c r="F108" s="7" t="s">
        <v>83</v>
      </c>
      <c r="G108" s="1">
        <v>4</v>
      </c>
      <c r="H108" s="9">
        <f t="shared" si="103"/>
        <v>7.9267642220757804</v>
      </c>
      <c r="I108" s="9">
        <f t="shared" si="104"/>
        <v>281.07676422207578</v>
      </c>
      <c r="J108" s="9">
        <f t="shared" si="105"/>
        <v>4.7620407849735175E-2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2.4635252324857202</v>
      </c>
      <c r="P108" s="9">
        <f t="shared" si="108"/>
        <v>0.11731407631908367</v>
      </c>
      <c r="Q108" s="12">
        <f t="shared" si="109"/>
        <v>3.5194222895725095E-2</v>
      </c>
      <c r="R108" s="9">
        <f t="shared" si="110"/>
        <v>0.19436706250000002</v>
      </c>
      <c r="S108" s="13">
        <f t="shared" si="111"/>
        <v>0.18107092036607331</v>
      </c>
      <c r="T108" s="2">
        <f t="shared" si="112"/>
        <v>0.01</v>
      </c>
      <c r="U108" s="14">
        <f t="shared" si="113"/>
        <v>1.810709203660733E-3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7.3007092036607331E-3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10.2304261202897</v>
      </c>
      <c r="E109" s="10">
        <f t="shared" si="122"/>
        <v>7.9267642220757804</v>
      </c>
      <c r="F109" s="7" t="s">
        <v>83</v>
      </c>
      <c r="G109" s="1">
        <v>5</v>
      </c>
      <c r="H109" s="9">
        <f t="shared" si="103"/>
        <v>10.2304261202897</v>
      </c>
      <c r="I109" s="9">
        <f t="shared" si="104"/>
        <v>283.38042612028966</v>
      </c>
      <c r="J109" s="9">
        <f t="shared" si="105"/>
        <v>6.3109163628008849E-2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2.2289005983583046</v>
      </c>
      <c r="O109" s="9">
        <f t="shared" si="123"/>
        <v>0.76520076614166532</v>
      </c>
      <c r="P109" s="9">
        <f t="shared" si="108"/>
        <v>4.8291180358712091E-2</v>
      </c>
      <c r="Q109" s="12">
        <f t="shared" si="109"/>
        <v>1.4487354107613627E-2</v>
      </c>
      <c r="R109" s="9">
        <f t="shared" si="110"/>
        <v>0.19436706250000002</v>
      </c>
      <c r="S109" s="13">
        <f t="shared" si="111"/>
        <v>7.4536055241425619E-2</v>
      </c>
      <c r="T109" s="2">
        <f t="shared" si="112"/>
        <v>0.01</v>
      </c>
      <c r="U109" s="14">
        <f t="shared" si="113"/>
        <v>7.4536055241425619E-4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6.2353605524142564E-3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11.4369488859037</v>
      </c>
      <c r="E110" s="10">
        <f t="shared" si="122"/>
        <v>10.2304261202897</v>
      </c>
      <c r="F110" s="7" t="s">
        <v>85</v>
      </c>
      <c r="G110" s="1">
        <v>6</v>
      </c>
      <c r="H110" s="9">
        <f t="shared" si="103"/>
        <v>11.4369488859037</v>
      </c>
      <c r="I110" s="9">
        <f t="shared" si="104"/>
        <v>284.58694888590367</v>
      </c>
      <c r="J110" s="9">
        <f t="shared" si="105"/>
        <v>7.3005498058083762E-2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1.3647997941162868</v>
      </c>
      <c r="P110" s="9">
        <f t="shared" si="108"/>
        <v>9.9637888719029691E-2</v>
      </c>
      <c r="Q110" s="12">
        <f t="shared" si="109"/>
        <v>2.9891366615708907E-2</v>
      </c>
      <c r="R110" s="9">
        <f t="shared" si="110"/>
        <v>0.19436706250000002</v>
      </c>
      <c r="S110" s="13">
        <f t="shared" si="111"/>
        <v>0.15378823053267526</v>
      </c>
      <c r="T110" s="2">
        <f t="shared" si="112"/>
        <v>0.01</v>
      </c>
      <c r="U110" s="14">
        <f t="shared" si="113"/>
        <v>1.5378823053267526E-3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7.0278823053267526E-3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18.031619081252799</v>
      </c>
      <c r="E111" s="10">
        <f t="shared" si="122"/>
        <v>11.4369488859037</v>
      </c>
      <c r="F111" s="7" t="s">
        <v>83</v>
      </c>
      <c r="G111" s="1">
        <v>7</v>
      </c>
      <c r="H111" s="9">
        <f t="shared" si="103"/>
        <v>18.031619081252799</v>
      </c>
      <c r="I111" s="9">
        <f t="shared" si="104"/>
        <v>291.18161908125279</v>
      </c>
      <c r="J111" s="9">
        <f t="shared" si="105"/>
        <v>0.15844486055793405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1.9130521137305905</v>
      </c>
      <c r="P111" s="9">
        <f t="shared" si="108"/>
        <v>0.30311327540010441</v>
      </c>
      <c r="Q111" s="12">
        <f t="shared" si="109"/>
        <v>9.0933982620031314E-2</v>
      </c>
      <c r="R111" s="9">
        <f t="shared" si="110"/>
        <v>0.19436706250000002</v>
      </c>
      <c r="S111" s="13">
        <f t="shared" si="111"/>
        <v>0.46784666831105348</v>
      </c>
      <c r="T111" s="2">
        <f t="shared" si="112"/>
        <v>0.01</v>
      </c>
      <c r="U111" s="14">
        <f t="shared" si="113"/>
        <v>4.6784666831105352E-3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1.4628466683110537E-2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18.8648828845471</v>
      </c>
      <c r="E112" s="10">
        <f t="shared" si="122"/>
        <v>18.031619081252799</v>
      </c>
      <c r="F112" s="7" t="s">
        <v>83</v>
      </c>
      <c r="G112" s="1">
        <v>8</v>
      </c>
      <c r="H112" s="9">
        <f t="shared" si="103"/>
        <v>18.8648828845471</v>
      </c>
      <c r="I112" s="9">
        <f t="shared" si="104"/>
        <v>292.01488288454709</v>
      </c>
      <c r="J112" s="9">
        <f t="shared" si="105"/>
        <v>0.17430810235008215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2.2578290466638196</v>
      </c>
      <c r="P112" s="9">
        <f t="shared" si="108"/>
        <v>0.39355789655486545</v>
      </c>
      <c r="Q112" s="12">
        <f t="shared" si="109"/>
        <v>0.11806736896645963</v>
      </c>
      <c r="R112" s="9">
        <f t="shared" si="110"/>
        <v>0.19436706250000002</v>
      </c>
      <c r="S112" s="13">
        <f t="shared" si="111"/>
        <v>0.60744535338367633</v>
      </c>
      <c r="T112" s="2">
        <f t="shared" si="112"/>
        <v>0.01</v>
      </c>
      <c r="U112" s="14">
        <f t="shared" si="113"/>
        <v>6.0744535338367635E-3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1.6024453533836764E-2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18.635991035719101</v>
      </c>
      <c r="E113" s="10">
        <f t="shared" si="122"/>
        <v>18.8648828845471</v>
      </c>
      <c r="F113" s="7" t="s">
        <v>83</v>
      </c>
      <c r="G113" s="1">
        <v>9</v>
      </c>
      <c r="H113" s="9">
        <f t="shared" si="103"/>
        <v>18.635991035719101</v>
      </c>
      <c r="I113" s="9">
        <f t="shared" si="104"/>
        <v>291.78599103571906</v>
      </c>
      <c r="J113" s="9">
        <f t="shared" si="105"/>
        <v>0.16980795380017985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2.5121613584422877</v>
      </c>
      <c r="P113" s="9">
        <f t="shared" si="108"/>
        <v>0.42658497989296507</v>
      </c>
      <c r="Q113" s="12">
        <f t="shared" si="109"/>
        <v>0.12797549396788951</v>
      </c>
      <c r="R113" s="9">
        <f t="shared" si="110"/>
        <v>0.19436706250000002</v>
      </c>
      <c r="S113" s="13">
        <f t="shared" si="111"/>
        <v>0.65842171158958329</v>
      </c>
      <c r="T113" s="2">
        <f t="shared" si="112"/>
        <v>0.01</v>
      </c>
      <c r="U113" s="14">
        <f t="shared" si="113"/>
        <v>6.5842171158958327E-3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1.6534217115895831E-2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14.7826837578941</v>
      </c>
      <c r="E114" s="10">
        <f t="shared" si="122"/>
        <v>18.635991035719101</v>
      </c>
      <c r="F114" s="7" t="s">
        <v>83</v>
      </c>
      <c r="G114" s="1">
        <v>10</v>
      </c>
      <c r="H114" s="9">
        <f t="shared" si="103"/>
        <v>14.7826837578941</v>
      </c>
      <c r="I114" s="9">
        <f t="shared" si="104"/>
        <v>287.9326837578941</v>
      </c>
      <c r="J114" s="9">
        <f t="shared" si="105"/>
        <v>0.10864585199132117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2.7334665868826562</v>
      </c>
      <c r="P114" s="9">
        <f t="shared" si="108"/>
        <v>0.29697980622167491</v>
      </c>
      <c r="Q114" s="12">
        <f t="shared" si="109"/>
        <v>8.9093941866502477E-2</v>
      </c>
      <c r="R114" s="9">
        <f t="shared" si="110"/>
        <v>0.19436706250000002</v>
      </c>
      <c r="S114" s="13">
        <f t="shared" si="111"/>
        <v>0.45837983411671135</v>
      </c>
      <c r="T114" s="2">
        <f t="shared" si="112"/>
        <v>0.01</v>
      </c>
      <c r="U114" s="14">
        <f t="shared" si="113"/>
        <v>4.5837983411671137E-3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1.4533798341167112E-2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11.7994675220638</v>
      </c>
      <c r="E115" s="10">
        <f t="shared" si="122"/>
        <v>14.7826837578941</v>
      </c>
      <c r="F115" s="7" t="s">
        <v>83</v>
      </c>
      <c r="G115" s="1">
        <v>11</v>
      </c>
      <c r="H115" s="9">
        <f t="shared" si="103"/>
        <v>11.7994675220638</v>
      </c>
      <c r="I115" s="9">
        <f t="shared" si="104"/>
        <v>284.9494675220638</v>
      </c>
      <c r="J115" s="9">
        <f t="shared" si="105"/>
        <v>7.6253415576302497E-2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2.3146624416279322</v>
      </c>
      <c r="O115" s="9">
        <f t="shared" si="123"/>
        <v>0.76971454736638245</v>
      </c>
      <c r="P115" s="9">
        <f t="shared" si="108"/>
        <v>5.8693363255454337E-2</v>
      </c>
      <c r="Q115" s="12">
        <f t="shared" si="109"/>
        <v>1.7608008976636301E-2</v>
      </c>
      <c r="R115" s="9">
        <f t="shared" si="110"/>
        <v>0.19436706250000002</v>
      </c>
      <c r="S115" s="13">
        <f t="shared" si="111"/>
        <v>9.059152692929287E-2</v>
      </c>
      <c r="T115" s="2">
        <f t="shared" si="112"/>
        <v>0.01</v>
      </c>
      <c r="U115" s="14">
        <f t="shared" si="113"/>
        <v>9.0591526929292875E-4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6.3959152692929285E-3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6.3143015891856002</v>
      </c>
      <c r="E116" s="10">
        <f t="shared" si="122"/>
        <v>11.7994675220638</v>
      </c>
      <c r="F116" s="7" t="s">
        <v>85</v>
      </c>
      <c r="G116" s="1">
        <v>12</v>
      </c>
      <c r="H116" s="9">
        <f t="shared" si="103"/>
        <v>6.3143015891856002</v>
      </c>
      <c r="I116" s="9">
        <f t="shared" si="104"/>
        <v>279.4643015891856</v>
      </c>
      <c r="J116" s="9">
        <f t="shared" si="105"/>
        <v>3.8993244068679718E-2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1.3589113924442617</v>
      </c>
      <c r="P116" s="9">
        <f t="shared" si="108"/>
        <v>5.2988363593288505E-2</v>
      </c>
      <c r="Q116" s="12">
        <f t="shared" si="109"/>
        <v>1.5896509077986551E-2</v>
      </c>
      <c r="R116" s="9">
        <f t="shared" si="110"/>
        <v>0.19436706250000002</v>
      </c>
      <c r="S116" s="13">
        <f t="shared" si="111"/>
        <v>8.17860231745106E-2</v>
      </c>
      <c r="T116" s="2">
        <f t="shared" si="112"/>
        <v>0.01</v>
      </c>
      <c r="U116" s="14">
        <f t="shared" si="113"/>
        <v>8.1786023174510597E-4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6.3078602317451059E-3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5.6829524061318599</v>
      </c>
      <c r="E117" s="10">
        <f t="shared" si="122"/>
        <v>6.3143015891856002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5.7840900427419397</v>
      </c>
      <c r="E121" s="7"/>
      <c r="F121" s="7"/>
      <c r="G121" s="1">
        <v>1</v>
      </c>
      <c r="H121" s="9">
        <f t="shared" ref="H121:H132" si="124">E122</f>
        <v>5.7840900427419397</v>
      </c>
      <c r="I121" s="9">
        <f t="shared" ref="I121:I132" si="125">H121+273.15</f>
        <v>278.9340900427419</v>
      </c>
      <c r="J121" s="9">
        <f t="shared" ref="J121:J132" si="126">EXP(($C$15*(I121-$C$13))/($C$16*I121*$C$13))</f>
        <v>3.6494483347661644E-2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1.0389979409079271E-2</v>
      </c>
      <c r="Q121" s="12">
        <f t="shared" ref="Q121:Q132" si="130">P121*$B$123</f>
        <v>3.4286932049961594E-3</v>
      </c>
      <c r="R121" s="9">
        <f t="shared" ref="R121:R132" si="131">L121*$B$123</f>
        <v>9.3951000000000007E-2</v>
      </c>
      <c r="S121" s="13">
        <f t="shared" ref="S121:S132" si="132">Q121/R121</f>
        <v>3.6494483347661644E-2</v>
      </c>
      <c r="T121" s="2">
        <f t="shared" ref="T121:T132" si="133">$B$122/100</f>
        <v>0.01</v>
      </c>
      <c r="U121" s="14">
        <f t="shared" ref="U121:U132" si="134">S121*T121</f>
        <v>3.6494483347661647E-4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5.8549448334766167E-3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2.6925842158271398</v>
      </c>
      <c r="E122" s="10">
        <f t="shared" ref="E122:E133" si="145">D121</f>
        <v>5.7840900427419397</v>
      </c>
      <c r="F122" s="7" t="s">
        <v>83</v>
      </c>
      <c r="G122" s="1">
        <v>2</v>
      </c>
      <c r="H122" s="9">
        <f t="shared" si="124"/>
        <v>2.6925842158271398</v>
      </c>
      <c r="I122" s="9">
        <f t="shared" si="125"/>
        <v>275.84258421582712</v>
      </c>
      <c r="J122" s="9">
        <f t="shared" si="126"/>
        <v>2.4678672690438708E-2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0.55901002059092075</v>
      </c>
      <c r="P122" s="9">
        <f t="shared" si="129"/>
        <v>1.3795625328838736E-2</v>
      </c>
      <c r="Q122" s="12">
        <f t="shared" si="130"/>
        <v>4.5525563585167832E-3</v>
      </c>
      <c r="R122" s="9">
        <f t="shared" si="131"/>
        <v>9.3951000000000007E-2</v>
      </c>
      <c r="S122" s="13">
        <f t="shared" si="132"/>
        <v>4.8456709971333813E-2</v>
      </c>
      <c r="T122" s="2">
        <f t="shared" si="133"/>
        <v>0.01</v>
      </c>
      <c r="U122" s="14">
        <f t="shared" si="134"/>
        <v>4.8456709971333816E-4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5.9745670997133384E-3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6.2435031978894404</v>
      </c>
      <c r="E123" s="10">
        <f t="shared" si="145"/>
        <v>2.6925842158271398</v>
      </c>
      <c r="F123" s="7" t="s">
        <v>83</v>
      </c>
      <c r="G123" s="1">
        <v>3</v>
      </c>
      <c r="H123" s="9">
        <f t="shared" si="124"/>
        <v>6.2435031978894404</v>
      </c>
      <c r="I123" s="9">
        <f t="shared" si="125"/>
        <v>279.3935031978894</v>
      </c>
      <c r="J123" s="9">
        <f t="shared" si="126"/>
        <v>3.8650499829989887E-2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0.82991439526208199</v>
      </c>
      <c r="P123" s="9">
        <f t="shared" si="129"/>
        <v>3.2076606192983262E-2</v>
      </c>
      <c r="Q123" s="12">
        <f t="shared" si="130"/>
        <v>1.0585280043684477E-2</v>
      </c>
      <c r="R123" s="9">
        <f t="shared" si="131"/>
        <v>9.3951000000000007E-2</v>
      </c>
      <c r="S123" s="13">
        <f t="shared" si="132"/>
        <v>0.11266809340703639</v>
      </c>
      <c r="T123" s="2">
        <f t="shared" si="133"/>
        <v>0.01</v>
      </c>
      <c r="U123" s="14">
        <f t="shared" si="134"/>
        <v>1.1266809340703639E-3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6.6166809340703642E-3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7.9267642220757804</v>
      </c>
      <c r="E124" s="10">
        <f t="shared" si="145"/>
        <v>6.2435031978894404</v>
      </c>
      <c r="F124" s="7" t="s">
        <v>83</v>
      </c>
      <c r="G124" s="1">
        <v>4</v>
      </c>
      <c r="H124" s="9">
        <f t="shared" si="124"/>
        <v>7.9267642220757804</v>
      </c>
      <c r="I124" s="9">
        <f t="shared" si="125"/>
        <v>281.07676422207578</v>
      </c>
      <c r="J124" s="9">
        <f t="shared" si="126"/>
        <v>4.7620407849735175E-2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1.0825377890690986</v>
      </c>
      <c r="P124" s="9">
        <f t="shared" si="129"/>
        <v>5.1550891028221066E-2</v>
      </c>
      <c r="Q124" s="12">
        <f t="shared" si="130"/>
        <v>1.7011794039312952E-2</v>
      </c>
      <c r="R124" s="9">
        <f t="shared" si="131"/>
        <v>9.3951000000000007E-2</v>
      </c>
      <c r="S124" s="13">
        <f t="shared" si="132"/>
        <v>0.18107092036607328</v>
      </c>
      <c r="T124" s="2">
        <f t="shared" si="133"/>
        <v>0.01</v>
      </c>
      <c r="U124" s="14">
        <f t="shared" si="134"/>
        <v>1.8107092036607328E-3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7.3007092036607331E-3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10.2304261202897</v>
      </c>
      <c r="E125" s="10">
        <f t="shared" si="145"/>
        <v>7.9267642220757804</v>
      </c>
      <c r="F125" s="7" t="s">
        <v>83</v>
      </c>
      <c r="G125" s="1">
        <v>5</v>
      </c>
      <c r="H125" s="9">
        <f t="shared" si="124"/>
        <v>10.2304261202897</v>
      </c>
      <c r="I125" s="9">
        <f t="shared" si="125"/>
        <v>283.38042612028966</v>
      </c>
      <c r="J125" s="9">
        <f t="shared" si="126"/>
        <v>6.3109163628008849E-2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0.97943755313883374</v>
      </c>
      <c r="O125" s="9">
        <f t="shared" si="146"/>
        <v>0.33624934490204383</v>
      </c>
      <c r="P125" s="9">
        <f t="shared" si="129"/>
        <v>2.1220414927233866E-2</v>
      </c>
      <c r="Q125" s="12">
        <f t="shared" si="130"/>
        <v>7.0027369259871766E-3</v>
      </c>
      <c r="R125" s="9">
        <f t="shared" si="131"/>
        <v>9.3951000000000007E-2</v>
      </c>
      <c r="S125" s="13">
        <f t="shared" si="132"/>
        <v>7.4536055241425592E-2</v>
      </c>
      <c r="T125" s="2">
        <f t="shared" si="133"/>
        <v>0.01</v>
      </c>
      <c r="U125" s="14">
        <f t="shared" si="134"/>
        <v>7.4536055241425597E-4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6.2353605524142564E-3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11.4369488859037</v>
      </c>
      <c r="E126" s="10">
        <f t="shared" si="145"/>
        <v>10.2304261202897</v>
      </c>
      <c r="F126" s="7" t="s">
        <v>85</v>
      </c>
      <c r="G126" s="1">
        <v>6</v>
      </c>
      <c r="H126" s="9">
        <f t="shared" si="124"/>
        <v>11.4369488859037</v>
      </c>
      <c r="I126" s="9">
        <f t="shared" si="125"/>
        <v>284.58694888590367</v>
      </c>
      <c r="J126" s="9">
        <f t="shared" si="126"/>
        <v>7.3005498058083762E-2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0.59972892997480987</v>
      </c>
      <c r="P126" s="9">
        <f t="shared" si="129"/>
        <v>4.3783509232652632E-2</v>
      </c>
      <c r="Q126" s="12">
        <f t="shared" si="130"/>
        <v>1.4448558046775369E-2</v>
      </c>
      <c r="R126" s="9">
        <f t="shared" si="131"/>
        <v>9.3951000000000007E-2</v>
      </c>
      <c r="S126" s="13">
        <f t="shared" si="132"/>
        <v>0.15378823053267521</v>
      </c>
      <c r="T126" s="2">
        <f t="shared" si="133"/>
        <v>0.01</v>
      </c>
      <c r="U126" s="14">
        <f t="shared" si="134"/>
        <v>1.5378823053267521E-3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7.0278823053267518E-3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18.031619081252799</v>
      </c>
      <c r="E127" s="10">
        <f t="shared" si="145"/>
        <v>11.4369488859037</v>
      </c>
      <c r="F127" s="7" t="s">
        <v>83</v>
      </c>
      <c r="G127" s="1">
        <v>7</v>
      </c>
      <c r="H127" s="9">
        <f t="shared" si="124"/>
        <v>18.031619081252799</v>
      </c>
      <c r="I127" s="9">
        <f t="shared" si="125"/>
        <v>291.18161908125279</v>
      </c>
      <c r="J127" s="9">
        <f t="shared" si="126"/>
        <v>0.15844486055793405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0.8406454207421572</v>
      </c>
      <c r="P127" s="9">
        <f t="shared" si="129"/>
        <v>0.13319594646815691</v>
      </c>
      <c r="Q127" s="12">
        <f t="shared" si="130"/>
        <v>4.395466233449178E-2</v>
      </c>
      <c r="R127" s="9">
        <f t="shared" si="131"/>
        <v>9.3951000000000007E-2</v>
      </c>
      <c r="S127" s="13">
        <f t="shared" si="132"/>
        <v>0.46784666831105337</v>
      </c>
      <c r="T127" s="2">
        <f t="shared" si="133"/>
        <v>0.01</v>
      </c>
      <c r="U127" s="14">
        <f t="shared" si="134"/>
        <v>4.6784666831105335E-3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1.4628466683110533E-2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18.8648828845471</v>
      </c>
      <c r="E128" s="10">
        <f t="shared" si="145"/>
        <v>18.031619081252799</v>
      </c>
      <c r="F128" s="7" t="s">
        <v>83</v>
      </c>
      <c r="G128" s="1">
        <v>8</v>
      </c>
      <c r="H128" s="9">
        <f t="shared" si="124"/>
        <v>18.8648828845471</v>
      </c>
      <c r="I128" s="9">
        <f t="shared" si="125"/>
        <v>292.01488288454709</v>
      </c>
      <c r="J128" s="9">
        <f t="shared" si="126"/>
        <v>0.17430810235008215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0.99214947427400024</v>
      </c>
      <c r="P128" s="9">
        <f t="shared" si="129"/>
        <v>0.17293969210833263</v>
      </c>
      <c r="Q128" s="12">
        <f t="shared" si="130"/>
        <v>5.7070098395749773E-2</v>
      </c>
      <c r="R128" s="9">
        <f t="shared" si="131"/>
        <v>9.3951000000000007E-2</v>
      </c>
      <c r="S128" s="13">
        <f t="shared" si="132"/>
        <v>0.60744535338367622</v>
      </c>
      <c r="T128" s="2">
        <f t="shared" si="133"/>
        <v>0.01</v>
      </c>
      <c r="U128" s="14">
        <f t="shared" si="134"/>
        <v>6.0744535338367626E-3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1.6024453533836764E-2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18.635991035719101</v>
      </c>
      <c r="E129" s="10">
        <f t="shared" si="145"/>
        <v>18.8648828845471</v>
      </c>
      <c r="F129" s="7" t="s">
        <v>83</v>
      </c>
      <c r="G129" s="1">
        <v>9</v>
      </c>
      <c r="H129" s="9">
        <f t="shared" si="124"/>
        <v>18.635991035719101</v>
      </c>
      <c r="I129" s="9">
        <f t="shared" si="125"/>
        <v>291.78599103571906</v>
      </c>
      <c r="J129" s="9">
        <f t="shared" si="126"/>
        <v>0.16980795380017985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1.1039097821656676</v>
      </c>
      <c r="P129" s="9">
        <f t="shared" si="129"/>
        <v>0.18745266128955429</v>
      </c>
      <c r="Q129" s="12">
        <f t="shared" si="130"/>
        <v>6.1859378225552916E-2</v>
      </c>
      <c r="R129" s="9">
        <f t="shared" si="131"/>
        <v>9.3951000000000007E-2</v>
      </c>
      <c r="S129" s="13">
        <f t="shared" si="132"/>
        <v>0.65842171158958296</v>
      </c>
      <c r="T129" s="2">
        <f t="shared" si="133"/>
        <v>0.01</v>
      </c>
      <c r="U129" s="14">
        <f t="shared" si="134"/>
        <v>6.5842171158958301E-3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1.6534217115895831E-2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14.7826837578941</v>
      </c>
      <c r="E130" s="10">
        <f t="shared" si="145"/>
        <v>18.635991035719101</v>
      </c>
      <c r="F130" s="7" t="s">
        <v>83</v>
      </c>
      <c r="G130" s="1">
        <v>10</v>
      </c>
      <c r="H130" s="9">
        <f t="shared" si="124"/>
        <v>14.7826837578941</v>
      </c>
      <c r="I130" s="9">
        <f t="shared" si="125"/>
        <v>287.9326837578941</v>
      </c>
      <c r="J130" s="9">
        <f t="shared" si="126"/>
        <v>0.10864585199132117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1.2011571208761134</v>
      </c>
      <c r="P130" s="9">
        <f t="shared" si="129"/>
        <v>0.13050073877302767</v>
      </c>
      <c r="Q130" s="12">
        <f t="shared" si="130"/>
        <v>4.3065243795099135E-2</v>
      </c>
      <c r="R130" s="9">
        <f t="shared" si="131"/>
        <v>9.3951000000000007E-2</v>
      </c>
      <c r="S130" s="13">
        <f t="shared" si="132"/>
        <v>0.45837983411671118</v>
      </c>
      <c r="T130" s="2">
        <f t="shared" si="133"/>
        <v>0.01</v>
      </c>
      <c r="U130" s="14">
        <f t="shared" si="134"/>
        <v>4.583798341167112E-3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1.4533798341167112E-2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11.7994675220638</v>
      </c>
      <c r="E131" s="10">
        <f t="shared" si="145"/>
        <v>14.7826837578941</v>
      </c>
      <c r="F131" s="7" t="s">
        <v>83</v>
      </c>
      <c r="G131" s="1">
        <v>11</v>
      </c>
      <c r="H131" s="9">
        <f t="shared" si="124"/>
        <v>11.7994675220638</v>
      </c>
      <c r="I131" s="9">
        <f t="shared" si="125"/>
        <v>284.9494675220638</v>
      </c>
      <c r="J131" s="9">
        <f t="shared" si="126"/>
        <v>7.6253415576302497E-2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1.0171235629979314</v>
      </c>
      <c r="O131" s="9">
        <f t="shared" si="146"/>
        <v>0.33823281910515424</v>
      </c>
      <c r="P131" s="9">
        <f t="shared" si="129"/>
        <v>2.5791407716769674E-2</v>
      </c>
      <c r="Q131" s="12">
        <f t="shared" si="130"/>
        <v>8.5111645465339933E-3</v>
      </c>
      <c r="R131" s="9">
        <f t="shared" si="131"/>
        <v>9.3951000000000007E-2</v>
      </c>
      <c r="S131" s="13">
        <f t="shared" si="132"/>
        <v>9.0591526929292857E-2</v>
      </c>
      <c r="T131" s="2">
        <f t="shared" si="133"/>
        <v>0.01</v>
      </c>
      <c r="U131" s="14">
        <f t="shared" si="134"/>
        <v>9.0591526929292854E-4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6.3959152692929285E-3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6.3143015891856002</v>
      </c>
      <c r="E132" s="10">
        <f t="shared" si="145"/>
        <v>11.7994675220638</v>
      </c>
      <c r="F132" s="7" t="s">
        <v>85</v>
      </c>
      <c r="G132" s="1">
        <v>12</v>
      </c>
      <c r="H132" s="9">
        <f t="shared" si="124"/>
        <v>6.3143015891856002</v>
      </c>
      <c r="I132" s="9">
        <f t="shared" si="125"/>
        <v>279.4643015891856</v>
      </c>
      <c r="J132" s="9">
        <f t="shared" si="126"/>
        <v>3.8993244068679718E-2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0.5971414113883845</v>
      </c>
      <c r="P132" s="9">
        <f t="shared" si="129"/>
        <v>2.3284480797783159E-2</v>
      </c>
      <c r="Q132" s="12">
        <f t="shared" si="130"/>
        <v>7.6838786632684427E-3</v>
      </c>
      <c r="R132" s="9">
        <f t="shared" si="131"/>
        <v>9.3951000000000007E-2</v>
      </c>
      <c r="S132" s="13">
        <f t="shared" si="132"/>
        <v>8.1786023174510572E-2</v>
      </c>
      <c r="T132" s="2">
        <f t="shared" si="133"/>
        <v>0.01</v>
      </c>
      <c r="U132" s="14">
        <f t="shared" si="134"/>
        <v>8.1786023174510575E-4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6.3078602317451059E-3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5.6829524061318599</v>
      </c>
      <c r="E133" s="10">
        <f t="shared" si="145"/>
        <v>6.3143015891856002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5.7840900427419397</v>
      </c>
      <c r="E136" s="7"/>
      <c r="F136" s="7"/>
      <c r="G136" s="1">
        <v>1</v>
      </c>
      <c r="H136" s="9">
        <f t="shared" ref="H136:H147" si="147">E137</f>
        <v>5.7840900427419397</v>
      </c>
      <c r="I136" s="9">
        <f t="shared" ref="I136:I147" si="148">H136+273.15</f>
        <v>278.9340900427419</v>
      </c>
      <c r="J136" s="9">
        <f t="shared" ref="J136:J147" si="149">EXP(($C$15*(I136-$C$13))/($C$16*I136*$C$13))</f>
        <v>3.6494483347661644E-2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2.7701061554868931E-2</v>
      </c>
      <c r="Q136" s="12">
        <f t="shared" ref="Q136:Q147" si="153">P136*$B$138</f>
        <v>7.2022760042659223E-3</v>
      </c>
      <c r="R136" s="9">
        <f t="shared" ref="R136:R147" si="154">L136*$B$138</f>
        <v>0.19735245833333334</v>
      </c>
      <c r="S136" s="13">
        <f t="shared" ref="S136:S147" si="155">Q136/R136</f>
        <v>3.6494483347661644E-2</v>
      </c>
      <c r="T136" s="2">
        <f t="shared" ref="T136:T147" si="156">$B$137/100</f>
        <v>0.01</v>
      </c>
      <c r="U136" s="14">
        <f t="shared" ref="U136:U147" si="157">S136*T136</f>
        <v>3.6494483347661647E-4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5.8549448334766167E-3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2.6925842158271398</v>
      </c>
      <c r="E137" s="10">
        <f t="shared" ref="E137:E148" si="166">D136</f>
        <v>5.7840900427419397</v>
      </c>
      <c r="F137" s="7" t="s">
        <v>83</v>
      </c>
      <c r="G137" s="1">
        <v>2</v>
      </c>
      <c r="H137" s="9">
        <f t="shared" si="147"/>
        <v>2.6925842158271398</v>
      </c>
      <c r="I137" s="9">
        <f t="shared" si="148"/>
        <v>275.84258421582712</v>
      </c>
      <c r="J137" s="9">
        <f t="shared" si="149"/>
        <v>2.4678672690438708E-2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1.4903947717784645</v>
      </c>
      <c r="P137" s="9">
        <f t="shared" si="152"/>
        <v>3.6780964752261822E-2</v>
      </c>
      <c r="Q137" s="12">
        <f t="shared" si="153"/>
        <v>9.5630508355880744E-3</v>
      </c>
      <c r="R137" s="9">
        <f t="shared" si="154"/>
        <v>0.19735245833333334</v>
      </c>
      <c r="S137" s="13">
        <f t="shared" si="155"/>
        <v>4.8456709971333813E-2</v>
      </c>
      <c r="T137" s="2">
        <f t="shared" si="156"/>
        <v>0.01</v>
      </c>
      <c r="U137" s="14">
        <f t="shared" si="157"/>
        <v>4.8456709971333816E-4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5.9745670997133384E-3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6.2435031978894404</v>
      </c>
      <c r="E138" s="10">
        <f t="shared" si="166"/>
        <v>2.6925842158271398</v>
      </c>
      <c r="F138" s="7" t="s">
        <v>83</v>
      </c>
      <c r="G138" s="1">
        <v>3</v>
      </c>
      <c r="H138" s="9">
        <f t="shared" si="147"/>
        <v>6.2435031978894404</v>
      </c>
      <c r="I138" s="9">
        <f t="shared" si="148"/>
        <v>279.3935031978894</v>
      </c>
      <c r="J138" s="9">
        <f t="shared" si="149"/>
        <v>3.8650499829989887E-2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2.2126617236928694</v>
      </c>
      <c r="P138" s="9">
        <f t="shared" si="152"/>
        <v>8.5520481575416377E-2</v>
      </c>
      <c r="Q138" s="12">
        <f t="shared" si="153"/>
        <v>2.2235325209608258E-2</v>
      </c>
      <c r="R138" s="9">
        <f t="shared" si="154"/>
        <v>0.19735245833333334</v>
      </c>
      <c r="S138" s="13">
        <f t="shared" si="155"/>
        <v>0.11266809340703639</v>
      </c>
      <c r="T138" s="2">
        <f t="shared" si="156"/>
        <v>0.01</v>
      </c>
      <c r="U138" s="14">
        <f t="shared" si="157"/>
        <v>1.1266809340703639E-3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6.6166809340703642E-3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7.9267642220757804</v>
      </c>
      <c r="E139" s="10">
        <f t="shared" si="166"/>
        <v>6.2435031978894404</v>
      </c>
      <c r="F139" s="7" t="s">
        <v>83</v>
      </c>
      <c r="G139" s="1">
        <v>4</v>
      </c>
      <c r="H139" s="9">
        <f t="shared" si="147"/>
        <v>7.9267642220757804</v>
      </c>
      <c r="I139" s="9">
        <f t="shared" si="148"/>
        <v>281.07676422207578</v>
      </c>
      <c r="J139" s="9">
        <f t="shared" si="149"/>
        <v>4.7620407849735175E-2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2.88618915878412</v>
      </c>
      <c r="P139" s="9">
        <f t="shared" si="152"/>
        <v>0.13744150487278387</v>
      </c>
      <c r="Q139" s="12">
        <f t="shared" si="153"/>
        <v>3.5734791266923804E-2</v>
      </c>
      <c r="R139" s="9">
        <f t="shared" si="154"/>
        <v>0.19735245833333334</v>
      </c>
      <c r="S139" s="13">
        <f t="shared" si="155"/>
        <v>0.18107092036607331</v>
      </c>
      <c r="T139" s="2">
        <f t="shared" si="156"/>
        <v>0.01</v>
      </c>
      <c r="U139" s="14">
        <f t="shared" si="157"/>
        <v>1.810709203660733E-3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7.3007092036607331E-3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10.2304261202897</v>
      </c>
      <c r="E140" s="10">
        <f t="shared" si="166"/>
        <v>7.9267642220757804</v>
      </c>
      <c r="F140" s="7" t="s">
        <v>83</v>
      </c>
      <c r="G140" s="1">
        <v>5</v>
      </c>
      <c r="H140" s="9">
        <f t="shared" si="147"/>
        <v>10.2304261202897</v>
      </c>
      <c r="I140" s="9">
        <f t="shared" si="148"/>
        <v>283.38042612028966</v>
      </c>
      <c r="J140" s="9">
        <f t="shared" si="149"/>
        <v>6.3109163628008849E-2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3.5077955705780028</v>
      </c>
      <c r="P140" s="9">
        <f t="shared" si="152"/>
        <v>0.22137404463721186</v>
      </c>
      <c r="Q140" s="12">
        <f t="shared" si="153"/>
        <v>5.7557251605675083E-2</v>
      </c>
      <c r="R140" s="9">
        <f t="shared" si="154"/>
        <v>0.19735245833333334</v>
      </c>
      <c r="S140" s="13">
        <f t="shared" si="155"/>
        <v>0.29164699589634407</v>
      </c>
      <c r="T140" s="2">
        <f t="shared" si="156"/>
        <v>0.01</v>
      </c>
      <c r="U140" s="14">
        <f t="shared" si="157"/>
        <v>2.9164699589634409E-3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8.4064699589634397E-3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11.4369488859037</v>
      </c>
      <c r="E141" s="10">
        <f t="shared" si="166"/>
        <v>10.2304261202897</v>
      </c>
      <c r="F141" s="7" t="s">
        <v>85</v>
      </c>
      <c r="G141" s="1">
        <v>6</v>
      </c>
      <c r="H141" s="9">
        <f t="shared" si="147"/>
        <v>11.4369488859037</v>
      </c>
      <c r="I141" s="9">
        <f t="shared" si="148"/>
        <v>284.58694888590367</v>
      </c>
      <c r="J141" s="9">
        <f t="shared" si="149"/>
        <v>7.3005498058083762E-2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4.0454694426074571</v>
      </c>
      <c r="P141" s="9">
        <f t="shared" si="152"/>
        <v>0.29534151153631588</v>
      </c>
      <c r="Q141" s="12">
        <f t="shared" si="153"/>
        <v>7.6788792999442135E-2</v>
      </c>
      <c r="R141" s="9">
        <f t="shared" si="154"/>
        <v>0.19735245833333334</v>
      </c>
      <c r="S141" s="13">
        <f t="shared" si="155"/>
        <v>0.38909468697746802</v>
      </c>
      <c r="T141" s="2">
        <f t="shared" si="156"/>
        <v>0.01</v>
      </c>
      <c r="U141" s="14">
        <f t="shared" si="157"/>
        <v>3.8909468697746804E-3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9.3809468697746805E-3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18.031619081252799</v>
      </c>
      <c r="E142" s="10">
        <f t="shared" si="166"/>
        <v>11.4369488859037</v>
      </c>
      <c r="F142" s="7" t="s">
        <v>83</v>
      </c>
      <c r="G142" s="1">
        <v>7</v>
      </c>
      <c r="H142" s="9">
        <f t="shared" si="147"/>
        <v>18.031619081252799</v>
      </c>
      <c r="I142" s="9">
        <f t="shared" si="148"/>
        <v>291.18161908125279</v>
      </c>
      <c r="J142" s="9">
        <f t="shared" si="149"/>
        <v>0.15844486055793405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4.5091758477378079</v>
      </c>
      <c r="P142" s="9">
        <f t="shared" si="152"/>
        <v>0.71445573842602106</v>
      </c>
      <c r="Q142" s="12">
        <f t="shared" si="153"/>
        <v>0.1857584919907655</v>
      </c>
      <c r="R142" s="9">
        <f t="shared" si="154"/>
        <v>0.19735245833333334</v>
      </c>
      <c r="S142" s="13">
        <f t="shared" si="155"/>
        <v>0.94125248582926013</v>
      </c>
      <c r="T142" s="2">
        <f t="shared" si="156"/>
        <v>0.01</v>
      </c>
      <c r="U142" s="14">
        <f t="shared" si="157"/>
        <v>9.4125248582926022E-3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1.9362524858292603E-2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18.8648828845471</v>
      </c>
      <c r="E143" s="10">
        <f t="shared" si="166"/>
        <v>18.031619081252799</v>
      </c>
      <c r="F143" s="7" t="s">
        <v>83</v>
      </c>
      <c r="G143" s="1">
        <v>8</v>
      </c>
      <c r="H143" s="9">
        <f t="shared" si="147"/>
        <v>18.8648828845471</v>
      </c>
      <c r="I143" s="9">
        <f t="shared" si="148"/>
        <v>292.01488288454709</v>
      </c>
      <c r="J143" s="9">
        <f t="shared" si="149"/>
        <v>0.17430810235008215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4.5537680259784539</v>
      </c>
      <c r="P143" s="9">
        <f t="shared" si="152"/>
        <v>0.79375866315078392</v>
      </c>
      <c r="Q143" s="12">
        <f t="shared" si="153"/>
        <v>0.20637725241920382</v>
      </c>
      <c r="R143" s="9">
        <f t="shared" si="154"/>
        <v>0.19735245833333334</v>
      </c>
      <c r="S143" s="13">
        <f t="shared" si="155"/>
        <v>1.0457293218543413</v>
      </c>
      <c r="T143" s="2">
        <f t="shared" si="156"/>
        <v>0.01</v>
      </c>
      <c r="U143" s="14">
        <f t="shared" si="157"/>
        <v>1.0457293218543414E-2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2.0407293218543412E-2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18.635991035719101</v>
      </c>
      <c r="E144" s="10">
        <f t="shared" si="166"/>
        <v>18.8648828845471</v>
      </c>
      <c r="F144" s="7" t="s">
        <v>83</v>
      </c>
      <c r="G144" s="1">
        <v>9</v>
      </c>
      <c r="H144" s="9">
        <f t="shared" si="147"/>
        <v>18.635991035719101</v>
      </c>
      <c r="I144" s="9">
        <f t="shared" si="148"/>
        <v>291.78599103571906</v>
      </c>
      <c r="J144" s="9">
        <f t="shared" si="149"/>
        <v>0.16980795380017985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4.5190572794943371</v>
      </c>
      <c r="P144" s="9">
        <f t="shared" si="152"/>
        <v>0.76737186973674087</v>
      </c>
      <c r="Q144" s="12">
        <f t="shared" si="153"/>
        <v>0.19951668613155263</v>
      </c>
      <c r="R144" s="9">
        <f t="shared" si="154"/>
        <v>0.19735245833333334</v>
      </c>
      <c r="S144" s="13">
        <f t="shared" si="155"/>
        <v>1.0109663077749143</v>
      </c>
      <c r="T144" s="2">
        <f t="shared" si="156"/>
        <v>0.01</v>
      </c>
      <c r="U144" s="14">
        <f t="shared" si="157"/>
        <v>1.0109663077749144E-2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2.0059663077749146E-2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14.7826837578941</v>
      </c>
      <c r="E145" s="10">
        <f t="shared" si="166"/>
        <v>18.635991035719101</v>
      </c>
      <c r="F145" s="7" t="s">
        <v>83</v>
      </c>
      <c r="G145" s="1">
        <v>10</v>
      </c>
      <c r="H145" s="9">
        <f t="shared" si="147"/>
        <v>14.7826837578941</v>
      </c>
      <c r="I145" s="9">
        <f t="shared" si="148"/>
        <v>287.9326837578941</v>
      </c>
      <c r="J145" s="9">
        <f t="shared" si="149"/>
        <v>0.10864585199132117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4.5107333264242628</v>
      </c>
      <c r="P145" s="9">
        <f t="shared" si="152"/>
        <v>0.49007246535501026</v>
      </c>
      <c r="Q145" s="12">
        <f t="shared" si="153"/>
        <v>0.12741884099230266</v>
      </c>
      <c r="R145" s="9">
        <f t="shared" si="154"/>
        <v>0.19735245833333334</v>
      </c>
      <c r="S145" s="13">
        <f t="shared" si="155"/>
        <v>0.64564101237132288</v>
      </c>
      <c r="T145" s="2">
        <f t="shared" si="156"/>
        <v>0.01</v>
      </c>
      <c r="U145" s="14">
        <f t="shared" si="157"/>
        <v>6.456410123713229E-3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1.640641012371323E-2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11.7994675220638</v>
      </c>
      <c r="E146" s="10">
        <f t="shared" si="166"/>
        <v>14.7826837578941</v>
      </c>
      <c r="F146" s="7" t="s">
        <v>83</v>
      </c>
      <c r="G146" s="1">
        <v>11</v>
      </c>
      <c r="H146" s="9">
        <f t="shared" si="147"/>
        <v>11.7994675220638</v>
      </c>
      <c r="I146" s="9">
        <f t="shared" si="148"/>
        <v>284.9494675220638</v>
      </c>
      <c r="J146" s="9">
        <f t="shared" si="149"/>
        <v>7.6253415576302497E-2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4.7797087777359195</v>
      </c>
      <c r="P146" s="9">
        <f t="shared" si="152"/>
        <v>0.36446911976239793</v>
      </c>
      <c r="Q146" s="12">
        <f t="shared" si="153"/>
        <v>9.4761971138223461E-2</v>
      </c>
      <c r="R146" s="9">
        <f t="shared" si="154"/>
        <v>0.19735245833333334</v>
      </c>
      <c r="S146" s="13">
        <f t="shared" si="155"/>
        <v>0.48016615520526262</v>
      </c>
      <c r="T146" s="2">
        <f t="shared" si="156"/>
        <v>0.01</v>
      </c>
      <c r="U146" s="14">
        <f t="shared" si="157"/>
        <v>4.8016615520526263E-3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1.0291661552052626E-2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6.3143015891856002</v>
      </c>
      <c r="E147" s="10">
        <f t="shared" si="166"/>
        <v>11.7994675220638</v>
      </c>
      <c r="F147" s="7" t="s">
        <v>85</v>
      </c>
      <c r="G147" s="1">
        <v>12</v>
      </c>
      <c r="H147" s="9">
        <f t="shared" si="147"/>
        <v>6.3143015891856002</v>
      </c>
      <c r="I147" s="9">
        <f t="shared" si="148"/>
        <v>279.4643015891856</v>
      </c>
      <c r="J147" s="9">
        <f t="shared" si="149"/>
        <v>3.8993244068679718E-2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5.1742875746401884</v>
      </c>
      <c r="P147" s="9">
        <f t="shared" si="152"/>
        <v>0.20176225827948169</v>
      </c>
      <c r="Q147" s="12">
        <f t="shared" si="153"/>
        <v>5.2458187152665238E-2</v>
      </c>
      <c r="R147" s="9">
        <f t="shared" si="154"/>
        <v>0.19735245833333334</v>
      </c>
      <c r="S147" s="13">
        <f t="shared" si="155"/>
        <v>0.26580964633367787</v>
      </c>
      <c r="T147" s="2">
        <f t="shared" si="156"/>
        <v>0.01</v>
      </c>
      <c r="U147" s="14">
        <f t="shared" si="157"/>
        <v>2.6580964633367786E-3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8.1480964633367792E-3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5.6829524061318599</v>
      </c>
      <c r="E148" s="10">
        <f t="shared" si="166"/>
        <v>6.3143015891856002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16730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527190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228490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1280980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491810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2209211.3147947066</v>
      </c>
      <c r="J13" s="6" t="s">
        <v>37</v>
      </c>
      <c r="K13" s="6">
        <f>I13/(10000*1000)</f>
        <v>0.22092113147947068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2.5854627371935499</v>
      </c>
      <c r="E26" s="7"/>
      <c r="F26" s="7"/>
      <c r="G26" s="1">
        <v>1</v>
      </c>
      <c r="H26" s="9">
        <f t="shared" ref="H26:H37" si="0">E27</f>
        <v>2.5854627371935499</v>
      </c>
      <c r="I26" s="9">
        <f t="shared" ref="I26:I37" si="1">H26+273.15</f>
        <v>275.73546273719353</v>
      </c>
      <c r="J26" s="9">
        <f t="shared" ref="J26:J37" si="2">EXP(($C$15*(I26-$C$13))/($C$16*I26*$C$13))</f>
        <v>2.4342559306851599E-2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0.98665490608297712</v>
      </c>
      <c r="Q26" s="12">
        <f t="shared" ref="Q26:Q37" si="6">P26*$B$28</f>
        <v>9.8665490608297712E-2</v>
      </c>
      <c r="R26" s="9">
        <f t="shared" ref="R26:R37" si="7">L26*$B$28</f>
        <v>4.0532094166666672</v>
      </c>
      <c r="S26" s="13">
        <f t="shared" ref="S26:S37" si="8">Q26/R26</f>
        <v>2.4342559306851596E-2</v>
      </c>
      <c r="T26" s="2">
        <f t="shared" ref="T26:T37" si="9">$B$27/100</f>
        <v>0.34</v>
      </c>
      <c r="U26" s="14">
        <f t="shared" ref="U26:U37" si="10">S26*T26</f>
        <v>8.2764701643295441E-3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2.1176470164329546E-2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1394.1666666666667</v>
      </c>
      <c r="AU26" s="1">
        <f t="shared" ref="AU26:AU37" si="17">AT26*10000*AS26*0.67*AR26*AQ26</f>
        <v>2358105.2991121635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0.36339803223315698</v>
      </c>
      <c r="E27" s="10">
        <f t="shared" ref="E27:E38" si="18">D26</f>
        <v>2.5854627371935499</v>
      </c>
      <c r="F27" s="7" t="s">
        <v>83</v>
      </c>
      <c r="G27" s="1">
        <v>2</v>
      </c>
      <c r="H27" s="9">
        <f t="shared" si="0"/>
        <v>0.36339803223315698</v>
      </c>
      <c r="I27" s="9">
        <f t="shared" si="1"/>
        <v>273.51339803223311</v>
      </c>
      <c r="J27" s="9">
        <f t="shared" si="2"/>
        <v>1.8271557097891199E-2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80.077533427250358</v>
      </c>
      <c r="P27" s="9">
        <f t="shared" si="5"/>
        <v>1.463141224274296</v>
      </c>
      <c r="Q27" s="12">
        <f t="shared" si="6"/>
        <v>0.14631412242742961</v>
      </c>
      <c r="R27" s="9">
        <f t="shared" si="7"/>
        <v>4.0532094166666672</v>
      </c>
      <c r="S27" s="13">
        <f t="shared" si="8"/>
        <v>3.6098337733498451E-2</v>
      </c>
      <c r="T27" s="2">
        <f t="shared" si="9"/>
        <v>0.34</v>
      </c>
      <c r="U27" s="14">
        <f t="shared" si="10"/>
        <v>1.2273434829389473E-2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2.5173434829389475E-2</v>
      </c>
      <c r="AR27" s="9">
        <f t="shared" si="14"/>
        <v>119.21204166666666</v>
      </c>
      <c r="AS27" s="1">
        <f t="shared" si="15"/>
        <v>0.1</v>
      </c>
      <c r="AT27" s="1">
        <f t="shared" si="16"/>
        <v>1394.1666666666667</v>
      </c>
      <c r="AU27" s="1">
        <f t="shared" si="17"/>
        <v>2803187.1982153561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3.2847785841177299</v>
      </c>
      <c r="E28" s="10">
        <f t="shared" si="18"/>
        <v>0.36339803223315698</v>
      </c>
      <c r="F28" s="7" t="s">
        <v>83</v>
      </c>
      <c r="G28" s="1">
        <v>3</v>
      </c>
      <c r="H28" s="9">
        <f t="shared" si="0"/>
        <v>3.2847785841177299</v>
      </c>
      <c r="I28" s="9">
        <f t="shared" si="1"/>
        <v>276.43477858411768</v>
      </c>
      <c r="J28" s="9">
        <f t="shared" si="2"/>
        <v>2.6617198473190246E-2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119.14648636964273</v>
      </c>
      <c r="P28" s="9">
        <f t="shared" si="5"/>
        <v>3.1713456750840368</v>
      </c>
      <c r="Q28" s="12">
        <f t="shared" si="6"/>
        <v>0.31713456750840369</v>
      </c>
      <c r="R28" s="9">
        <f t="shared" si="7"/>
        <v>4.0532094166666672</v>
      </c>
      <c r="S28" s="13">
        <f t="shared" si="8"/>
        <v>7.8242828067150078E-2</v>
      </c>
      <c r="T28" s="2">
        <f t="shared" si="9"/>
        <v>0.34</v>
      </c>
      <c r="U28" s="14">
        <f t="shared" si="10"/>
        <v>2.6602561542831027E-2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3.9502561542831029E-2</v>
      </c>
      <c r="AR28" s="9">
        <f t="shared" si="14"/>
        <v>119.21204166666666</v>
      </c>
      <c r="AS28" s="1">
        <f t="shared" si="15"/>
        <v>0.1</v>
      </c>
      <c r="AT28" s="1">
        <f t="shared" si="16"/>
        <v>1394.1666666666667</v>
      </c>
      <c r="AU28" s="1">
        <f t="shared" si="17"/>
        <v>4398806.7406796459</v>
      </c>
    </row>
    <row r="29" spans="1:47" x14ac:dyDescent="0.15">
      <c r="C29" s="7">
        <v>3</v>
      </c>
      <c r="D29" s="8">
        <v>8.6267227180866097</v>
      </c>
      <c r="E29" s="10">
        <f t="shared" si="18"/>
        <v>3.2847785841177299</v>
      </c>
      <c r="F29" s="7" t="s">
        <v>83</v>
      </c>
      <c r="G29" s="1">
        <v>4</v>
      </c>
      <c r="H29" s="9">
        <f t="shared" si="0"/>
        <v>8.6267227180866097</v>
      </c>
      <c r="I29" s="9">
        <f t="shared" si="1"/>
        <v>281.7767227180866</v>
      </c>
      <c r="J29" s="9">
        <f t="shared" si="2"/>
        <v>5.1899689967602886E-2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156.50723486122536</v>
      </c>
      <c r="P29" s="9">
        <f t="shared" si="5"/>
        <v>8.1226769669844057</v>
      </c>
      <c r="Q29" s="12">
        <f t="shared" si="6"/>
        <v>0.81226769669844057</v>
      </c>
      <c r="R29" s="9">
        <f t="shared" si="7"/>
        <v>4.0532094166666672</v>
      </c>
      <c r="S29" s="13">
        <f t="shared" si="8"/>
        <v>0.20040111753377998</v>
      </c>
      <c r="T29" s="2">
        <f t="shared" si="9"/>
        <v>0.34</v>
      </c>
      <c r="U29" s="14">
        <f t="shared" si="10"/>
        <v>6.8136379961485194E-2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8.1036379961485189E-2</v>
      </c>
      <c r="AR29" s="9">
        <f t="shared" si="14"/>
        <v>119.21204166666666</v>
      </c>
      <c r="AS29" s="1">
        <f t="shared" si="15"/>
        <v>0.1</v>
      </c>
      <c r="AT29" s="1">
        <f t="shared" si="16"/>
        <v>1394.1666666666667</v>
      </c>
      <c r="AU29" s="1">
        <f t="shared" si="17"/>
        <v>9023804.0393496808</v>
      </c>
    </row>
    <row r="30" spans="1:47" x14ac:dyDescent="0.15">
      <c r="C30" s="7">
        <v>4</v>
      </c>
      <c r="D30" s="8">
        <v>10.5851214569922</v>
      </c>
      <c r="E30" s="10">
        <f t="shared" si="18"/>
        <v>8.6267227180866097</v>
      </c>
      <c r="F30" s="7" t="s">
        <v>83</v>
      </c>
      <c r="G30" s="1">
        <v>5</v>
      </c>
      <c r="H30" s="9">
        <f t="shared" si="0"/>
        <v>10.5851214569922</v>
      </c>
      <c r="I30" s="9">
        <f t="shared" si="1"/>
        <v>283.7351214569922</v>
      </c>
      <c r="J30" s="9">
        <f t="shared" si="2"/>
        <v>6.5878917126763095E-2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140.9653299995289</v>
      </c>
      <c r="O30" s="9">
        <f t="shared" si="19"/>
        <v>47.951322061378704</v>
      </c>
      <c r="P30" s="9">
        <f t="shared" si="5"/>
        <v>3.1589811722002947</v>
      </c>
      <c r="Q30" s="12">
        <f t="shared" si="6"/>
        <v>0.31589811722002947</v>
      </c>
      <c r="R30" s="9">
        <f t="shared" si="7"/>
        <v>4.0532094166666672</v>
      </c>
      <c r="S30" s="13">
        <f t="shared" si="8"/>
        <v>7.7937773439750377E-2</v>
      </c>
      <c r="T30" s="2">
        <f t="shared" si="9"/>
        <v>0.34</v>
      </c>
      <c r="U30" s="14">
        <f t="shared" si="10"/>
        <v>2.649884296951513E-2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3.9398842969515131E-2</v>
      </c>
      <c r="AR30" s="9">
        <f t="shared" si="14"/>
        <v>119.21204166666666</v>
      </c>
      <c r="AS30" s="1">
        <f t="shared" si="15"/>
        <v>0.1</v>
      </c>
      <c r="AT30" s="1">
        <f t="shared" si="16"/>
        <v>1394.1666666666667</v>
      </c>
      <c r="AU30" s="1">
        <f t="shared" si="17"/>
        <v>4387257.1615734659</v>
      </c>
    </row>
    <row r="31" spans="1:47" x14ac:dyDescent="0.15">
      <c r="C31" s="7">
        <v>5</v>
      </c>
      <c r="D31" s="8">
        <v>15.4558798987727</v>
      </c>
      <c r="E31" s="10">
        <f t="shared" si="18"/>
        <v>10.5851214569922</v>
      </c>
      <c r="F31" s="7" t="s">
        <v>85</v>
      </c>
      <c r="G31" s="1">
        <v>6</v>
      </c>
      <c r="H31" s="9">
        <f t="shared" si="0"/>
        <v>15.4558798987727</v>
      </c>
      <c r="I31" s="9">
        <f t="shared" si="1"/>
        <v>288.60587989877268</v>
      </c>
      <c r="J31" s="9">
        <f t="shared" si="2"/>
        <v>0.11756278135331001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85.324435055845072</v>
      </c>
      <c r="P31" s="9">
        <f t="shared" si="5"/>
        <v>10.030977902565015</v>
      </c>
      <c r="Q31" s="12">
        <f t="shared" si="6"/>
        <v>1.0030977902565015</v>
      </c>
      <c r="R31" s="9">
        <f t="shared" si="7"/>
        <v>4.0532094166666672</v>
      </c>
      <c r="S31" s="13">
        <f t="shared" si="8"/>
        <v>0.24748234969843785</v>
      </c>
      <c r="T31" s="2">
        <f t="shared" si="9"/>
        <v>0.34</v>
      </c>
      <c r="U31" s="14">
        <f t="shared" si="10"/>
        <v>8.4143998897468875E-2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9.7043998897468869E-2</v>
      </c>
      <c r="AR31" s="9">
        <f t="shared" si="14"/>
        <v>119.21204166666666</v>
      </c>
      <c r="AS31" s="1">
        <f t="shared" si="15"/>
        <v>0.1</v>
      </c>
      <c r="AT31" s="1">
        <f t="shared" si="16"/>
        <v>1394.1666666666667</v>
      </c>
      <c r="AU31" s="1">
        <f t="shared" si="17"/>
        <v>10806332.040767731</v>
      </c>
    </row>
    <row r="32" spans="1:47" x14ac:dyDescent="0.15">
      <c r="C32" s="7">
        <v>6</v>
      </c>
      <c r="D32" s="8">
        <v>21.0536986994003</v>
      </c>
      <c r="E32" s="10">
        <f t="shared" si="18"/>
        <v>15.4558798987727</v>
      </c>
      <c r="F32" s="7" t="s">
        <v>83</v>
      </c>
      <c r="G32" s="1">
        <v>7</v>
      </c>
      <c r="H32" s="9">
        <f t="shared" si="0"/>
        <v>21.0536986994003</v>
      </c>
      <c r="I32" s="9">
        <f t="shared" si="1"/>
        <v>294.20369869940026</v>
      </c>
      <c r="J32" s="9">
        <f t="shared" si="2"/>
        <v>0.22338418185407072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115.82555131994673</v>
      </c>
      <c r="P32" s="9">
        <f t="shared" si="5"/>
        <v>25.873596019402981</v>
      </c>
      <c r="Q32" s="12">
        <f t="shared" si="6"/>
        <v>2.5873596019402982</v>
      </c>
      <c r="R32" s="9">
        <f t="shared" si="7"/>
        <v>4.0532094166666672</v>
      </c>
      <c r="S32" s="13">
        <f t="shared" si="8"/>
        <v>0.63834836445932408</v>
      </c>
      <c r="T32" s="2">
        <f t="shared" si="9"/>
        <v>0.34</v>
      </c>
      <c r="U32" s="14">
        <f t="shared" si="10"/>
        <v>0.21703844391617019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0.2426884439161702</v>
      </c>
      <c r="AR32" s="9">
        <f t="shared" si="14"/>
        <v>119.21204166666666</v>
      </c>
      <c r="AS32" s="1">
        <f t="shared" si="15"/>
        <v>0.1</v>
      </c>
      <c r="AT32" s="1">
        <f t="shared" si="16"/>
        <v>1394.1666666666667</v>
      </c>
      <c r="AU32" s="1">
        <f t="shared" si="17"/>
        <v>27024565.52914964</v>
      </c>
    </row>
    <row r="33" spans="1:48" x14ac:dyDescent="0.15">
      <c r="C33" s="7">
        <v>7</v>
      </c>
      <c r="D33" s="8">
        <v>21.647980330099699</v>
      </c>
      <c r="E33" s="10">
        <f t="shared" si="18"/>
        <v>21.0536986994003</v>
      </c>
      <c r="F33" s="7" t="s">
        <v>83</v>
      </c>
      <c r="G33" s="1">
        <v>8</v>
      </c>
      <c r="H33" s="9">
        <f t="shared" si="0"/>
        <v>21.647980330099699</v>
      </c>
      <c r="I33" s="9">
        <f t="shared" si="1"/>
        <v>294.79798033009968</v>
      </c>
      <c r="J33" s="9">
        <f t="shared" si="2"/>
        <v>0.23879606740943993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130.48404946721041</v>
      </c>
      <c r="P33" s="9">
        <f t="shared" si="5"/>
        <v>31.159077872428671</v>
      </c>
      <c r="Q33" s="12">
        <f t="shared" si="6"/>
        <v>3.1159077872428673</v>
      </c>
      <c r="R33" s="9">
        <f t="shared" si="7"/>
        <v>4.0532094166666672</v>
      </c>
      <c r="S33" s="13">
        <f t="shared" si="8"/>
        <v>0.76875075204117371</v>
      </c>
      <c r="T33" s="2">
        <f t="shared" si="9"/>
        <v>0.34</v>
      </c>
      <c r="U33" s="14">
        <f t="shared" si="10"/>
        <v>0.26137525569399905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0.28702525569399906</v>
      </c>
      <c r="AR33" s="9">
        <f t="shared" si="14"/>
        <v>119.21204166666666</v>
      </c>
      <c r="AS33" s="1">
        <f t="shared" si="15"/>
        <v>0.1</v>
      </c>
      <c r="AT33" s="1">
        <f t="shared" si="16"/>
        <v>1394.1666666666667</v>
      </c>
      <c r="AU33" s="1">
        <f t="shared" si="17"/>
        <v>31961690.082378831</v>
      </c>
    </row>
    <row r="34" spans="1:48" x14ac:dyDescent="0.15">
      <c r="C34" s="7">
        <v>8</v>
      </c>
      <c r="D34" s="8">
        <v>22.903014198329998</v>
      </c>
      <c r="E34" s="10">
        <f t="shared" si="18"/>
        <v>21.647980330099699</v>
      </c>
      <c r="F34" s="7" t="s">
        <v>83</v>
      </c>
      <c r="G34" s="1">
        <v>9</v>
      </c>
      <c r="H34" s="9">
        <f t="shared" si="0"/>
        <v>22.903014198329998</v>
      </c>
      <c r="I34" s="9">
        <f t="shared" si="1"/>
        <v>296.05301419832995</v>
      </c>
      <c r="J34" s="9">
        <f t="shared" si="2"/>
        <v>0.27468521494670373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139.85706576144841</v>
      </c>
      <c r="P34" s="9">
        <f t="shared" si="5"/>
        <v>38.416668170498738</v>
      </c>
      <c r="Q34" s="12">
        <f t="shared" si="6"/>
        <v>3.841666817049874</v>
      </c>
      <c r="R34" s="9">
        <f t="shared" si="7"/>
        <v>4.0532094166666672</v>
      </c>
      <c r="S34" s="13">
        <f t="shared" si="8"/>
        <v>0.94780861833910268</v>
      </c>
      <c r="T34" s="2">
        <f t="shared" si="9"/>
        <v>0.34</v>
      </c>
      <c r="U34" s="14">
        <f t="shared" si="10"/>
        <v>0.32225493023529495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0.34790493023529495</v>
      </c>
      <c r="AR34" s="9">
        <f t="shared" si="14"/>
        <v>119.21204166666666</v>
      </c>
      <c r="AS34" s="1">
        <f t="shared" si="15"/>
        <v>0.1</v>
      </c>
      <c r="AT34" s="1">
        <f t="shared" si="16"/>
        <v>1394.1666666666667</v>
      </c>
      <c r="AU34" s="1">
        <f t="shared" si="17"/>
        <v>38740944.699886933</v>
      </c>
    </row>
    <row r="35" spans="1:48" x14ac:dyDescent="0.15">
      <c r="C35" s="7">
        <v>9</v>
      </c>
      <c r="D35" s="8">
        <v>18.578468948147599</v>
      </c>
      <c r="E35" s="10">
        <f t="shared" si="18"/>
        <v>22.903014198329998</v>
      </c>
      <c r="F35" s="7" t="s">
        <v>83</v>
      </c>
      <c r="G35" s="1">
        <v>10</v>
      </c>
      <c r="H35" s="9">
        <f t="shared" si="0"/>
        <v>18.578468948147599</v>
      </c>
      <c r="I35" s="9">
        <f t="shared" si="1"/>
        <v>291.72846894814757</v>
      </c>
      <c r="J35" s="9">
        <f t="shared" si="2"/>
        <v>0.1686943333475108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141.97249175761635</v>
      </c>
      <c r="P35" s="9">
        <f t="shared" si="5"/>
        <v>23.949954850736063</v>
      </c>
      <c r="Q35" s="12">
        <f t="shared" si="6"/>
        <v>2.3949954850736064</v>
      </c>
      <c r="R35" s="9">
        <f t="shared" si="7"/>
        <v>4.0532094166666672</v>
      </c>
      <c r="S35" s="13">
        <f t="shared" si="8"/>
        <v>0.59088866102636139</v>
      </c>
      <c r="T35" s="2">
        <f t="shared" si="9"/>
        <v>0.34</v>
      </c>
      <c r="U35" s="14">
        <f t="shared" si="10"/>
        <v>0.2009021447489629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0.2265521447489629</v>
      </c>
      <c r="AR35" s="9">
        <f t="shared" si="14"/>
        <v>119.21204166666666</v>
      </c>
      <c r="AS35" s="1">
        <f t="shared" si="15"/>
        <v>0.1</v>
      </c>
      <c r="AT35" s="1">
        <f t="shared" si="16"/>
        <v>1394.1666666666667</v>
      </c>
      <c r="AU35" s="1">
        <f t="shared" si="17"/>
        <v>25227708.343840946</v>
      </c>
    </row>
    <row r="36" spans="1:48" x14ac:dyDescent="0.15">
      <c r="C36" s="7">
        <v>10</v>
      </c>
      <c r="D36" s="8">
        <v>13.825674212021299</v>
      </c>
      <c r="E36" s="10">
        <f t="shared" si="18"/>
        <v>18.578468948147599</v>
      </c>
      <c r="F36" s="7" t="s">
        <v>83</v>
      </c>
      <c r="G36" s="1">
        <v>11</v>
      </c>
      <c r="H36" s="9">
        <f t="shared" si="0"/>
        <v>13.825674212021299</v>
      </c>
      <c r="I36" s="9">
        <f t="shared" si="1"/>
        <v>286.97567421202126</v>
      </c>
      <c r="J36" s="9">
        <f t="shared" si="2"/>
        <v>9.7059374946600455E-2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112.12141006153628</v>
      </c>
      <c r="O36" s="9">
        <f t="shared" si="19"/>
        <v>46.433221012010662</v>
      </c>
      <c r="P36" s="9">
        <f t="shared" si="5"/>
        <v>4.5067794081831094</v>
      </c>
      <c r="Q36" s="12">
        <f t="shared" si="6"/>
        <v>0.45067794081831097</v>
      </c>
      <c r="R36" s="9">
        <f t="shared" si="7"/>
        <v>4.0532094166666672</v>
      </c>
      <c r="S36" s="13">
        <f t="shared" si="8"/>
        <v>0.11119039124036811</v>
      </c>
      <c r="T36" s="2">
        <f t="shared" si="9"/>
        <v>0.34</v>
      </c>
      <c r="U36" s="14">
        <f t="shared" si="10"/>
        <v>3.7804733021725163E-2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5.0704733021725165E-2</v>
      </c>
      <c r="AR36" s="9">
        <f t="shared" si="14"/>
        <v>119.21204166666666</v>
      </c>
      <c r="AS36" s="1">
        <f t="shared" si="15"/>
        <v>0.1</v>
      </c>
      <c r="AT36" s="1">
        <f t="shared" si="16"/>
        <v>1394.1666666666667</v>
      </c>
      <c r="AU36" s="1">
        <f t="shared" si="17"/>
        <v>5646224.2621530471</v>
      </c>
    </row>
    <row r="37" spans="1:48" x14ac:dyDescent="0.15">
      <c r="C37" s="7">
        <v>11</v>
      </c>
      <c r="D37" s="8">
        <v>10.5682810381814</v>
      </c>
      <c r="E37" s="10">
        <f t="shared" si="18"/>
        <v>13.825674212021299</v>
      </c>
      <c r="F37" s="7" t="s">
        <v>85</v>
      </c>
      <c r="G37" s="1">
        <v>12</v>
      </c>
      <c r="H37" s="9">
        <f t="shared" si="0"/>
        <v>10.5682810381814</v>
      </c>
      <c r="I37" s="9">
        <f t="shared" si="1"/>
        <v>283.71828103818137</v>
      </c>
      <c r="J37" s="9">
        <f t="shared" si="2"/>
        <v>6.5744865386421991E-2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82.458535770494223</v>
      </c>
      <c r="P37" s="9">
        <f t="shared" si="5"/>
        <v>5.4212253341926049</v>
      </c>
      <c r="Q37" s="12">
        <f t="shared" si="6"/>
        <v>0.54212253341926053</v>
      </c>
      <c r="R37" s="9">
        <f t="shared" si="7"/>
        <v>4.0532094166666672</v>
      </c>
      <c r="S37" s="13">
        <f t="shared" si="8"/>
        <v>0.13375142453534972</v>
      </c>
      <c r="T37" s="2">
        <f t="shared" si="9"/>
        <v>0.34</v>
      </c>
      <c r="U37" s="14">
        <f t="shared" si="10"/>
        <v>4.547548434201891E-2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5.8375484342018912E-2</v>
      </c>
      <c r="AR37" s="9">
        <f t="shared" si="14"/>
        <v>119.21204166666666</v>
      </c>
      <c r="AS37" s="1">
        <f t="shared" si="15"/>
        <v>0.1</v>
      </c>
      <c r="AT37" s="1">
        <f t="shared" si="16"/>
        <v>1394.1666666666667</v>
      </c>
      <c r="AU37" s="1">
        <f t="shared" si="17"/>
        <v>6500400.581255802</v>
      </c>
      <c r="AV37" s="1">
        <f>SUM(AU26:AU37)</f>
        <v>168879025.97836325</v>
      </c>
    </row>
    <row r="38" spans="1:48" x14ac:dyDescent="0.15">
      <c r="C38" s="7">
        <v>12</v>
      </c>
      <c r="D38" s="8">
        <v>3.8258513276610402</v>
      </c>
      <c r="E38" s="10">
        <f t="shared" si="18"/>
        <v>10.5682810381814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2.5854627371935499</v>
      </c>
      <c r="E42" s="7"/>
      <c r="F42" s="7"/>
      <c r="G42" s="1">
        <v>1</v>
      </c>
      <c r="H42" s="9">
        <f t="shared" ref="H42:H53" si="20">E43</f>
        <v>2.5854627371935499</v>
      </c>
      <c r="I42" s="9">
        <f t="shared" ref="I42:I53" si="21">H42+273.15</f>
        <v>275.73546273719353</v>
      </c>
      <c r="J42" s="9">
        <f t="shared" ref="J42:J53" si="22">EXP(($C$15*(I42-$C$13))/($C$16*I42*$C$13))</f>
        <v>2.4342559306851599E-2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1.4327117562038845</v>
      </c>
      <c r="Q42" s="12">
        <f t="shared" ref="Q42:Q53" si="26">P42*$B$44</f>
        <v>0.34385082148893226</v>
      </c>
      <c r="R42" s="9">
        <f t="shared" ref="R42:R53" si="27">L42*$B$44</f>
        <v>14.125500000000001</v>
      </c>
      <c r="S42" s="13">
        <f t="shared" ref="S42:S53" si="28">Q42/R42</f>
        <v>2.4342559306851596E-2</v>
      </c>
      <c r="T42" s="2">
        <f t="shared" ref="T42:T53" si="29">$B$43/100</f>
        <v>0.43</v>
      </c>
      <c r="U42" s="14">
        <f t="shared" ref="U42:U53" si="30">S42*T42</f>
        <v>1.0467300501946187E-2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1.8887300501946185E-2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43932.5</v>
      </c>
      <c r="AU42" s="1">
        <f t="shared" ref="AU42:AU53" si="38">AT42*10000*AS42*0.67*AR42*AQ42</f>
        <v>182627420.24766883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0.36339803223315698</v>
      </c>
      <c r="E43" s="10">
        <f t="shared" ref="E43:E54" si="40">D42</f>
        <v>2.5854627371935499</v>
      </c>
      <c r="F43" s="7" t="s">
        <v>83</v>
      </c>
      <c r="G43" s="1">
        <v>2</v>
      </c>
      <c r="H43" s="9">
        <f t="shared" si="20"/>
        <v>0.36339803223315698</v>
      </c>
      <c r="I43" s="9">
        <f t="shared" si="21"/>
        <v>273.51339803223311</v>
      </c>
      <c r="J43" s="9">
        <f t="shared" si="22"/>
        <v>1.8271557097891199E-2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116.27978824379612</v>
      </c>
      <c r="P43" s="9">
        <f t="shared" si="25"/>
        <v>2.1246127902272187</v>
      </c>
      <c r="Q43" s="12">
        <f t="shared" si="26"/>
        <v>0.50990706965453247</v>
      </c>
      <c r="R43" s="9">
        <f t="shared" si="27"/>
        <v>14.125500000000001</v>
      </c>
      <c r="S43" s="13">
        <f t="shared" si="28"/>
        <v>3.6098337733498458E-2</v>
      </c>
      <c r="T43" s="2">
        <f t="shared" si="29"/>
        <v>0.43</v>
      </c>
      <c r="U43" s="14">
        <f t="shared" si="30"/>
        <v>1.5522285225404336E-2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2.3942285225404335E-2</v>
      </c>
      <c r="AR43" s="9">
        <f t="shared" si="35"/>
        <v>136.875</v>
      </c>
      <c r="AS43" s="1">
        <f t="shared" si="36"/>
        <v>0.24</v>
      </c>
      <c r="AT43" s="1">
        <f t="shared" si="37"/>
        <v>43932.5</v>
      </c>
      <c r="AU43" s="1">
        <f t="shared" si="38"/>
        <v>231505703.26865488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3.2847785841177299</v>
      </c>
      <c r="E44" s="10">
        <f t="shared" si="40"/>
        <v>0.36339803223315698</v>
      </c>
      <c r="F44" s="7" t="s">
        <v>83</v>
      </c>
      <c r="G44" s="1">
        <v>3</v>
      </c>
      <c r="H44" s="9">
        <f t="shared" si="20"/>
        <v>3.2847785841177299</v>
      </c>
      <c r="I44" s="9">
        <f t="shared" si="21"/>
        <v>276.43477858411768</v>
      </c>
      <c r="J44" s="9">
        <f t="shared" si="22"/>
        <v>2.6617198473190246E-2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173.0114254535689</v>
      </c>
      <c r="P44" s="9">
        <f t="shared" si="25"/>
        <v>4.605079449427202</v>
      </c>
      <c r="Q44" s="12">
        <f t="shared" si="26"/>
        <v>1.1052190678625284</v>
      </c>
      <c r="R44" s="9">
        <f t="shared" si="27"/>
        <v>14.125500000000001</v>
      </c>
      <c r="S44" s="13">
        <f t="shared" si="28"/>
        <v>7.8242828067150078E-2</v>
      </c>
      <c r="T44" s="2">
        <f t="shared" si="29"/>
        <v>0.43</v>
      </c>
      <c r="U44" s="14">
        <f t="shared" si="30"/>
        <v>3.3644416068874534E-2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4.2064416068874531E-2</v>
      </c>
      <c r="AR44" s="9">
        <f t="shared" si="35"/>
        <v>136.875</v>
      </c>
      <c r="AS44" s="1">
        <f t="shared" si="36"/>
        <v>0.24</v>
      </c>
      <c r="AT44" s="1">
        <f t="shared" si="37"/>
        <v>43932.5</v>
      </c>
      <c r="AU44" s="1">
        <f t="shared" si="38"/>
        <v>406734450.48918253</v>
      </c>
    </row>
    <row r="45" spans="1:48" x14ac:dyDescent="0.15">
      <c r="C45" s="7">
        <v>3</v>
      </c>
      <c r="D45" s="7">
        <f t="shared" si="39"/>
        <v>8.6267227180866097</v>
      </c>
      <c r="E45" s="10">
        <f t="shared" si="40"/>
        <v>3.2847785841177299</v>
      </c>
      <c r="F45" s="7" t="s">
        <v>83</v>
      </c>
      <c r="G45" s="1">
        <v>4</v>
      </c>
      <c r="H45" s="9">
        <f t="shared" si="20"/>
        <v>8.6267227180866097</v>
      </c>
      <c r="I45" s="9">
        <f t="shared" si="21"/>
        <v>281.7767227180866</v>
      </c>
      <c r="J45" s="9">
        <f t="shared" si="22"/>
        <v>5.1899689967602886E-2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227.2625960041417</v>
      </c>
      <c r="P45" s="9">
        <f t="shared" si="25"/>
        <v>11.79485827384754</v>
      </c>
      <c r="Q45" s="12">
        <f t="shared" si="26"/>
        <v>2.8307659857234095</v>
      </c>
      <c r="R45" s="9">
        <f t="shared" si="27"/>
        <v>14.125500000000001</v>
      </c>
      <c r="S45" s="13">
        <f t="shared" si="28"/>
        <v>0.20040111753378001</v>
      </c>
      <c r="T45" s="2">
        <f t="shared" si="29"/>
        <v>0.43</v>
      </c>
      <c r="U45" s="14">
        <f t="shared" si="30"/>
        <v>8.6172480539525406E-2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9.4592480539525417E-2</v>
      </c>
      <c r="AR45" s="9">
        <f t="shared" si="35"/>
        <v>136.875</v>
      </c>
      <c r="AS45" s="1">
        <f t="shared" si="36"/>
        <v>0.24</v>
      </c>
      <c r="AT45" s="1">
        <f t="shared" si="37"/>
        <v>43932.5</v>
      </c>
      <c r="AU45" s="1">
        <f t="shared" si="38"/>
        <v>914645303.28096783</v>
      </c>
    </row>
    <row r="46" spans="1:48" x14ac:dyDescent="0.15">
      <c r="C46" s="7">
        <v>4</v>
      </c>
      <c r="D46" s="7">
        <f t="shared" si="39"/>
        <v>10.5851214569922</v>
      </c>
      <c r="E46" s="10">
        <f t="shared" si="40"/>
        <v>8.6267227180866097</v>
      </c>
      <c r="F46" s="7" t="s">
        <v>83</v>
      </c>
      <c r="G46" s="1">
        <v>5</v>
      </c>
      <c r="H46" s="9">
        <f t="shared" si="20"/>
        <v>10.5851214569922</v>
      </c>
      <c r="I46" s="9">
        <f t="shared" si="21"/>
        <v>283.7351214569922</v>
      </c>
      <c r="J46" s="9">
        <f t="shared" si="22"/>
        <v>6.5878917126763095E-2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204.69435084377943</v>
      </c>
      <c r="O46" s="9">
        <f t="shared" si="41"/>
        <v>69.629636886514731</v>
      </c>
      <c r="P46" s="9">
        <f t="shared" si="25"/>
        <v>4.5871250780133108</v>
      </c>
      <c r="Q46" s="12">
        <f t="shared" si="26"/>
        <v>1.1009100187231946</v>
      </c>
      <c r="R46" s="9">
        <f t="shared" si="27"/>
        <v>14.125500000000001</v>
      </c>
      <c r="S46" s="13">
        <f t="shared" si="28"/>
        <v>7.7937773439750418E-2</v>
      </c>
      <c r="T46" s="2">
        <f t="shared" si="29"/>
        <v>0.43</v>
      </c>
      <c r="U46" s="14">
        <f t="shared" si="30"/>
        <v>3.3513242579092682E-2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4.1933242579092679E-2</v>
      </c>
      <c r="AR46" s="9">
        <f t="shared" si="35"/>
        <v>136.875</v>
      </c>
      <c r="AS46" s="1">
        <f t="shared" si="36"/>
        <v>0.24</v>
      </c>
      <c r="AT46" s="1">
        <f t="shared" si="37"/>
        <v>43932.5</v>
      </c>
      <c r="AU46" s="1">
        <f t="shared" si="38"/>
        <v>405466091.57038015</v>
      </c>
    </row>
    <row r="47" spans="1:48" x14ac:dyDescent="0.15">
      <c r="C47" s="7">
        <v>5</v>
      </c>
      <c r="D47" s="7">
        <f t="shared" si="39"/>
        <v>15.4558798987727</v>
      </c>
      <c r="E47" s="10">
        <f t="shared" si="40"/>
        <v>10.5851214569922</v>
      </c>
      <c r="F47" s="7" t="s">
        <v>85</v>
      </c>
      <c r="G47" s="1">
        <v>6</v>
      </c>
      <c r="H47" s="9">
        <f t="shared" si="20"/>
        <v>15.4558798987727</v>
      </c>
      <c r="I47" s="9">
        <f t="shared" si="21"/>
        <v>288.60587989877268</v>
      </c>
      <c r="J47" s="9">
        <f t="shared" si="22"/>
        <v>0.11756278135331001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123.8987618085014</v>
      </c>
      <c r="P47" s="9">
        <f t="shared" si="25"/>
        <v>14.565883044438687</v>
      </c>
      <c r="Q47" s="12">
        <f t="shared" si="26"/>
        <v>3.4958119306652846</v>
      </c>
      <c r="R47" s="9">
        <f t="shared" si="27"/>
        <v>14.125500000000001</v>
      </c>
      <c r="S47" s="13">
        <f t="shared" si="28"/>
        <v>0.24748234969843788</v>
      </c>
      <c r="T47" s="2">
        <f t="shared" si="29"/>
        <v>0.43</v>
      </c>
      <c r="U47" s="14">
        <f t="shared" si="30"/>
        <v>0.10641741037032829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0.1148374103703283</v>
      </c>
      <c r="AR47" s="9">
        <f t="shared" si="35"/>
        <v>136.875</v>
      </c>
      <c r="AS47" s="1">
        <f t="shared" si="36"/>
        <v>0.24</v>
      </c>
      <c r="AT47" s="1">
        <f t="shared" si="37"/>
        <v>43932.5</v>
      </c>
      <c r="AU47" s="1">
        <f t="shared" si="38"/>
        <v>1110400080.8212326</v>
      </c>
    </row>
    <row r="48" spans="1:48" x14ac:dyDescent="0.15">
      <c r="C48" s="7">
        <v>6</v>
      </c>
      <c r="D48" s="7">
        <f t="shared" si="39"/>
        <v>21.0536986994003</v>
      </c>
      <c r="E48" s="10">
        <f t="shared" si="40"/>
        <v>15.4558798987727</v>
      </c>
      <c r="F48" s="7" t="s">
        <v>83</v>
      </c>
      <c r="G48" s="1">
        <v>7</v>
      </c>
      <c r="H48" s="9">
        <f t="shared" si="20"/>
        <v>21.0536986994003</v>
      </c>
      <c r="I48" s="9">
        <f t="shared" si="21"/>
        <v>294.20369869940026</v>
      </c>
      <c r="J48" s="9">
        <f t="shared" si="22"/>
        <v>0.22338418185407072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168.18912876406273</v>
      </c>
      <c r="P48" s="9">
        <f t="shared" si="25"/>
        <v>37.570790925709105</v>
      </c>
      <c r="Q48" s="12">
        <f t="shared" si="26"/>
        <v>9.016989822170185</v>
      </c>
      <c r="R48" s="9">
        <f t="shared" si="27"/>
        <v>14.125500000000001</v>
      </c>
      <c r="S48" s="13">
        <f t="shared" si="28"/>
        <v>0.63834836445932419</v>
      </c>
      <c r="T48" s="2">
        <f t="shared" si="29"/>
        <v>0.43</v>
      </c>
      <c r="U48" s="14">
        <f t="shared" si="30"/>
        <v>0.27448979671750939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0.2900897967175094</v>
      </c>
      <c r="AR48" s="9">
        <f t="shared" si="35"/>
        <v>136.875</v>
      </c>
      <c r="AS48" s="1">
        <f t="shared" si="36"/>
        <v>0.24</v>
      </c>
      <c r="AT48" s="1">
        <f t="shared" si="37"/>
        <v>43932.5</v>
      </c>
      <c r="AU48" s="1">
        <f t="shared" si="38"/>
        <v>2804972113.8936934</v>
      </c>
    </row>
    <row r="49" spans="1:48" x14ac:dyDescent="0.15">
      <c r="C49" s="7">
        <v>7</v>
      </c>
      <c r="D49" s="7">
        <f t="shared" si="39"/>
        <v>21.647980330099699</v>
      </c>
      <c r="E49" s="10">
        <f t="shared" si="40"/>
        <v>21.0536986994003</v>
      </c>
      <c r="F49" s="7" t="s">
        <v>83</v>
      </c>
      <c r="G49" s="1">
        <v>8</v>
      </c>
      <c r="H49" s="9">
        <f t="shared" si="20"/>
        <v>21.647980330099699</v>
      </c>
      <c r="I49" s="9">
        <f t="shared" si="21"/>
        <v>294.79798033009968</v>
      </c>
      <c r="J49" s="9">
        <f t="shared" si="22"/>
        <v>0.23879606740943993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189.47458783835361</v>
      </c>
      <c r="P49" s="9">
        <f t="shared" si="25"/>
        <v>45.245786449823335</v>
      </c>
      <c r="Q49" s="12">
        <f t="shared" si="26"/>
        <v>10.8589887479576</v>
      </c>
      <c r="R49" s="9">
        <f t="shared" si="27"/>
        <v>14.125500000000001</v>
      </c>
      <c r="S49" s="13">
        <f t="shared" si="28"/>
        <v>0.76875075204117371</v>
      </c>
      <c r="T49" s="2">
        <f t="shared" si="29"/>
        <v>0.43</v>
      </c>
      <c r="U49" s="14">
        <f t="shared" si="30"/>
        <v>0.33056282337770471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0.34616282337770471</v>
      </c>
      <c r="AR49" s="9">
        <f t="shared" si="35"/>
        <v>136.875</v>
      </c>
      <c r="AS49" s="1">
        <f t="shared" si="36"/>
        <v>0.24</v>
      </c>
      <c r="AT49" s="1">
        <f t="shared" si="37"/>
        <v>43932.5</v>
      </c>
      <c r="AU49" s="1">
        <f t="shared" si="38"/>
        <v>3347160353.2016368</v>
      </c>
    </row>
    <row r="50" spans="1:48" x14ac:dyDescent="0.15">
      <c r="C50" s="7">
        <v>8</v>
      </c>
      <c r="D50" s="7">
        <f t="shared" si="39"/>
        <v>22.903014198329998</v>
      </c>
      <c r="E50" s="10">
        <f t="shared" si="40"/>
        <v>21.647980330099699</v>
      </c>
      <c r="F50" s="7" t="s">
        <v>83</v>
      </c>
      <c r="G50" s="1">
        <v>9</v>
      </c>
      <c r="H50" s="9">
        <f t="shared" si="20"/>
        <v>22.903014198329998</v>
      </c>
      <c r="I50" s="9">
        <f t="shared" si="21"/>
        <v>296.05301419832995</v>
      </c>
      <c r="J50" s="9">
        <f t="shared" si="22"/>
        <v>0.27468521494670373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203.08505138853027</v>
      </c>
      <c r="P50" s="9">
        <f t="shared" si="25"/>
        <v>55.78446099312081</v>
      </c>
      <c r="Q50" s="12">
        <f t="shared" si="26"/>
        <v>13.388270638348994</v>
      </c>
      <c r="R50" s="9">
        <f t="shared" si="27"/>
        <v>14.125500000000001</v>
      </c>
      <c r="S50" s="13">
        <f t="shared" si="28"/>
        <v>0.94780861833910257</v>
      </c>
      <c r="T50" s="2">
        <f t="shared" si="29"/>
        <v>0.43</v>
      </c>
      <c r="U50" s="14">
        <f t="shared" si="30"/>
        <v>0.40755770588581408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0.42315770588581408</v>
      </c>
      <c r="AR50" s="9">
        <f t="shared" si="35"/>
        <v>136.875</v>
      </c>
      <c r="AS50" s="1">
        <f t="shared" si="36"/>
        <v>0.24</v>
      </c>
      <c r="AT50" s="1">
        <f t="shared" si="37"/>
        <v>43932.5</v>
      </c>
      <c r="AU50" s="1">
        <f t="shared" si="38"/>
        <v>4091648786.7540898</v>
      </c>
    </row>
    <row r="51" spans="1:48" x14ac:dyDescent="0.15">
      <c r="C51" s="7">
        <v>9</v>
      </c>
      <c r="D51" s="7">
        <f t="shared" si="39"/>
        <v>18.578468948147599</v>
      </c>
      <c r="E51" s="10">
        <f t="shared" si="40"/>
        <v>22.903014198329998</v>
      </c>
      <c r="F51" s="7" t="s">
        <v>83</v>
      </c>
      <c r="G51" s="1">
        <v>10</v>
      </c>
      <c r="H51" s="9">
        <f t="shared" si="20"/>
        <v>18.578468948147599</v>
      </c>
      <c r="I51" s="9">
        <f t="shared" si="21"/>
        <v>291.72846894814757</v>
      </c>
      <c r="J51" s="9">
        <f t="shared" si="22"/>
        <v>0.1686943333475108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206.15684039540949</v>
      </c>
      <c r="P51" s="9">
        <f t="shared" si="25"/>
        <v>34.777490755532789</v>
      </c>
      <c r="Q51" s="12">
        <f t="shared" si="26"/>
        <v>8.3465977813278691</v>
      </c>
      <c r="R51" s="9">
        <f t="shared" si="27"/>
        <v>14.125500000000001</v>
      </c>
      <c r="S51" s="13">
        <f t="shared" si="28"/>
        <v>0.59088866102636151</v>
      </c>
      <c r="T51" s="2">
        <f t="shared" si="29"/>
        <v>0.43</v>
      </c>
      <c r="U51" s="14">
        <f t="shared" si="30"/>
        <v>0.25408212424133542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0.26968212424133542</v>
      </c>
      <c r="AR51" s="9">
        <f t="shared" si="35"/>
        <v>136.875</v>
      </c>
      <c r="AS51" s="1">
        <f t="shared" si="36"/>
        <v>0.24</v>
      </c>
      <c r="AT51" s="1">
        <f t="shared" si="37"/>
        <v>43932.5</v>
      </c>
      <c r="AU51" s="1">
        <f t="shared" si="38"/>
        <v>2607643725.0538502</v>
      </c>
    </row>
    <row r="52" spans="1:48" x14ac:dyDescent="0.15">
      <c r="C52" s="7">
        <v>10</v>
      </c>
      <c r="D52" s="7">
        <f t="shared" si="39"/>
        <v>13.825674212021299</v>
      </c>
      <c r="E52" s="10">
        <f t="shared" si="40"/>
        <v>18.578468948147599</v>
      </c>
      <c r="F52" s="7" t="s">
        <v>83</v>
      </c>
      <c r="G52" s="1">
        <v>11</v>
      </c>
      <c r="H52" s="9">
        <f t="shared" si="20"/>
        <v>13.825674212021299</v>
      </c>
      <c r="I52" s="9">
        <f t="shared" si="21"/>
        <v>286.97567421202126</v>
      </c>
      <c r="J52" s="9">
        <f t="shared" si="22"/>
        <v>9.7059374946600455E-2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162.81038215788286</v>
      </c>
      <c r="O52" s="9">
        <f t="shared" si="41"/>
        <v>67.425217481993855</v>
      </c>
      <c r="P52" s="9">
        <f t="shared" si="25"/>
        <v>6.544249464440921</v>
      </c>
      <c r="Q52" s="12">
        <f t="shared" si="26"/>
        <v>1.570619871465821</v>
      </c>
      <c r="R52" s="9">
        <f t="shared" si="27"/>
        <v>14.125500000000001</v>
      </c>
      <c r="S52" s="13">
        <f t="shared" si="28"/>
        <v>0.1111903912403682</v>
      </c>
      <c r="T52" s="2">
        <f t="shared" si="29"/>
        <v>0.43</v>
      </c>
      <c r="U52" s="14">
        <f t="shared" si="30"/>
        <v>4.7811868233358326E-2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5.6231868233358323E-2</v>
      </c>
      <c r="AR52" s="9">
        <f t="shared" si="35"/>
        <v>136.875</v>
      </c>
      <c r="AS52" s="1">
        <f t="shared" si="36"/>
        <v>0.24</v>
      </c>
      <c r="AT52" s="1">
        <f t="shared" si="37"/>
        <v>43932.5</v>
      </c>
      <c r="AU52" s="1">
        <f t="shared" si="38"/>
        <v>543724129.8780036</v>
      </c>
    </row>
    <row r="53" spans="1:48" x14ac:dyDescent="0.15">
      <c r="C53" s="7">
        <v>11</v>
      </c>
      <c r="D53" s="7">
        <f t="shared" si="39"/>
        <v>10.5682810381814</v>
      </c>
      <c r="E53" s="10">
        <f t="shared" si="40"/>
        <v>13.825674212021299</v>
      </c>
      <c r="F53" s="7" t="s">
        <v>85</v>
      </c>
      <c r="G53" s="1">
        <v>12</v>
      </c>
      <c r="H53" s="9">
        <f t="shared" si="20"/>
        <v>10.5682810381814</v>
      </c>
      <c r="I53" s="9">
        <f t="shared" si="21"/>
        <v>283.71828103818137</v>
      </c>
      <c r="J53" s="9">
        <f t="shared" si="22"/>
        <v>6.5744865386421991E-2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119.73721801755293</v>
      </c>
      <c r="P53" s="9">
        <f t="shared" si="25"/>
        <v>7.8721072803086791</v>
      </c>
      <c r="Q53" s="12">
        <f t="shared" si="26"/>
        <v>1.8893057472740828</v>
      </c>
      <c r="R53" s="9">
        <f t="shared" si="27"/>
        <v>14.125500000000001</v>
      </c>
      <c r="S53" s="13">
        <f t="shared" si="28"/>
        <v>0.13375142453534974</v>
      </c>
      <c r="T53" s="2">
        <f t="shared" si="29"/>
        <v>0.43</v>
      </c>
      <c r="U53" s="14">
        <f t="shared" si="30"/>
        <v>5.751311255020039E-2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6.5933112550200401E-2</v>
      </c>
      <c r="AR53" s="9">
        <f t="shared" si="35"/>
        <v>136.875</v>
      </c>
      <c r="AS53" s="1">
        <f t="shared" si="36"/>
        <v>0.24</v>
      </c>
      <c r="AT53" s="1">
        <f t="shared" si="37"/>
        <v>43932.5</v>
      </c>
      <c r="AU53" s="1">
        <f t="shared" si="38"/>
        <v>637528600.37894499</v>
      </c>
      <c r="AV53" s="1">
        <f>SUM(AU42:AU53)</f>
        <v>17284056758.838306</v>
      </c>
    </row>
    <row r="54" spans="1:48" x14ac:dyDescent="0.15">
      <c r="C54" s="7">
        <v>12</v>
      </c>
      <c r="D54" s="7">
        <f t="shared" si="39"/>
        <v>3.8258513276610402</v>
      </c>
      <c r="E54" s="10">
        <f t="shared" si="40"/>
        <v>10.5682810381814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2.5854627371935499</v>
      </c>
      <c r="E58" s="7"/>
      <c r="F58" s="7"/>
      <c r="G58" s="1">
        <v>1</v>
      </c>
      <c r="H58" s="9">
        <f t="shared" ref="H58:H69" si="42">E59</f>
        <v>2.5854627371935499</v>
      </c>
      <c r="I58" s="9">
        <f t="shared" ref="I58:I69" si="43">H58+273.15</f>
        <v>275.73546273719353</v>
      </c>
      <c r="J58" s="9">
        <f t="shared" ref="J58:J69" si="44">EXP(($C$15*(I58-$C$13))/($C$16*I58*$C$13))</f>
        <v>2.4342559306851599E-2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2.4285760001802278E-3</v>
      </c>
      <c r="Q58" s="12">
        <f t="shared" ref="Q58:Q69" si="48">P58*$B$60</f>
        <v>4.6142944003424327E-4</v>
      </c>
      <c r="R58" s="9">
        <f t="shared" ref="R58:R69" si="49">L58*$B$60</f>
        <v>1.8955666666666669E-2</v>
      </c>
      <c r="S58" s="13">
        <f t="shared" ref="S58:S69" si="50">Q58/R58</f>
        <v>2.4342559306851596E-2</v>
      </c>
      <c r="T58" s="2">
        <f t="shared" ref="T58:T69" si="51">$B$59/100</f>
        <v>0.01</v>
      </c>
      <c r="U58" s="14">
        <f t="shared" ref="U58:U69" si="52">S58*T58</f>
        <v>2.4342559306851598E-4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1.2243425593068517E-2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106748.33333333333</v>
      </c>
      <c r="AU58" s="1">
        <f t="shared" ref="AU58:AU69" si="59">AT58*10000*AS58*0.67*AR58*AQ58</f>
        <v>16598846.74268641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0.36339803223315698</v>
      </c>
      <c r="E59" s="10">
        <f t="shared" ref="E59:E70" si="61">D58</f>
        <v>2.5854627371935499</v>
      </c>
      <c r="F59" s="7" t="s">
        <v>83</v>
      </c>
      <c r="G59" s="1">
        <v>2</v>
      </c>
      <c r="H59" s="9">
        <f t="shared" si="42"/>
        <v>0.36339803223315698</v>
      </c>
      <c r="I59" s="9">
        <f t="shared" si="43"/>
        <v>273.51339803223311</v>
      </c>
      <c r="J59" s="9">
        <f t="shared" si="44"/>
        <v>1.8271557097891199E-2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0.19710475733315311</v>
      </c>
      <c r="P59" s="9">
        <f t="shared" si="47"/>
        <v>3.6014108278786959E-3</v>
      </c>
      <c r="Q59" s="12">
        <f t="shared" si="48"/>
        <v>6.8426805729695226E-4</v>
      </c>
      <c r="R59" s="9">
        <f t="shared" si="49"/>
        <v>1.8955666666666669E-2</v>
      </c>
      <c r="S59" s="13">
        <f t="shared" si="50"/>
        <v>3.6098337733498451E-2</v>
      </c>
      <c r="T59" s="2">
        <f t="shared" si="51"/>
        <v>0.01</v>
      </c>
      <c r="U59" s="14">
        <f t="shared" si="52"/>
        <v>3.6098337733498449E-4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1.2360983377334985E-2</v>
      </c>
      <c r="AR59" s="9">
        <f t="shared" si="56"/>
        <v>9.9766666666666666</v>
      </c>
      <c r="AS59" s="1">
        <f t="shared" si="57"/>
        <v>0.19</v>
      </c>
      <c r="AT59" s="1">
        <f t="shared" si="58"/>
        <v>106748.33333333333</v>
      </c>
      <c r="AU59" s="1">
        <f t="shared" si="59"/>
        <v>16758224.004353572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3.2847785841177299</v>
      </c>
      <c r="E60" s="10">
        <f t="shared" si="61"/>
        <v>0.36339803223315698</v>
      </c>
      <c r="F60" s="7" t="s">
        <v>83</v>
      </c>
      <c r="G60" s="1">
        <v>3</v>
      </c>
      <c r="H60" s="9">
        <f t="shared" si="42"/>
        <v>3.2847785841177299</v>
      </c>
      <c r="I60" s="9">
        <f t="shared" si="43"/>
        <v>276.43477858411768</v>
      </c>
      <c r="J60" s="9">
        <f t="shared" si="44"/>
        <v>2.6617198473190246E-2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0.29327001317194112</v>
      </c>
      <c r="P60" s="9">
        <f t="shared" si="47"/>
        <v>7.8060261468326743E-3</v>
      </c>
      <c r="Q60" s="12">
        <f t="shared" si="48"/>
        <v>1.483144967898208E-3</v>
      </c>
      <c r="R60" s="9">
        <f t="shared" si="49"/>
        <v>1.8955666666666669E-2</v>
      </c>
      <c r="S60" s="13">
        <f t="shared" si="50"/>
        <v>7.8242828067150078E-2</v>
      </c>
      <c r="T60" s="2">
        <f t="shared" si="51"/>
        <v>0.01</v>
      </c>
      <c r="U60" s="14">
        <f t="shared" si="52"/>
        <v>7.8242828067150074E-4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1.2782428280671502E-2</v>
      </c>
      <c r="AR60" s="9">
        <f t="shared" si="56"/>
        <v>9.9766666666666666</v>
      </c>
      <c r="AS60" s="1">
        <f t="shared" si="57"/>
        <v>0.19</v>
      </c>
      <c r="AT60" s="1">
        <f t="shared" si="58"/>
        <v>106748.33333333333</v>
      </c>
      <c r="AU60" s="1">
        <f t="shared" si="59"/>
        <v>17329591.821946185</v>
      </c>
    </row>
    <row r="61" spans="1:48" x14ac:dyDescent="0.15">
      <c r="C61" s="7">
        <v>3</v>
      </c>
      <c r="D61" s="7">
        <f t="shared" si="60"/>
        <v>8.6267227180866097</v>
      </c>
      <c r="E61" s="10">
        <f t="shared" si="61"/>
        <v>3.2847785841177299</v>
      </c>
      <c r="F61" s="7" t="s">
        <v>83</v>
      </c>
      <c r="G61" s="1">
        <v>4</v>
      </c>
      <c r="H61" s="9">
        <f t="shared" si="42"/>
        <v>8.6267227180866097</v>
      </c>
      <c r="I61" s="9">
        <f t="shared" si="43"/>
        <v>281.7767227180866</v>
      </c>
      <c r="J61" s="9">
        <f t="shared" si="44"/>
        <v>5.1899689967602886E-2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0.38523065369177512</v>
      </c>
      <c r="P61" s="9">
        <f t="shared" si="47"/>
        <v>1.9993351492620121E-2</v>
      </c>
      <c r="Q61" s="12">
        <f t="shared" si="48"/>
        <v>3.798736783597823E-3</v>
      </c>
      <c r="R61" s="9">
        <f t="shared" si="49"/>
        <v>1.8955666666666669E-2</v>
      </c>
      <c r="S61" s="13">
        <f t="shared" si="50"/>
        <v>0.20040111753378001</v>
      </c>
      <c r="T61" s="2">
        <f t="shared" si="51"/>
        <v>0.01</v>
      </c>
      <c r="U61" s="14">
        <f t="shared" si="52"/>
        <v>2.0040111753378003E-3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1.40040111753378E-2</v>
      </c>
      <c r="AR61" s="9">
        <f t="shared" si="56"/>
        <v>9.9766666666666666</v>
      </c>
      <c r="AS61" s="1">
        <f t="shared" si="57"/>
        <v>0.19</v>
      </c>
      <c r="AT61" s="1">
        <f t="shared" si="58"/>
        <v>106748.33333333333</v>
      </c>
      <c r="AU61" s="1">
        <f t="shared" si="59"/>
        <v>18985735.120887998</v>
      </c>
    </row>
    <row r="62" spans="1:48" x14ac:dyDescent="0.15">
      <c r="C62" s="7">
        <v>4</v>
      </c>
      <c r="D62" s="7">
        <f t="shared" si="60"/>
        <v>10.5851214569922</v>
      </c>
      <c r="E62" s="10">
        <f t="shared" si="61"/>
        <v>8.6267227180866097</v>
      </c>
      <c r="F62" s="7" t="s">
        <v>83</v>
      </c>
      <c r="G62" s="1">
        <v>5</v>
      </c>
      <c r="H62" s="9">
        <f t="shared" si="42"/>
        <v>10.5851214569922</v>
      </c>
      <c r="I62" s="9">
        <f t="shared" si="43"/>
        <v>283.7351214569922</v>
      </c>
      <c r="J62" s="9">
        <f t="shared" si="44"/>
        <v>6.5878917126763095E-2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0.34697543708919726</v>
      </c>
      <c r="O62" s="9">
        <f t="shared" si="62"/>
        <v>0.11802853177662442</v>
      </c>
      <c r="P62" s="9">
        <f t="shared" si="47"/>
        <v>7.7755918635057653E-3</v>
      </c>
      <c r="Q62" s="12">
        <f t="shared" si="48"/>
        <v>1.4773624540660953E-3</v>
      </c>
      <c r="R62" s="9">
        <f t="shared" si="49"/>
        <v>1.8955666666666669E-2</v>
      </c>
      <c r="S62" s="13">
        <f t="shared" si="50"/>
        <v>7.7937773439750391E-2</v>
      </c>
      <c r="T62" s="2">
        <f t="shared" si="51"/>
        <v>0.01</v>
      </c>
      <c r="U62" s="14">
        <f t="shared" si="52"/>
        <v>7.793777343975039E-4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1.2779377734397504E-2</v>
      </c>
      <c r="AR62" s="9">
        <f t="shared" si="56"/>
        <v>9.9766666666666666</v>
      </c>
      <c r="AS62" s="1">
        <f t="shared" si="57"/>
        <v>0.19</v>
      </c>
      <c r="AT62" s="1">
        <f t="shared" si="58"/>
        <v>106748.33333333333</v>
      </c>
      <c r="AU62" s="1">
        <f t="shared" si="59"/>
        <v>17325456.088062018</v>
      </c>
    </row>
    <row r="63" spans="1:48" x14ac:dyDescent="0.15">
      <c r="C63" s="7">
        <v>5</v>
      </c>
      <c r="D63" s="7">
        <f t="shared" si="60"/>
        <v>15.4558798987727</v>
      </c>
      <c r="E63" s="10">
        <f t="shared" si="61"/>
        <v>10.5851214569922</v>
      </c>
      <c r="F63" s="7" t="s">
        <v>85</v>
      </c>
      <c r="G63" s="1">
        <v>6</v>
      </c>
      <c r="H63" s="9">
        <f t="shared" si="42"/>
        <v>15.4558798987727</v>
      </c>
      <c r="I63" s="9">
        <f t="shared" si="43"/>
        <v>288.60587989877268</v>
      </c>
      <c r="J63" s="9">
        <f t="shared" si="44"/>
        <v>0.11756278135331001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0.21001960657978533</v>
      </c>
      <c r="P63" s="9">
        <f t="shared" si="47"/>
        <v>2.4690489088247492E-2</v>
      </c>
      <c r="Q63" s="12">
        <f t="shared" si="48"/>
        <v>4.6911929267670236E-3</v>
      </c>
      <c r="R63" s="9">
        <f t="shared" si="49"/>
        <v>1.8955666666666669E-2</v>
      </c>
      <c r="S63" s="13">
        <f t="shared" si="50"/>
        <v>0.24748234969843791</v>
      </c>
      <c r="T63" s="2">
        <f t="shared" si="51"/>
        <v>0.01</v>
      </c>
      <c r="U63" s="14">
        <f t="shared" si="52"/>
        <v>2.4748234969843791E-3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1.4474823496984379E-2</v>
      </c>
      <c r="AR63" s="9">
        <f t="shared" si="56"/>
        <v>9.9766666666666666</v>
      </c>
      <c r="AS63" s="1">
        <f t="shared" si="57"/>
        <v>0.19</v>
      </c>
      <c r="AT63" s="1">
        <f t="shared" si="58"/>
        <v>106748.33333333333</v>
      </c>
      <c r="AU63" s="1">
        <f t="shared" si="59"/>
        <v>19624032.100125924</v>
      </c>
    </row>
    <row r="64" spans="1:48" x14ac:dyDescent="0.15">
      <c r="C64" s="7">
        <v>6</v>
      </c>
      <c r="D64" s="7">
        <f t="shared" si="60"/>
        <v>21.0536986994003</v>
      </c>
      <c r="E64" s="10">
        <f t="shared" si="61"/>
        <v>15.4558798987727</v>
      </c>
      <c r="F64" s="7" t="s">
        <v>83</v>
      </c>
      <c r="G64" s="1">
        <v>7</v>
      </c>
      <c r="H64" s="9">
        <f t="shared" si="42"/>
        <v>21.0536986994003</v>
      </c>
      <c r="I64" s="9">
        <f t="shared" si="43"/>
        <v>294.20369869940026</v>
      </c>
      <c r="J64" s="9">
        <f t="shared" si="44"/>
        <v>0.22338418185407072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0.28509578415820452</v>
      </c>
      <c r="P64" s="9">
        <f t="shared" si="47"/>
        <v>6.3685888494225254E-2</v>
      </c>
      <c r="Q64" s="12">
        <f t="shared" si="48"/>
        <v>1.2100318813902798E-2</v>
      </c>
      <c r="R64" s="9">
        <f t="shared" si="49"/>
        <v>1.8955666666666669E-2</v>
      </c>
      <c r="S64" s="13">
        <f t="shared" si="50"/>
        <v>0.63834836445932419</v>
      </c>
      <c r="T64" s="2">
        <f t="shared" si="51"/>
        <v>0.01</v>
      </c>
      <c r="U64" s="14">
        <f t="shared" si="52"/>
        <v>6.3834836445932422E-3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2.6483483644593242E-2</v>
      </c>
      <c r="AR64" s="9">
        <f t="shared" si="56"/>
        <v>9.9766666666666666</v>
      </c>
      <c r="AS64" s="1">
        <f t="shared" si="57"/>
        <v>0.19</v>
      </c>
      <c r="AT64" s="1">
        <f t="shared" si="58"/>
        <v>106748.33333333333</v>
      </c>
      <c r="AU64" s="1">
        <f t="shared" si="59"/>
        <v>35904598.993758537</v>
      </c>
    </row>
    <row r="65" spans="1:48" x14ac:dyDescent="0.15">
      <c r="C65" s="7">
        <v>7</v>
      </c>
      <c r="D65" s="7">
        <f t="shared" si="60"/>
        <v>21.647980330099699</v>
      </c>
      <c r="E65" s="10">
        <f t="shared" si="61"/>
        <v>21.0536986994003</v>
      </c>
      <c r="F65" s="7" t="s">
        <v>83</v>
      </c>
      <c r="G65" s="1">
        <v>8</v>
      </c>
      <c r="H65" s="9">
        <f t="shared" si="42"/>
        <v>21.647980330099699</v>
      </c>
      <c r="I65" s="9">
        <f t="shared" si="43"/>
        <v>294.79798033009968</v>
      </c>
      <c r="J65" s="9">
        <f t="shared" si="44"/>
        <v>0.23879606740943993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0.32117656233064595</v>
      </c>
      <c r="P65" s="9">
        <f t="shared" si="47"/>
        <v>7.6695700028641109E-2</v>
      </c>
      <c r="Q65" s="12">
        <f t="shared" si="48"/>
        <v>1.4572183005441811E-2</v>
      </c>
      <c r="R65" s="9">
        <f t="shared" si="49"/>
        <v>1.8955666666666669E-2</v>
      </c>
      <c r="S65" s="13">
        <f t="shared" si="50"/>
        <v>0.76875075204117371</v>
      </c>
      <c r="T65" s="2">
        <f t="shared" si="51"/>
        <v>0.01</v>
      </c>
      <c r="U65" s="14">
        <f t="shared" si="52"/>
        <v>7.6875075204117377E-3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2.7787507520411737E-2</v>
      </c>
      <c r="AR65" s="9">
        <f t="shared" si="56"/>
        <v>9.9766666666666666</v>
      </c>
      <c r="AS65" s="1">
        <f t="shared" si="57"/>
        <v>0.19</v>
      </c>
      <c r="AT65" s="1">
        <f t="shared" si="58"/>
        <v>106748.33333333333</v>
      </c>
      <c r="AU65" s="1">
        <f t="shared" si="59"/>
        <v>37672510.45766855</v>
      </c>
    </row>
    <row r="66" spans="1:48" x14ac:dyDescent="0.15">
      <c r="C66" s="7">
        <v>8</v>
      </c>
      <c r="D66" s="7">
        <f t="shared" si="60"/>
        <v>22.903014198329998</v>
      </c>
      <c r="E66" s="10">
        <f t="shared" si="61"/>
        <v>21.647980330099699</v>
      </c>
      <c r="F66" s="7" t="s">
        <v>83</v>
      </c>
      <c r="G66" s="1">
        <v>9</v>
      </c>
      <c r="H66" s="9">
        <f t="shared" si="42"/>
        <v>22.903014198329998</v>
      </c>
      <c r="I66" s="9">
        <f t="shared" si="43"/>
        <v>296.05301419832995</v>
      </c>
      <c r="J66" s="9">
        <f t="shared" si="44"/>
        <v>0.27468521494670373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0.3442475289686715</v>
      </c>
      <c r="P66" s="9">
        <f t="shared" si="47"/>
        <v>9.4559706489631148E-2</v>
      </c>
      <c r="Q66" s="12">
        <f t="shared" si="48"/>
        <v>1.7966344233029917E-2</v>
      </c>
      <c r="R66" s="9">
        <f t="shared" si="49"/>
        <v>1.8955666666666669E-2</v>
      </c>
      <c r="S66" s="13">
        <f t="shared" si="50"/>
        <v>0.94780861833910257</v>
      </c>
      <c r="T66" s="2">
        <f t="shared" si="51"/>
        <v>0.01</v>
      </c>
      <c r="U66" s="14">
        <f t="shared" si="52"/>
        <v>9.4780861833910265E-3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2.9578086183391028E-2</v>
      </c>
      <c r="AR66" s="9">
        <f t="shared" si="56"/>
        <v>9.9766666666666666</v>
      </c>
      <c r="AS66" s="1">
        <f t="shared" si="57"/>
        <v>0.19</v>
      </c>
      <c r="AT66" s="1">
        <f t="shared" si="58"/>
        <v>106748.33333333333</v>
      </c>
      <c r="AU66" s="1">
        <f t="shared" si="59"/>
        <v>40100061.520203218</v>
      </c>
    </row>
    <row r="67" spans="1:48" x14ac:dyDescent="0.15">
      <c r="C67" s="7">
        <v>9</v>
      </c>
      <c r="D67" s="7">
        <f t="shared" si="60"/>
        <v>18.578468948147599</v>
      </c>
      <c r="E67" s="10">
        <f t="shared" si="61"/>
        <v>22.903014198329998</v>
      </c>
      <c r="F67" s="7" t="s">
        <v>83</v>
      </c>
      <c r="G67" s="1">
        <v>10</v>
      </c>
      <c r="H67" s="9">
        <f t="shared" si="42"/>
        <v>18.578468948147599</v>
      </c>
      <c r="I67" s="9">
        <f t="shared" si="43"/>
        <v>291.72846894814757</v>
      </c>
      <c r="J67" s="9">
        <f t="shared" si="44"/>
        <v>0.1686943333475108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0.34945448914570704</v>
      </c>
      <c r="P67" s="9">
        <f t="shared" si="47"/>
        <v>5.8950992081729998E-2</v>
      </c>
      <c r="Q67" s="12">
        <f t="shared" si="48"/>
        <v>1.12006884955287E-2</v>
      </c>
      <c r="R67" s="9">
        <f t="shared" si="49"/>
        <v>1.8955666666666669E-2</v>
      </c>
      <c r="S67" s="13">
        <f t="shared" si="50"/>
        <v>0.59088866102636139</v>
      </c>
      <c r="T67" s="2">
        <f t="shared" si="51"/>
        <v>0.01</v>
      </c>
      <c r="U67" s="14">
        <f t="shared" si="52"/>
        <v>5.9088866102636143E-3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2.6008886610263612E-2</v>
      </c>
      <c r="AR67" s="9">
        <f t="shared" si="56"/>
        <v>9.9766666666666666</v>
      </c>
      <c r="AS67" s="1">
        <f t="shared" si="57"/>
        <v>0.19</v>
      </c>
      <c r="AT67" s="1">
        <f t="shared" si="58"/>
        <v>106748.33333333333</v>
      </c>
      <c r="AU67" s="1">
        <f t="shared" si="59"/>
        <v>35261170.945171304</v>
      </c>
    </row>
    <row r="68" spans="1:48" x14ac:dyDescent="0.15">
      <c r="C68" s="7">
        <v>10</v>
      </c>
      <c r="D68" s="7">
        <f t="shared" si="60"/>
        <v>13.825674212021299</v>
      </c>
      <c r="E68" s="10">
        <f t="shared" si="61"/>
        <v>18.578468948147599</v>
      </c>
      <c r="F68" s="7" t="s">
        <v>83</v>
      </c>
      <c r="G68" s="1">
        <v>11</v>
      </c>
      <c r="H68" s="9">
        <f t="shared" si="42"/>
        <v>13.825674212021299</v>
      </c>
      <c r="I68" s="9">
        <f t="shared" si="43"/>
        <v>286.97567421202126</v>
      </c>
      <c r="J68" s="9">
        <f t="shared" si="44"/>
        <v>9.7059374946600455E-2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0.27597832221077817</v>
      </c>
      <c r="O68" s="9">
        <f t="shared" si="62"/>
        <v>0.11429184151986554</v>
      </c>
      <c r="P68" s="9">
        <f t="shared" si="47"/>
        <v>1.1093094699414068E-2</v>
      </c>
      <c r="Q68" s="12">
        <f t="shared" si="48"/>
        <v>2.1076879928886728E-3</v>
      </c>
      <c r="R68" s="9">
        <f t="shared" si="49"/>
        <v>1.8955666666666669E-2</v>
      </c>
      <c r="S68" s="13">
        <f t="shared" si="50"/>
        <v>0.11119039124036818</v>
      </c>
      <c r="T68" s="2">
        <f t="shared" si="51"/>
        <v>0.01</v>
      </c>
      <c r="U68" s="14">
        <f t="shared" si="52"/>
        <v>1.1119039124036819E-3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1.3111903912403682E-2</v>
      </c>
      <c r="AR68" s="9">
        <f t="shared" si="56"/>
        <v>9.9766666666666666</v>
      </c>
      <c r="AS68" s="1">
        <f t="shared" si="57"/>
        <v>0.19</v>
      </c>
      <c r="AT68" s="1">
        <f t="shared" si="58"/>
        <v>106748.33333333333</v>
      </c>
      <c r="AU68" s="1">
        <f t="shared" si="59"/>
        <v>17776273.63293121</v>
      </c>
    </row>
    <row r="69" spans="1:48" x14ac:dyDescent="0.15">
      <c r="C69" s="7">
        <v>11</v>
      </c>
      <c r="D69" s="7">
        <f t="shared" si="60"/>
        <v>10.5682810381814</v>
      </c>
      <c r="E69" s="10">
        <f t="shared" si="61"/>
        <v>13.825674212021299</v>
      </c>
      <c r="F69" s="7" t="s">
        <v>85</v>
      </c>
      <c r="G69" s="1">
        <v>12</v>
      </c>
      <c r="H69" s="9">
        <f t="shared" si="42"/>
        <v>10.5682810381814</v>
      </c>
      <c r="I69" s="9">
        <f t="shared" si="43"/>
        <v>283.71828103818137</v>
      </c>
      <c r="J69" s="9">
        <f t="shared" si="44"/>
        <v>6.5744865386421991E-2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0.20296541348711813</v>
      </c>
      <c r="P69" s="9">
        <f t="shared" si="47"/>
        <v>1.3343933787810061E-2</v>
      </c>
      <c r="Q69" s="12">
        <f t="shared" si="48"/>
        <v>2.5353474196839116E-3</v>
      </c>
      <c r="R69" s="9">
        <f t="shared" si="49"/>
        <v>1.8955666666666669E-2</v>
      </c>
      <c r="S69" s="13">
        <f t="shared" si="50"/>
        <v>0.13375142453534974</v>
      </c>
      <c r="T69" s="2">
        <f t="shared" si="51"/>
        <v>0.01</v>
      </c>
      <c r="U69" s="14">
        <f t="shared" si="52"/>
        <v>1.3375142453534974E-3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1.3337514245353498E-2</v>
      </c>
      <c r="AR69" s="9">
        <f t="shared" si="56"/>
        <v>9.9766666666666666</v>
      </c>
      <c r="AS69" s="1">
        <f t="shared" si="57"/>
        <v>0.19</v>
      </c>
      <c r="AT69" s="1">
        <f t="shared" si="58"/>
        <v>106748.33333333333</v>
      </c>
      <c r="AU69" s="1">
        <f t="shared" si="59"/>
        <v>18082141.57093057</v>
      </c>
      <c r="AV69" s="1">
        <f>SUM(AU58:AU69)</f>
        <v>291418642.99872553</v>
      </c>
    </row>
    <row r="70" spans="1:48" x14ac:dyDescent="0.15">
      <c r="C70" s="7">
        <v>12</v>
      </c>
      <c r="D70" s="7">
        <f t="shared" si="60"/>
        <v>3.8258513276610402</v>
      </c>
      <c r="E70" s="10">
        <f t="shared" si="61"/>
        <v>10.5682810381814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2.5854627371935499</v>
      </c>
      <c r="E73" s="7"/>
      <c r="F73" s="7"/>
      <c r="G73" s="1">
        <v>1</v>
      </c>
      <c r="H73" s="9">
        <f t="shared" ref="H73:H84" si="63">E74</f>
        <v>2.5854627371935499</v>
      </c>
      <c r="I73" s="9">
        <f t="shared" ref="I73:I84" si="64">H73+273.15</f>
        <v>275.73546273719353</v>
      </c>
      <c r="J73" s="9">
        <f t="shared" ref="J73:J84" si="65">EXP(($C$15*(I73-$C$13))/($C$16*I73*$C$13))</f>
        <v>2.4342559306851599E-2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2.6655102441002503E-3</v>
      </c>
      <c r="Q73" s="12">
        <f t="shared" ref="Q73:Q84" si="69">P73*$B$75</f>
        <v>4.7979184393804502E-4</v>
      </c>
      <c r="R73" s="9">
        <f t="shared" ref="R73:R84" si="70">L73*$B$75</f>
        <v>1.9710000000000002E-2</v>
      </c>
      <c r="S73" s="13">
        <f t="shared" ref="S73:S84" si="71">Q73/R73</f>
        <v>2.4342559306851596E-2</v>
      </c>
      <c r="T73" s="2">
        <f t="shared" ref="T73:T84" si="72">$B$74/100</f>
        <v>0.01</v>
      </c>
      <c r="U73" s="14">
        <f t="shared" ref="U73:U84" si="73">S73*T73</f>
        <v>2.4342559306851598E-4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1.2843425593068516E-2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19040.833333333332</v>
      </c>
      <c r="AU73" s="1">
        <f t="shared" ref="AU73:AU84" si="80">AT73*10000*AS73*0.67*AR73*AQ73</f>
        <v>3229447.6774352835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0.36339803223315698</v>
      </c>
      <c r="E74" s="10">
        <f t="shared" ref="E74:E85" si="82">D73</f>
        <v>2.5854627371935499</v>
      </c>
      <c r="F74" s="7" t="s">
        <v>83</v>
      </c>
      <c r="G74" s="1">
        <v>2</v>
      </c>
      <c r="H74" s="9">
        <f t="shared" si="63"/>
        <v>0.36339803223315698</v>
      </c>
      <c r="I74" s="9">
        <f t="shared" si="64"/>
        <v>273.51339803223311</v>
      </c>
      <c r="J74" s="9">
        <f t="shared" si="65"/>
        <v>1.8271557097891199E-2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0.21633448975589978</v>
      </c>
      <c r="P74" s="9">
        <f t="shared" si="68"/>
        <v>3.952767981818082E-3</v>
      </c>
      <c r="Q74" s="12">
        <f t="shared" si="69"/>
        <v>7.1149823672725474E-4</v>
      </c>
      <c r="R74" s="9">
        <f t="shared" si="70"/>
        <v>1.9710000000000002E-2</v>
      </c>
      <c r="S74" s="13">
        <f t="shared" si="71"/>
        <v>3.6098337733498465E-2</v>
      </c>
      <c r="T74" s="2">
        <f t="shared" si="72"/>
        <v>0.01</v>
      </c>
      <c r="U74" s="14">
        <f t="shared" si="73"/>
        <v>3.6098337733498465E-4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1.2960983377334985E-2</v>
      </c>
      <c r="AR74" s="9">
        <f t="shared" si="77"/>
        <v>10.950000000000001</v>
      </c>
      <c r="AS74" s="1">
        <f t="shared" si="78"/>
        <v>0.18</v>
      </c>
      <c r="AT74" s="1">
        <f t="shared" si="79"/>
        <v>19040.833333333332</v>
      </c>
      <c r="AU74" s="1">
        <f t="shared" si="80"/>
        <v>3259007.2922446439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3.2847785841177299</v>
      </c>
      <c r="E75" s="10">
        <f t="shared" si="82"/>
        <v>0.36339803223315698</v>
      </c>
      <c r="F75" s="7" t="s">
        <v>83</v>
      </c>
      <c r="G75" s="1">
        <v>3</v>
      </c>
      <c r="H75" s="9">
        <f t="shared" si="63"/>
        <v>3.2847785841177299</v>
      </c>
      <c r="I75" s="9">
        <f t="shared" si="64"/>
        <v>276.43477858411768</v>
      </c>
      <c r="J75" s="9">
        <f t="shared" si="65"/>
        <v>2.6617198473190246E-2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0.3218817217740817</v>
      </c>
      <c r="P75" s="9">
        <f t="shared" si="68"/>
        <v>8.5675896733529346E-3</v>
      </c>
      <c r="Q75" s="12">
        <f t="shared" si="69"/>
        <v>1.5421661412035282E-3</v>
      </c>
      <c r="R75" s="9">
        <f t="shared" si="70"/>
        <v>1.9710000000000002E-2</v>
      </c>
      <c r="S75" s="13">
        <f t="shared" si="71"/>
        <v>7.8242828067150078E-2</v>
      </c>
      <c r="T75" s="2">
        <f t="shared" si="72"/>
        <v>0.01</v>
      </c>
      <c r="U75" s="14">
        <f t="shared" si="73"/>
        <v>7.8242828067150074E-4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1.3382428280671502E-2</v>
      </c>
      <c r="AR75" s="9">
        <f t="shared" si="77"/>
        <v>10.950000000000001</v>
      </c>
      <c r="AS75" s="1">
        <f t="shared" si="78"/>
        <v>0.18</v>
      </c>
      <c r="AT75" s="1">
        <f t="shared" si="79"/>
        <v>19040.833333333332</v>
      </c>
      <c r="AU75" s="1">
        <f t="shared" si="80"/>
        <v>3364978.5733786733</v>
      </c>
    </row>
    <row r="76" spans="1:48" x14ac:dyDescent="0.15">
      <c r="C76" s="7">
        <v>3</v>
      </c>
      <c r="D76" s="7">
        <f t="shared" si="81"/>
        <v>8.6267227180866097</v>
      </c>
      <c r="E76" s="10">
        <f t="shared" si="82"/>
        <v>3.2847785841177299</v>
      </c>
      <c r="F76" s="7" t="s">
        <v>83</v>
      </c>
      <c r="G76" s="1">
        <v>4</v>
      </c>
      <c r="H76" s="9">
        <f t="shared" si="63"/>
        <v>8.6267227180866097</v>
      </c>
      <c r="I76" s="9">
        <f t="shared" si="64"/>
        <v>281.7767227180866</v>
      </c>
      <c r="J76" s="9">
        <f t="shared" si="65"/>
        <v>5.1899689967602886E-2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0.42281413210072882</v>
      </c>
      <c r="P76" s="9">
        <f t="shared" si="68"/>
        <v>2.1943922369948916E-2</v>
      </c>
      <c r="Q76" s="12">
        <f t="shared" si="69"/>
        <v>3.9499060265908046E-3</v>
      </c>
      <c r="R76" s="9">
        <f t="shared" si="70"/>
        <v>1.9710000000000002E-2</v>
      </c>
      <c r="S76" s="13">
        <f t="shared" si="71"/>
        <v>0.20040111753378004</v>
      </c>
      <c r="T76" s="2">
        <f t="shared" si="72"/>
        <v>0.01</v>
      </c>
      <c r="U76" s="14">
        <f t="shared" si="73"/>
        <v>2.0040111753378003E-3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1.46040111753378E-2</v>
      </c>
      <c r="AR76" s="9">
        <f t="shared" si="77"/>
        <v>10.950000000000001</v>
      </c>
      <c r="AS76" s="1">
        <f t="shared" si="78"/>
        <v>0.18</v>
      </c>
      <c r="AT76" s="1">
        <f t="shared" si="79"/>
        <v>19040.833333333332</v>
      </c>
      <c r="AU76" s="1">
        <f t="shared" si="80"/>
        <v>3672142.578292117</v>
      </c>
    </row>
    <row r="77" spans="1:48" x14ac:dyDescent="0.15">
      <c r="C77" s="7">
        <v>4</v>
      </c>
      <c r="D77" s="7">
        <f t="shared" si="81"/>
        <v>10.5851214569922</v>
      </c>
      <c r="E77" s="10">
        <f t="shared" si="82"/>
        <v>8.6267227180866097</v>
      </c>
      <c r="F77" s="7" t="s">
        <v>83</v>
      </c>
      <c r="G77" s="1">
        <v>5</v>
      </c>
      <c r="H77" s="9">
        <f t="shared" si="63"/>
        <v>10.5851214569922</v>
      </c>
      <c r="I77" s="9">
        <f t="shared" si="64"/>
        <v>283.7351214569922</v>
      </c>
      <c r="J77" s="9">
        <f t="shared" si="65"/>
        <v>6.5878917126763095E-2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0.3808266992442409</v>
      </c>
      <c r="O77" s="9">
        <f t="shared" si="83"/>
        <v>0.12954351048653906</v>
      </c>
      <c r="P77" s="9">
        <f t="shared" si="68"/>
        <v>8.5341861916526721E-3</v>
      </c>
      <c r="Q77" s="12">
        <f t="shared" si="69"/>
        <v>1.5361535144974808E-3</v>
      </c>
      <c r="R77" s="9">
        <f t="shared" si="70"/>
        <v>1.9710000000000002E-2</v>
      </c>
      <c r="S77" s="13">
        <f t="shared" si="71"/>
        <v>7.7937773439750418E-2</v>
      </c>
      <c r="T77" s="2">
        <f t="shared" si="72"/>
        <v>0.01</v>
      </c>
      <c r="U77" s="14">
        <f t="shared" si="73"/>
        <v>7.7937773439750422E-4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1.3379377734397504E-2</v>
      </c>
      <c r="AR77" s="9">
        <f t="shared" si="77"/>
        <v>10.950000000000001</v>
      </c>
      <c r="AS77" s="1">
        <f t="shared" si="78"/>
        <v>0.18</v>
      </c>
      <c r="AT77" s="1">
        <f t="shared" si="79"/>
        <v>19040.833333333332</v>
      </c>
      <c r="AU77" s="1">
        <f t="shared" si="80"/>
        <v>3364211.521044537</v>
      </c>
    </row>
    <row r="78" spans="1:48" x14ac:dyDescent="0.15">
      <c r="C78" s="7">
        <v>5</v>
      </c>
      <c r="D78" s="7">
        <f t="shared" si="81"/>
        <v>15.4558798987727</v>
      </c>
      <c r="E78" s="10">
        <f t="shared" si="82"/>
        <v>10.5851214569922</v>
      </c>
      <c r="F78" s="7" t="s">
        <v>85</v>
      </c>
      <c r="G78" s="1">
        <v>6</v>
      </c>
      <c r="H78" s="9">
        <f t="shared" si="63"/>
        <v>15.4558798987727</v>
      </c>
      <c r="I78" s="9">
        <f t="shared" si="64"/>
        <v>288.60587989877268</v>
      </c>
      <c r="J78" s="9">
        <f t="shared" si="65"/>
        <v>0.11756278135331001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0.23050932429488641</v>
      </c>
      <c r="P78" s="9">
        <f t="shared" si="68"/>
        <v>2.7099317291978963E-2</v>
      </c>
      <c r="Q78" s="12">
        <f t="shared" si="69"/>
        <v>4.8778771125562136E-3</v>
      </c>
      <c r="R78" s="9">
        <f t="shared" si="70"/>
        <v>1.9710000000000002E-2</v>
      </c>
      <c r="S78" s="13">
        <f t="shared" si="71"/>
        <v>0.24748234969843802</v>
      </c>
      <c r="T78" s="2">
        <f t="shared" si="72"/>
        <v>0.01</v>
      </c>
      <c r="U78" s="14">
        <f t="shared" si="73"/>
        <v>2.4748234969843804E-3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1.507482349698438E-2</v>
      </c>
      <c r="AR78" s="9">
        <f t="shared" si="77"/>
        <v>10.950000000000001</v>
      </c>
      <c r="AS78" s="1">
        <f t="shared" si="78"/>
        <v>0.18</v>
      </c>
      <c r="AT78" s="1">
        <f t="shared" si="79"/>
        <v>19040.833333333332</v>
      </c>
      <c r="AU78" s="1">
        <f t="shared" si="80"/>
        <v>3790527.1749584489</v>
      </c>
    </row>
    <row r="79" spans="1:48" x14ac:dyDescent="0.15">
      <c r="C79" s="7">
        <v>6</v>
      </c>
      <c r="D79" s="7">
        <f t="shared" si="81"/>
        <v>21.0536986994003</v>
      </c>
      <c r="E79" s="10">
        <f t="shared" si="82"/>
        <v>15.4558798987727</v>
      </c>
      <c r="F79" s="7" t="s">
        <v>83</v>
      </c>
      <c r="G79" s="1">
        <v>7</v>
      </c>
      <c r="H79" s="9">
        <f t="shared" si="63"/>
        <v>21.0536986994003</v>
      </c>
      <c r="I79" s="9">
        <f t="shared" si="64"/>
        <v>294.20369869940026</v>
      </c>
      <c r="J79" s="9">
        <f t="shared" si="65"/>
        <v>0.22338418185407072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0.31291000700290744</v>
      </c>
      <c r="P79" s="9">
        <f t="shared" si="68"/>
        <v>6.9899145908296018E-2</v>
      </c>
      <c r="Q79" s="12">
        <f t="shared" si="69"/>
        <v>1.2581846263493283E-2</v>
      </c>
      <c r="R79" s="9">
        <f t="shared" si="70"/>
        <v>1.9710000000000002E-2</v>
      </c>
      <c r="S79" s="13">
        <f t="shared" si="71"/>
        <v>0.6383483644593243</v>
      </c>
      <c r="T79" s="2">
        <f t="shared" si="72"/>
        <v>0.01</v>
      </c>
      <c r="U79" s="14">
        <f t="shared" si="73"/>
        <v>6.3834836445932431E-3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2.7983483644593243E-2</v>
      </c>
      <c r="AR79" s="9">
        <f t="shared" si="77"/>
        <v>10.950000000000001</v>
      </c>
      <c r="AS79" s="1">
        <f t="shared" si="78"/>
        <v>0.18</v>
      </c>
      <c r="AT79" s="1">
        <f t="shared" si="79"/>
        <v>19040.833333333332</v>
      </c>
      <c r="AU79" s="1">
        <f t="shared" si="80"/>
        <v>7036377.920182948</v>
      </c>
    </row>
    <row r="80" spans="1:48" x14ac:dyDescent="0.15">
      <c r="C80" s="7">
        <v>7</v>
      </c>
      <c r="D80" s="7">
        <f t="shared" si="81"/>
        <v>21.647980330099699</v>
      </c>
      <c r="E80" s="10">
        <f t="shared" si="82"/>
        <v>21.0536986994003</v>
      </c>
      <c r="F80" s="7" t="s">
        <v>83</v>
      </c>
      <c r="G80" s="1">
        <v>8</v>
      </c>
      <c r="H80" s="9">
        <f t="shared" si="63"/>
        <v>21.647980330099699</v>
      </c>
      <c r="I80" s="9">
        <f t="shared" si="64"/>
        <v>294.79798033009968</v>
      </c>
      <c r="J80" s="9">
        <f t="shared" si="65"/>
        <v>0.23879606740943993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0.35251086109461138</v>
      </c>
      <c r="P80" s="9">
        <f t="shared" si="68"/>
        <v>8.4178207348508532E-2</v>
      </c>
      <c r="Q80" s="12">
        <f t="shared" si="69"/>
        <v>1.5152077322731536E-2</v>
      </c>
      <c r="R80" s="9">
        <f t="shared" si="70"/>
        <v>1.9710000000000002E-2</v>
      </c>
      <c r="S80" s="13">
        <f t="shared" si="71"/>
        <v>0.76875075204117371</v>
      </c>
      <c r="T80" s="2">
        <f t="shared" si="72"/>
        <v>0.01</v>
      </c>
      <c r="U80" s="14">
        <f t="shared" si="73"/>
        <v>7.6875075204117377E-3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2.9287507520411739E-2</v>
      </c>
      <c r="AR80" s="9">
        <f t="shared" si="77"/>
        <v>10.950000000000001</v>
      </c>
      <c r="AS80" s="1">
        <f t="shared" si="78"/>
        <v>0.18</v>
      </c>
      <c r="AT80" s="1">
        <f t="shared" si="79"/>
        <v>19040.833333333332</v>
      </c>
      <c r="AU80" s="1">
        <f t="shared" si="80"/>
        <v>7364271.506404601</v>
      </c>
    </row>
    <row r="81" spans="1:48" x14ac:dyDescent="0.15">
      <c r="C81" s="7">
        <v>8</v>
      </c>
      <c r="D81" s="7">
        <f t="shared" si="81"/>
        <v>22.903014198329998</v>
      </c>
      <c r="E81" s="10">
        <f t="shared" si="82"/>
        <v>21.647980330099699</v>
      </c>
      <c r="F81" s="7" t="s">
        <v>83</v>
      </c>
      <c r="G81" s="1">
        <v>9</v>
      </c>
      <c r="H81" s="9">
        <f t="shared" si="63"/>
        <v>22.903014198329998</v>
      </c>
      <c r="I81" s="9">
        <f t="shared" si="64"/>
        <v>296.05301419832995</v>
      </c>
      <c r="J81" s="9">
        <f t="shared" si="65"/>
        <v>0.27468521494670373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0.37783265374610286</v>
      </c>
      <c r="P81" s="9">
        <f t="shared" si="68"/>
        <v>0.10378504370813176</v>
      </c>
      <c r="Q81" s="12">
        <f t="shared" si="69"/>
        <v>1.8681307867463717E-2</v>
      </c>
      <c r="R81" s="9">
        <f t="shared" si="70"/>
        <v>1.9710000000000002E-2</v>
      </c>
      <c r="S81" s="13">
        <f t="shared" si="71"/>
        <v>0.94780861833910268</v>
      </c>
      <c r="T81" s="2">
        <f t="shared" si="72"/>
        <v>0.01</v>
      </c>
      <c r="U81" s="14">
        <f t="shared" si="73"/>
        <v>9.4780861833910265E-3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3.1078086183391029E-2</v>
      </c>
      <c r="AR81" s="9">
        <f t="shared" si="77"/>
        <v>10.950000000000001</v>
      </c>
      <c r="AS81" s="1">
        <f t="shared" si="78"/>
        <v>0.18</v>
      </c>
      <c r="AT81" s="1">
        <f t="shared" si="79"/>
        <v>19040.833333333332</v>
      </c>
      <c r="AU81" s="1">
        <f t="shared" si="80"/>
        <v>7814508.0934055373</v>
      </c>
    </row>
    <row r="82" spans="1:48" x14ac:dyDescent="0.15">
      <c r="C82" s="7">
        <v>9</v>
      </c>
      <c r="D82" s="7">
        <f t="shared" si="81"/>
        <v>18.578468948147599</v>
      </c>
      <c r="E82" s="10">
        <f t="shared" si="82"/>
        <v>22.903014198329998</v>
      </c>
      <c r="F82" s="7" t="s">
        <v>83</v>
      </c>
      <c r="G82" s="1">
        <v>10</v>
      </c>
      <c r="H82" s="9">
        <f t="shared" si="63"/>
        <v>18.578468948147599</v>
      </c>
      <c r="I82" s="9">
        <f t="shared" si="64"/>
        <v>291.72846894814757</v>
      </c>
      <c r="J82" s="9">
        <f t="shared" si="65"/>
        <v>0.1686943333475108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0.38354761003797117</v>
      </c>
      <c r="P82" s="9">
        <f t="shared" si="68"/>
        <v>6.4702308382386581E-2</v>
      </c>
      <c r="Q82" s="12">
        <f t="shared" si="69"/>
        <v>1.1646415508829585E-2</v>
      </c>
      <c r="R82" s="9">
        <f t="shared" si="70"/>
        <v>1.9710000000000002E-2</v>
      </c>
      <c r="S82" s="13">
        <f t="shared" si="71"/>
        <v>0.59088866102636139</v>
      </c>
      <c r="T82" s="2">
        <f t="shared" si="72"/>
        <v>0.01</v>
      </c>
      <c r="U82" s="14">
        <f t="shared" si="73"/>
        <v>5.9088866102636143E-3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2.7508886610263614E-2</v>
      </c>
      <c r="AR82" s="9">
        <f t="shared" si="77"/>
        <v>10.950000000000001</v>
      </c>
      <c r="AS82" s="1">
        <f t="shared" si="78"/>
        <v>0.18</v>
      </c>
      <c r="AT82" s="1">
        <f t="shared" si="79"/>
        <v>19040.833333333332</v>
      </c>
      <c r="AU82" s="1">
        <f t="shared" si="80"/>
        <v>6917041.6668502958</v>
      </c>
    </row>
    <row r="83" spans="1:48" x14ac:dyDescent="0.15">
      <c r="C83" s="7">
        <v>10</v>
      </c>
      <c r="D83" s="7">
        <f t="shared" si="81"/>
        <v>13.825674212021299</v>
      </c>
      <c r="E83" s="10">
        <f t="shared" si="82"/>
        <v>18.578468948147599</v>
      </c>
      <c r="F83" s="7" t="s">
        <v>83</v>
      </c>
      <c r="G83" s="1">
        <v>11</v>
      </c>
      <c r="H83" s="9">
        <f t="shared" si="63"/>
        <v>13.825674212021299</v>
      </c>
      <c r="I83" s="9">
        <f t="shared" si="64"/>
        <v>286.97567421202126</v>
      </c>
      <c r="J83" s="9">
        <f t="shared" si="65"/>
        <v>9.7059374946600455E-2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0.30290303657280532</v>
      </c>
      <c r="O83" s="9">
        <f t="shared" si="83"/>
        <v>0.12544226508277928</v>
      </c>
      <c r="P83" s="9">
        <f t="shared" si="68"/>
        <v>1.2175347840820321E-2</v>
      </c>
      <c r="Q83" s="12">
        <f t="shared" si="69"/>
        <v>2.1915626113476576E-3</v>
      </c>
      <c r="R83" s="9">
        <f t="shared" si="70"/>
        <v>1.9710000000000002E-2</v>
      </c>
      <c r="S83" s="13">
        <f t="shared" si="71"/>
        <v>0.11119039124036821</v>
      </c>
      <c r="T83" s="2">
        <f t="shared" si="72"/>
        <v>0.01</v>
      </c>
      <c r="U83" s="14">
        <f t="shared" si="73"/>
        <v>1.1119039124036821E-3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1.3711903912403681E-2</v>
      </c>
      <c r="AR83" s="9">
        <f t="shared" si="77"/>
        <v>10.950000000000001</v>
      </c>
      <c r="AS83" s="1">
        <f t="shared" si="78"/>
        <v>0.18</v>
      </c>
      <c r="AT83" s="1">
        <f t="shared" si="79"/>
        <v>19040.833333333332</v>
      </c>
      <c r="AU83" s="1">
        <f t="shared" si="80"/>
        <v>3447824.4080789774</v>
      </c>
    </row>
    <row r="84" spans="1:48" x14ac:dyDescent="0.15">
      <c r="C84" s="7">
        <v>11</v>
      </c>
      <c r="D84" s="7">
        <f t="shared" si="81"/>
        <v>10.5682810381814</v>
      </c>
      <c r="E84" s="10">
        <f t="shared" si="82"/>
        <v>13.825674212021299</v>
      </c>
      <c r="F84" s="7" t="s">
        <v>85</v>
      </c>
      <c r="G84" s="1">
        <v>12</v>
      </c>
      <c r="H84" s="9">
        <f t="shared" si="63"/>
        <v>10.5682810381814</v>
      </c>
      <c r="I84" s="9">
        <f t="shared" si="64"/>
        <v>283.71828103818137</v>
      </c>
      <c r="J84" s="9">
        <f t="shared" si="65"/>
        <v>6.5744865386421991E-2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0.22276691724195896</v>
      </c>
      <c r="P84" s="9">
        <f t="shared" si="68"/>
        <v>1.46457809866208E-2</v>
      </c>
      <c r="Q84" s="12">
        <f t="shared" si="69"/>
        <v>2.6362405775917437E-3</v>
      </c>
      <c r="R84" s="9">
        <f t="shared" si="70"/>
        <v>1.9710000000000002E-2</v>
      </c>
      <c r="S84" s="13">
        <f t="shared" si="71"/>
        <v>0.13375142453534974</v>
      </c>
      <c r="T84" s="2">
        <f t="shared" si="72"/>
        <v>0.01</v>
      </c>
      <c r="U84" s="14">
        <f t="shared" si="73"/>
        <v>1.3375142453534974E-3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1.3937514245353498E-2</v>
      </c>
      <c r="AR84" s="9">
        <f t="shared" si="77"/>
        <v>10.950000000000001</v>
      </c>
      <c r="AS84" s="1">
        <f t="shared" si="78"/>
        <v>0.18</v>
      </c>
      <c r="AT84" s="1">
        <f t="shared" si="79"/>
        <v>19040.833333333332</v>
      </c>
      <c r="AU84" s="1">
        <f t="shared" si="80"/>
        <v>3504553.5696621146</v>
      </c>
      <c r="AV84" s="1">
        <f>SUM(AU73:AU84)</f>
        <v>56764891.981938176</v>
      </c>
    </row>
    <row r="85" spans="1:48" x14ac:dyDescent="0.15">
      <c r="C85" s="7">
        <v>12</v>
      </c>
      <c r="D85" s="7">
        <f t="shared" si="81"/>
        <v>3.8258513276610402</v>
      </c>
      <c r="E85" s="10">
        <f t="shared" si="82"/>
        <v>10.5682810381814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2.5854627371935499</v>
      </c>
      <c r="E89" s="7"/>
      <c r="F89" s="7"/>
      <c r="G89" s="1">
        <v>1</v>
      </c>
      <c r="H89" s="9">
        <f t="shared" ref="H89:H100" si="84">E90</f>
        <v>2.5854627371935499</v>
      </c>
      <c r="I89" s="9">
        <f t="shared" ref="I89:I100" si="85">H89+273.15</f>
        <v>275.73546273719353</v>
      </c>
      <c r="J89" s="9">
        <f t="shared" ref="J89:J100" si="86">EXP(($C$15*(I89-$C$13))/($C$16*I89*$C$13))</f>
        <v>2.4342559306851599E-2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0.12914397132665711</v>
      </c>
      <c r="Q89" s="12">
        <f t="shared" ref="Q89:Q100" si="90">P89*$B$91</f>
        <v>5.8114787096995704E-2</v>
      </c>
      <c r="R89" s="9">
        <f t="shared" ref="R89:R100" si="91">L89*$B$91</f>
        <v>2.3873737500000001</v>
      </c>
      <c r="S89" s="13">
        <f t="shared" ref="S89:S100" si="92">Q89/R89</f>
        <v>2.4342559306851599E-2</v>
      </c>
      <c r="T89" s="2">
        <f t="shared" ref="T89:T100" si="93">$B$90/100</f>
        <v>0.51</v>
      </c>
      <c r="U89" s="14">
        <f t="shared" ref="U89:U100" si="94">S89*T89</f>
        <v>1.2414705246494316E-2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3.4080033631818038E-2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40984.166666666664</v>
      </c>
      <c r="AN89" s="1">
        <f t="shared" ref="AN89:AN100" si="99">AM89*10000*AK89*AJ89</f>
        <v>145296063.49515101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0.36339803223315698</v>
      </c>
      <c r="E90" s="10">
        <f t="shared" ref="E90:E101" si="101">D89</f>
        <v>2.5854627371935499</v>
      </c>
      <c r="F90" s="7" t="s">
        <v>83</v>
      </c>
      <c r="G90" s="1">
        <v>2</v>
      </c>
      <c r="H90" s="9">
        <f t="shared" si="84"/>
        <v>0.36339803223315698</v>
      </c>
      <c r="I90" s="9">
        <f t="shared" si="85"/>
        <v>273.51339803223311</v>
      </c>
      <c r="J90" s="9">
        <f t="shared" si="86"/>
        <v>1.8271557097891199E-2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10.481406028673343</v>
      </c>
      <c r="P90" s="9">
        <f t="shared" si="89"/>
        <v>0.19151160871908601</v>
      </c>
      <c r="Q90" s="12">
        <f t="shared" si="90"/>
        <v>8.6180223923588706E-2</v>
      </c>
      <c r="R90" s="9">
        <f t="shared" si="91"/>
        <v>2.3873737500000001</v>
      </c>
      <c r="S90" s="13">
        <f t="shared" si="92"/>
        <v>3.6098337733498451E-2</v>
      </c>
      <c r="T90" s="2">
        <f t="shared" si="93"/>
        <v>0.51</v>
      </c>
      <c r="U90" s="14">
        <f t="shared" si="94"/>
        <v>1.841015224408421E-2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3.5887660901591387E-2</v>
      </c>
      <c r="AK90" s="9">
        <f t="shared" si="96"/>
        <v>10.4025</v>
      </c>
      <c r="AL90" s="1">
        <f t="shared" si="97"/>
        <v>0.45</v>
      </c>
      <c r="AM90" s="17">
        <f t="shared" si="98"/>
        <v>40984.166666666664</v>
      </c>
      <c r="AN90" s="1">
        <f t="shared" si="99"/>
        <v>153002661.71632606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3.2847785841177299</v>
      </c>
      <c r="E91" s="10">
        <f t="shared" si="101"/>
        <v>0.36339803223315698</v>
      </c>
      <c r="F91" s="7" t="s">
        <v>83</v>
      </c>
      <c r="G91" s="1">
        <v>3</v>
      </c>
      <c r="H91" s="9">
        <f t="shared" si="84"/>
        <v>3.2847785841177299</v>
      </c>
      <c r="I91" s="9">
        <f t="shared" si="85"/>
        <v>276.43477858411768</v>
      </c>
      <c r="J91" s="9">
        <f t="shared" si="86"/>
        <v>2.6617198473190246E-2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15.595169419954257</v>
      </c>
      <c r="P91" s="9">
        <f t="shared" si="89"/>
        <v>0.41509971967394965</v>
      </c>
      <c r="Q91" s="12">
        <f t="shared" si="90"/>
        <v>0.18679487385327734</v>
      </c>
      <c r="R91" s="9">
        <f t="shared" si="91"/>
        <v>2.3873737500000001</v>
      </c>
      <c r="S91" s="13">
        <f t="shared" si="92"/>
        <v>7.8242828067150078E-2</v>
      </c>
      <c r="T91" s="2">
        <f t="shared" si="93"/>
        <v>0.51</v>
      </c>
      <c r="U91" s="14">
        <f t="shared" si="94"/>
        <v>3.990384231424654E-2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4.2368008457745333E-2</v>
      </c>
      <c r="AK91" s="9">
        <f t="shared" si="96"/>
        <v>10.4025</v>
      </c>
      <c r="AL91" s="1">
        <f t="shared" si="97"/>
        <v>0.45</v>
      </c>
      <c r="AM91" s="17">
        <f t="shared" si="98"/>
        <v>40984.166666666664</v>
      </c>
      <c r="AN91" s="1">
        <f t="shared" si="99"/>
        <v>180630832.51456484</v>
      </c>
    </row>
    <row r="92" spans="1:48" x14ac:dyDescent="0.15">
      <c r="C92" s="7">
        <v>3</v>
      </c>
      <c r="D92" s="7">
        <f t="shared" si="100"/>
        <v>8.6267227180866097</v>
      </c>
      <c r="E92" s="10">
        <f t="shared" si="101"/>
        <v>3.2847785841177299</v>
      </c>
      <c r="F92" s="7" t="s">
        <v>83</v>
      </c>
      <c r="G92" s="1">
        <v>4</v>
      </c>
      <c r="H92" s="9">
        <f t="shared" si="84"/>
        <v>8.6267227180866097</v>
      </c>
      <c r="I92" s="9">
        <f t="shared" si="85"/>
        <v>281.7767227180866</v>
      </c>
      <c r="J92" s="9">
        <f t="shared" si="86"/>
        <v>5.1899689967602886E-2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20.485344700280304</v>
      </c>
      <c r="P92" s="9">
        <f t="shared" si="89"/>
        <v>1.0631830388240247</v>
      </c>
      <c r="Q92" s="12">
        <f t="shared" si="90"/>
        <v>0.47843236747081108</v>
      </c>
      <c r="R92" s="9">
        <f t="shared" si="91"/>
        <v>2.3873737500000001</v>
      </c>
      <c r="S92" s="13">
        <f t="shared" si="92"/>
        <v>0.20040111753377998</v>
      </c>
      <c r="T92" s="2">
        <f t="shared" si="93"/>
        <v>0.51</v>
      </c>
      <c r="U92" s="14">
        <f t="shared" si="94"/>
        <v>0.10220456994222779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6.1151677837581686E-2</v>
      </c>
      <c r="AK92" s="9">
        <f t="shared" si="96"/>
        <v>10.4025</v>
      </c>
      <c r="AL92" s="1">
        <f t="shared" si="97"/>
        <v>0.45</v>
      </c>
      <c r="AM92" s="17">
        <f t="shared" si="98"/>
        <v>40984.166666666664</v>
      </c>
      <c r="AN92" s="1">
        <f t="shared" si="99"/>
        <v>260712714.13385344</v>
      </c>
    </row>
    <row r="93" spans="1:48" x14ac:dyDescent="0.15">
      <c r="C93" s="7">
        <v>4</v>
      </c>
      <c r="D93" s="7">
        <f t="shared" si="100"/>
        <v>10.5851214569922</v>
      </c>
      <c r="E93" s="10">
        <f t="shared" si="101"/>
        <v>8.6267227180866097</v>
      </c>
      <c r="F93" s="7" t="s">
        <v>83</v>
      </c>
      <c r="G93" s="1">
        <v>5</v>
      </c>
      <c r="H93" s="9">
        <f t="shared" si="84"/>
        <v>10.5851214569922</v>
      </c>
      <c r="I93" s="9">
        <f t="shared" si="85"/>
        <v>283.7351214569922</v>
      </c>
      <c r="J93" s="9">
        <f t="shared" si="86"/>
        <v>6.5878917126763095E-2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18.451053578383465</v>
      </c>
      <c r="O93" s="9">
        <f t="shared" si="102"/>
        <v>6.2763830830728118</v>
      </c>
      <c r="P93" s="9">
        <f t="shared" si="89"/>
        <v>0.41348132098557161</v>
      </c>
      <c r="Q93" s="12">
        <f t="shared" si="90"/>
        <v>0.18606659444350723</v>
      </c>
      <c r="R93" s="9">
        <f t="shared" si="91"/>
        <v>2.3873737500000001</v>
      </c>
      <c r="S93" s="13">
        <f t="shared" si="92"/>
        <v>7.7937773439750363E-2</v>
      </c>
      <c r="T93" s="2">
        <f t="shared" si="93"/>
        <v>0.51</v>
      </c>
      <c r="U93" s="14">
        <f t="shared" si="94"/>
        <v>3.9748264454272687E-2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3.4895101732963216E-2</v>
      </c>
      <c r="AK93" s="9">
        <f t="shared" si="96"/>
        <v>10.4025</v>
      </c>
      <c r="AL93" s="1">
        <f t="shared" si="97"/>
        <v>0.45</v>
      </c>
      <c r="AM93" s="17">
        <f t="shared" si="98"/>
        <v>40984.166666666664</v>
      </c>
      <c r="AN93" s="1">
        <f t="shared" si="99"/>
        <v>148771006.85513338</v>
      </c>
    </row>
    <row r="94" spans="1:48" x14ac:dyDescent="0.15">
      <c r="C94" s="7">
        <v>5</v>
      </c>
      <c r="D94" s="7">
        <f t="shared" si="100"/>
        <v>15.4558798987727</v>
      </c>
      <c r="E94" s="10">
        <f t="shared" si="101"/>
        <v>10.5851214569922</v>
      </c>
      <c r="F94" s="7" t="s">
        <v>85</v>
      </c>
      <c r="G94" s="1">
        <v>6</v>
      </c>
      <c r="H94" s="9">
        <f t="shared" si="84"/>
        <v>15.4558798987727</v>
      </c>
      <c r="I94" s="9">
        <f t="shared" si="85"/>
        <v>288.60587989877268</v>
      </c>
      <c r="J94" s="9">
        <f t="shared" si="86"/>
        <v>0.11756278135331001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11.16817676208724</v>
      </c>
      <c r="P94" s="9">
        <f t="shared" si="89"/>
        <v>1.31296192279638</v>
      </c>
      <c r="Q94" s="12">
        <f t="shared" si="90"/>
        <v>0.59083286525837098</v>
      </c>
      <c r="R94" s="9">
        <f t="shared" si="91"/>
        <v>2.3873737500000001</v>
      </c>
      <c r="S94" s="13">
        <f t="shared" si="92"/>
        <v>0.24748234969843785</v>
      </c>
      <c r="T94" s="2">
        <f t="shared" si="93"/>
        <v>0.51</v>
      </c>
      <c r="U94" s="14">
        <f t="shared" si="94"/>
        <v>0.12621599834620331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6.4183123501380307E-2</v>
      </c>
      <c r="AK94" s="9">
        <f t="shared" si="96"/>
        <v>10.4025</v>
      </c>
      <c r="AL94" s="1">
        <f t="shared" si="97"/>
        <v>0.45</v>
      </c>
      <c r="AM94" s="17">
        <f t="shared" si="98"/>
        <v>40984.166666666664</v>
      </c>
      <c r="AN94" s="1">
        <f t="shared" si="99"/>
        <v>273636912.6956225</v>
      </c>
    </row>
    <row r="95" spans="1:48" x14ac:dyDescent="0.15">
      <c r="C95" s="7">
        <v>6</v>
      </c>
      <c r="D95" s="7">
        <f t="shared" si="100"/>
        <v>21.0536986994003</v>
      </c>
      <c r="E95" s="10">
        <f t="shared" si="101"/>
        <v>15.4558798987727</v>
      </c>
      <c r="F95" s="7" t="s">
        <v>83</v>
      </c>
      <c r="G95" s="1">
        <v>7</v>
      </c>
      <c r="H95" s="9">
        <f t="shared" si="84"/>
        <v>21.0536986994003</v>
      </c>
      <c r="I95" s="9">
        <f t="shared" si="85"/>
        <v>294.20369869940026</v>
      </c>
      <c r="J95" s="9">
        <f t="shared" si="86"/>
        <v>0.22338418185407072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15.160489839290861</v>
      </c>
      <c r="P95" s="9">
        <f t="shared" si="89"/>
        <v>3.3866136192569409</v>
      </c>
      <c r="Q95" s="12">
        <f t="shared" si="90"/>
        <v>1.5239761286656235</v>
      </c>
      <c r="R95" s="9">
        <f t="shared" si="91"/>
        <v>2.3873737500000001</v>
      </c>
      <c r="S95" s="13">
        <f t="shared" si="92"/>
        <v>0.63834836445932419</v>
      </c>
      <c r="T95" s="2">
        <f t="shared" si="93"/>
        <v>0.51</v>
      </c>
      <c r="U95" s="14">
        <f t="shared" si="94"/>
        <v>0.32555766587425533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0.144610636261088</v>
      </c>
      <c r="AK95" s="9">
        <f t="shared" si="96"/>
        <v>10.4025</v>
      </c>
      <c r="AL95" s="1">
        <f t="shared" si="97"/>
        <v>0.45</v>
      </c>
      <c r="AM95" s="17">
        <f t="shared" si="98"/>
        <v>40984.166666666664</v>
      </c>
      <c r="AN95" s="1">
        <f t="shared" si="99"/>
        <v>616529796.16336</v>
      </c>
    </row>
    <row r="96" spans="1:48" x14ac:dyDescent="0.15">
      <c r="C96" s="7">
        <v>7</v>
      </c>
      <c r="D96" s="7">
        <f t="shared" si="100"/>
        <v>21.647980330099699</v>
      </c>
      <c r="E96" s="10">
        <f t="shared" si="101"/>
        <v>21.0536986994003</v>
      </c>
      <c r="F96" s="7" t="s">
        <v>83</v>
      </c>
      <c r="G96" s="1">
        <v>8</v>
      </c>
      <c r="H96" s="9">
        <f t="shared" si="84"/>
        <v>21.647980330099699</v>
      </c>
      <c r="I96" s="9">
        <f t="shared" si="85"/>
        <v>294.79798033009968</v>
      </c>
      <c r="J96" s="9">
        <f t="shared" si="86"/>
        <v>0.23879606740943993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17.079151220033921</v>
      </c>
      <c r="P96" s="9">
        <f t="shared" si="89"/>
        <v>4.0784341460352387</v>
      </c>
      <c r="Q96" s="12">
        <f t="shared" si="90"/>
        <v>1.8352953657158575</v>
      </c>
      <c r="R96" s="9">
        <f t="shared" si="91"/>
        <v>2.3873737500000001</v>
      </c>
      <c r="S96" s="13">
        <f t="shared" si="92"/>
        <v>0.76875075204117393</v>
      </c>
      <c r="T96" s="2">
        <f t="shared" si="93"/>
        <v>0.51</v>
      </c>
      <c r="U96" s="14">
        <f t="shared" si="94"/>
        <v>0.39206288354099872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0.16466195938761113</v>
      </c>
      <c r="AK96" s="9">
        <f t="shared" si="96"/>
        <v>10.4025</v>
      </c>
      <c r="AL96" s="1">
        <f t="shared" si="97"/>
        <v>0.45</v>
      </c>
      <c r="AM96" s="17">
        <f t="shared" si="98"/>
        <v>40984.166666666664</v>
      </c>
      <c r="AN96" s="1">
        <f t="shared" si="99"/>
        <v>702016164.79866219</v>
      </c>
    </row>
    <row r="97" spans="1:50" x14ac:dyDescent="0.15">
      <c r="C97" s="7">
        <v>8</v>
      </c>
      <c r="D97" s="7">
        <f t="shared" si="100"/>
        <v>22.903014198329998</v>
      </c>
      <c r="E97" s="10">
        <f t="shared" si="101"/>
        <v>21.647980330099699</v>
      </c>
      <c r="F97" s="7" t="s">
        <v>83</v>
      </c>
      <c r="G97" s="1">
        <v>9</v>
      </c>
      <c r="H97" s="9">
        <f t="shared" si="84"/>
        <v>22.903014198329998</v>
      </c>
      <c r="I97" s="9">
        <f t="shared" si="85"/>
        <v>296.05301419832995</v>
      </c>
      <c r="J97" s="9">
        <f t="shared" si="86"/>
        <v>0.27468521494670373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18.305992073998684</v>
      </c>
      <c r="P97" s="9">
        <f t="shared" si="89"/>
        <v>5.0283853676589834</v>
      </c>
      <c r="Q97" s="12">
        <f t="shared" si="90"/>
        <v>2.2627734154465426</v>
      </c>
      <c r="R97" s="9">
        <f t="shared" si="91"/>
        <v>2.3873737500000001</v>
      </c>
      <c r="S97" s="13">
        <f t="shared" si="92"/>
        <v>0.94780861833910279</v>
      </c>
      <c r="T97" s="2">
        <f t="shared" si="93"/>
        <v>0.51</v>
      </c>
      <c r="U97" s="14">
        <f t="shared" si="94"/>
        <v>0.48338239535294242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0.19219479219891214</v>
      </c>
      <c r="AK97" s="9">
        <f t="shared" si="96"/>
        <v>10.4025</v>
      </c>
      <c r="AL97" s="1">
        <f t="shared" si="97"/>
        <v>0.45</v>
      </c>
      <c r="AM97" s="17">
        <f t="shared" si="98"/>
        <v>40984.166666666664</v>
      </c>
      <c r="AN97" s="1">
        <f t="shared" si="99"/>
        <v>819399036.76323903</v>
      </c>
    </row>
    <row r="98" spans="1:50" x14ac:dyDescent="0.15">
      <c r="C98" s="7">
        <v>9</v>
      </c>
      <c r="D98" s="7">
        <f t="shared" si="100"/>
        <v>18.578468948147599</v>
      </c>
      <c r="E98" s="10">
        <f t="shared" si="101"/>
        <v>22.903014198329998</v>
      </c>
      <c r="F98" s="7" t="s">
        <v>83</v>
      </c>
      <c r="G98" s="1">
        <v>10</v>
      </c>
      <c r="H98" s="9">
        <f t="shared" si="84"/>
        <v>18.578468948147599</v>
      </c>
      <c r="I98" s="9">
        <f t="shared" si="85"/>
        <v>291.72846894814757</v>
      </c>
      <c r="J98" s="9">
        <f t="shared" si="86"/>
        <v>0.1686943333475108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18.582881706339698</v>
      </c>
      <c r="P98" s="9">
        <f t="shared" si="89"/>
        <v>3.1348268411266296</v>
      </c>
      <c r="Q98" s="12">
        <f t="shared" si="90"/>
        <v>1.4106720785069833</v>
      </c>
      <c r="R98" s="9">
        <f t="shared" si="91"/>
        <v>2.3873737500000001</v>
      </c>
      <c r="S98" s="13">
        <f t="shared" si="92"/>
        <v>0.59088866102636139</v>
      </c>
      <c r="T98" s="2">
        <f t="shared" si="93"/>
        <v>0.51</v>
      </c>
      <c r="U98" s="14">
        <f t="shared" si="94"/>
        <v>0.30135321712344432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0.13410699496271847</v>
      </c>
      <c r="AK98" s="9">
        <f t="shared" si="96"/>
        <v>10.4025</v>
      </c>
      <c r="AL98" s="1">
        <f t="shared" si="97"/>
        <v>0.45</v>
      </c>
      <c r="AM98" s="17">
        <f t="shared" si="98"/>
        <v>40984.166666666664</v>
      </c>
      <c r="AN98" s="1">
        <f t="shared" si="99"/>
        <v>571748803.58847749</v>
      </c>
    </row>
    <row r="99" spans="1:50" x14ac:dyDescent="0.15">
      <c r="C99" s="7">
        <v>10</v>
      </c>
      <c r="D99" s="7">
        <f t="shared" si="100"/>
        <v>13.825674212021299</v>
      </c>
      <c r="E99" s="10">
        <f t="shared" si="101"/>
        <v>18.578468948147599</v>
      </c>
      <c r="F99" s="7" t="s">
        <v>83</v>
      </c>
      <c r="G99" s="1">
        <v>11</v>
      </c>
      <c r="H99" s="9">
        <f t="shared" si="84"/>
        <v>13.825674212021299</v>
      </c>
      <c r="I99" s="9">
        <f t="shared" si="85"/>
        <v>286.97567421202126</v>
      </c>
      <c r="J99" s="9">
        <f t="shared" si="86"/>
        <v>9.7059374946600455E-2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14.675652121952414</v>
      </c>
      <c r="O99" s="9">
        <f t="shared" si="102"/>
        <v>6.0776777432606579</v>
      </c>
      <c r="P99" s="9">
        <f t="shared" si="89"/>
        <v>0.58989560288774467</v>
      </c>
      <c r="Q99" s="12">
        <f t="shared" si="90"/>
        <v>0.26545302129948511</v>
      </c>
      <c r="R99" s="9">
        <f t="shared" si="91"/>
        <v>2.3873737500000001</v>
      </c>
      <c r="S99" s="13">
        <f t="shared" si="92"/>
        <v>0.11119039124036825</v>
      </c>
      <c r="T99" s="2">
        <f t="shared" si="93"/>
        <v>0.51</v>
      </c>
      <c r="U99" s="14">
        <f t="shared" si="94"/>
        <v>5.6707099532587811E-2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4.7434190509075227E-2</v>
      </c>
      <c r="AK99" s="9">
        <f t="shared" si="96"/>
        <v>10.4025</v>
      </c>
      <c r="AL99" s="1">
        <f t="shared" si="97"/>
        <v>0.45</v>
      </c>
      <c r="AM99" s="17">
        <f t="shared" si="98"/>
        <v>40984.166666666664</v>
      </c>
      <c r="AN99" s="1">
        <f t="shared" si="99"/>
        <v>202229881.2995632</v>
      </c>
    </row>
    <row r="100" spans="1:50" x14ac:dyDescent="0.15">
      <c r="C100" s="7">
        <v>11</v>
      </c>
      <c r="D100" s="7">
        <f t="shared" si="100"/>
        <v>10.5682810381814</v>
      </c>
      <c r="E100" s="10">
        <f t="shared" si="101"/>
        <v>13.825674212021299</v>
      </c>
      <c r="F100" s="7" t="s">
        <v>85</v>
      </c>
      <c r="G100" s="1">
        <v>12</v>
      </c>
      <c r="H100" s="9">
        <f t="shared" si="84"/>
        <v>10.5682810381814</v>
      </c>
      <c r="I100" s="9">
        <f t="shared" si="85"/>
        <v>283.71828103818137</v>
      </c>
      <c r="J100" s="9">
        <f t="shared" si="86"/>
        <v>6.5744865386421991E-2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10.793057140372913</v>
      </c>
      <c r="P100" s="9">
        <f t="shared" si="89"/>
        <v>0.70958808880177782</v>
      </c>
      <c r="Q100" s="12">
        <f t="shared" si="90"/>
        <v>0.31931463996080001</v>
      </c>
      <c r="R100" s="9">
        <f t="shared" si="91"/>
        <v>2.3873737500000001</v>
      </c>
      <c r="S100" s="13">
        <f t="shared" si="92"/>
        <v>0.13375142453534977</v>
      </c>
      <c r="T100" s="2">
        <f t="shared" si="93"/>
        <v>0.51</v>
      </c>
      <c r="U100" s="14">
        <f t="shared" si="94"/>
        <v>6.8213226513028385E-2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5.0903287793678059E-2</v>
      </c>
      <c r="AK100" s="9">
        <f t="shared" si="96"/>
        <v>10.4025</v>
      </c>
      <c r="AL100" s="1">
        <f t="shared" si="97"/>
        <v>0.45</v>
      </c>
      <c r="AM100" s="17">
        <f t="shared" si="98"/>
        <v>40984.166666666664</v>
      </c>
      <c r="AN100" s="1">
        <f t="shared" si="99"/>
        <v>217019954.12578008</v>
      </c>
      <c r="AO100" s="1">
        <f>SUM(AN89:AN100)</f>
        <v>4290993828.1497335</v>
      </c>
    </row>
    <row r="101" spans="1:50" x14ac:dyDescent="0.15">
      <c r="C101" s="7">
        <v>12</v>
      </c>
      <c r="D101" s="7">
        <f t="shared" si="100"/>
        <v>3.8258513276610402</v>
      </c>
      <c r="E101" s="10">
        <f t="shared" si="101"/>
        <v>10.5682810381814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2.5854627371935499</v>
      </c>
      <c r="E105" s="7"/>
      <c r="F105" s="7"/>
      <c r="G105" s="1">
        <v>1</v>
      </c>
      <c r="H105" s="9">
        <f t="shared" ref="H105:H116" si="103">E106</f>
        <v>2.5854627371935499</v>
      </c>
      <c r="I105" s="9">
        <f t="shared" ref="I105:I116" si="104">H105+273.15</f>
        <v>275.73546273719353</v>
      </c>
      <c r="J105" s="9">
        <f t="shared" ref="J105:J116" si="105">EXP(($C$15*(I105-$C$13))/($C$16*I105*$C$13))</f>
        <v>2.4342559306851599E-2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1.5771305820682608E-2</v>
      </c>
      <c r="Q105" s="12">
        <f t="shared" ref="Q105:Q116" si="109">P105*$B$107</f>
        <v>4.7313917462047826E-3</v>
      </c>
      <c r="R105" s="9">
        <f t="shared" ref="R105:R116" si="110">L105*$B$107</f>
        <v>0.19436706250000002</v>
      </c>
      <c r="S105" s="13">
        <f t="shared" ref="S105:S116" si="111">Q105/R105</f>
        <v>2.4342559306851603E-2</v>
      </c>
      <c r="T105" s="2">
        <f t="shared" ref="T105:T116" si="112">$B$106/100</f>
        <v>0.01</v>
      </c>
      <c r="U105" s="14">
        <f t="shared" ref="U105:U116" si="113">S105*T105</f>
        <v>2.4342559306851603E-4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5.7334255930685165E-3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0.36339803223315698</v>
      </c>
      <c r="E106" s="10">
        <f t="shared" ref="E106:E117" si="122">D105</f>
        <v>2.5854627371935499</v>
      </c>
      <c r="F106" s="7" t="s">
        <v>83</v>
      </c>
      <c r="G106" s="1">
        <v>2</v>
      </c>
      <c r="H106" s="9">
        <f t="shared" si="103"/>
        <v>0.36339803223315698</v>
      </c>
      <c r="I106" s="9">
        <f t="shared" si="104"/>
        <v>273.51339803223311</v>
      </c>
      <c r="J106" s="9">
        <f t="shared" si="105"/>
        <v>1.8271557097891199E-2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1.2800091108459843</v>
      </c>
      <c r="P106" s="9">
        <f t="shared" si="108"/>
        <v>2.338775955464335E-2</v>
      </c>
      <c r="Q106" s="12">
        <f t="shared" si="109"/>
        <v>7.0163278663930044E-3</v>
      </c>
      <c r="R106" s="9">
        <f t="shared" si="110"/>
        <v>0.19436706250000002</v>
      </c>
      <c r="S106" s="13">
        <f t="shared" si="111"/>
        <v>3.6098337733498458E-2</v>
      </c>
      <c r="T106" s="2">
        <f t="shared" si="112"/>
        <v>0.01</v>
      </c>
      <c r="U106" s="14">
        <f t="shared" si="113"/>
        <v>3.609833773349846E-4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5.850983377334985E-3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3.2847785841177299</v>
      </c>
      <c r="E107" s="10">
        <f t="shared" si="122"/>
        <v>0.36339803223315698</v>
      </c>
      <c r="F107" s="7" t="s">
        <v>83</v>
      </c>
      <c r="G107" s="1">
        <v>3</v>
      </c>
      <c r="H107" s="9">
        <f t="shared" si="103"/>
        <v>3.2847785841177299</v>
      </c>
      <c r="I107" s="9">
        <f t="shared" si="104"/>
        <v>276.43477858411768</v>
      </c>
      <c r="J107" s="9">
        <f t="shared" si="105"/>
        <v>2.6617198473190246E-2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1.9045115596246742</v>
      </c>
      <c r="P107" s="9">
        <f t="shared" si="108"/>
        <v>5.0692762177015051E-2</v>
      </c>
      <c r="Q107" s="12">
        <f t="shared" si="109"/>
        <v>1.5207828653104515E-2</v>
      </c>
      <c r="R107" s="9">
        <f t="shared" si="110"/>
        <v>0.19436706250000002</v>
      </c>
      <c r="S107" s="13">
        <f t="shared" si="111"/>
        <v>7.8242828067150078E-2</v>
      </c>
      <c r="T107" s="2">
        <f t="shared" si="112"/>
        <v>0.01</v>
      </c>
      <c r="U107" s="14">
        <f t="shared" si="113"/>
        <v>7.8242828067150074E-4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6.2724282806715008E-3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8.6267227180866097</v>
      </c>
      <c r="E108" s="10">
        <f t="shared" si="122"/>
        <v>3.2847785841177299</v>
      </c>
      <c r="F108" s="7" t="s">
        <v>83</v>
      </c>
      <c r="G108" s="1">
        <v>4</v>
      </c>
      <c r="H108" s="9">
        <f t="shared" si="103"/>
        <v>8.6267227180866097</v>
      </c>
      <c r="I108" s="9">
        <f t="shared" si="104"/>
        <v>281.7767227180866</v>
      </c>
      <c r="J108" s="9">
        <f t="shared" si="105"/>
        <v>5.1899689967602886E-2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2.5017090057809925</v>
      </c>
      <c r="P108" s="9">
        <f t="shared" si="108"/>
        <v>0.12983792178919357</v>
      </c>
      <c r="Q108" s="12">
        <f t="shared" si="109"/>
        <v>3.8951376536758071E-2</v>
      </c>
      <c r="R108" s="9">
        <f t="shared" si="110"/>
        <v>0.19436706250000002</v>
      </c>
      <c r="S108" s="13">
        <f t="shared" si="111"/>
        <v>0.20040111753378001</v>
      </c>
      <c r="T108" s="2">
        <f t="shared" si="112"/>
        <v>0.01</v>
      </c>
      <c r="U108" s="14">
        <f t="shared" si="113"/>
        <v>2.0040111753378003E-3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7.4940111753378008E-3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10.5851214569922</v>
      </c>
      <c r="E109" s="10">
        <f t="shared" si="122"/>
        <v>8.6267227180866097</v>
      </c>
      <c r="F109" s="7" t="s">
        <v>83</v>
      </c>
      <c r="G109" s="1">
        <v>5</v>
      </c>
      <c r="H109" s="9">
        <f t="shared" si="103"/>
        <v>10.5851214569922</v>
      </c>
      <c r="I109" s="9">
        <f t="shared" si="104"/>
        <v>283.7351214569922</v>
      </c>
      <c r="J109" s="9">
        <f t="shared" si="105"/>
        <v>6.5878917126763095E-2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2.253277529792209</v>
      </c>
      <c r="O109" s="9">
        <f t="shared" si="123"/>
        <v>0.7664837625329235</v>
      </c>
      <c r="P109" s="9">
        <f t="shared" si="108"/>
        <v>5.049512027091603E-2</v>
      </c>
      <c r="Q109" s="12">
        <f t="shared" si="109"/>
        <v>1.5148536081274809E-2</v>
      </c>
      <c r="R109" s="9">
        <f t="shared" si="110"/>
        <v>0.19436706250000002</v>
      </c>
      <c r="S109" s="13">
        <f t="shared" si="111"/>
        <v>7.7937773439750405E-2</v>
      </c>
      <c r="T109" s="2">
        <f t="shared" si="112"/>
        <v>0.01</v>
      </c>
      <c r="U109" s="14">
        <f t="shared" si="113"/>
        <v>7.7937773439750412E-4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6.2693777343975042E-3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15.4558798987727</v>
      </c>
      <c r="E110" s="10">
        <f t="shared" si="122"/>
        <v>10.5851214569922</v>
      </c>
      <c r="F110" s="7" t="s">
        <v>85</v>
      </c>
      <c r="G110" s="1">
        <v>6</v>
      </c>
      <c r="H110" s="9">
        <f t="shared" si="103"/>
        <v>15.4558798987727</v>
      </c>
      <c r="I110" s="9">
        <f t="shared" si="104"/>
        <v>288.60587989877268</v>
      </c>
      <c r="J110" s="9">
        <f t="shared" si="105"/>
        <v>0.11756278135331001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1.363878850595341</v>
      </c>
      <c r="P110" s="9">
        <f t="shared" si="108"/>
        <v>0.16034139110494383</v>
      </c>
      <c r="Q110" s="12">
        <f t="shared" si="109"/>
        <v>4.8102417331483148E-2</v>
      </c>
      <c r="R110" s="9">
        <f t="shared" si="110"/>
        <v>0.19436706250000002</v>
      </c>
      <c r="S110" s="13">
        <f t="shared" si="111"/>
        <v>0.24748234969843794</v>
      </c>
      <c r="T110" s="2">
        <f t="shared" si="112"/>
        <v>0.01</v>
      </c>
      <c r="U110" s="14">
        <f t="shared" si="113"/>
        <v>2.4748234969843796E-3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7.9648234969843801E-3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21.0536986994003</v>
      </c>
      <c r="E111" s="10">
        <f t="shared" si="122"/>
        <v>15.4558798987727</v>
      </c>
      <c r="F111" s="7" t="s">
        <v>83</v>
      </c>
      <c r="G111" s="1">
        <v>7</v>
      </c>
      <c r="H111" s="9">
        <f t="shared" si="103"/>
        <v>21.0536986994003</v>
      </c>
      <c r="I111" s="9">
        <f t="shared" si="104"/>
        <v>294.20369869940026</v>
      </c>
      <c r="J111" s="9">
        <f t="shared" si="105"/>
        <v>0.22338418185407072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1.8514276678237307</v>
      </c>
      <c r="P111" s="9">
        <f t="shared" si="108"/>
        <v>0.41357965483879428</v>
      </c>
      <c r="Q111" s="12">
        <f t="shared" si="109"/>
        <v>0.12407389645163827</v>
      </c>
      <c r="R111" s="9">
        <f t="shared" si="110"/>
        <v>0.19436706250000002</v>
      </c>
      <c r="S111" s="13">
        <f t="shared" si="111"/>
        <v>0.6383483644593243</v>
      </c>
      <c r="T111" s="2">
        <f t="shared" si="112"/>
        <v>0.01</v>
      </c>
      <c r="U111" s="14">
        <f t="shared" si="113"/>
        <v>6.3834836445932431E-3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1.6333483644593243E-2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21.647980330099699</v>
      </c>
      <c r="E112" s="10">
        <f t="shared" si="122"/>
        <v>21.0536986994003</v>
      </c>
      <c r="F112" s="7" t="s">
        <v>83</v>
      </c>
      <c r="G112" s="1">
        <v>8</v>
      </c>
      <c r="H112" s="9">
        <f t="shared" si="103"/>
        <v>21.647980330099699</v>
      </c>
      <c r="I112" s="9">
        <f t="shared" si="104"/>
        <v>294.79798033009968</v>
      </c>
      <c r="J112" s="9">
        <f t="shared" si="105"/>
        <v>0.23879606740943993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2.08573822131827</v>
      </c>
      <c r="P112" s="9">
        <f t="shared" si="108"/>
        <v>0.49806608489636295</v>
      </c>
      <c r="Q112" s="12">
        <f t="shared" si="109"/>
        <v>0.14941982546890889</v>
      </c>
      <c r="R112" s="9">
        <f t="shared" si="110"/>
        <v>0.19436706250000002</v>
      </c>
      <c r="S112" s="13">
        <f t="shared" si="111"/>
        <v>0.76875075204117405</v>
      </c>
      <c r="T112" s="2">
        <f t="shared" si="112"/>
        <v>0.01</v>
      </c>
      <c r="U112" s="14">
        <f t="shared" si="113"/>
        <v>7.6875075204117403E-3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1.7637507520411742E-2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22.903014198329998</v>
      </c>
      <c r="E113" s="10">
        <f t="shared" si="122"/>
        <v>21.647980330099699</v>
      </c>
      <c r="F113" s="7" t="s">
        <v>83</v>
      </c>
      <c r="G113" s="1">
        <v>9</v>
      </c>
      <c r="H113" s="9">
        <f t="shared" si="103"/>
        <v>22.903014198329998</v>
      </c>
      <c r="I113" s="9">
        <f t="shared" si="104"/>
        <v>296.05301419832995</v>
      </c>
      <c r="J113" s="9">
        <f t="shared" si="105"/>
        <v>0.27468521494670373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2.2355623447552406</v>
      </c>
      <c r="P113" s="9">
        <f t="shared" si="108"/>
        <v>0.61407592319585025</v>
      </c>
      <c r="Q113" s="12">
        <f t="shared" si="109"/>
        <v>0.18422277695875508</v>
      </c>
      <c r="R113" s="9">
        <f t="shared" si="110"/>
        <v>0.19436706250000002</v>
      </c>
      <c r="S113" s="13">
        <f t="shared" si="111"/>
        <v>0.9478086183391029</v>
      </c>
      <c r="T113" s="2">
        <f t="shared" si="112"/>
        <v>0.01</v>
      </c>
      <c r="U113" s="14">
        <f t="shared" si="113"/>
        <v>9.4780861833910299E-3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1.9428086183391029E-2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18.578468948147599</v>
      </c>
      <c r="E114" s="10">
        <f t="shared" si="122"/>
        <v>22.903014198329998</v>
      </c>
      <c r="F114" s="7" t="s">
        <v>83</v>
      </c>
      <c r="G114" s="1">
        <v>10</v>
      </c>
      <c r="H114" s="9">
        <f t="shared" si="103"/>
        <v>18.578468948147599</v>
      </c>
      <c r="I114" s="9">
        <f t="shared" si="104"/>
        <v>291.72846894814757</v>
      </c>
      <c r="J114" s="9">
        <f t="shared" si="105"/>
        <v>0.1686943333475108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2.269376629892724</v>
      </c>
      <c r="P114" s="9">
        <f t="shared" si="108"/>
        <v>0.38283097769417385</v>
      </c>
      <c r="Q114" s="12">
        <f t="shared" si="109"/>
        <v>0.11484929330825215</v>
      </c>
      <c r="R114" s="9">
        <f t="shared" si="110"/>
        <v>0.19436706250000002</v>
      </c>
      <c r="S114" s="13">
        <f t="shared" si="111"/>
        <v>0.59088866102636162</v>
      </c>
      <c r="T114" s="2">
        <f t="shared" si="112"/>
        <v>0.01</v>
      </c>
      <c r="U114" s="14">
        <f t="shared" si="113"/>
        <v>5.908886610263616E-3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1.5858886610263617E-2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13.825674212021299</v>
      </c>
      <c r="E115" s="10">
        <f t="shared" si="122"/>
        <v>18.578468948147599</v>
      </c>
      <c r="F115" s="7" t="s">
        <v>83</v>
      </c>
      <c r="G115" s="1">
        <v>11</v>
      </c>
      <c r="H115" s="9">
        <f t="shared" si="103"/>
        <v>13.825674212021299</v>
      </c>
      <c r="I115" s="9">
        <f t="shared" si="104"/>
        <v>286.97567421202126</v>
      </c>
      <c r="J115" s="9">
        <f t="shared" si="105"/>
        <v>9.7059374946600455E-2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1.7922183695886227</v>
      </c>
      <c r="O115" s="9">
        <f t="shared" si="123"/>
        <v>0.74221749094326106</v>
      </c>
      <c r="P115" s="9">
        <f t="shared" si="108"/>
        <v>7.2039165745387004E-2</v>
      </c>
      <c r="Q115" s="12">
        <f t="shared" si="109"/>
        <v>2.1611749723616101E-2</v>
      </c>
      <c r="R115" s="9">
        <f t="shared" si="110"/>
        <v>0.19436706250000002</v>
      </c>
      <c r="S115" s="13">
        <f t="shared" si="111"/>
        <v>0.1111903912403682</v>
      </c>
      <c r="T115" s="2">
        <f t="shared" si="112"/>
        <v>0.01</v>
      </c>
      <c r="U115" s="14">
        <f t="shared" si="113"/>
        <v>1.1119039124036819E-3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6.6019039124036822E-3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10.5682810381814</v>
      </c>
      <c r="E116" s="10">
        <f t="shared" si="122"/>
        <v>13.825674212021299</v>
      </c>
      <c r="F116" s="7" t="s">
        <v>85</v>
      </c>
      <c r="G116" s="1">
        <v>12</v>
      </c>
      <c r="H116" s="9">
        <f t="shared" si="103"/>
        <v>10.5682810381814</v>
      </c>
      <c r="I116" s="9">
        <f t="shared" si="104"/>
        <v>283.71828103818137</v>
      </c>
      <c r="J116" s="9">
        <f t="shared" si="105"/>
        <v>6.5744865386421991E-2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1.3180685335312075</v>
      </c>
      <c r="P116" s="9">
        <f t="shared" si="108"/>
        <v>8.6656238307087879E-2</v>
      </c>
      <c r="Q116" s="12">
        <f t="shared" si="109"/>
        <v>2.5996871492126362E-2</v>
      </c>
      <c r="R116" s="9">
        <f t="shared" si="110"/>
        <v>0.19436706250000002</v>
      </c>
      <c r="S116" s="13">
        <f t="shared" si="111"/>
        <v>0.13375142453534974</v>
      </c>
      <c r="T116" s="2">
        <f t="shared" si="112"/>
        <v>0.01</v>
      </c>
      <c r="U116" s="14">
        <f t="shared" si="113"/>
        <v>1.3375142453534974E-3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6.8275142453534977E-3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3.8258513276610402</v>
      </c>
      <c r="E117" s="10">
        <f t="shared" si="122"/>
        <v>10.5682810381814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2.5854627371935499</v>
      </c>
      <c r="E121" s="7"/>
      <c r="F121" s="7"/>
      <c r="G121" s="1">
        <v>1</v>
      </c>
      <c r="H121" s="9">
        <f t="shared" ref="H121:H132" si="124">E122</f>
        <v>2.5854627371935499</v>
      </c>
      <c r="I121" s="9">
        <f t="shared" ref="I121:I132" si="125">H121+273.15</f>
        <v>275.73546273719353</v>
      </c>
      <c r="J121" s="9">
        <f t="shared" ref="J121:J132" si="126">EXP(($C$15*(I121-$C$13))/($C$16*I121*$C$13))</f>
        <v>2.4342559306851599E-2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6.930326634660651E-3</v>
      </c>
      <c r="Q121" s="12">
        <f t="shared" ref="Q121:Q132" si="130">P121*$B$123</f>
        <v>2.2870077894380147E-3</v>
      </c>
      <c r="R121" s="9">
        <f t="shared" ref="R121:R132" si="131">L121*$B$123</f>
        <v>9.3951000000000007E-2</v>
      </c>
      <c r="S121" s="13">
        <f t="shared" ref="S121:S132" si="132">Q121/R121</f>
        <v>2.4342559306851599E-2</v>
      </c>
      <c r="T121" s="2">
        <f t="shared" ref="T121:T132" si="133">$B$122/100</f>
        <v>0.01</v>
      </c>
      <c r="U121" s="14">
        <f t="shared" ref="U121:U132" si="134">S121*T121</f>
        <v>2.43425593068516E-4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5.7334255930685165E-3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0.36339803223315698</v>
      </c>
      <c r="E122" s="10">
        <f t="shared" ref="E122:E133" si="145">D121</f>
        <v>2.5854627371935499</v>
      </c>
      <c r="F122" s="7" t="s">
        <v>83</v>
      </c>
      <c r="G122" s="1">
        <v>2</v>
      </c>
      <c r="H122" s="9">
        <f t="shared" si="124"/>
        <v>0.36339803223315698</v>
      </c>
      <c r="I122" s="9">
        <f t="shared" si="125"/>
        <v>273.51339803223311</v>
      </c>
      <c r="J122" s="9">
        <f t="shared" si="126"/>
        <v>1.8271557097891199E-2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0.56246967336533937</v>
      </c>
      <c r="P122" s="9">
        <f t="shared" si="129"/>
        <v>1.0277196752727012E-2</v>
      </c>
      <c r="Q122" s="12">
        <f t="shared" si="130"/>
        <v>3.391474928399914E-3</v>
      </c>
      <c r="R122" s="9">
        <f t="shared" si="131"/>
        <v>9.3951000000000007E-2</v>
      </c>
      <c r="S122" s="13">
        <f t="shared" si="132"/>
        <v>3.6098337733498458E-2</v>
      </c>
      <c r="T122" s="2">
        <f t="shared" si="133"/>
        <v>0.01</v>
      </c>
      <c r="U122" s="14">
        <f t="shared" si="134"/>
        <v>3.609833773349846E-4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5.850983377334985E-3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3.2847785841177299</v>
      </c>
      <c r="E123" s="10">
        <f t="shared" si="145"/>
        <v>0.36339803223315698</v>
      </c>
      <c r="F123" s="7" t="s">
        <v>83</v>
      </c>
      <c r="G123" s="1">
        <v>3</v>
      </c>
      <c r="H123" s="9">
        <f t="shared" si="124"/>
        <v>3.2847785841177299</v>
      </c>
      <c r="I123" s="9">
        <f t="shared" si="125"/>
        <v>276.43477858411768</v>
      </c>
      <c r="J123" s="9">
        <f t="shared" si="126"/>
        <v>2.6617198473190246E-2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0.83689247661261235</v>
      </c>
      <c r="P123" s="9">
        <f t="shared" si="129"/>
        <v>2.2275733150717628E-2</v>
      </c>
      <c r="Q123" s="12">
        <f t="shared" si="130"/>
        <v>7.3509919397368173E-3</v>
      </c>
      <c r="R123" s="9">
        <f t="shared" si="131"/>
        <v>9.3951000000000007E-2</v>
      </c>
      <c r="S123" s="13">
        <f t="shared" si="132"/>
        <v>7.8242828067150078E-2</v>
      </c>
      <c r="T123" s="2">
        <f t="shared" si="133"/>
        <v>0.01</v>
      </c>
      <c r="U123" s="14">
        <f t="shared" si="134"/>
        <v>7.8242828067150074E-4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6.2724282806715008E-3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8.6267227180866097</v>
      </c>
      <c r="E124" s="10">
        <f t="shared" si="145"/>
        <v>3.2847785841177299</v>
      </c>
      <c r="F124" s="7" t="s">
        <v>83</v>
      </c>
      <c r="G124" s="1">
        <v>4</v>
      </c>
      <c r="H124" s="9">
        <f t="shared" si="124"/>
        <v>8.6267227180866097</v>
      </c>
      <c r="I124" s="9">
        <f t="shared" si="125"/>
        <v>281.7767227180866</v>
      </c>
      <c r="J124" s="9">
        <f t="shared" si="126"/>
        <v>5.1899689967602886E-2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1.0993167434618947</v>
      </c>
      <c r="P124" s="9">
        <f t="shared" si="129"/>
        <v>5.7054198161867173E-2</v>
      </c>
      <c r="Q124" s="12">
        <f t="shared" si="130"/>
        <v>1.8827885393416167E-2</v>
      </c>
      <c r="R124" s="9">
        <f t="shared" si="131"/>
        <v>9.3951000000000007E-2</v>
      </c>
      <c r="S124" s="13">
        <f t="shared" si="132"/>
        <v>0.20040111753378001</v>
      </c>
      <c r="T124" s="2">
        <f t="shared" si="133"/>
        <v>0.01</v>
      </c>
      <c r="U124" s="14">
        <f t="shared" si="134"/>
        <v>2.0040111753378003E-3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7.4940111753378008E-3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10.5851214569922</v>
      </c>
      <c r="E125" s="10">
        <f t="shared" si="145"/>
        <v>8.6267227180866097</v>
      </c>
      <c r="F125" s="7" t="s">
        <v>83</v>
      </c>
      <c r="G125" s="1">
        <v>5</v>
      </c>
      <c r="H125" s="9">
        <f t="shared" si="124"/>
        <v>10.5851214569922</v>
      </c>
      <c r="I125" s="9">
        <f t="shared" si="125"/>
        <v>283.7351214569922</v>
      </c>
      <c r="J125" s="9">
        <f t="shared" si="126"/>
        <v>6.5878917126763095E-2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0.99014941803502621</v>
      </c>
      <c r="O125" s="9">
        <f t="shared" si="146"/>
        <v>0.33681312726500134</v>
      </c>
      <c r="P125" s="9">
        <f t="shared" si="129"/>
        <v>2.2188884098296936E-2</v>
      </c>
      <c r="Q125" s="12">
        <f t="shared" si="130"/>
        <v>7.3223317524379892E-3</v>
      </c>
      <c r="R125" s="9">
        <f t="shared" si="131"/>
        <v>9.3951000000000007E-2</v>
      </c>
      <c r="S125" s="13">
        <f t="shared" si="132"/>
        <v>7.7937773439750391E-2</v>
      </c>
      <c r="T125" s="2">
        <f t="shared" si="133"/>
        <v>0.01</v>
      </c>
      <c r="U125" s="14">
        <f t="shared" si="134"/>
        <v>7.793777343975039E-4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6.2693777343975042E-3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15.4558798987727</v>
      </c>
      <c r="E126" s="10">
        <f t="shared" si="145"/>
        <v>10.5851214569922</v>
      </c>
      <c r="F126" s="7" t="s">
        <v>85</v>
      </c>
      <c r="G126" s="1">
        <v>6</v>
      </c>
      <c r="H126" s="9">
        <f t="shared" si="124"/>
        <v>15.4558798987727</v>
      </c>
      <c r="I126" s="9">
        <f t="shared" si="125"/>
        <v>288.60587989877268</v>
      </c>
      <c r="J126" s="9">
        <f t="shared" si="126"/>
        <v>0.11756278135331001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0.59932424316670452</v>
      </c>
      <c r="P126" s="9">
        <f t="shared" si="129"/>
        <v>7.0458224959145291E-2</v>
      </c>
      <c r="Q126" s="12">
        <f t="shared" si="130"/>
        <v>2.3251214236517947E-2</v>
      </c>
      <c r="R126" s="9">
        <f t="shared" si="131"/>
        <v>9.3951000000000007E-2</v>
      </c>
      <c r="S126" s="13">
        <f t="shared" si="132"/>
        <v>0.24748234969843796</v>
      </c>
      <c r="T126" s="2">
        <f t="shared" si="133"/>
        <v>0.01</v>
      </c>
      <c r="U126" s="14">
        <f t="shared" si="134"/>
        <v>2.4748234969843796E-3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7.9648234969843801E-3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21.0536986994003</v>
      </c>
      <c r="E127" s="10">
        <f t="shared" si="145"/>
        <v>15.4558798987727</v>
      </c>
      <c r="F127" s="7" t="s">
        <v>83</v>
      </c>
      <c r="G127" s="1">
        <v>7</v>
      </c>
      <c r="H127" s="9">
        <f t="shared" si="124"/>
        <v>21.0536986994003</v>
      </c>
      <c r="I127" s="9">
        <f t="shared" si="125"/>
        <v>294.20369869940026</v>
      </c>
      <c r="J127" s="9">
        <f t="shared" si="126"/>
        <v>0.22338418185407072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0.81356601820755914</v>
      </c>
      <c r="P127" s="9">
        <f t="shared" si="129"/>
        <v>0.1817377793615696</v>
      </c>
      <c r="Q127" s="12">
        <f t="shared" si="130"/>
        <v>5.9973467189317967E-2</v>
      </c>
      <c r="R127" s="9">
        <f t="shared" si="131"/>
        <v>9.3951000000000007E-2</v>
      </c>
      <c r="S127" s="13">
        <f t="shared" si="132"/>
        <v>0.63834836445932419</v>
      </c>
      <c r="T127" s="2">
        <f t="shared" si="133"/>
        <v>0.01</v>
      </c>
      <c r="U127" s="14">
        <f t="shared" si="134"/>
        <v>6.3834836445932422E-3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1.6333483644593243E-2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21.647980330099699</v>
      </c>
      <c r="E128" s="10">
        <f t="shared" si="145"/>
        <v>21.0536986994003</v>
      </c>
      <c r="F128" s="7" t="s">
        <v>83</v>
      </c>
      <c r="G128" s="1">
        <v>8</v>
      </c>
      <c r="H128" s="9">
        <f t="shared" si="124"/>
        <v>21.647980330099699</v>
      </c>
      <c r="I128" s="9">
        <f t="shared" si="125"/>
        <v>294.79798033009968</v>
      </c>
      <c r="J128" s="9">
        <f t="shared" si="126"/>
        <v>0.23879606740943993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0.91652823884598966</v>
      </c>
      <c r="P128" s="9">
        <f t="shared" si="129"/>
        <v>0.21886333910612221</v>
      </c>
      <c r="Q128" s="12">
        <f t="shared" si="130"/>
        <v>7.2224901905020331E-2</v>
      </c>
      <c r="R128" s="9">
        <f t="shared" si="131"/>
        <v>9.3951000000000007E-2</v>
      </c>
      <c r="S128" s="13">
        <f t="shared" si="132"/>
        <v>0.76875075204117382</v>
      </c>
      <c r="T128" s="2">
        <f t="shared" si="133"/>
        <v>0.01</v>
      </c>
      <c r="U128" s="14">
        <f t="shared" si="134"/>
        <v>7.6875075204117385E-3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1.7637507520411738E-2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22.903014198329998</v>
      </c>
      <c r="E129" s="10">
        <f t="shared" si="145"/>
        <v>21.647980330099699</v>
      </c>
      <c r="F129" s="7" t="s">
        <v>83</v>
      </c>
      <c r="G129" s="1">
        <v>9</v>
      </c>
      <c r="H129" s="9">
        <f t="shared" si="124"/>
        <v>22.903014198329998</v>
      </c>
      <c r="I129" s="9">
        <f t="shared" si="125"/>
        <v>296.05301419832995</v>
      </c>
      <c r="J129" s="9">
        <f t="shared" si="126"/>
        <v>0.27468521494670373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0.9823648997398674</v>
      </c>
      <c r="P129" s="9">
        <f t="shared" si="129"/>
        <v>0.26984111364114255</v>
      </c>
      <c r="Q129" s="12">
        <f t="shared" si="130"/>
        <v>8.9047567501577052E-2</v>
      </c>
      <c r="R129" s="9">
        <f t="shared" si="131"/>
        <v>9.3951000000000007E-2</v>
      </c>
      <c r="S129" s="13">
        <f t="shared" si="132"/>
        <v>0.94780861833910279</v>
      </c>
      <c r="T129" s="2">
        <f t="shared" si="133"/>
        <v>0.01</v>
      </c>
      <c r="U129" s="14">
        <f t="shared" si="134"/>
        <v>9.4780861833910282E-3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1.9428086183391029E-2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18.578468948147599</v>
      </c>
      <c r="E130" s="10">
        <f t="shared" si="145"/>
        <v>22.903014198329998</v>
      </c>
      <c r="F130" s="7" t="s">
        <v>83</v>
      </c>
      <c r="G130" s="1">
        <v>10</v>
      </c>
      <c r="H130" s="9">
        <f t="shared" si="124"/>
        <v>18.578468948147599</v>
      </c>
      <c r="I130" s="9">
        <f t="shared" si="125"/>
        <v>291.72846894814757</v>
      </c>
      <c r="J130" s="9">
        <f t="shared" si="126"/>
        <v>0.1686943333475108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0.99722378609872497</v>
      </c>
      <c r="P130" s="9">
        <f t="shared" si="129"/>
        <v>0.1682260017942051</v>
      </c>
      <c r="Q130" s="12">
        <f t="shared" si="130"/>
        <v>5.5514580592087685E-2</v>
      </c>
      <c r="R130" s="9">
        <f t="shared" si="131"/>
        <v>9.3951000000000007E-2</v>
      </c>
      <c r="S130" s="13">
        <f t="shared" si="132"/>
        <v>0.59088866102636139</v>
      </c>
      <c r="T130" s="2">
        <f t="shared" si="133"/>
        <v>0.01</v>
      </c>
      <c r="U130" s="14">
        <f t="shared" si="134"/>
        <v>5.9088866102636143E-3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1.5858886610263613E-2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13.825674212021299</v>
      </c>
      <c r="E131" s="10">
        <f t="shared" si="145"/>
        <v>18.578468948147599</v>
      </c>
      <c r="F131" s="7" t="s">
        <v>83</v>
      </c>
      <c r="G131" s="1">
        <v>11</v>
      </c>
      <c r="H131" s="9">
        <f t="shared" si="124"/>
        <v>13.825674212021299</v>
      </c>
      <c r="I131" s="9">
        <f t="shared" si="125"/>
        <v>286.97567421202126</v>
      </c>
      <c r="J131" s="9">
        <f t="shared" si="126"/>
        <v>9.7059374946600455E-2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0.7875478950892939</v>
      </c>
      <c r="O131" s="9">
        <f t="shared" si="146"/>
        <v>0.32614988921522581</v>
      </c>
      <c r="P131" s="9">
        <f t="shared" si="129"/>
        <v>3.1655904386132805E-2</v>
      </c>
      <c r="Q131" s="12">
        <f t="shared" si="130"/>
        <v>1.0446448447423826E-2</v>
      </c>
      <c r="R131" s="9">
        <f t="shared" si="131"/>
        <v>9.3951000000000007E-2</v>
      </c>
      <c r="S131" s="13">
        <f t="shared" si="132"/>
        <v>0.11119039124036811</v>
      </c>
      <c r="T131" s="2">
        <f t="shared" si="133"/>
        <v>0.01</v>
      </c>
      <c r="U131" s="14">
        <f t="shared" si="134"/>
        <v>1.1119039124036811E-3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6.6019039124036814E-3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10.5682810381814</v>
      </c>
      <c r="E132" s="10">
        <f t="shared" si="145"/>
        <v>13.825674212021299</v>
      </c>
      <c r="F132" s="7" t="s">
        <v>85</v>
      </c>
      <c r="G132" s="1">
        <v>12</v>
      </c>
      <c r="H132" s="9">
        <f t="shared" si="124"/>
        <v>10.5682810381814</v>
      </c>
      <c r="I132" s="9">
        <f t="shared" si="125"/>
        <v>283.71828103818137</v>
      </c>
      <c r="J132" s="9">
        <f t="shared" si="126"/>
        <v>6.5744865386421991E-2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0.57919398482909301</v>
      </c>
      <c r="P132" s="9">
        <f t="shared" si="129"/>
        <v>3.8079030565214063E-2</v>
      </c>
      <c r="Q132" s="12">
        <f t="shared" si="130"/>
        <v>1.2566080086520642E-2</v>
      </c>
      <c r="R132" s="9">
        <f t="shared" si="131"/>
        <v>9.3951000000000007E-2</v>
      </c>
      <c r="S132" s="13">
        <f t="shared" si="132"/>
        <v>0.13375142453534972</v>
      </c>
      <c r="T132" s="2">
        <f t="shared" si="133"/>
        <v>0.01</v>
      </c>
      <c r="U132" s="14">
        <f t="shared" si="134"/>
        <v>1.3375142453534972E-3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6.8275142453534969E-3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3.8258513276610402</v>
      </c>
      <c r="E133" s="10">
        <f t="shared" si="145"/>
        <v>10.5682810381814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2.5854627371935499</v>
      </c>
      <c r="E136" s="7"/>
      <c r="F136" s="7"/>
      <c r="G136" s="1">
        <v>1</v>
      </c>
      <c r="H136" s="9">
        <f t="shared" ref="H136:H147" si="147">E137</f>
        <v>2.5854627371935499</v>
      </c>
      <c r="I136" s="9">
        <f t="shared" ref="I136:I147" si="148">H136+273.15</f>
        <v>275.73546273719353</v>
      </c>
      <c r="J136" s="9">
        <f t="shared" ref="J136:J147" si="149">EXP(($C$15*(I136-$C$13))/($C$16*I136*$C$13))</f>
        <v>2.4342559306851599E-2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1.8477168928200484E-2</v>
      </c>
      <c r="Q136" s="12">
        <f t="shared" ref="Q136:Q147" si="153">P136*$B$138</f>
        <v>4.804063921332126E-3</v>
      </c>
      <c r="R136" s="9">
        <f t="shared" ref="R136:R147" si="154">L136*$B$138</f>
        <v>0.19735245833333334</v>
      </c>
      <c r="S136" s="13">
        <f t="shared" ref="S136:S147" si="155">Q136/R136</f>
        <v>2.4342559306851599E-2</v>
      </c>
      <c r="T136" s="2">
        <f t="shared" ref="T136:T147" si="156">$B$137/100</f>
        <v>0.01</v>
      </c>
      <c r="U136" s="14">
        <f t="shared" ref="U136:U147" si="157">S136*T136</f>
        <v>2.43425593068516E-4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5.7334255930685165E-3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0.36339803223315698</v>
      </c>
      <c r="E137" s="10">
        <f t="shared" ref="E137:E148" si="166">D136</f>
        <v>2.5854627371935499</v>
      </c>
      <c r="F137" s="7" t="s">
        <v>83</v>
      </c>
      <c r="G137" s="1">
        <v>2</v>
      </c>
      <c r="H137" s="9">
        <f t="shared" si="147"/>
        <v>0.36339803223315698</v>
      </c>
      <c r="I137" s="9">
        <f t="shared" si="148"/>
        <v>273.51339803223311</v>
      </c>
      <c r="J137" s="9">
        <f t="shared" si="149"/>
        <v>1.8271557097891199E-2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1.499618664405133</v>
      </c>
      <c r="P137" s="9">
        <f t="shared" si="152"/>
        <v>2.740036805174173E-2</v>
      </c>
      <c r="Q137" s="12">
        <f t="shared" si="153"/>
        <v>7.1240956934528503E-3</v>
      </c>
      <c r="R137" s="9">
        <f t="shared" si="154"/>
        <v>0.19735245833333334</v>
      </c>
      <c r="S137" s="13">
        <f t="shared" si="155"/>
        <v>3.6098337733498465E-2</v>
      </c>
      <c r="T137" s="2">
        <f t="shared" si="156"/>
        <v>0.01</v>
      </c>
      <c r="U137" s="14">
        <f t="shared" si="157"/>
        <v>3.6098337733498465E-4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5.850983377334985E-3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3.2847785841177299</v>
      </c>
      <c r="E138" s="10">
        <f t="shared" si="166"/>
        <v>0.36339803223315698</v>
      </c>
      <c r="F138" s="7" t="s">
        <v>83</v>
      </c>
      <c r="G138" s="1">
        <v>3</v>
      </c>
      <c r="H138" s="9">
        <f t="shared" si="147"/>
        <v>3.2847785841177299</v>
      </c>
      <c r="I138" s="9">
        <f t="shared" si="148"/>
        <v>276.43477858411768</v>
      </c>
      <c r="J138" s="9">
        <f t="shared" si="149"/>
        <v>2.6617198473190246E-2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2.2312662130200582</v>
      </c>
      <c r="P138" s="9">
        <f t="shared" si="152"/>
        <v>5.9390055638478476E-2</v>
      </c>
      <c r="Q138" s="12">
        <f t="shared" si="153"/>
        <v>1.5441414466004404E-2</v>
      </c>
      <c r="R138" s="9">
        <f t="shared" si="154"/>
        <v>0.19735245833333334</v>
      </c>
      <c r="S138" s="13">
        <f t="shared" si="155"/>
        <v>7.8242828067150091E-2</v>
      </c>
      <c r="T138" s="2">
        <f t="shared" si="156"/>
        <v>0.01</v>
      </c>
      <c r="U138" s="14">
        <f t="shared" si="157"/>
        <v>7.8242828067150096E-4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6.2724282806715008E-3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8.6267227180866097</v>
      </c>
      <c r="E139" s="10">
        <f t="shared" si="166"/>
        <v>3.2847785841177299</v>
      </c>
      <c r="F139" s="7" t="s">
        <v>83</v>
      </c>
      <c r="G139" s="1">
        <v>4</v>
      </c>
      <c r="H139" s="9">
        <f t="shared" si="147"/>
        <v>8.6267227180866097</v>
      </c>
      <c r="I139" s="9">
        <f t="shared" si="148"/>
        <v>281.7767227180866</v>
      </c>
      <c r="J139" s="9">
        <f t="shared" si="149"/>
        <v>5.1899689967602886E-2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2.9309240740482467</v>
      </c>
      <c r="P139" s="9">
        <f t="shared" si="152"/>
        <v>0.15211405076168757</v>
      </c>
      <c r="Q139" s="12">
        <f t="shared" si="153"/>
        <v>3.954965319803877E-2</v>
      </c>
      <c r="R139" s="9">
        <f t="shared" si="154"/>
        <v>0.19735245833333334</v>
      </c>
      <c r="S139" s="13">
        <f t="shared" si="155"/>
        <v>0.20040111753378007</v>
      </c>
      <c r="T139" s="2">
        <f t="shared" si="156"/>
        <v>0.01</v>
      </c>
      <c r="U139" s="14">
        <f t="shared" si="157"/>
        <v>2.0040111753378007E-3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7.4940111753378008E-3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10.5851214569922</v>
      </c>
      <c r="E140" s="10">
        <f t="shared" si="166"/>
        <v>8.6267227180866097</v>
      </c>
      <c r="F140" s="7" t="s">
        <v>83</v>
      </c>
      <c r="G140" s="1">
        <v>5</v>
      </c>
      <c r="H140" s="9">
        <f t="shared" si="147"/>
        <v>10.5851214569922</v>
      </c>
      <c r="I140" s="9">
        <f t="shared" si="148"/>
        <v>283.7351214569922</v>
      </c>
      <c r="J140" s="9">
        <f t="shared" si="149"/>
        <v>6.5878917126763095E-2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3.5378579399532262</v>
      </c>
      <c r="P140" s="9">
        <f t="shared" si="152"/>
        <v>0.23307025003243939</v>
      </c>
      <c r="Q140" s="12">
        <f t="shared" si="153"/>
        <v>6.0598265008434245E-2</v>
      </c>
      <c r="R140" s="9">
        <f t="shared" si="154"/>
        <v>0.19735245833333334</v>
      </c>
      <c r="S140" s="13">
        <f t="shared" si="155"/>
        <v>0.30705604338650916</v>
      </c>
      <c r="T140" s="2">
        <f t="shared" si="156"/>
        <v>0.01</v>
      </c>
      <c r="U140" s="14">
        <f t="shared" si="157"/>
        <v>3.0705604338650918E-3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8.5605604338650915E-3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15.4558798987727</v>
      </c>
      <c r="E141" s="10">
        <f t="shared" si="166"/>
        <v>10.5851214569922</v>
      </c>
      <c r="F141" s="7" t="s">
        <v>85</v>
      </c>
      <c r="G141" s="1">
        <v>6</v>
      </c>
      <c r="H141" s="9">
        <f t="shared" si="147"/>
        <v>15.4558798987727</v>
      </c>
      <c r="I141" s="9">
        <f t="shared" si="148"/>
        <v>288.60587989877268</v>
      </c>
      <c r="J141" s="9">
        <f t="shared" si="149"/>
        <v>0.11756278135331001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4.0638356065874532</v>
      </c>
      <c r="P141" s="9">
        <f t="shared" si="152"/>
        <v>0.47775581687303675</v>
      </c>
      <c r="Q141" s="12">
        <f t="shared" si="153"/>
        <v>0.12421651238698957</v>
      </c>
      <c r="R141" s="9">
        <f t="shared" si="154"/>
        <v>0.19735245833333334</v>
      </c>
      <c r="S141" s="13">
        <f t="shared" si="155"/>
        <v>0.62941456841234122</v>
      </c>
      <c r="T141" s="2">
        <f t="shared" si="156"/>
        <v>0.01</v>
      </c>
      <c r="U141" s="14">
        <f t="shared" si="157"/>
        <v>6.2941456841234126E-3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1.1784145684123414E-2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21.0536986994003</v>
      </c>
      <c r="E142" s="10">
        <f t="shared" si="166"/>
        <v>15.4558798987727</v>
      </c>
      <c r="F142" s="7" t="s">
        <v>83</v>
      </c>
      <c r="G142" s="1">
        <v>7</v>
      </c>
      <c r="H142" s="9">
        <f t="shared" si="147"/>
        <v>21.0536986994003</v>
      </c>
      <c r="I142" s="9">
        <f t="shared" si="148"/>
        <v>294.20369869940026</v>
      </c>
      <c r="J142" s="9">
        <f t="shared" si="149"/>
        <v>0.22338418185407072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4.3451277063810831</v>
      </c>
      <c r="P142" s="9">
        <f t="shared" si="152"/>
        <v>0.97063279774139311</v>
      </c>
      <c r="Q142" s="12">
        <f t="shared" si="153"/>
        <v>0.25236452741276222</v>
      </c>
      <c r="R142" s="9">
        <f t="shared" si="154"/>
        <v>0.19735245833333334</v>
      </c>
      <c r="S142" s="13">
        <f t="shared" si="155"/>
        <v>1.2787503613788893</v>
      </c>
      <c r="T142" s="2">
        <f t="shared" si="156"/>
        <v>0.01</v>
      </c>
      <c r="U142" s="14">
        <f t="shared" si="157"/>
        <v>1.2787503613788893E-2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2.2737503613788894E-2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21.647980330099699</v>
      </c>
      <c r="E143" s="10">
        <f t="shared" si="166"/>
        <v>21.0536986994003</v>
      </c>
      <c r="F143" s="7" t="s">
        <v>83</v>
      </c>
      <c r="G143" s="1">
        <v>8</v>
      </c>
      <c r="H143" s="9">
        <f t="shared" si="147"/>
        <v>21.647980330099699</v>
      </c>
      <c r="I143" s="9">
        <f t="shared" si="148"/>
        <v>294.79798033009968</v>
      </c>
      <c r="J143" s="9">
        <f t="shared" si="149"/>
        <v>0.23879606740943993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4.1335428253063569</v>
      </c>
      <c r="P143" s="9">
        <f t="shared" si="152"/>
        <v>0.98707377115166361</v>
      </c>
      <c r="Q143" s="12">
        <f t="shared" si="153"/>
        <v>0.25663918049943257</v>
      </c>
      <c r="R143" s="9">
        <f t="shared" si="154"/>
        <v>0.19735245833333334</v>
      </c>
      <c r="S143" s="13">
        <f t="shared" si="155"/>
        <v>1.3004103554968769</v>
      </c>
      <c r="T143" s="2">
        <f t="shared" si="156"/>
        <v>0.01</v>
      </c>
      <c r="U143" s="14">
        <f t="shared" si="157"/>
        <v>1.3004103554968768E-2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2.2954103554968769E-2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22.903014198329998</v>
      </c>
      <c r="E144" s="10">
        <f t="shared" si="166"/>
        <v>21.647980330099699</v>
      </c>
      <c r="F144" s="7" t="s">
        <v>83</v>
      </c>
      <c r="G144" s="1">
        <v>9</v>
      </c>
      <c r="H144" s="9">
        <f t="shared" si="147"/>
        <v>22.903014198329998</v>
      </c>
      <c r="I144" s="9">
        <f t="shared" si="148"/>
        <v>296.05301419832995</v>
      </c>
      <c r="J144" s="9">
        <f t="shared" si="149"/>
        <v>0.27468521494670373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3.9055169708213602</v>
      </c>
      <c r="P144" s="9">
        <f t="shared" si="152"/>
        <v>1.0727877686080645</v>
      </c>
      <c r="Q144" s="12">
        <f t="shared" si="153"/>
        <v>0.27892481983809675</v>
      </c>
      <c r="R144" s="9">
        <f t="shared" si="154"/>
        <v>0.19735245833333334</v>
      </c>
      <c r="S144" s="13">
        <f t="shared" si="155"/>
        <v>1.4133333944438919</v>
      </c>
      <c r="T144" s="2">
        <f t="shared" si="156"/>
        <v>0.01</v>
      </c>
      <c r="U144" s="14">
        <f t="shared" si="157"/>
        <v>1.4133333944438919E-2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2.4083333944438921E-2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18.578468948147599</v>
      </c>
      <c r="E145" s="10">
        <f t="shared" si="166"/>
        <v>22.903014198329998</v>
      </c>
      <c r="F145" s="7" t="s">
        <v>83</v>
      </c>
      <c r="G145" s="1">
        <v>10</v>
      </c>
      <c r="H145" s="9">
        <f t="shared" si="147"/>
        <v>18.578468948147599</v>
      </c>
      <c r="I145" s="9">
        <f t="shared" si="148"/>
        <v>291.72846894814757</v>
      </c>
      <c r="J145" s="9">
        <f t="shared" si="149"/>
        <v>0.1686943333475108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3.5917771188799623</v>
      </c>
      <c r="P145" s="9">
        <f t="shared" si="152"/>
        <v>0.60591244660229826</v>
      </c>
      <c r="Q145" s="12">
        <f t="shared" si="153"/>
        <v>0.15753723611659756</v>
      </c>
      <c r="R145" s="9">
        <f t="shared" si="154"/>
        <v>0.19735245833333334</v>
      </c>
      <c r="S145" s="13">
        <f t="shared" si="155"/>
        <v>0.798253223937617</v>
      </c>
      <c r="T145" s="2">
        <f t="shared" si="156"/>
        <v>0.01</v>
      </c>
      <c r="U145" s="14">
        <f t="shared" si="157"/>
        <v>7.9825322393761704E-3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1.7932532239376169E-2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13.825674212021299</v>
      </c>
      <c r="E146" s="10">
        <f t="shared" si="166"/>
        <v>18.578468948147599</v>
      </c>
      <c r="F146" s="7" t="s">
        <v>83</v>
      </c>
      <c r="G146" s="1">
        <v>11</v>
      </c>
      <c r="H146" s="9">
        <f t="shared" si="147"/>
        <v>13.825674212021299</v>
      </c>
      <c r="I146" s="9">
        <f t="shared" si="148"/>
        <v>286.97567421202126</v>
      </c>
      <c r="J146" s="9">
        <f t="shared" si="149"/>
        <v>9.7059374946600455E-2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3.7449125889443309</v>
      </c>
      <c r="P146" s="9">
        <f t="shared" si="152"/>
        <v>0.36347887511259203</v>
      </c>
      <c r="Q146" s="12">
        <f t="shared" si="153"/>
        <v>9.4504507529273932E-2</v>
      </c>
      <c r="R146" s="9">
        <f t="shared" si="154"/>
        <v>0.19735245833333334</v>
      </c>
      <c r="S146" s="13">
        <f t="shared" si="155"/>
        <v>0.47886156740775637</v>
      </c>
      <c r="T146" s="2">
        <f t="shared" si="156"/>
        <v>0.01</v>
      </c>
      <c r="U146" s="14">
        <f t="shared" si="157"/>
        <v>4.7886156740775641E-3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1.0278615674077566E-2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10.5682810381814</v>
      </c>
      <c r="E147" s="10">
        <f t="shared" si="166"/>
        <v>13.825674212021299</v>
      </c>
      <c r="F147" s="7" t="s">
        <v>85</v>
      </c>
      <c r="G147" s="1">
        <v>12</v>
      </c>
      <c r="H147" s="9">
        <f t="shared" si="147"/>
        <v>10.5682810381814</v>
      </c>
      <c r="I147" s="9">
        <f t="shared" si="148"/>
        <v>283.71828103818137</v>
      </c>
      <c r="J147" s="9">
        <f t="shared" si="149"/>
        <v>6.5744865386421991E-2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4.1404816304984058</v>
      </c>
      <c r="P147" s="9">
        <f t="shared" si="152"/>
        <v>0.27221540743207073</v>
      </c>
      <c r="Q147" s="12">
        <f t="shared" si="153"/>
        <v>7.077600593233839E-2</v>
      </c>
      <c r="R147" s="9">
        <f t="shared" si="154"/>
        <v>0.19735245833333334</v>
      </c>
      <c r="S147" s="13">
        <f t="shared" si="155"/>
        <v>0.35862743504717792</v>
      </c>
      <c r="T147" s="2">
        <f t="shared" si="156"/>
        <v>0.01</v>
      </c>
      <c r="U147" s="14">
        <f t="shared" si="157"/>
        <v>3.5862743504717792E-3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9.0762743504717788E-3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3.8258513276610402</v>
      </c>
      <c r="E148" s="10">
        <f t="shared" si="166"/>
        <v>10.5682810381814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pane xSplit="4" topLeftCell="E1" activePane="topRight" state="frozen"/>
      <selection pane="topRight" activeCell="M4" sqref="M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73970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250410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310990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351920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886120.14901430707</v>
      </c>
      <c r="J13" s="6" t="s">
        <v>37</v>
      </c>
      <c r="K13" s="6">
        <f>I13/(10000*1000)</f>
        <v>8.8612014901430711E-2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12.2398703207419</v>
      </c>
      <c r="E26" s="7"/>
      <c r="F26" s="7"/>
      <c r="G26" s="1">
        <v>1</v>
      </c>
      <c r="H26" s="9">
        <f t="shared" ref="H26:H37" si="0">E27</f>
        <v>12.2398703207419</v>
      </c>
      <c r="I26" s="9">
        <f t="shared" ref="I26:I37" si="1">H26+273.15</f>
        <v>285.38987032074186</v>
      </c>
      <c r="J26" s="9">
        <f t="shared" ref="J26:J37" si="2">EXP(($C$15*(I26-$C$13))/($C$16*I26*$C$13))</f>
        <v>8.0382172009162561E-2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3.2580577651965745</v>
      </c>
      <c r="Q26" s="12">
        <f t="shared" ref="Q26:Q37" si="6">P26*$B$28</f>
        <v>0.32580577651965748</v>
      </c>
      <c r="R26" s="9">
        <f t="shared" ref="R26:R37" si="7">L26*$B$28</f>
        <v>4.0532094166666672</v>
      </c>
      <c r="S26" s="13">
        <f t="shared" ref="S26:S37" si="8">Q26/R26</f>
        <v>8.0382172009162561E-2</v>
      </c>
      <c r="T26" s="2">
        <f t="shared" ref="T26:T37" si="9">$B$27/100</f>
        <v>0.34</v>
      </c>
      <c r="U26" s="14">
        <f t="shared" ref="U26:U37" si="10">S26*T26</f>
        <v>2.7329938483115272E-2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4.022993848311527E-2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11.2168988686426</v>
      </c>
      <c r="E27" s="10">
        <f t="shared" ref="E27:E38" si="18">D26</f>
        <v>12.2398703207419</v>
      </c>
      <c r="F27" s="7" t="s">
        <v>83</v>
      </c>
      <c r="G27" s="1">
        <v>2</v>
      </c>
      <c r="H27" s="9">
        <f t="shared" si="0"/>
        <v>11.2168988686426</v>
      </c>
      <c r="I27" s="9">
        <f t="shared" si="1"/>
        <v>284.36689886864258</v>
      </c>
      <c r="J27" s="9">
        <f t="shared" si="2"/>
        <v>7.1098007776202635E-2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77.806130568136766</v>
      </c>
      <c r="P27" s="9">
        <f t="shared" si="5"/>
        <v>5.5318608761696249</v>
      </c>
      <c r="Q27" s="12">
        <f t="shared" si="6"/>
        <v>0.55318608761696253</v>
      </c>
      <c r="R27" s="9">
        <f t="shared" si="7"/>
        <v>4.0532094166666672</v>
      </c>
      <c r="S27" s="13">
        <f t="shared" si="8"/>
        <v>0.13648100326182977</v>
      </c>
      <c r="T27" s="2">
        <f t="shared" si="9"/>
        <v>0.34</v>
      </c>
      <c r="U27" s="14">
        <f t="shared" si="10"/>
        <v>4.6403541109022124E-2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5.9303541109022126E-2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12.2333149126744</v>
      </c>
      <c r="E28" s="10">
        <f t="shared" si="18"/>
        <v>11.2168988686426</v>
      </c>
      <c r="F28" s="7" t="s">
        <v>83</v>
      </c>
      <c r="G28" s="1">
        <v>3</v>
      </c>
      <c r="H28" s="9">
        <f t="shared" si="0"/>
        <v>12.2333149126744</v>
      </c>
      <c r="I28" s="9">
        <f t="shared" si="1"/>
        <v>285.38331491267439</v>
      </c>
      <c r="J28" s="9">
        <f t="shared" si="2"/>
        <v>8.0319201394296852E-2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112.8063638586338</v>
      </c>
      <c r="P28" s="9">
        <f t="shared" si="5"/>
        <v>9.0605170573199381</v>
      </c>
      <c r="Q28" s="12">
        <f t="shared" si="6"/>
        <v>0.90605170573199389</v>
      </c>
      <c r="R28" s="9">
        <f t="shared" si="7"/>
        <v>4.0532094166666672</v>
      </c>
      <c r="S28" s="13">
        <f t="shared" si="8"/>
        <v>0.22353932713329303</v>
      </c>
      <c r="T28" s="2">
        <f t="shared" si="9"/>
        <v>0.34</v>
      </c>
      <c r="U28" s="14">
        <f t="shared" si="10"/>
        <v>7.6003371225319638E-2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8.8903371225319633E-2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13.7794579347668</v>
      </c>
      <c r="E29" s="10">
        <f t="shared" si="18"/>
        <v>12.2333149126744</v>
      </c>
      <c r="F29" s="7" t="s">
        <v>83</v>
      </c>
      <c r="G29" s="1">
        <v>4</v>
      </c>
      <c r="H29" s="9">
        <f t="shared" si="0"/>
        <v>13.7794579347668</v>
      </c>
      <c r="I29" s="9">
        <f t="shared" si="1"/>
        <v>286.92945793476679</v>
      </c>
      <c r="J29" s="9">
        <f t="shared" si="2"/>
        <v>9.6530391816926298E-2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144.27794096798053</v>
      </c>
      <c r="P29" s="9">
        <f t="shared" si="5"/>
        <v>13.927206172178522</v>
      </c>
      <c r="Q29" s="12">
        <f t="shared" si="6"/>
        <v>1.3927206172178523</v>
      </c>
      <c r="R29" s="9">
        <f t="shared" si="7"/>
        <v>4.0532094166666672</v>
      </c>
      <c r="S29" s="13">
        <f t="shared" si="8"/>
        <v>0.34360934115346464</v>
      </c>
      <c r="T29" s="2">
        <f t="shared" si="9"/>
        <v>0.34</v>
      </c>
      <c r="U29" s="14">
        <f t="shared" si="10"/>
        <v>0.11682717599217798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0.12972717599217798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15.9389546743572</v>
      </c>
      <c r="E30" s="10">
        <f t="shared" si="18"/>
        <v>13.7794579347668</v>
      </c>
      <c r="F30" s="7" t="s">
        <v>83</v>
      </c>
      <c r="G30" s="1">
        <v>5</v>
      </c>
      <c r="H30" s="9">
        <f t="shared" si="0"/>
        <v>15.9389546743572</v>
      </c>
      <c r="I30" s="9">
        <f t="shared" si="1"/>
        <v>289.08895467435718</v>
      </c>
      <c r="J30" s="9">
        <f t="shared" si="2"/>
        <v>0.12438087064720221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123.8331980560119</v>
      </c>
      <c r="O30" s="9">
        <f t="shared" si="19"/>
        <v>47.04963090645677</v>
      </c>
      <c r="P30" s="9">
        <f t="shared" si="5"/>
        <v>5.8520740557746072</v>
      </c>
      <c r="Q30" s="12">
        <f t="shared" si="6"/>
        <v>0.58520740557746076</v>
      </c>
      <c r="R30" s="9">
        <f t="shared" si="7"/>
        <v>4.0532094166666672</v>
      </c>
      <c r="S30" s="13">
        <f t="shared" si="8"/>
        <v>0.1443812409916711</v>
      </c>
      <c r="T30" s="2">
        <f t="shared" si="9"/>
        <v>0.34</v>
      </c>
      <c r="U30" s="14">
        <f t="shared" si="10"/>
        <v>4.9089621937168176E-2</v>
      </c>
      <c r="V30" s="13"/>
      <c r="W30" s="2"/>
      <c r="X30" s="14"/>
      <c r="Y30" s="2">
        <v>0.04</v>
      </c>
      <c r="Z30" s="2">
        <v>0.63</v>
      </c>
      <c r="AA30" s="2">
        <f t="shared" si="11"/>
        <v>2.52E-2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1.4999999999999999E-2</v>
      </c>
      <c r="AO30" s="2">
        <v>0.03</v>
      </c>
      <c r="AP30" s="2">
        <f t="shared" si="12"/>
        <v>4.4999999999999999E-4</v>
      </c>
      <c r="AQ30" s="1">
        <f t="shared" si="13"/>
        <v>7.4739621937168182E-2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22.040107777092398</v>
      </c>
      <c r="E31" s="10">
        <f t="shared" si="18"/>
        <v>15.9389546743572</v>
      </c>
      <c r="F31" s="7" t="s">
        <v>85</v>
      </c>
      <c r="G31" s="1">
        <v>6</v>
      </c>
      <c r="H31" s="9">
        <f t="shared" si="0"/>
        <v>22.040107777092398</v>
      </c>
      <c r="I31" s="9">
        <f t="shared" si="1"/>
        <v>295.19010777709235</v>
      </c>
      <c r="J31" s="9">
        <f t="shared" si="2"/>
        <v>0.24950647584851574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81.729651017348829</v>
      </c>
      <c r="P31" s="9">
        <f t="shared" si="5"/>
        <v>20.392077197667763</v>
      </c>
      <c r="Q31" s="12">
        <f t="shared" si="6"/>
        <v>2.0392077197667766</v>
      </c>
      <c r="R31" s="9">
        <f t="shared" si="7"/>
        <v>4.0532094166666672</v>
      </c>
      <c r="S31" s="13">
        <f t="shared" si="8"/>
        <v>0.50310939064278781</v>
      </c>
      <c r="T31" s="2">
        <f t="shared" si="9"/>
        <v>0.34</v>
      </c>
      <c r="U31" s="14">
        <f t="shared" si="10"/>
        <v>0.17105719281854787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0.19670719281854787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25.2758156061428</v>
      </c>
      <c r="E32" s="10">
        <f t="shared" si="18"/>
        <v>22.040107777092398</v>
      </c>
      <c r="F32" s="7" t="s">
        <v>83</v>
      </c>
      <c r="G32" s="1">
        <v>7</v>
      </c>
      <c r="H32" s="9">
        <f t="shared" si="0"/>
        <v>25.2758156061428</v>
      </c>
      <c r="I32" s="9">
        <f t="shared" si="1"/>
        <v>298.42581560614281</v>
      </c>
      <c r="J32" s="9">
        <f t="shared" si="2"/>
        <v>0.35678220296952673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101.86966798634774</v>
      </c>
      <c r="P32" s="9">
        <f t="shared" si="5"/>
        <v>36.345284559943416</v>
      </c>
      <c r="Q32" s="12">
        <f t="shared" si="6"/>
        <v>3.6345284559943418</v>
      </c>
      <c r="R32" s="9">
        <f t="shared" si="7"/>
        <v>4.0532094166666672</v>
      </c>
      <c r="S32" s="13">
        <f t="shared" si="8"/>
        <v>0.89670384191087615</v>
      </c>
      <c r="T32" s="2">
        <f t="shared" si="9"/>
        <v>0.34</v>
      </c>
      <c r="U32" s="14">
        <f t="shared" si="10"/>
        <v>0.30487930624969789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0.33697930624969791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27.6530366162775</v>
      </c>
      <c r="E33" s="10">
        <f t="shared" si="18"/>
        <v>25.2758156061428</v>
      </c>
      <c r="F33" s="7" t="s">
        <v>83</v>
      </c>
      <c r="G33" s="1">
        <v>8</v>
      </c>
      <c r="H33" s="9">
        <f t="shared" si="0"/>
        <v>27.6530366162775</v>
      </c>
      <c r="I33" s="9">
        <f t="shared" si="1"/>
        <v>300.8030366162775</v>
      </c>
      <c r="J33" s="9">
        <f t="shared" si="2"/>
        <v>0.46172767644967783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106.05647759307098</v>
      </c>
      <c r="P33" s="9">
        <f t="shared" si="5"/>
        <v>48.969210971485985</v>
      </c>
      <c r="Q33" s="12">
        <f t="shared" si="6"/>
        <v>4.8969210971485992</v>
      </c>
      <c r="R33" s="9">
        <f t="shared" si="7"/>
        <v>4.0532094166666672</v>
      </c>
      <c r="S33" s="13">
        <f t="shared" si="8"/>
        <v>1.2081589164903783</v>
      </c>
      <c r="T33" s="2">
        <f t="shared" si="9"/>
        <v>0.34</v>
      </c>
      <c r="U33" s="14">
        <f t="shared" si="10"/>
        <v>0.41077403160672865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0.44287403160672867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28.369774373839999</v>
      </c>
      <c r="E34" s="10">
        <f t="shared" si="18"/>
        <v>27.6530366162775</v>
      </c>
      <c r="F34" s="7" t="s">
        <v>83</v>
      </c>
      <c r="G34" s="1">
        <v>9</v>
      </c>
      <c r="H34" s="9">
        <f t="shared" si="0"/>
        <v>28.369774373839999</v>
      </c>
      <c r="I34" s="9">
        <f t="shared" si="1"/>
        <v>301.51977437383999</v>
      </c>
      <c r="J34" s="9">
        <f t="shared" si="2"/>
        <v>0.49865768194797194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97.619360788251669</v>
      </c>
      <c r="P34" s="9">
        <f t="shared" si="5"/>
        <v>48.678644163912324</v>
      </c>
      <c r="Q34" s="12">
        <f t="shared" si="6"/>
        <v>4.8678644163912326</v>
      </c>
      <c r="R34" s="9">
        <f t="shared" si="7"/>
        <v>4.0532094166666672</v>
      </c>
      <c r="S34" s="13">
        <f t="shared" si="8"/>
        <v>1.2009901083261896</v>
      </c>
      <c r="T34" s="2">
        <f t="shared" si="9"/>
        <v>0.34</v>
      </c>
      <c r="U34" s="14">
        <f t="shared" si="10"/>
        <v>0.40833663683090449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0.4404366368309045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25.775535463578301</v>
      </c>
      <c r="E35" s="10">
        <f t="shared" si="18"/>
        <v>28.369774373839999</v>
      </c>
      <c r="F35" s="7" t="s">
        <v>83</v>
      </c>
      <c r="G35" s="1">
        <v>10</v>
      </c>
      <c r="H35" s="9">
        <f t="shared" si="0"/>
        <v>25.775535463578301</v>
      </c>
      <c r="I35" s="9">
        <f t="shared" si="1"/>
        <v>298.92553546357829</v>
      </c>
      <c r="J35" s="9">
        <f t="shared" si="2"/>
        <v>0.37678284568628012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89.472810791006012</v>
      </c>
      <c r="P35" s="9">
        <f t="shared" si="5"/>
        <v>33.711820261385355</v>
      </c>
      <c r="Q35" s="12">
        <f t="shared" si="6"/>
        <v>3.3711820261385359</v>
      </c>
      <c r="R35" s="9">
        <f t="shared" si="7"/>
        <v>4.0532094166666672</v>
      </c>
      <c r="S35" s="13">
        <f t="shared" si="8"/>
        <v>0.83173151929341316</v>
      </c>
      <c r="T35" s="2">
        <f t="shared" si="9"/>
        <v>0.34</v>
      </c>
      <c r="U35" s="14">
        <f t="shared" si="10"/>
        <v>0.28278871655976051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0.31488871655976053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22.953543729933799</v>
      </c>
      <c r="E36" s="10">
        <f t="shared" si="18"/>
        <v>25.775535463578301</v>
      </c>
      <c r="F36" s="7" t="s">
        <v>83</v>
      </c>
      <c r="G36" s="1">
        <v>11</v>
      </c>
      <c r="H36" s="9">
        <f t="shared" si="0"/>
        <v>22.953543729933799</v>
      </c>
      <c r="I36" s="9">
        <f t="shared" si="1"/>
        <v>296.10354372993379</v>
      </c>
      <c r="J36" s="9">
        <f t="shared" si="2"/>
        <v>0.27623119011570346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52.972941003139624</v>
      </c>
      <c r="O36" s="9">
        <f t="shared" si="19"/>
        <v>43.320143693147713</v>
      </c>
      <c r="P36" s="9">
        <f t="shared" si="5"/>
        <v>11.966374848341479</v>
      </c>
      <c r="Q36" s="12">
        <f t="shared" si="6"/>
        <v>1.1966374848341479</v>
      </c>
      <c r="R36" s="9">
        <f t="shared" si="7"/>
        <v>4.0532094166666672</v>
      </c>
      <c r="S36" s="13">
        <f t="shared" si="8"/>
        <v>0.29523208939405227</v>
      </c>
      <c r="T36" s="2">
        <f t="shared" si="9"/>
        <v>0.34</v>
      </c>
      <c r="U36" s="14">
        <f t="shared" si="10"/>
        <v>0.10037891039397778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0.1324789103939778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18.713614302768999</v>
      </c>
      <c r="E37" s="10">
        <f t="shared" si="18"/>
        <v>22.953543729933799</v>
      </c>
      <c r="F37" s="7" t="s">
        <v>85</v>
      </c>
      <c r="G37" s="1">
        <v>12</v>
      </c>
      <c r="H37" s="9">
        <f t="shared" si="0"/>
        <v>18.713614302768999</v>
      </c>
      <c r="I37" s="9">
        <f t="shared" si="1"/>
        <v>291.86361430276895</v>
      </c>
      <c r="J37" s="9">
        <f t="shared" si="2"/>
        <v>0.17132168897238387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71.885863011472907</v>
      </c>
      <c r="P37" s="9">
        <f t="shared" si="5"/>
        <v>12.315607464362955</v>
      </c>
      <c r="Q37" s="12">
        <f t="shared" si="6"/>
        <v>1.2315607464362957</v>
      </c>
      <c r="R37" s="9">
        <f t="shared" si="7"/>
        <v>4.0532094166666672</v>
      </c>
      <c r="S37" s="13">
        <f t="shared" si="8"/>
        <v>0.30384828905512684</v>
      </c>
      <c r="T37" s="2">
        <f t="shared" si="9"/>
        <v>0.34</v>
      </c>
      <c r="U37" s="14">
        <f t="shared" si="10"/>
        <v>0.10330841827874314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0.11620841827874313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13.518670841730501</v>
      </c>
      <c r="E38" s="10">
        <f t="shared" si="18"/>
        <v>18.713614302768999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12.2398703207419</v>
      </c>
      <c r="E42" s="7"/>
      <c r="F42" s="7"/>
      <c r="G42" s="1">
        <v>1</v>
      </c>
      <c r="H42" s="9">
        <f t="shared" ref="H42:H53" si="20">E43</f>
        <v>12.2398703207419</v>
      </c>
      <c r="I42" s="9">
        <f t="shared" ref="I42:I53" si="21">H42+273.15</f>
        <v>285.38987032074186</v>
      </c>
      <c r="J42" s="9">
        <f t="shared" ref="J42:J53" si="22">EXP(($C$15*(I42-$C$13))/($C$16*I42*$C$13))</f>
        <v>8.0382172009162561E-2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4.7309932113142743</v>
      </c>
      <c r="Q42" s="12">
        <f t="shared" ref="Q42:Q53" si="26">P42*$B$44</f>
        <v>1.1354383707154259</v>
      </c>
      <c r="R42" s="9">
        <f t="shared" ref="R42:R53" si="27">L42*$B$44</f>
        <v>14.125500000000001</v>
      </c>
      <c r="S42" s="13">
        <f t="shared" ref="S42:S53" si="28">Q42/R42</f>
        <v>8.0382172009162561E-2</v>
      </c>
      <c r="T42" s="2">
        <f t="shared" ref="T42:T53" si="29">$B$43/100</f>
        <v>0.43</v>
      </c>
      <c r="U42" s="14">
        <f t="shared" ref="U42:U53" si="30">S42*T42</f>
        <v>3.4564333963939903E-2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4.29843339639399E-2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6164.166666666667</v>
      </c>
      <c r="AU42" s="1">
        <f t="shared" ref="AU42:AU53" si="38">AT42*10000*AS42*0.67*AR42*AQ42</f>
        <v>58316943.140932858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11.2168988686426</v>
      </c>
      <c r="E43" s="10">
        <f t="shared" ref="E43:E54" si="40">D42</f>
        <v>12.2398703207419</v>
      </c>
      <c r="F43" s="7" t="s">
        <v>83</v>
      </c>
      <c r="G43" s="1">
        <v>2</v>
      </c>
      <c r="H43" s="9">
        <f t="shared" si="20"/>
        <v>11.2168988686426</v>
      </c>
      <c r="I43" s="9">
        <f t="shared" si="21"/>
        <v>284.36689886864258</v>
      </c>
      <c r="J43" s="9">
        <f t="shared" si="22"/>
        <v>7.1098007776202635E-2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112.98150678868573</v>
      </c>
      <c r="P43" s="9">
        <f t="shared" si="25"/>
        <v>8.0327600482290684</v>
      </c>
      <c r="Q43" s="12">
        <f t="shared" si="26"/>
        <v>1.9278624115749763</v>
      </c>
      <c r="R43" s="9">
        <f t="shared" si="27"/>
        <v>14.125500000000001</v>
      </c>
      <c r="S43" s="13">
        <f t="shared" si="28"/>
        <v>0.13648100326182974</v>
      </c>
      <c r="T43" s="2">
        <f t="shared" si="29"/>
        <v>0.43</v>
      </c>
      <c r="U43" s="14">
        <f t="shared" si="30"/>
        <v>5.8686831402586785E-2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6.7106831402586789E-2</v>
      </c>
      <c r="AR43" s="9">
        <f t="shared" si="35"/>
        <v>136.875</v>
      </c>
      <c r="AS43" s="1">
        <f t="shared" si="36"/>
        <v>0.24</v>
      </c>
      <c r="AT43" s="1">
        <f t="shared" si="37"/>
        <v>6164.166666666667</v>
      </c>
      <c r="AU43" s="1">
        <f t="shared" si="38"/>
        <v>91043989.993095547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12.2333149126744</v>
      </c>
      <c r="E44" s="10">
        <f t="shared" si="40"/>
        <v>11.2168988686426</v>
      </c>
      <c r="F44" s="7" t="s">
        <v>83</v>
      </c>
      <c r="G44" s="1">
        <v>3</v>
      </c>
      <c r="H44" s="9">
        <f t="shared" si="20"/>
        <v>12.2333149126744</v>
      </c>
      <c r="I44" s="9">
        <f t="shared" si="21"/>
        <v>285.38331491267439</v>
      </c>
      <c r="J44" s="9">
        <f t="shared" si="22"/>
        <v>8.0319201394296852E-2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163.80499674045666</v>
      </c>
      <c r="P44" s="9">
        <f t="shared" si="25"/>
        <v>13.156686522588878</v>
      </c>
      <c r="Q44" s="12">
        <f t="shared" si="26"/>
        <v>3.1576047654213304</v>
      </c>
      <c r="R44" s="9">
        <f t="shared" si="27"/>
        <v>14.125500000000001</v>
      </c>
      <c r="S44" s="13">
        <f t="shared" si="28"/>
        <v>0.223539327133293</v>
      </c>
      <c r="T44" s="2">
        <f t="shared" si="29"/>
        <v>0.43</v>
      </c>
      <c r="U44" s="14">
        <f t="shared" si="30"/>
        <v>9.6121910667315985E-2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0.104541910667316</v>
      </c>
      <c r="AR44" s="9">
        <f t="shared" si="35"/>
        <v>136.875</v>
      </c>
      <c r="AS44" s="1">
        <f t="shared" si="36"/>
        <v>0.24</v>
      </c>
      <c r="AT44" s="1">
        <f t="shared" si="37"/>
        <v>6164.166666666667</v>
      </c>
      <c r="AU44" s="1">
        <f t="shared" si="38"/>
        <v>141832246.7284205</v>
      </c>
    </row>
    <row r="45" spans="1:48" x14ac:dyDescent="0.15">
      <c r="C45" s="7">
        <v>3</v>
      </c>
      <c r="D45" s="7">
        <f t="shared" si="39"/>
        <v>13.7794579347668</v>
      </c>
      <c r="E45" s="10">
        <f t="shared" si="40"/>
        <v>12.2333149126744</v>
      </c>
      <c r="F45" s="7" t="s">
        <v>83</v>
      </c>
      <c r="G45" s="1">
        <v>4</v>
      </c>
      <c r="H45" s="9">
        <f t="shared" si="20"/>
        <v>13.7794579347668</v>
      </c>
      <c r="I45" s="9">
        <f t="shared" si="21"/>
        <v>286.92945793476679</v>
      </c>
      <c r="J45" s="9">
        <f t="shared" si="22"/>
        <v>9.6530391816926298E-2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209.50456021786778</v>
      </c>
      <c r="P45" s="9">
        <f t="shared" si="25"/>
        <v>20.223557285263606</v>
      </c>
      <c r="Q45" s="12">
        <f t="shared" si="26"/>
        <v>4.8536537484632651</v>
      </c>
      <c r="R45" s="9">
        <f t="shared" si="27"/>
        <v>14.125500000000001</v>
      </c>
      <c r="S45" s="13">
        <f t="shared" si="28"/>
        <v>0.34360934115346464</v>
      </c>
      <c r="T45" s="2">
        <f t="shared" si="29"/>
        <v>0.43</v>
      </c>
      <c r="U45" s="14">
        <f t="shared" si="30"/>
        <v>0.14775201669598981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0.15617201669598979</v>
      </c>
      <c r="AR45" s="9">
        <f t="shared" si="35"/>
        <v>136.875</v>
      </c>
      <c r="AS45" s="1">
        <f t="shared" si="36"/>
        <v>0.24</v>
      </c>
      <c r="AT45" s="1">
        <f t="shared" si="37"/>
        <v>6164.166666666667</v>
      </c>
      <c r="AU45" s="1">
        <f t="shared" si="38"/>
        <v>211878928.39063713</v>
      </c>
    </row>
    <row r="46" spans="1:48" x14ac:dyDescent="0.15">
      <c r="C46" s="7">
        <v>4</v>
      </c>
      <c r="D46" s="7">
        <f t="shared" si="39"/>
        <v>15.9389546743572</v>
      </c>
      <c r="E46" s="10">
        <f t="shared" si="40"/>
        <v>13.7794579347668</v>
      </c>
      <c r="F46" s="7" t="s">
        <v>83</v>
      </c>
      <c r="G46" s="1">
        <v>5</v>
      </c>
      <c r="H46" s="9">
        <f t="shared" si="20"/>
        <v>15.9389546743572</v>
      </c>
      <c r="I46" s="9">
        <f t="shared" si="21"/>
        <v>289.08895467435718</v>
      </c>
      <c r="J46" s="9">
        <f t="shared" si="22"/>
        <v>0.12438087064720221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179.81695278597397</v>
      </c>
      <c r="O46" s="9">
        <f t="shared" si="41"/>
        <v>68.320300146630188</v>
      </c>
      <c r="P46" s="9">
        <f t="shared" si="25"/>
        <v>8.4977384151160393</v>
      </c>
      <c r="Q46" s="12">
        <f t="shared" si="26"/>
        <v>2.0394572196278493</v>
      </c>
      <c r="R46" s="9">
        <f t="shared" si="27"/>
        <v>14.125500000000001</v>
      </c>
      <c r="S46" s="13">
        <f t="shared" si="28"/>
        <v>0.14438124099167104</v>
      </c>
      <c r="T46" s="2">
        <f t="shared" si="29"/>
        <v>0.43</v>
      </c>
      <c r="U46" s="14">
        <f t="shared" si="30"/>
        <v>6.208393362641855E-2</v>
      </c>
      <c r="V46" s="13"/>
      <c r="W46" s="2"/>
      <c r="X46" s="14"/>
      <c r="Y46" s="2">
        <v>0.04</v>
      </c>
      <c r="Z46" s="2">
        <v>0.28999999999999998</v>
      </c>
      <c r="AA46" s="2">
        <f t="shared" si="31"/>
        <v>1.1599999999999999E-2</v>
      </c>
      <c r="AB46" s="2"/>
      <c r="AC46" s="2"/>
      <c r="AD46" s="2"/>
      <c r="AE46" s="13">
        <v>5.0000000000000001E-3</v>
      </c>
      <c r="AF46" s="2">
        <v>0.02</v>
      </c>
      <c r="AG46" s="16">
        <f t="shared" si="32"/>
        <v>1E-4</v>
      </c>
      <c r="AH46" s="13"/>
      <c r="AI46" s="2"/>
      <c r="AJ46" s="14"/>
      <c r="AL46" s="2"/>
      <c r="AM46" s="2"/>
      <c r="AN46" s="2">
        <v>1.4999999999999999E-2</v>
      </c>
      <c r="AO46" s="2">
        <v>0.26</v>
      </c>
      <c r="AP46" s="2">
        <f t="shared" si="33"/>
        <v>3.8999999999999998E-3</v>
      </c>
      <c r="AQ46" s="1">
        <f t="shared" si="34"/>
        <v>7.7683933626418553E-2</v>
      </c>
      <c r="AR46" s="9">
        <f t="shared" si="35"/>
        <v>136.875</v>
      </c>
      <c r="AS46" s="1">
        <f t="shared" si="36"/>
        <v>0.24</v>
      </c>
      <c r="AT46" s="1">
        <f t="shared" si="37"/>
        <v>6164.166666666667</v>
      </c>
      <c r="AU46" s="1">
        <f t="shared" si="38"/>
        <v>105393968.51086187</v>
      </c>
    </row>
    <row r="47" spans="1:48" x14ac:dyDescent="0.15">
      <c r="C47" s="7">
        <v>5</v>
      </c>
      <c r="D47" s="7">
        <f t="shared" si="39"/>
        <v>22.040107777092398</v>
      </c>
      <c r="E47" s="10">
        <f t="shared" si="40"/>
        <v>15.9389546743572</v>
      </c>
      <c r="F47" s="7" t="s">
        <v>85</v>
      </c>
      <c r="G47" s="1">
        <v>6</v>
      </c>
      <c r="H47" s="9">
        <f t="shared" si="20"/>
        <v>22.040107777092398</v>
      </c>
      <c r="I47" s="9">
        <f t="shared" si="21"/>
        <v>295.19010777709235</v>
      </c>
      <c r="J47" s="9">
        <f t="shared" si="22"/>
        <v>0.24950647584851574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118.67881173151414</v>
      </c>
      <c r="P47" s="9">
        <f t="shared" si="25"/>
        <v>29.611132073019579</v>
      </c>
      <c r="Q47" s="12">
        <f t="shared" si="26"/>
        <v>7.1066716975246988</v>
      </c>
      <c r="R47" s="9">
        <f t="shared" si="27"/>
        <v>14.125500000000001</v>
      </c>
      <c r="S47" s="13">
        <f t="shared" si="28"/>
        <v>0.50310939064278781</v>
      </c>
      <c r="T47" s="2">
        <f t="shared" si="29"/>
        <v>0.43</v>
      </c>
      <c r="U47" s="14">
        <f t="shared" si="30"/>
        <v>0.21633703797639875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0.23193703797639875</v>
      </c>
      <c r="AR47" s="9">
        <f t="shared" si="35"/>
        <v>136.875</v>
      </c>
      <c r="AS47" s="1">
        <f t="shared" si="36"/>
        <v>0.24</v>
      </c>
      <c r="AT47" s="1">
        <f t="shared" si="37"/>
        <v>6164.166666666667</v>
      </c>
      <c r="AU47" s="1">
        <f t="shared" si="38"/>
        <v>314669504.18012863</v>
      </c>
    </row>
    <row r="48" spans="1:48" x14ac:dyDescent="0.15">
      <c r="C48" s="7">
        <v>6</v>
      </c>
      <c r="D48" s="7">
        <f t="shared" si="39"/>
        <v>25.2758156061428</v>
      </c>
      <c r="E48" s="10">
        <f t="shared" si="40"/>
        <v>22.040107777092398</v>
      </c>
      <c r="F48" s="7" t="s">
        <v>83</v>
      </c>
      <c r="G48" s="1">
        <v>7</v>
      </c>
      <c r="H48" s="9">
        <f t="shared" si="20"/>
        <v>25.2758156061428</v>
      </c>
      <c r="I48" s="9">
        <f t="shared" si="21"/>
        <v>298.42581560614281</v>
      </c>
      <c r="J48" s="9">
        <f t="shared" si="22"/>
        <v>0.35678220296952673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147.92392965849456</v>
      </c>
      <c r="P48" s="9">
        <f t="shared" si="25"/>
        <v>52.776625495467002</v>
      </c>
      <c r="Q48" s="12">
        <f t="shared" si="26"/>
        <v>12.66639011891208</v>
      </c>
      <c r="R48" s="9">
        <f t="shared" si="27"/>
        <v>14.125500000000001</v>
      </c>
      <c r="S48" s="13">
        <f t="shared" si="28"/>
        <v>0.89670384191087604</v>
      </c>
      <c r="T48" s="2">
        <f t="shared" si="29"/>
        <v>0.43</v>
      </c>
      <c r="U48" s="14">
        <f t="shared" si="30"/>
        <v>0.38558265202167669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0.40548265202167666</v>
      </c>
      <c r="AR48" s="9">
        <f t="shared" si="35"/>
        <v>136.875</v>
      </c>
      <c r="AS48" s="1">
        <f t="shared" si="36"/>
        <v>0.24</v>
      </c>
      <c r="AT48" s="1">
        <f t="shared" si="37"/>
        <v>6164.166666666667</v>
      </c>
      <c r="AU48" s="1">
        <f t="shared" si="38"/>
        <v>550119231.40230894</v>
      </c>
    </row>
    <row r="49" spans="1:48" x14ac:dyDescent="0.15">
      <c r="C49" s="7">
        <v>7</v>
      </c>
      <c r="D49" s="7">
        <f t="shared" si="39"/>
        <v>27.6530366162775</v>
      </c>
      <c r="E49" s="10">
        <f t="shared" si="40"/>
        <v>25.2758156061428</v>
      </c>
      <c r="F49" s="7" t="s">
        <v>83</v>
      </c>
      <c r="G49" s="1">
        <v>8</v>
      </c>
      <c r="H49" s="9">
        <f t="shared" si="20"/>
        <v>27.6530366162775</v>
      </c>
      <c r="I49" s="9">
        <f t="shared" si="21"/>
        <v>300.8030366162775</v>
      </c>
      <c r="J49" s="9">
        <f t="shared" si="22"/>
        <v>0.46172767644967783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154.00355416302756</v>
      </c>
      <c r="P49" s="9">
        <f t="shared" si="25"/>
        <v>71.10770322868683</v>
      </c>
      <c r="Q49" s="12">
        <f t="shared" si="26"/>
        <v>17.065848774884838</v>
      </c>
      <c r="R49" s="9">
        <f t="shared" si="27"/>
        <v>14.125500000000001</v>
      </c>
      <c r="S49" s="13">
        <f t="shared" si="28"/>
        <v>1.2081589164903781</v>
      </c>
      <c r="T49" s="2">
        <f t="shared" si="29"/>
        <v>0.43</v>
      </c>
      <c r="U49" s="14">
        <f t="shared" si="30"/>
        <v>0.51950833409086261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0.53940833409086264</v>
      </c>
      <c r="AR49" s="9">
        <f t="shared" si="35"/>
        <v>136.875</v>
      </c>
      <c r="AS49" s="1">
        <f t="shared" si="36"/>
        <v>0.24</v>
      </c>
      <c r="AT49" s="1">
        <f t="shared" si="37"/>
        <v>6164.166666666667</v>
      </c>
      <c r="AU49" s="1">
        <f t="shared" si="38"/>
        <v>731816507.27242923</v>
      </c>
    </row>
    <row r="50" spans="1:48" x14ac:dyDescent="0.15">
      <c r="C50" s="7">
        <v>8</v>
      </c>
      <c r="D50" s="7">
        <f t="shared" si="39"/>
        <v>28.369774373839999</v>
      </c>
      <c r="E50" s="10">
        <f t="shared" si="40"/>
        <v>27.6530366162775</v>
      </c>
      <c r="F50" s="7" t="s">
        <v>83</v>
      </c>
      <c r="G50" s="1">
        <v>9</v>
      </c>
      <c r="H50" s="9">
        <f t="shared" si="20"/>
        <v>28.369774373839999</v>
      </c>
      <c r="I50" s="9">
        <f t="shared" si="21"/>
        <v>301.51977437383999</v>
      </c>
      <c r="J50" s="9">
        <f t="shared" si="22"/>
        <v>0.49865768194797194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141.75210093434072</v>
      </c>
      <c r="P50" s="9">
        <f t="shared" si="25"/>
        <v>70.685774063173284</v>
      </c>
      <c r="Q50" s="12">
        <f t="shared" si="26"/>
        <v>16.964585775161588</v>
      </c>
      <c r="R50" s="9">
        <f t="shared" si="27"/>
        <v>14.125500000000001</v>
      </c>
      <c r="S50" s="13">
        <f t="shared" si="28"/>
        <v>1.2009901083261894</v>
      </c>
      <c r="T50" s="2">
        <f t="shared" si="29"/>
        <v>0.43</v>
      </c>
      <c r="U50" s="14">
        <f t="shared" si="30"/>
        <v>0.51642574658026141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0.53632574658026144</v>
      </c>
      <c r="AR50" s="9">
        <f t="shared" si="35"/>
        <v>136.875</v>
      </c>
      <c r="AS50" s="1">
        <f t="shared" si="36"/>
        <v>0.24</v>
      </c>
      <c r="AT50" s="1">
        <f t="shared" si="37"/>
        <v>6164.166666666667</v>
      </c>
      <c r="AU50" s="1">
        <f t="shared" si="38"/>
        <v>727634353.82244229</v>
      </c>
    </row>
    <row r="51" spans="1:48" x14ac:dyDescent="0.15">
      <c r="C51" s="7">
        <v>9</v>
      </c>
      <c r="D51" s="7">
        <f t="shared" si="39"/>
        <v>25.775535463578301</v>
      </c>
      <c r="E51" s="10">
        <f t="shared" si="40"/>
        <v>28.369774373839999</v>
      </c>
      <c r="F51" s="7" t="s">
        <v>83</v>
      </c>
      <c r="G51" s="1">
        <v>10</v>
      </c>
      <c r="H51" s="9">
        <f t="shared" si="20"/>
        <v>25.775535463578301</v>
      </c>
      <c r="I51" s="9">
        <f t="shared" si="21"/>
        <v>298.92553546357829</v>
      </c>
      <c r="J51" s="9">
        <f t="shared" si="22"/>
        <v>0.37678284568628012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129.92257687116742</v>
      </c>
      <c r="P51" s="9">
        <f t="shared" si="25"/>
        <v>48.952598232412939</v>
      </c>
      <c r="Q51" s="12">
        <f t="shared" si="26"/>
        <v>11.748623575779105</v>
      </c>
      <c r="R51" s="9">
        <f t="shared" si="27"/>
        <v>14.125500000000001</v>
      </c>
      <c r="S51" s="13">
        <f t="shared" si="28"/>
        <v>0.83173151929341294</v>
      </c>
      <c r="T51" s="2">
        <f t="shared" si="29"/>
        <v>0.43</v>
      </c>
      <c r="U51" s="14">
        <f t="shared" si="30"/>
        <v>0.35764455329616757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0.37754455329616754</v>
      </c>
      <c r="AR51" s="9">
        <f t="shared" si="35"/>
        <v>136.875</v>
      </c>
      <c r="AS51" s="1">
        <f t="shared" si="36"/>
        <v>0.24</v>
      </c>
      <c r="AT51" s="1">
        <f t="shared" si="37"/>
        <v>6164.166666666667</v>
      </c>
      <c r="AU51" s="1">
        <f t="shared" si="38"/>
        <v>512215549.65146232</v>
      </c>
    </row>
    <row r="52" spans="1:48" x14ac:dyDescent="0.15">
      <c r="C52" s="7">
        <v>10</v>
      </c>
      <c r="D52" s="7">
        <f t="shared" si="39"/>
        <v>22.953543729933799</v>
      </c>
      <c r="E52" s="10">
        <f t="shared" si="40"/>
        <v>25.775535463578301</v>
      </c>
      <c r="F52" s="7" t="s">
        <v>83</v>
      </c>
      <c r="G52" s="1">
        <v>11</v>
      </c>
      <c r="H52" s="9">
        <f t="shared" si="20"/>
        <v>22.953543729933799</v>
      </c>
      <c r="I52" s="9">
        <f t="shared" si="21"/>
        <v>296.10354372993379</v>
      </c>
      <c r="J52" s="9">
        <f t="shared" si="22"/>
        <v>0.27623119011570346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76.921479706816768</v>
      </c>
      <c r="O52" s="9">
        <f t="shared" si="41"/>
        <v>62.904748931937746</v>
      </c>
      <c r="P52" s="9">
        <f t="shared" si="25"/>
        <v>17.376253661398689</v>
      </c>
      <c r="Q52" s="12">
        <f t="shared" si="26"/>
        <v>4.1703008787356852</v>
      </c>
      <c r="R52" s="9">
        <f t="shared" si="27"/>
        <v>14.125500000000001</v>
      </c>
      <c r="S52" s="13">
        <f t="shared" si="28"/>
        <v>0.29523208939405227</v>
      </c>
      <c r="T52" s="2">
        <f t="shared" si="29"/>
        <v>0.43</v>
      </c>
      <c r="U52" s="14">
        <f t="shared" si="30"/>
        <v>0.12694979843944248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0.14684979843944249</v>
      </c>
      <c r="AR52" s="9">
        <f t="shared" si="35"/>
        <v>136.875</v>
      </c>
      <c r="AS52" s="1">
        <f t="shared" si="36"/>
        <v>0.24</v>
      </c>
      <c r="AT52" s="1">
        <f t="shared" si="37"/>
        <v>6164.166666666667</v>
      </c>
      <c r="AU52" s="1">
        <f t="shared" si="38"/>
        <v>199231453.79046059</v>
      </c>
    </row>
    <row r="53" spans="1:48" x14ac:dyDescent="0.15">
      <c r="C53" s="7">
        <v>11</v>
      </c>
      <c r="D53" s="7">
        <f t="shared" si="39"/>
        <v>18.713614302768999</v>
      </c>
      <c r="E53" s="10">
        <f t="shared" si="40"/>
        <v>22.953543729933799</v>
      </c>
      <c r="F53" s="7" t="s">
        <v>85</v>
      </c>
      <c r="G53" s="1">
        <v>12</v>
      </c>
      <c r="H53" s="9">
        <f t="shared" si="20"/>
        <v>18.713614302768999</v>
      </c>
      <c r="I53" s="9">
        <f t="shared" si="21"/>
        <v>291.86361430276895</v>
      </c>
      <c r="J53" s="9">
        <f t="shared" si="22"/>
        <v>0.17132168897238387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104.38474527053906</v>
      </c>
      <c r="P53" s="9">
        <f t="shared" si="25"/>
        <v>17.883370862700811</v>
      </c>
      <c r="Q53" s="12">
        <f t="shared" si="26"/>
        <v>4.2920090070481942</v>
      </c>
      <c r="R53" s="9">
        <f t="shared" si="27"/>
        <v>14.125500000000001</v>
      </c>
      <c r="S53" s="13">
        <f t="shared" si="28"/>
        <v>0.30384828905512684</v>
      </c>
      <c r="T53" s="2">
        <f t="shared" si="29"/>
        <v>0.43</v>
      </c>
      <c r="U53" s="14">
        <f t="shared" si="30"/>
        <v>0.13065476429370454</v>
      </c>
      <c r="V53" s="13"/>
      <c r="W53" s="2"/>
      <c r="X53" s="14"/>
      <c r="Y53" s="2">
        <v>0.04</v>
      </c>
      <c r="Z53" s="2">
        <v>0.28999999999999998</v>
      </c>
      <c r="AA53" s="2">
        <f t="shared" si="31"/>
        <v>1.1599999999999999E-2</v>
      </c>
      <c r="AB53" s="2"/>
      <c r="AC53" s="2"/>
      <c r="AD53" s="2"/>
      <c r="AE53" s="13">
        <v>5.0000000000000001E-3</v>
      </c>
      <c r="AF53" s="2">
        <v>0.02</v>
      </c>
      <c r="AG53" s="16">
        <f t="shared" si="32"/>
        <v>1E-4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0.14495476429370452</v>
      </c>
      <c r="AR53" s="9">
        <f t="shared" si="35"/>
        <v>136.875</v>
      </c>
      <c r="AS53" s="1">
        <f t="shared" si="36"/>
        <v>0.24</v>
      </c>
      <c r="AT53" s="1">
        <f t="shared" si="37"/>
        <v>6164.166666666667</v>
      </c>
      <c r="AU53" s="1">
        <f t="shared" si="38"/>
        <v>196660456.67742315</v>
      </c>
      <c r="AV53" s="1">
        <f>SUM(AU42:AU53)</f>
        <v>3840813133.5606027</v>
      </c>
    </row>
    <row r="54" spans="1:48" x14ac:dyDescent="0.15">
      <c r="C54" s="7">
        <v>12</v>
      </c>
      <c r="D54" s="7">
        <f t="shared" si="39"/>
        <v>13.518670841730501</v>
      </c>
      <c r="E54" s="10">
        <f t="shared" si="40"/>
        <v>18.713614302768999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12.2398703207419</v>
      </c>
      <c r="E58" s="7"/>
      <c r="F58" s="7"/>
      <c r="G58" s="1">
        <v>1</v>
      </c>
      <c r="H58" s="9">
        <f t="shared" ref="H58:H69" si="42">E59</f>
        <v>12.2398703207419</v>
      </c>
      <c r="I58" s="9">
        <f t="shared" ref="I58:I69" si="43">H58+273.15</f>
        <v>285.38987032074186</v>
      </c>
      <c r="J58" s="9">
        <f t="shared" ref="J58:J69" si="44">EXP(($C$15*(I58-$C$13))/($C$16*I58*$C$13))</f>
        <v>8.0382172009162561E-2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8.0194613607807858E-3</v>
      </c>
      <c r="Q58" s="12">
        <f t="shared" ref="Q58:Q69" si="48">P58*$B$60</f>
        <v>1.5236976585483494E-3</v>
      </c>
      <c r="R58" s="9">
        <f t="shared" ref="R58:R69" si="49">L58*$B$60</f>
        <v>1.8955666666666669E-2</v>
      </c>
      <c r="S58" s="13">
        <f t="shared" ref="S58:S69" si="50">Q58/R58</f>
        <v>8.0382172009162561E-2</v>
      </c>
      <c r="T58" s="2">
        <f t="shared" ref="T58:T69" si="51">$B$59/100</f>
        <v>0.01</v>
      </c>
      <c r="U58" s="14">
        <f t="shared" ref="U58:U69" si="52">S58*T58</f>
        <v>8.0382172009162568E-4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1.2803821720091625E-2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25915.833333333332</v>
      </c>
      <c r="AU58" s="1">
        <f t="shared" ref="AU58:AU69" si="59">AT58*10000*AS58*0.67*AR58*AQ58</f>
        <v>4214234.1539811725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11.2168988686426</v>
      </c>
      <c r="E59" s="10">
        <f t="shared" ref="E59:E70" si="61">D58</f>
        <v>12.2398703207419</v>
      </c>
      <c r="F59" s="7" t="s">
        <v>83</v>
      </c>
      <c r="G59" s="1">
        <v>2</v>
      </c>
      <c r="H59" s="9">
        <f t="shared" si="42"/>
        <v>11.2168988686426</v>
      </c>
      <c r="I59" s="9">
        <f t="shared" si="43"/>
        <v>284.36689886864258</v>
      </c>
      <c r="J59" s="9">
        <f t="shared" si="44"/>
        <v>7.1098007776202635E-2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0.19151387197255254</v>
      </c>
      <c r="P59" s="9">
        <f t="shared" si="47"/>
        <v>1.3616254758755216E-2</v>
      </c>
      <c r="Q59" s="12">
        <f t="shared" si="48"/>
        <v>2.5870884041634913E-3</v>
      </c>
      <c r="R59" s="9">
        <f t="shared" si="49"/>
        <v>1.8955666666666669E-2</v>
      </c>
      <c r="S59" s="13">
        <f t="shared" si="50"/>
        <v>0.13648100326182977</v>
      </c>
      <c r="T59" s="2">
        <f t="shared" si="51"/>
        <v>0.01</v>
      </c>
      <c r="U59" s="14">
        <f t="shared" si="52"/>
        <v>1.3648100326182978E-3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1.3364810032618298E-2</v>
      </c>
      <c r="AR59" s="9">
        <f t="shared" si="56"/>
        <v>9.9766666666666666</v>
      </c>
      <c r="AS59" s="1">
        <f t="shared" si="57"/>
        <v>0.19</v>
      </c>
      <c r="AT59" s="1">
        <f t="shared" si="58"/>
        <v>25915.833333333332</v>
      </c>
      <c r="AU59" s="1">
        <f t="shared" si="59"/>
        <v>4398877.1581026996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12.2333149126744</v>
      </c>
      <c r="E60" s="10">
        <f t="shared" si="61"/>
        <v>11.2168988686426</v>
      </c>
      <c r="F60" s="7" t="s">
        <v>83</v>
      </c>
      <c r="G60" s="1">
        <v>3</v>
      </c>
      <c r="H60" s="9">
        <f t="shared" si="42"/>
        <v>12.2333149126744</v>
      </c>
      <c r="I60" s="9">
        <f t="shared" si="43"/>
        <v>285.38331491267439</v>
      </c>
      <c r="J60" s="9">
        <f t="shared" si="44"/>
        <v>8.0319201394296852E-2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0.27766428388046399</v>
      </c>
      <c r="P60" s="9">
        <f t="shared" si="47"/>
        <v>2.23017735369982E-2</v>
      </c>
      <c r="Q60" s="12">
        <f t="shared" si="48"/>
        <v>4.2373369720296577E-3</v>
      </c>
      <c r="R60" s="9">
        <f t="shared" si="49"/>
        <v>1.8955666666666669E-2</v>
      </c>
      <c r="S60" s="13">
        <f t="shared" si="50"/>
        <v>0.22353932713329297</v>
      </c>
      <c r="T60" s="2">
        <f t="shared" si="51"/>
        <v>0.01</v>
      </c>
      <c r="U60" s="14">
        <f t="shared" si="52"/>
        <v>2.2353932713329297E-3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1.4235393271332931E-2</v>
      </c>
      <c r="AR60" s="9">
        <f t="shared" si="56"/>
        <v>9.9766666666666666</v>
      </c>
      <c r="AS60" s="1">
        <f t="shared" si="57"/>
        <v>0.19</v>
      </c>
      <c r="AT60" s="1">
        <f t="shared" si="58"/>
        <v>25915.833333333332</v>
      </c>
      <c r="AU60" s="1">
        <f t="shared" si="59"/>
        <v>4685419.8559534233</v>
      </c>
    </row>
    <row r="61" spans="1:48" x14ac:dyDescent="0.15">
      <c r="C61" s="7">
        <v>3</v>
      </c>
      <c r="D61" s="7">
        <f t="shared" si="60"/>
        <v>13.7794579347668</v>
      </c>
      <c r="E61" s="10">
        <f t="shared" si="61"/>
        <v>12.2333149126744</v>
      </c>
      <c r="F61" s="7" t="s">
        <v>83</v>
      </c>
      <c r="G61" s="1">
        <v>4</v>
      </c>
      <c r="H61" s="9">
        <f t="shared" si="42"/>
        <v>13.7794579347668</v>
      </c>
      <c r="I61" s="9">
        <f t="shared" si="43"/>
        <v>286.92945793476679</v>
      </c>
      <c r="J61" s="9">
        <f t="shared" si="44"/>
        <v>9.6530391816926298E-2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0.35512917701013247</v>
      </c>
      <c r="P61" s="9">
        <f t="shared" si="47"/>
        <v>3.4280758602410664E-2</v>
      </c>
      <c r="Q61" s="12">
        <f t="shared" si="48"/>
        <v>6.5133441344580262E-3</v>
      </c>
      <c r="R61" s="9">
        <f t="shared" si="49"/>
        <v>1.8955666666666669E-2</v>
      </c>
      <c r="S61" s="13">
        <f t="shared" si="50"/>
        <v>0.3436093411534647</v>
      </c>
      <c r="T61" s="2">
        <f t="shared" si="51"/>
        <v>0.01</v>
      </c>
      <c r="U61" s="14">
        <f t="shared" si="52"/>
        <v>3.4360934115346469E-3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1.5436093411534648E-2</v>
      </c>
      <c r="AR61" s="9">
        <f t="shared" si="56"/>
        <v>9.9766666666666666</v>
      </c>
      <c r="AS61" s="1">
        <f t="shared" si="57"/>
        <v>0.19</v>
      </c>
      <c r="AT61" s="1">
        <f t="shared" si="58"/>
        <v>25915.833333333332</v>
      </c>
      <c r="AU61" s="1">
        <f t="shared" si="59"/>
        <v>5080616.8252760991</v>
      </c>
    </row>
    <row r="62" spans="1:48" x14ac:dyDescent="0.15">
      <c r="C62" s="7">
        <v>4</v>
      </c>
      <c r="D62" s="7">
        <f t="shared" si="60"/>
        <v>15.9389546743572</v>
      </c>
      <c r="E62" s="10">
        <f t="shared" si="61"/>
        <v>13.7794579347668</v>
      </c>
      <c r="F62" s="7" t="s">
        <v>83</v>
      </c>
      <c r="G62" s="1">
        <v>5</v>
      </c>
      <c r="H62" s="9">
        <f t="shared" si="42"/>
        <v>15.9389546743572</v>
      </c>
      <c r="I62" s="9">
        <f t="shared" si="43"/>
        <v>289.08895467435718</v>
      </c>
      <c r="J62" s="9">
        <f t="shared" si="44"/>
        <v>0.12438087064720221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0.30480599748733572</v>
      </c>
      <c r="O62" s="9">
        <f t="shared" si="62"/>
        <v>0.11580908758705277</v>
      </c>
      <c r="P62" s="9">
        <f t="shared" si="47"/>
        <v>1.4404435142935722E-2</v>
      </c>
      <c r="Q62" s="12">
        <f t="shared" si="48"/>
        <v>2.7368426771577875E-3</v>
      </c>
      <c r="R62" s="9">
        <f t="shared" si="49"/>
        <v>1.8955666666666669E-2</v>
      </c>
      <c r="S62" s="13">
        <f t="shared" si="50"/>
        <v>0.14438124099167113</v>
      </c>
      <c r="T62" s="2">
        <f t="shared" si="51"/>
        <v>0.01</v>
      </c>
      <c r="U62" s="14">
        <f t="shared" si="52"/>
        <v>1.4438124099167113E-3</v>
      </c>
      <c r="V62" s="13"/>
      <c r="W62" s="2"/>
      <c r="X62" s="14"/>
      <c r="Y62" s="2">
        <v>0.04</v>
      </c>
      <c r="Z62" s="2">
        <v>0.21</v>
      </c>
      <c r="AA62" s="2">
        <f t="shared" si="53"/>
        <v>8.3999999999999995E-3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1.4999999999999999E-2</v>
      </c>
      <c r="AO62" s="2">
        <v>0.78</v>
      </c>
      <c r="AP62" s="2">
        <f t="shared" si="54"/>
        <v>1.17E-2</v>
      </c>
      <c r="AQ62" s="1">
        <f t="shared" si="55"/>
        <v>2.1543812409916711E-2</v>
      </c>
      <c r="AR62" s="9">
        <f t="shared" si="56"/>
        <v>9.9766666666666666</v>
      </c>
      <c r="AS62" s="1">
        <f t="shared" si="57"/>
        <v>0.19</v>
      </c>
      <c r="AT62" s="1">
        <f t="shared" si="58"/>
        <v>25915.833333333332</v>
      </c>
      <c r="AU62" s="1">
        <f t="shared" si="59"/>
        <v>7090903.9542753594</v>
      </c>
    </row>
    <row r="63" spans="1:48" x14ac:dyDescent="0.15">
      <c r="C63" s="7">
        <v>5</v>
      </c>
      <c r="D63" s="7">
        <f t="shared" si="60"/>
        <v>22.040107777092398</v>
      </c>
      <c r="E63" s="10">
        <f t="shared" si="61"/>
        <v>15.9389546743572</v>
      </c>
      <c r="F63" s="7" t="s">
        <v>85</v>
      </c>
      <c r="G63" s="1">
        <v>6</v>
      </c>
      <c r="H63" s="9">
        <f t="shared" si="42"/>
        <v>22.040107777092398</v>
      </c>
      <c r="I63" s="9">
        <f t="shared" si="43"/>
        <v>295.19010777709235</v>
      </c>
      <c r="J63" s="9">
        <f t="shared" si="44"/>
        <v>0.24950647584851574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0.20117131911078373</v>
      </c>
      <c r="P63" s="9">
        <f t="shared" si="47"/>
        <v>5.0193546873128811E-2</v>
      </c>
      <c r="Q63" s="12">
        <f t="shared" si="48"/>
        <v>9.5367739058944741E-3</v>
      </c>
      <c r="R63" s="9">
        <f t="shared" si="49"/>
        <v>1.8955666666666669E-2</v>
      </c>
      <c r="S63" s="13">
        <f t="shared" si="50"/>
        <v>0.50310939064278792</v>
      </c>
      <c r="T63" s="2">
        <f t="shared" si="51"/>
        <v>0.01</v>
      </c>
      <c r="U63" s="14">
        <f t="shared" si="52"/>
        <v>5.0310939064278793E-3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2.5131093906427877E-2</v>
      </c>
      <c r="AR63" s="9">
        <f t="shared" si="56"/>
        <v>9.9766666666666666</v>
      </c>
      <c r="AS63" s="1">
        <f t="shared" si="57"/>
        <v>0.19</v>
      </c>
      <c r="AT63" s="1">
        <f t="shared" si="58"/>
        <v>25915.833333333332</v>
      </c>
      <c r="AU63" s="1">
        <f t="shared" si="59"/>
        <v>8271617.3797692182</v>
      </c>
    </row>
    <row r="64" spans="1:48" x14ac:dyDescent="0.15">
      <c r="C64" s="7">
        <v>6</v>
      </c>
      <c r="D64" s="7">
        <f t="shared" si="60"/>
        <v>25.2758156061428</v>
      </c>
      <c r="E64" s="10">
        <f t="shared" si="61"/>
        <v>22.040107777092398</v>
      </c>
      <c r="F64" s="7" t="s">
        <v>83</v>
      </c>
      <c r="G64" s="1">
        <v>7</v>
      </c>
      <c r="H64" s="9">
        <f t="shared" si="42"/>
        <v>25.2758156061428</v>
      </c>
      <c r="I64" s="9">
        <f t="shared" si="43"/>
        <v>298.42581560614281</v>
      </c>
      <c r="J64" s="9">
        <f t="shared" si="44"/>
        <v>0.35678220296952673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0.25074443890432158</v>
      </c>
      <c r="P64" s="9">
        <f t="shared" si="47"/>
        <v>8.9461153294641757E-2</v>
      </c>
      <c r="Q64" s="12">
        <f t="shared" si="48"/>
        <v>1.6997619125981935E-2</v>
      </c>
      <c r="R64" s="9">
        <f t="shared" si="49"/>
        <v>1.8955666666666669E-2</v>
      </c>
      <c r="S64" s="13">
        <f t="shared" si="50"/>
        <v>0.89670384191087626</v>
      </c>
      <c r="T64" s="2">
        <f t="shared" si="51"/>
        <v>0.01</v>
      </c>
      <c r="U64" s="14">
        <f t="shared" si="52"/>
        <v>8.9670384191087634E-3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3.5067038419108763E-2</v>
      </c>
      <c r="AR64" s="9">
        <f t="shared" si="56"/>
        <v>9.9766666666666666</v>
      </c>
      <c r="AS64" s="1">
        <f t="shared" si="57"/>
        <v>0.19</v>
      </c>
      <c r="AT64" s="1">
        <f t="shared" si="58"/>
        <v>25915.833333333332</v>
      </c>
      <c r="AU64" s="1">
        <f t="shared" si="59"/>
        <v>11541921.952324759</v>
      </c>
    </row>
    <row r="65" spans="1:48" x14ac:dyDescent="0.15">
      <c r="C65" s="7">
        <v>7</v>
      </c>
      <c r="D65" s="7">
        <f t="shared" si="60"/>
        <v>27.6530366162775</v>
      </c>
      <c r="E65" s="10">
        <f t="shared" si="61"/>
        <v>25.2758156061428</v>
      </c>
      <c r="F65" s="7" t="s">
        <v>83</v>
      </c>
      <c r="G65" s="1">
        <v>8</v>
      </c>
      <c r="H65" s="9">
        <f t="shared" si="42"/>
        <v>27.6530366162775</v>
      </c>
      <c r="I65" s="9">
        <f t="shared" si="43"/>
        <v>300.8030366162775</v>
      </c>
      <c r="J65" s="9">
        <f t="shared" si="44"/>
        <v>0.46172767644967783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0.26104995227634648</v>
      </c>
      <c r="P65" s="9">
        <f t="shared" si="47"/>
        <v>0.12053398790185674</v>
      </c>
      <c r="Q65" s="12">
        <f t="shared" si="48"/>
        <v>2.2901457701352781E-2</v>
      </c>
      <c r="R65" s="9">
        <f t="shared" si="49"/>
        <v>1.8955666666666669E-2</v>
      </c>
      <c r="S65" s="13">
        <f t="shared" si="50"/>
        <v>1.2081589164903781</v>
      </c>
      <c r="T65" s="2">
        <f t="shared" si="51"/>
        <v>0.01</v>
      </c>
      <c r="U65" s="14">
        <f t="shared" si="52"/>
        <v>1.2081589164903782E-2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3.8181589164903787E-2</v>
      </c>
      <c r="AR65" s="9">
        <f t="shared" si="56"/>
        <v>9.9766666666666666</v>
      </c>
      <c r="AS65" s="1">
        <f t="shared" si="57"/>
        <v>0.19</v>
      </c>
      <c r="AT65" s="1">
        <f t="shared" si="58"/>
        <v>25915.833333333332</v>
      </c>
      <c r="AU65" s="1">
        <f t="shared" si="59"/>
        <v>12567041.359184401</v>
      </c>
    </row>
    <row r="66" spans="1:48" x14ac:dyDescent="0.15">
      <c r="C66" s="7">
        <v>8</v>
      </c>
      <c r="D66" s="7">
        <f t="shared" si="60"/>
        <v>28.369774373839999</v>
      </c>
      <c r="E66" s="10">
        <f t="shared" si="61"/>
        <v>27.6530366162775</v>
      </c>
      <c r="F66" s="7" t="s">
        <v>83</v>
      </c>
      <c r="G66" s="1">
        <v>9</v>
      </c>
      <c r="H66" s="9">
        <f t="shared" si="42"/>
        <v>28.369774373839999</v>
      </c>
      <c r="I66" s="9">
        <f t="shared" si="43"/>
        <v>301.51977437383999</v>
      </c>
      <c r="J66" s="9">
        <f t="shared" si="44"/>
        <v>0.49865768194797194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0.24028263104115641</v>
      </c>
      <c r="P66" s="9">
        <f t="shared" si="47"/>
        <v>0.11981877980734286</v>
      </c>
      <c r="Q66" s="12">
        <f t="shared" si="48"/>
        <v>2.2765568163395145E-2</v>
      </c>
      <c r="R66" s="9">
        <f t="shared" si="49"/>
        <v>1.8955666666666669E-2</v>
      </c>
      <c r="S66" s="13">
        <f t="shared" si="50"/>
        <v>1.2009901083261896</v>
      </c>
      <c r="T66" s="2">
        <f t="shared" si="51"/>
        <v>0.01</v>
      </c>
      <c r="U66" s="14">
        <f t="shared" si="52"/>
        <v>1.2009901083261896E-2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3.8109901083261899E-2</v>
      </c>
      <c r="AR66" s="9">
        <f t="shared" si="56"/>
        <v>9.9766666666666666</v>
      </c>
      <c r="AS66" s="1">
        <f t="shared" si="57"/>
        <v>0.19</v>
      </c>
      <c r="AT66" s="1">
        <f t="shared" si="58"/>
        <v>25915.833333333332</v>
      </c>
      <c r="AU66" s="1">
        <f t="shared" si="59"/>
        <v>12543446.03204746</v>
      </c>
    </row>
    <row r="67" spans="1:48" x14ac:dyDescent="0.15">
      <c r="C67" s="7">
        <v>9</v>
      </c>
      <c r="D67" s="7">
        <f t="shared" si="60"/>
        <v>25.775535463578301</v>
      </c>
      <c r="E67" s="10">
        <f t="shared" si="61"/>
        <v>28.369774373839999</v>
      </c>
      <c r="F67" s="7" t="s">
        <v>83</v>
      </c>
      <c r="G67" s="1">
        <v>10</v>
      </c>
      <c r="H67" s="9">
        <f t="shared" si="42"/>
        <v>25.775535463578301</v>
      </c>
      <c r="I67" s="9">
        <f t="shared" si="43"/>
        <v>298.92553546357829</v>
      </c>
      <c r="J67" s="9">
        <f t="shared" si="44"/>
        <v>0.37678284568628012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0.22023051790048026</v>
      </c>
      <c r="P67" s="9">
        <f t="shared" si="47"/>
        <v>8.29790812415062E-2</v>
      </c>
      <c r="Q67" s="12">
        <f t="shared" si="48"/>
        <v>1.5766025435886177E-2</v>
      </c>
      <c r="R67" s="9">
        <f t="shared" si="49"/>
        <v>1.8955666666666669E-2</v>
      </c>
      <c r="S67" s="13">
        <f t="shared" si="50"/>
        <v>0.83173151929341316</v>
      </c>
      <c r="T67" s="2">
        <f t="shared" si="51"/>
        <v>0.01</v>
      </c>
      <c r="U67" s="14">
        <f t="shared" si="52"/>
        <v>8.3173151929341309E-3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3.4417315192934131E-2</v>
      </c>
      <c r="AR67" s="9">
        <f t="shared" si="56"/>
        <v>9.9766666666666666</v>
      </c>
      <c r="AS67" s="1">
        <f t="shared" si="57"/>
        <v>0.19</v>
      </c>
      <c r="AT67" s="1">
        <f t="shared" si="58"/>
        <v>25915.833333333332</v>
      </c>
      <c r="AU67" s="1">
        <f t="shared" si="59"/>
        <v>11328072.847718485</v>
      </c>
    </row>
    <row r="68" spans="1:48" x14ac:dyDescent="0.15">
      <c r="C68" s="7">
        <v>10</v>
      </c>
      <c r="D68" s="7">
        <f t="shared" si="60"/>
        <v>22.953543729933799</v>
      </c>
      <c r="E68" s="10">
        <f t="shared" si="61"/>
        <v>25.775535463578301</v>
      </c>
      <c r="F68" s="7" t="s">
        <v>83</v>
      </c>
      <c r="G68" s="1">
        <v>11</v>
      </c>
      <c r="H68" s="9">
        <f t="shared" si="42"/>
        <v>22.953543729933799</v>
      </c>
      <c r="I68" s="9">
        <f t="shared" si="43"/>
        <v>296.10354372993379</v>
      </c>
      <c r="J68" s="9">
        <f t="shared" si="44"/>
        <v>0.27623119011570346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0.13038886482602532</v>
      </c>
      <c r="O68" s="9">
        <f t="shared" si="62"/>
        <v>0.10662923849961539</v>
      </c>
      <c r="P68" s="9">
        <f t="shared" si="47"/>
        <v>2.9454321451879945E-2</v>
      </c>
      <c r="Q68" s="12">
        <f t="shared" si="48"/>
        <v>5.5963210758571899E-3</v>
      </c>
      <c r="R68" s="9">
        <f t="shared" si="49"/>
        <v>1.8955666666666669E-2</v>
      </c>
      <c r="S68" s="13">
        <f t="shared" si="50"/>
        <v>0.29523208939405221</v>
      </c>
      <c r="T68" s="2">
        <f t="shared" si="51"/>
        <v>0.01</v>
      </c>
      <c r="U68" s="14">
        <f t="shared" si="52"/>
        <v>2.9523208939405223E-3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2.9052320893940525E-2</v>
      </c>
      <c r="AR68" s="9">
        <f t="shared" si="56"/>
        <v>9.9766666666666666</v>
      </c>
      <c r="AS68" s="1">
        <f t="shared" si="57"/>
        <v>0.19</v>
      </c>
      <c r="AT68" s="1">
        <f t="shared" si="58"/>
        <v>25915.833333333332</v>
      </c>
      <c r="AU68" s="1">
        <f t="shared" si="59"/>
        <v>9562245.2139851302</v>
      </c>
    </row>
    <row r="69" spans="1:48" x14ac:dyDescent="0.15">
      <c r="C69" s="7">
        <v>11</v>
      </c>
      <c r="D69" s="7">
        <f t="shared" si="60"/>
        <v>18.713614302768999</v>
      </c>
      <c r="E69" s="10">
        <f t="shared" si="61"/>
        <v>22.953543729933799</v>
      </c>
      <c r="F69" s="7" t="s">
        <v>85</v>
      </c>
      <c r="G69" s="1">
        <v>12</v>
      </c>
      <c r="H69" s="9">
        <f t="shared" si="42"/>
        <v>18.713614302768999</v>
      </c>
      <c r="I69" s="9">
        <f t="shared" si="43"/>
        <v>291.86361430276895</v>
      </c>
      <c r="J69" s="9">
        <f t="shared" si="44"/>
        <v>0.17132168897238387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0.17694158371440211</v>
      </c>
      <c r="P69" s="9">
        <f t="shared" si="47"/>
        <v>3.0313930971399821E-2</v>
      </c>
      <c r="Q69" s="12">
        <f t="shared" si="48"/>
        <v>5.7596468845659658E-3</v>
      </c>
      <c r="R69" s="9">
        <f t="shared" si="49"/>
        <v>1.8955666666666669E-2</v>
      </c>
      <c r="S69" s="13">
        <f t="shared" si="50"/>
        <v>0.30384828905512679</v>
      </c>
      <c r="T69" s="2">
        <f t="shared" si="51"/>
        <v>0.01</v>
      </c>
      <c r="U69" s="14">
        <f t="shared" si="52"/>
        <v>3.038482890551268E-3</v>
      </c>
      <c r="V69" s="13"/>
      <c r="W69" s="2"/>
      <c r="X69" s="14"/>
      <c r="Y69" s="2">
        <v>0.04</v>
      </c>
      <c r="Z69" s="2">
        <v>0.21</v>
      </c>
      <c r="AA69" s="2">
        <f t="shared" si="53"/>
        <v>8.3999999999999995E-3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1.9238482890551266E-2</v>
      </c>
      <c r="AR69" s="9">
        <f t="shared" si="56"/>
        <v>9.9766666666666666</v>
      </c>
      <c r="AS69" s="1">
        <f t="shared" si="57"/>
        <v>0.19</v>
      </c>
      <c r="AT69" s="1">
        <f t="shared" si="58"/>
        <v>25915.833333333332</v>
      </c>
      <c r="AU69" s="1">
        <f t="shared" si="59"/>
        <v>6332130.6279140692</v>
      </c>
      <c r="AV69" s="1">
        <f>SUM(AU58:AU69)</f>
        <v>97616527.360532269</v>
      </c>
    </row>
    <row r="70" spans="1:48" x14ac:dyDescent="0.15">
      <c r="C70" s="7">
        <v>12</v>
      </c>
      <c r="D70" s="7">
        <f t="shared" si="60"/>
        <v>13.518670841730501</v>
      </c>
      <c r="E70" s="10">
        <f t="shared" si="61"/>
        <v>18.713614302768999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12.2398703207419</v>
      </c>
      <c r="E73" s="7"/>
      <c r="F73" s="7"/>
      <c r="G73" s="1">
        <v>1</v>
      </c>
      <c r="H73" s="9">
        <f t="shared" ref="H73:H84" si="63">E74</f>
        <v>12.2398703207419</v>
      </c>
      <c r="I73" s="9">
        <f t="shared" ref="I73:I84" si="64">H73+273.15</f>
        <v>285.38987032074186</v>
      </c>
      <c r="J73" s="9">
        <f t="shared" ref="J73:J84" si="65">EXP(($C$15*(I73-$C$13))/($C$16*I73*$C$13))</f>
        <v>8.0382172009162561E-2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8.8018478350033024E-3</v>
      </c>
      <c r="Q73" s="12">
        <f t="shared" ref="Q73:Q84" si="69">P73*$B$75</f>
        <v>1.5843326103005943E-3</v>
      </c>
      <c r="R73" s="9">
        <f t="shared" ref="R73:R84" si="70">L73*$B$75</f>
        <v>1.9710000000000002E-2</v>
      </c>
      <c r="S73" s="13">
        <f t="shared" ref="S73:S84" si="71">Q73/R73</f>
        <v>8.0382172009162561E-2</v>
      </c>
      <c r="T73" s="2">
        <f t="shared" ref="T73:T84" si="72">$B$74/100</f>
        <v>0.01</v>
      </c>
      <c r="U73" s="14">
        <f t="shared" ref="U73:U84" si="73">S73*T73</f>
        <v>8.0382172009162568E-4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1.3403821720091625E-2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20867.5</v>
      </c>
      <c r="AU73" s="1">
        <f t="shared" ref="AU73:AU84" si="80">AT73*10000*AS73*0.67*AR73*AQ73</f>
        <v>3693690.4108444992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11.2168988686426</v>
      </c>
      <c r="E74" s="10">
        <f t="shared" ref="E74:E85" si="82">D73</f>
        <v>12.2398703207419</v>
      </c>
      <c r="F74" s="7" t="s">
        <v>83</v>
      </c>
      <c r="G74" s="1">
        <v>2</v>
      </c>
      <c r="H74" s="9">
        <f t="shared" si="63"/>
        <v>11.2168988686426</v>
      </c>
      <c r="I74" s="9">
        <f t="shared" si="64"/>
        <v>284.36689886864258</v>
      </c>
      <c r="J74" s="9">
        <f t="shared" si="65"/>
        <v>7.1098007776202635E-2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0.21019815216499674</v>
      </c>
      <c r="P74" s="9">
        <f t="shared" si="68"/>
        <v>1.4944669857170363E-2</v>
      </c>
      <c r="Q74" s="12">
        <f t="shared" si="69"/>
        <v>2.6900405742906652E-3</v>
      </c>
      <c r="R74" s="9">
        <f t="shared" si="70"/>
        <v>1.9710000000000002E-2</v>
      </c>
      <c r="S74" s="13">
        <f t="shared" si="71"/>
        <v>0.13648100326182977</v>
      </c>
      <c r="T74" s="2">
        <f t="shared" si="72"/>
        <v>0.01</v>
      </c>
      <c r="U74" s="14">
        <f t="shared" si="73"/>
        <v>1.3648100326182978E-3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1.3964810032618298E-2</v>
      </c>
      <c r="AR74" s="9">
        <f t="shared" si="77"/>
        <v>10.950000000000001</v>
      </c>
      <c r="AS74" s="1">
        <f t="shared" si="78"/>
        <v>0.18</v>
      </c>
      <c r="AT74" s="1">
        <f t="shared" si="79"/>
        <v>20867.5</v>
      </c>
      <c r="AU74" s="1">
        <f t="shared" si="80"/>
        <v>3848281.9291328699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12.2333149126744</v>
      </c>
      <c r="E75" s="10">
        <f t="shared" si="82"/>
        <v>11.2168988686426</v>
      </c>
      <c r="F75" s="7" t="s">
        <v>83</v>
      </c>
      <c r="G75" s="1">
        <v>3</v>
      </c>
      <c r="H75" s="9">
        <f t="shared" si="63"/>
        <v>12.2333149126744</v>
      </c>
      <c r="I75" s="9">
        <f t="shared" si="64"/>
        <v>285.38331491267439</v>
      </c>
      <c r="J75" s="9">
        <f t="shared" si="65"/>
        <v>8.0319201394296852E-2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0.3047534823078264</v>
      </c>
      <c r="P75" s="9">
        <f t="shared" si="68"/>
        <v>2.4477556321095592E-2</v>
      </c>
      <c r="Q75" s="12">
        <f t="shared" si="69"/>
        <v>4.4059601377972064E-3</v>
      </c>
      <c r="R75" s="9">
        <f t="shared" si="70"/>
        <v>1.9710000000000002E-2</v>
      </c>
      <c r="S75" s="13">
        <f t="shared" si="71"/>
        <v>0.22353932713329305</v>
      </c>
      <c r="T75" s="2">
        <f t="shared" si="72"/>
        <v>0.01</v>
      </c>
      <c r="U75" s="14">
        <f t="shared" si="73"/>
        <v>2.2353932713329305E-3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1.4835393271332931E-2</v>
      </c>
      <c r="AR75" s="9">
        <f t="shared" si="77"/>
        <v>10.950000000000001</v>
      </c>
      <c r="AS75" s="1">
        <f t="shared" si="78"/>
        <v>0.18</v>
      </c>
      <c r="AT75" s="1">
        <f t="shared" si="79"/>
        <v>20867.5</v>
      </c>
      <c r="AU75" s="1">
        <f t="shared" si="80"/>
        <v>4088188.5041257376</v>
      </c>
    </row>
    <row r="76" spans="1:48" x14ac:dyDescent="0.15">
      <c r="C76" s="7">
        <v>3</v>
      </c>
      <c r="D76" s="7">
        <f t="shared" si="81"/>
        <v>13.7794579347668</v>
      </c>
      <c r="E76" s="10">
        <f t="shared" si="82"/>
        <v>12.2333149126744</v>
      </c>
      <c r="F76" s="7" t="s">
        <v>83</v>
      </c>
      <c r="G76" s="1">
        <v>4</v>
      </c>
      <c r="H76" s="9">
        <f t="shared" si="63"/>
        <v>13.7794579347668</v>
      </c>
      <c r="I76" s="9">
        <f t="shared" si="64"/>
        <v>286.92945793476679</v>
      </c>
      <c r="J76" s="9">
        <f t="shared" si="65"/>
        <v>9.6530391816926298E-2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0.38977592598673083</v>
      </c>
      <c r="P76" s="9">
        <f t="shared" si="68"/>
        <v>3.7625222856304395E-2</v>
      </c>
      <c r="Q76" s="12">
        <f t="shared" si="69"/>
        <v>6.7725401141347907E-3</v>
      </c>
      <c r="R76" s="9">
        <f t="shared" si="70"/>
        <v>1.9710000000000002E-2</v>
      </c>
      <c r="S76" s="13">
        <f t="shared" si="71"/>
        <v>0.34360934115346475</v>
      </c>
      <c r="T76" s="2">
        <f t="shared" si="72"/>
        <v>0.01</v>
      </c>
      <c r="U76" s="14">
        <f t="shared" si="73"/>
        <v>3.4360934115346478E-3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1.6036093411534648E-2</v>
      </c>
      <c r="AR76" s="9">
        <f t="shared" si="77"/>
        <v>10.950000000000001</v>
      </c>
      <c r="AS76" s="1">
        <f t="shared" si="78"/>
        <v>0.18</v>
      </c>
      <c r="AT76" s="1">
        <f t="shared" si="79"/>
        <v>20867.5</v>
      </c>
      <c r="AU76" s="1">
        <f t="shared" si="80"/>
        <v>4419065.3754224423</v>
      </c>
    </row>
    <row r="77" spans="1:48" x14ac:dyDescent="0.15">
      <c r="C77" s="7">
        <v>4</v>
      </c>
      <c r="D77" s="7">
        <f t="shared" si="81"/>
        <v>15.9389546743572</v>
      </c>
      <c r="E77" s="10">
        <f t="shared" si="82"/>
        <v>13.7794579347668</v>
      </c>
      <c r="F77" s="7" t="s">
        <v>83</v>
      </c>
      <c r="G77" s="1">
        <v>5</v>
      </c>
      <c r="H77" s="9">
        <f t="shared" si="63"/>
        <v>15.9389546743572</v>
      </c>
      <c r="I77" s="9">
        <f t="shared" si="64"/>
        <v>289.08895467435718</v>
      </c>
      <c r="J77" s="9">
        <f t="shared" si="65"/>
        <v>0.12438087064720221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0.3345431679739051</v>
      </c>
      <c r="O77" s="9">
        <f t="shared" si="83"/>
        <v>0.1271075351565214</v>
      </c>
      <c r="P77" s="9">
        <f t="shared" si="68"/>
        <v>1.5809745888587995E-2</v>
      </c>
      <c r="Q77" s="12">
        <f t="shared" si="69"/>
        <v>2.845754259945839E-3</v>
      </c>
      <c r="R77" s="9">
        <f t="shared" si="70"/>
        <v>1.9710000000000002E-2</v>
      </c>
      <c r="S77" s="13">
        <f t="shared" si="71"/>
        <v>0.14438124099167116</v>
      </c>
      <c r="T77" s="2">
        <f t="shared" si="72"/>
        <v>0.01</v>
      </c>
      <c r="U77" s="14">
        <f t="shared" si="73"/>
        <v>1.4438124099167115E-3</v>
      </c>
      <c r="V77" s="13"/>
      <c r="W77" s="2"/>
      <c r="X77" s="14"/>
      <c r="Y77" s="2">
        <v>0.04</v>
      </c>
      <c r="Z77" s="2">
        <v>0.27</v>
      </c>
      <c r="AA77" s="2">
        <f t="shared" si="74"/>
        <v>1.0800000000000001E-2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1.4999999999999999E-2</v>
      </c>
      <c r="AO77" s="2">
        <v>0.72</v>
      </c>
      <c r="AP77" s="2">
        <f t="shared" si="75"/>
        <v>1.0799999999999999E-2</v>
      </c>
      <c r="AQ77" s="1">
        <f t="shared" si="76"/>
        <v>2.3043812409916712E-2</v>
      </c>
      <c r="AR77" s="9">
        <f t="shared" si="77"/>
        <v>10.950000000000001</v>
      </c>
      <c r="AS77" s="1">
        <f t="shared" si="78"/>
        <v>0.18</v>
      </c>
      <c r="AT77" s="1">
        <f t="shared" si="79"/>
        <v>20867.5</v>
      </c>
      <c r="AU77" s="1">
        <f t="shared" si="80"/>
        <v>6350182.112630113</v>
      </c>
    </row>
    <row r="78" spans="1:48" x14ac:dyDescent="0.15">
      <c r="C78" s="7">
        <v>5</v>
      </c>
      <c r="D78" s="7">
        <f t="shared" si="81"/>
        <v>22.040107777092398</v>
      </c>
      <c r="E78" s="10">
        <f t="shared" si="82"/>
        <v>15.9389546743572</v>
      </c>
      <c r="F78" s="7" t="s">
        <v>85</v>
      </c>
      <c r="G78" s="1">
        <v>6</v>
      </c>
      <c r="H78" s="9">
        <f t="shared" si="63"/>
        <v>22.040107777092398</v>
      </c>
      <c r="I78" s="9">
        <f t="shared" si="64"/>
        <v>295.19010777709235</v>
      </c>
      <c r="J78" s="9">
        <f t="shared" si="65"/>
        <v>0.24950647584851574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0.22079778926793342</v>
      </c>
      <c r="P78" s="9">
        <f t="shared" si="68"/>
        <v>5.5090478275385296E-2</v>
      </c>
      <c r="Q78" s="12">
        <f t="shared" si="69"/>
        <v>9.9162860895693535E-3</v>
      </c>
      <c r="R78" s="9">
        <f t="shared" si="70"/>
        <v>1.9710000000000002E-2</v>
      </c>
      <c r="S78" s="13">
        <f t="shared" si="71"/>
        <v>0.50310939064278803</v>
      </c>
      <c r="T78" s="2">
        <f t="shared" si="72"/>
        <v>0.01</v>
      </c>
      <c r="U78" s="14">
        <f t="shared" si="73"/>
        <v>5.0310939064278802E-3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2.6631093906427882E-2</v>
      </c>
      <c r="AR78" s="9">
        <f t="shared" si="77"/>
        <v>10.950000000000001</v>
      </c>
      <c r="AS78" s="1">
        <f t="shared" si="78"/>
        <v>0.18</v>
      </c>
      <c r="AT78" s="1">
        <f t="shared" si="79"/>
        <v>20867.5</v>
      </c>
      <c r="AU78" s="1">
        <f t="shared" si="80"/>
        <v>7338729.0764263934</v>
      </c>
    </row>
    <row r="79" spans="1:48" x14ac:dyDescent="0.15">
      <c r="C79" s="7">
        <v>6</v>
      </c>
      <c r="D79" s="7">
        <f t="shared" si="81"/>
        <v>25.2758156061428</v>
      </c>
      <c r="E79" s="10">
        <f t="shared" si="82"/>
        <v>22.040107777092398</v>
      </c>
      <c r="F79" s="7" t="s">
        <v>83</v>
      </c>
      <c r="G79" s="1">
        <v>7</v>
      </c>
      <c r="H79" s="9">
        <f t="shared" si="63"/>
        <v>25.2758156061428</v>
      </c>
      <c r="I79" s="9">
        <f t="shared" si="64"/>
        <v>298.42581560614281</v>
      </c>
      <c r="J79" s="9">
        <f t="shared" si="65"/>
        <v>0.35678220296952673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0.27520731099254814</v>
      </c>
      <c r="P79" s="9">
        <f t="shared" si="68"/>
        <v>9.8189070689240973E-2</v>
      </c>
      <c r="Q79" s="12">
        <f t="shared" si="69"/>
        <v>1.7674032724063374E-2</v>
      </c>
      <c r="R79" s="9">
        <f t="shared" si="70"/>
        <v>1.9710000000000002E-2</v>
      </c>
      <c r="S79" s="13">
        <f t="shared" si="71"/>
        <v>0.89670384191087638</v>
      </c>
      <c r="T79" s="2">
        <f t="shared" si="72"/>
        <v>0.01</v>
      </c>
      <c r="U79" s="14">
        <f t="shared" si="73"/>
        <v>8.9670384191087634E-3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3.6867038419108766E-2</v>
      </c>
      <c r="AR79" s="9">
        <f t="shared" si="77"/>
        <v>10.950000000000001</v>
      </c>
      <c r="AS79" s="1">
        <f t="shared" si="78"/>
        <v>0.18</v>
      </c>
      <c r="AT79" s="1">
        <f t="shared" si="79"/>
        <v>20867.5</v>
      </c>
      <c r="AU79" s="1">
        <f t="shared" si="80"/>
        <v>10159447.74024993</v>
      </c>
    </row>
    <row r="80" spans="1:48" x14ac:dyDescent="0.15">
      <c r="C80" s="7">
        <v>7</v>
      </c>
      <c r="D80" s="7">
        <f t="shared" si="81"/>
        <v>27.6530366162775</v>
      </c>
      <c r="E80" s="10">
        <f t="shared" si="82"/>
        <v>25.2758156061428</v>
      </c>
      <c r="F80" s="7" t="s">
        <v>83</v>
      </c>
      <c r="G80" s="1">
        <v>8</v>
      </c>
      <c r="H80" s="9">
        <f t="shared" si="63"/>
        <v>27.6530366162775</v>
      </c>
      <c r="I80" s="9">
        <f t="shared" si="64"/>
        <v>300.8030366162775</v>
      </c>
      <c r="J80" s="9">
        <f t="shared" si="65"/>
        <v>0.46172767644967783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0.28651824030330719</v>
      </c>
      <c r="P80" s="9">
        <f t="shared" si="68"/>
        <v>0.13229340135569648</v>
      </c>
      <c r="Q80" s="12">
        <f t="shared" si="69"/>
        <v>2.3812812244025365E-2</v>
      </c>
      <c r="R80" s="9">
        <f t="shared" si="70"/>
        <v>1.9710000000000002E-2</v>
      </c>
      <c r="S80" s="13">
        <f t="shared" si="71"/>
        <v>1.2081589164903785</v>
      </c>
      <c r="T80" s="2">
        <f t="shared" si="72"/>
        <v>0.01</v>
      </c>
      <c r="U80" s="14">
        <f t="shared" si="73"/>
        <v>1.2081589164903785E-2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3.9981589164903783E-2</v>
      </c>
      <c r="AR80" s="9">
        <f t="shared" si="77"/>
        <v>10.950000000000001</v>
      </c>
      <c r="AS80" s="1">
        <f t="shared" si="78"/>
        <v>0.18</v>
      </c>
      <c r="AT80" s="1">
        <f t="shared" si="79"/>
        <v>20867.5</v>
      </c>
      <c r="AU80" s="1">
        <f t="shared" si="80"/>
        <v>11017724.317189734</v>
      </c>
    </row>
    <row r="81" spans="1:48" x14ac:dyDescent="0.15">
      <c r="C81" s="7">
        <v>8</v>
      </c>
      <c r="D81" s="7">
        <f t="shared" si="81"/>
        <v>28.369774373839999</v>
      </c>
      <c r="E81" s="10">
        <f t="shared" si="82"/>
        <v>27.6530366162775</v>
      </c>
      <c r="F81" s="7" t="s">
        <v>83</v>
      </c>
      <c r="G81" s="1">
        <v>9</v>
      </c>
      <c r="H81" s="9">
        <f t="shared" si="63"/>
        <v>28.369774373839999</v>
      </c>
      <c r="I81" s="9">
        <f t="shared" si="64"/>
        <v>301.51977437383999</v>
      </c>
      <c r="J81" s="9">
        <f t="shared" si="65"/>
        <v>0.49865768194797194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0.26372483894761078</v>
      </c>
      <c r="P81" s="9">
        <f t="shared" si="68"/>
        <v>0.13150841686171783</v>
      </c>
      <c r="Q81" s="12">
        <f t="shared" si="69"/>
        <v>2.3671515035109208E-2</v>
      </c>
      <c r="R81" s="9">
        <f t="shared" si="70"/>
        <v>1.9710000000000002E-2</v>
      </c>
      <c r="S81" s="13">
        <f t="shared" si="71"/>
        <v>1.20099010832619</v>
      </c>
      <c r="T81" s="2">
        <f t="shared" si="72"/>
        <v>0.01</v>
      </c>
      <c r="U81" s="14">
        <f t="shared" si="73"/>
        <v>1.2009901083261901E-2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3.9909901083261902E-2</v>
      </c>
      <c r="AR81" s="9">
        <f t="shared" si="77"/>
        <v>10.950000000000001</v>
      </c>
      <c r="AS81" s="1">
        <f t="shared" si="78"/>
        <v>0.18</v>
      </c>
      <c r="AT81" s="1">
        <f t="shared" si="79"/>
        <v>20867.5</v>
      </c>
      <c r="AU81" s="1">
        <f t="shared" si="80"/>
        <v>10997969.236492448</v>
      </c>
    </row>
    <row r="82" spans="1:48" x14ac:dyDescent="0.15">
      <c r="C82" s="7">
        <v>9</v>
      </c>
      <c r="D82" s="7">
        <f t="shared" si="81"/>
        <v>25.775535463578301</v>
      </c>
      <c r="E82" s="10">
        <f t="shared" si="82"/>
        <v>28.369774373839999</v>
      </c>
      <c r="F82" s="7" t="s">
        <v>83</v>
      </c>
      <c r="G82" s="1">
        <v>10</v>
      </c>
      <c r="H82" s="9">
        <f t="shared" si="63"/>
        <v>25.775535463578301</v>
      </c>
      <c r="I82" s="9">
        <f t="shared" si="64"/>
        <v>298.92553546357829</v>
      </c>
      <c r="J82" s="9">
        <f t="shared" si="65"/>
        <v>0.37678284568628012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0.241716422085893</v>
      </c>
      <c r="P82" s="9">
        <f t="shared" si="68"/>
        <v>9.1074601362628779E-2</v>
      </c>
      <c r="Q82" s="12">
        <f t="shared" si="69"/>
        <v>1.6393428245273178E-2</v>
      </c>
      <c r="R82" s="9">
        <f t="shared" si="70"/>
        <v>1.9710000000000002E-2</v>
      </c>
      <c r="S82" s="13">
        <f t="shared" si="71"/>
        <v>0.83173151929341338</v>
      </c>
      <c r="T82" s="2">
        <f t="shared" si="72"/>
        <v>0.01</v>
      </c>
      <c r="U82" s="14">
        <f t="shared" si="73"/>
        <v>8.3173151929341344E-3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3.6217315192934134E-2</v>
      </c>
      <c r="AR82" s="9">
        <f t="shared" si="77"/>
        <v>10.950000000000001</v>
      </c>
      <c r="AS82" s="1">
        <f t="shared" si="78"/>
        <v>0.18</v>
      </c>
      <c r="AT82" s="1">
        <f t="shared" si="79"/>
        <v>20867.5</v>
      </c>
      <c r="AU82" s="1">
        <f t="shared" si="80"/>
        <v>9980403.546710195</v>
      </c>
    </row>
    <row r="83" spans="1:48" x14ac:dyDescent="0.15">
      <c r="C83" s="7">
        <v>10</v>
      </c>
      <c r="D83" s="7">
        <f t="shared" si="81"/>
        <v>22.953543729933799</v>
      </c>
      <c r="E83" s="10">
        <f t="shared" si="82"/>
        <v>25.775535463578301</v>
      </c>
      <c r="F83" s="7" t="s">
        <v>83</v>
      </c>
      <c r="G83" s="1">
        <v>11</v>
      </c>
      <c r="H83" s="9">
        <f t="shared" si="63"/>
        <v>22.953543729933799</v>
      </c>
      <c r="I83" s="9">
        <f t="shared" si="64"/>
        <v>296.10354372993379</v>
      </c>
      <c r="J83" s="9">
        <f t="shared" si="65"/>
        <v>0.27623119011570346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0.14310972968710101</v>
      </c>
      <c r="O83" s="9">
        <f t="shared" si="83"/>
        <v>0.11703209103616319</v>
      </c>
      <c r="P83" s="9">
        <f t="shared" si="68"/>
        <v>3.2327913788648709E-2</v>
      </c>
      <c r="Q83" s="12">
        <f t="shared" si="69"/>
        <v>5.8190244819567669E-3</v>
      </c>
      <c r="R83" s="9">
        <f t="shared" si="70"/>
        <v>1.9710000000000002E-2</v>
      </c>
      <c r="S83" s="13">
        <f t="shared" si="71"/>
        <v>0.2952320893940521</v>
      </c>
      <c r="T83" s="2">
        <f t="shared" si="72"/>
        <v>0.01</v>
      </c>
      <c r="U83" s="14">
        <f t="shared" si="73"/>
        <v>2.952320893940521E-3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3.0852320893940521E-2</v>
      </c>
      <c r="AR83" s="9">
        <f t="shared" si="77"/>
        <v>10.950000000000001</v>
      </c>
      <c r="AS83" s="1">
        <f t="shared" si="78"/>
        <v>0.18</v>
      </c>
      <c r="AT83" s="1">
        <f t="shared" si="79"/>
        <v>20867.5</v>
      </c>
      <c r="AU83" s="1">
        <f t="shared" si="80"/>
        <v>8501972.3641524594</v>
      </c>
    </row>
    <row r="84" spans="1:48" x14ac:dyDescent="0.15">
      <c r="C84" s="7">
        <v>11</v>
      </c>
      <c r="D84" s="7">
        <f t="shared" si="81"/>
        <v>18.713614302768999</v>
      </c>
      <c r="E84" s="10">
        <f t="shared" si="82"/>
        <v>22.953543729933799</v>
      </c>
      <c r="F84" s="7" t="s">
        <v>85</v>
      </c>
      <c r="G84" s="1">
        <v>12</v>
      </c>
      <c r="H84" s="9">
        <f t="shared" si="63"/>
        <v>18.713614302768999</v>
      </c>
      <c r="I84" s="9">
        <f t="shared" si="64"/>
        <v>291.86361430276895</v>
      </c>
      <c r="J84" s="9">
        <f t="shared" si="65"/>
        <v>0.17132168897238387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0.19420417724751449</v>
      </c>
      <c r="P84" s="9">
        <f t="shared" si="68"/>
        <v>3.3271387651536387E-2</v>
      </c>
      <c r="Q84" s="12">
        <f t="shared" si="69"/>
        <v>5.9888497772765496E-3</v>
      </c>
      <c r="R84" s="9">
        <f t="shared" si="70"/>
        <v>1.9710000000000002E-2</v>
      </c>
      <c r="S84" s="13">
        <f t="shared" si="71"/>
        <v>0.30384828905512679</v>
      </c>
      <c r="T84" s="2">
        <f t="shared" si="72"/>
        <v>0.01</v>
      </c>
      <c r="U84" s="14">
        <f t="shared" si="73"/>
        <v>3.038482890551268E-3</v>
      </c>
      <c r="V84" s="13"/>
      <c r="W84" s="2"/>
      <c r="X84" s="14"/>
      <c r="Y84" s="2">
        <v>0.04</v>
      </c>
      <c r="Z84" s="2">
        <v>0.27</v>
      </c>
      <c r="AA84" s="2">
        <f t="shared" si="74"/>
        <v>1.0800000000000001E-2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2.1038482890551269E-2</v>
      </c>
      <c r="AR84" s="9">
        <f t="shared" si="77"/>
        <v>10.950000000000001</v>
      </c>
      <c r="AS84" s="1">
        <f t="shared" si="78"/>
        <v>0.18</v>
      </c>
      <c r="AT84" s="1">
        <f t="shared" si="79"/>
        <v>20867.5</v>
      </c>
      <c r="AU84" s="1">
        <f t="shared" si="80"/>
        <v>5797573.5677730339</v>
      </c>
      <c r="AV84" s="1">
        <f>SUM(AU73:AU84)</f>
        <v>86193228.181149855</v>
      </c>
    </row>
    <row r="85" spans="1:48" x14ac:dyDescent="0.15">
      <c r="C85" s="7">
        <v>12</v>
      </c>
      <c r="D85" s="7">
        <f t="shared" si="81"/>
        <v>13.518670841730501</v>
      </c>
      <c r="E85" s="10">
        <f t="shared" si="82"/>
        <v>18.713614302768999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12.2398703207419</v>
      </c>
      <c r="E89" s="7"/>
      <c r="F89" s="7"/>
      <c r="G89" s="1">
        <v>1</v>
      </c>
      <c r="H89" s="9">
        <f t="shared" ref="H89:H100" si="84">E90</f>
        <v>12.2398703207419</v>
      </c>
      <c r="I89" s="9">
        <f t="shared" ref="I89:I100" si="85">H89+273.15</f>
        <v>285.38987032074186</v>
      </c>
      <c r="J89" s="9">
        <f t="shared" ref="J89:J100" si="86">EXP(($C$15*(I89-$C$13))/($C$16*I89*$C$13))</f>
        <v>8.0382172009162561E-2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0.42644952760590993</v>
      </c>
      <c r="Q89" s="12">
        <f t="shared" ref="Q89:Q100" si="90">P89*$B$91</f>
        <v>0.19190228742265947</v>
      </c>
      <c r="R89" s="9">
        <f t="shared" ref="R89:R100" si="91">L89*$B$91</f>
        <v>2.3873737500000001</v>
      </c>
      <c r="S89" s="13">
        <f t="shared" ref="S89:S100" si="92">Q89/R89</f>
        <v>8.0382172009162561E-2</v>
      </c>
      <c r="T89" s="2">
        <f t="shared" ref="T89:T100" si="93">$B$90/100</f>
        <v>0.51</v>
      </c>
      <c r="U89" s="14">
        <f t="shared" ref="U89:U100" si="94">S89*T89</f>
        <v>4.0994907724672909E-2</v>
      </c>
      <c r="V89" s="2">
        <v>190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4.3242964678988888E-2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29326.666666666668</v>
      </c>
      <c r="AN89" s="1">
        <f t="shared" ref="AN89:AN100" si="99">AM89*10000*AK89*AJ89</f>
        <v>131921593.42546181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11.2168988686426</v>
      </c>
      <c r="E90" s="10">
        <f t="shared" ref="E90:E101" si="101">D89</f>
        <v>12.2398703207419</v>
      </c>
      <c r="F90" s="7" t="s">
        <v>83</v>
      </c>
      <c r="G90" s="1">
        <v>2</v>
      </c>
      <c r="H90" s="9">
        <f t="shared" si="84"/>
        <v>11.2168988686426</v>
      </c>
      <c r="I90" s="9">
        <f t="shared" si="85"/>
        <v>284.36689886864258</v>
      </c>
      <c r="J90" s="9">
        <f t="shared" si="86"/>
        <v>7.1098007776202635E-2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10.184100472394089</v>
      </c>
      <c r="P90" s="9">
        <f t="shared" si="89"/>
        <v>0.7240692545799039</v>
      </c>
      <c r="Q90" s="12">
        <f t="shared" si="90"/>
        <v>0.32583116456095679</v>
      </c>
      <c r="R90" s="9">
        <f t="shared" si="91"/>
        <v>2.3873737500000001</v>
      </c>
      <c r="S90" s="13">
        <f t="shared" si="92"/>
        <v>0.13648100326182977</v>
      </c>
      <c r="T90" s="2">
        <f t="shared" si="93"/>
        <v>0.51</v>
      </c>
      <c r="U90" s="14">
        <f t="shared" si="94"/>
        <v>6.960531166353319E-2</v>
      </c>
      <c r="V90" s="2">
        <v>190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5.1869001466555265E-2</v>
      </c>
      <c r="AK90" s="9">
        <f t="shared" si="96"/>
        <v>10.4025</v>
      </c>
      <c r="AL90" s="1">
        <f t="shared" si="97"/>
        <v>0.45</v>
      </c>
      <c r="AM90" s="17">
        <f t="shared" si="98"/>
        <v>29326.666666666668</v>
      </c>
      <c r="AN90" s="1">
        <f t="shared" si="99"/>
        <v>158237099.92252967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12.2333149126744</v>
      </c>
      <c r="E91" s="10">
        <f t="shared" si="101"/>
        <v>11.2168988686426</v>
      </c>
      <c r="F91" s="7" t="s">
        <v>83</v>
      </c>
      <c r="G91" s="1">
        <v>3</v>
      </c>
      <c r="H91" s="9">
        <f t="shared" si="84"/>
        <v>12.2333149126744</v>
      </c>
      <c r="I91" s="9">
        <f t="shared" si="85"/>
        <v>285.38331491267439</v>
      </c>
      <c r="J91" s="9">
        <f t="shared" si="86"/>
        <v>8.0319201394296852E-2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14.765306217814185</v>
      </c>
      <c r="P91" s="9">
        <f t="shared" si="89"/>
        <v>1.185937603757081</v>
      </c>
      <c r="Q91" s="12">
        <f t="shared" si="90"/>
        <v>0.53367192169068645</v>
      </c>
      <c r="R91" s="9">
        <f t="shared" si="91"/>
        <v>2.3873737500000001</v>
      </c>
      <c r="S91" s="13">
        <f t="shared" si="92"/>
        <v>0.223539327133293</v>
      </c>
      <c r="T91" s="2">
        <f t="shared" si="93"/>
        <v>0.51</v>
      </c>
      <c r="U91" s="14">
        <f t="shared" si="94"/>
        <v>0.11400505683797943</v>
      </c>
      <c r="V91" s="2">
        <v>190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6.5255524636650797E-2</v>
      </c>
      <c r="AK91" s="9">
        <f t="shared" si="96"/>
        <v>10.4025</v>
      </c>
      <c r="AL91" s="1">
        <f t="shared" si="97"/>
        <v>0.45</v>
      </c>
      <c r="AM91" s="17">
        <f t="shared" si="98"/>
        <v>29326.666666666668</v>
      </c>
      <c r="AN91" s="1">
        <f t="shared" si="99"/>
        <v>199075453.16994071</v>
      </c>
    </row>
    <row r="92" spans="1:48" x14ac:dyDescent="0.15">
      <c r="C92" s="7">
        <v>3</v>
      </c>
      <c r="D92" s="7">
        <f t="shared" si="100"/>
        <v>13.7794579347668</v>
      </c>
      <c r="E92" s="10">
        <f t="shared" si="101"/>
        <v>12.2333149126744</v>
      </c>
      <c r="F92" s="7" t="s">
        <v>83</v>
      </c>
      <c r="G92" s="1">
        <v>4</v>
      </c>
      <c r="H92" s="9">
        <f t="shared" si="84"/>
        <v>13.7794579347668</v>
      </c>
      <c r="I92" s="9">
        <f t="shared" si="85"/>
        <v>286.92945793476679</v>
      </c>
      <c r="J92" s="9">
        <f t="shared" si="86"/>
        <v>9.6530391816926298E-2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18.884643614057104</v>
      </c>
      <c r="P92" s="9">
        <f t="shared" si="89"/>
        <v>1.8229420473879474</v>
      </c>
      <c r="Q92" s="12">
        <f t="shared" si="90"/>
        <v>0.82032392132457632</v>
      </c>
      <c r="R92" s="9">
        <f t="shared" si="91"/>
        <v>2.3873737500000001</v>
      </c>
      <c r="S92" s="13">
        <f t="shared" si="92"/>
        <v>0.3436093411534647</v>
      </c>
      <c r="T92" s="2">
        <f t="shared" si="93"/>
        <v>0.51</v>
      </c>
      <c r="U92" s="14">
        <f t="shared" si="94"/>
        <v>0.17524076398826699</v>
      </c>
      <c r="V92" s="2">
        <v>190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8.3718090342462498E-2</v>
      </c>
      <c r="AK92" s="9">
        <f t="shared" si="96"/>
        <v>10.4025</v>
      </c>
      <c r="AL92" s="1">
        <f t="shared" si="97"/>
        <v>0.45</v>
      </c>
      <c r="AM92" s="17">
        <f t="shared" si="98"/>
        <v>29326.666666666668</v>
      </c>
      <c r="AN92" s="1">
        <f t="shared" si="99"/>
        <v>255399322.37533757</v>
      </c>
    </row>
    <row r="93" spans="1:48" x14ac:dyDescent="0.15">
      <c r="C93" s="7">
        <v>4</v>
      </c>
      <c r="D93" s="7">
        <f t="shared" si="100"/>
        <v>15.9389546743572</v>
      </c>
      <c r="E93" s="10">
        <f t="shared" si="101"/>
        <v>13.7794579347668</v>
      </c>
      <c r="F93" s="7" t="s">
        <v>83</v>
      </c>
      <c r="G93" s="1">
        <v>5</v>
      </c>
      <c r="H93" s="9">
        <f t="shared" si="84"/>
        <v>15.9389546743572</v>
      </c>
      <c r="I93" s="9">
        <f t="shared" si="85"/>
        <v>289.08895467435718</v>
      </c>
      <c r="J93" s="9">
        <f t="shared" si="86"/>
        <v>0.12438087064720221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16.2086164883357</v>
      </c>
      <c r="O93" s="9">
        <f t="shared" si="102"/>
        <v>6.1583600783334589</v>
      </c>
      <c r="P93" s="9">
        <f t="shared" si="89"/>
        <v>0.76598218830208809</v>
      </c>
      <c r="Q93" s="12">
        <f t="shared" si="90"/>
        <v>0.34469198473593965</v>
      </c>
      <c r="R93" s="9">
        <f t="shared" si="91"/>
        <v>2.3873737500000001</v>
      </c>
      <c r="S93" s="13">
        <f t="shared" si="92"/>
        <v>0.14438124099167113</v>
      </c>
      <c r="T93" s="2">
        <f t="shared" si="93"/>
        <v>0.51</v>
      </c>
      <c r="U93" s="14">
        <f t="shared" si="94"/>
        <v>7.3634432905752278E-2</v>
      </c>
      <c r="V93" s="2">
        <v>225</v>
      </c>
      <c r="W93" s="2">
        <v>0.06</v>
      </c>
      <c r="X93" s="2">
        <v>12.1</v>
      </c>
      <c r="Y93" s="2">
        <v>0.14000000000000001</v>
      </c>
      <c r="Z93" s="2"/>
      <c r="AA93" s="2"/>
      <c r="AB93" s="2">
        <v>120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6.9469781521084323E-2</v>
      </c>
      <c r="AK93" s="9">
        <f t="shared" si="96"/>
        <v>10.4025</v>
      </c>
      <c r="AL93" s="1">
        <f t="shared" si="97"/>
        <v>0.45</v>
      </c>
      <c r="AM93" s="17">
        <f t="shared" si="98"/>
        <v>29326.666666666668</v>
      </c>
      <c r="AN93" s="1">
        <f t="shared" si="99"/>
        <v>211931914.03995183</v>
      </c>
    </row>
    <row r="94" spans="1:48" x14ac:dyDescent="0.15">
      <c r="C94" s="7">
        <v>5</v>
      </c>
      <c r="D94" s="7">
        <f t="shared" si="100"/>
        <v>22.040107777092398</v>
      </c>
      <c r="E94" s="10">
        <f t="shared" si="101"/>
        <v>15.9389546743572</v>
      </c>
      <c r="F94" s="7" t="s">
        <v>85</v>
      </c>
      <c r="G94" s="1">
        <v>6</v>
      </c>
      <c r="H94" s="9">
        <f t="shared" si="84"/>
        <v>22.040107777092398</v>
      </c>
      <c r="I94" s="9">
        <f t="shared" si="85"/>
        <v>295.19010777709235</v>
      </c>
      <c r="J94" s="9">
        <f t="shared" si="86"/>
        <v>0.24950647584851574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10.697652890031371</v>
      </c>
      <c r="P94" s="9">
        <f t="shared" si="89"/>
        <v>2.6691336724424168</v>
      </c>
      <c r="Q94" s="12">
        <f t="shared" si="90"/>
        <v>1.2011101525990877</v>
      </c>
      <c r="R94" s="9">
        <f t="shared" si="91"/>
        <v>2.3873737500000001</v>
      </c>
      <c r="S94" s="13">
        <f t="shared" si="92"/>
        <v>0.50310939064278803</v>
      </c>
      <c r="T94" s="2">
        <f t="shared" si="93"/>
        <v>0.51</v>
      </c>
      <c r="U94" s="14">
        <f t="shared" si="94"/>
        <v>0.25658578922782188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210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0.14990461545218831</v>
      </c>
      <c r="AK94" s="9">
        <f t="shared" si="96"/>
        <v>10.4025</v>
      </c>
      <c r="AL94" s="1">
        <f t="shared" si="97"/>
        <v>0.45</v>
      </c>
      <c r="AM94" s="17">
        <f t="shared" si="98"/>
        <v>29326.666666666668</v>
      </c>
      <c r="AN94" s="1">
        <f t="shared" si="99"/>
        <v>457314984.73999131</v>
      </c>
    </row>
    <row r="95" spans="1:48" x14ac:dyDescent="0.15">
      <c r="C95" s="7">
        <v>6</v>
      </c>
      <c r="D95" s="7">
        <f t="shared" si="100"/>
        <v>25.2758156061428</v>
      </c>
      <c r="E95" s="10">
        <f t="shared" si="101"/>
        <v>22.040107777092398</v>
      </c>
      <c r="F95" s="7" t="s">
        <v>83</v>
      </c>
      <c r="G95" s="1">
        <v>7</v>
      </c>
      <c r="H95" s="9">
        <f t="shared" si="84"/>
        <v>25.2758156061428</v>
      </c>
      <c r="I95" s="9">
        <f t="shared" si="85"/>
        <v>298.42581560614281</v>
      </c>
      <c r="J95" s="9">
        <f t="shared" si="86"/>
        <v>0.35678220296952673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13.333794217588956</v>
      </c>
      <c r="P95" s="9">
        <f t="shared" si="89"/>
        <v>4.7572604748937248</v>
      </c>
      <c r="Q95" s="12">
        <f t="shared" si="90"/>
        <v>2.1407672137021763</v>
      </c>
      <c r="R95" s="9">
        <f t="shared" si="91"/>
        <v>2.3873737500000001</v>
      </c>
      <c r="S95" s="13">
        <f t="shared" si="92"/>
        <v>0.89670384191087638</v>
      </c>
      <c r="T95" s="2">
        <f t="shared" si="93"/>
        <v>0.51</v>
      </c>
      <c r="U95" s="14">
        <f t="shared" si="94"/>
        <v>0.45731895937454697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210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0.21042566625142592</v>
      </c>
      <c r="AK95" s="9">
        <f t="shared" si="96"/>
        <v>10.4025</v>
      </c>
      <c r="AL95" s="1">
        <f t="shared" si="97"/>
        <v>0.45</v>
      </c>
      <c r="AM95" s="17">
        <f t="shared" si="98"/>
        <v>29326.666666666668</v>
      </c>
      <c r="AN95" s="1">
        <f t="shared" si="99"/>
        <v>641946947.80005574</v>
      </c>
    </row>
    <row r="96" spans="1:48" x14ac:dyDescent="0.15">
      <c r="C96" s="7">
        <v>7</v>
      </c>
      <c r="D96" s="7">
        <f t="shared" si="100"/>
        <v>27.6530366162775</v>
      </c>
      <c r="E96" s="10">
        <f t="shared" si="101"/>
        <v>25.2758156061428</v>
      </c>
      <c r="F96" s="7" t="s">
        <v>83</v>
      </c>
      <c r="G96" s="1">
        <v>8</v>
      </c>
      <c r="H96" s="9">
        <f t="shared" si="84"/>
        <v>27.6530366162775</v>
      </c>
      <c r="I96" s="9">
        <f t="shared" si="85"/>
        <v>300.8030366162775</v>
      </c>
      <c r="J96" s="9">
        <f t="shared" si="86"/>
        <v>0.46172767644967783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13.881808742695229</v>
      </c>
      <c r="P96" s="9">
        <f t="shared" si="89"/>
        <v>6.4096152956834915</v>
      </c>
      <c r="Q96" s="12">
        <f t="shared" si="90"/>
        <v>2.8843268830575712</v>
      </c>
      <c r="R96" s="9">
        <f t="shared" si="91"/>
        <v>2.3873737500000001</v>
      </c>
      <c r="S96" s="13">
        <f t="shared" si="92"/>
        <v>1.2081589164903783</v>
      </c>
      <c r="T96" s="2">
        <f t="shared" si="93"/>
        <v>0.51</v>
      </c>
      <c r="U96" s="14">
        <f t="shared" si="94"/>
        <v>0.61616104741009292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210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0.25831655579414303</v>
      </c>
      <c r="AK96" s="9">
        <f t="shared" si="96"/>
        <v>10.4025</v>
      </c>
      <c r="AL96" s="1">
        <f t="shared" si="97"/>
        <v>0.45</v>
      </c>
      <c r="AM96" s="17">
        <f t="shared" si="98"/>
        <v>29326.666666666668</v>
      </c>
      <c r="AN96" s="1">
        <f t="shared" si="99"/>
        <v>788047995.81880486</v>
      </c>
    </row>
    <row r="97" spans="1:50" x14ac:dyDescent="0.15">
      <c r="C97" s="7">
        <v>8</v>
      </c>
      <c r="D97" s="7">
        <f t="shared" si="100"/>
        <v>28.369774373839999</v>
      </c>
      <c r="E97" s="10">
        <f t="shared" si="101"/>
        <v>27.6530366162775</v>
      </c>
      <c r="F97" s="7" t="s">
        <v>83</v>
      </c>
      <c r="G97" s="1">
        <v>9</v>
      </c>
      <c r="H97" s="9">
        <f t="shared" si="84"/>
        <v>28.369774373839999</v>
      </c>
      <c r="I97" s="9">
        <f t="shared" si="85"/>
        <v>301.51977437383999</v>
      </c>
      <c r="J97" s="9">
        <f t="shared" si="86"/>
        <v>0.49865768194797194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12.777468447011739</v>
      </c>
      <c r="P97" s="9">
        <f t="shared" si="89"/>
        <v>6.3715827969502268</v>
      </c>
      <c r="Q97" s="12">
        <f t="shared" si="90"/>
        <v>2.8672122586276023</v>
      </c>
      <c r="R97" s="9">
        <f t="shared" si="91"/>
        <v>2.3873737500000001</v>
      </c>
      <c r="S97" s="13">
        <f t="shared" si="92"/>
        <v>1.20099010832619</v>
      </c>
      <c r="T97" s="2">
        <f t="shared" si="93"/>
        <v>0.51</v>
      </c>
      <c r="U97" s="14">
        <f t="shared" si="94"/>
        <v>0.61250495524635695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210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0.25721424400677662</v>
      </c>
      <c r="AK97" s="9">
        <f t="shared" si="96"/>
        <v>10.4025</v>
      </c>
      <c r="AL97" s="1">
        <f t="shared" si="97"/>
        <v>0.45</v>
      </c>
      <c r="AM97" s="17">
        <f t="shared" si="98"/>
        <v>29326.666666666668</v>
      </c>
      <c r="AN97" s="1">
        <f t="shared" si="99"/>
        <v>784685166.08405948</v>
      </c>
    </row>
    <row r="98" spans="1:50" x14ac:dyDescent="0.15">
      <c r="C98" s="7">
        <v>9</v>
      </c>
      <c r="D98" s="7">
        <f t="shared" si="100"/>
        <v>25.775535463578301</v>
      </c>
      <c r="E98" s="10">
        <f t="shared" si="101"/>
        <v>28.369774373839999</v>
      </c>
      <c r="F98" s="7" t="s">
        <v>83</v>
      </c>
      <c r="G98" s="1">
        <v>10</v>
      </c>
      <c r="H98" s="9">
        <f t="shared" si="84"/>
        <v>25.775535463578301</v>
      </c>
      <c r="I98" s="9">
        <f t="shared" si="85"/>
        <v>298.92553546357829</v>
      </c>
      <c r="J98" s="9">
        <f t="shared" si="86"/>
        <v>0.37678284568628012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11.71116065006151</v>
      </c>
      <c r="P98" s="9">
        <f t="shared" si="89"/>
        <v>4.4125644360193617</v>
      </c>
      <c r="Q98" s="12">
        <f t="shared" si="90"/>
        <v>1.9856539962087127</v>
      </c>
      <c r="R98" s="9">
        <f t="shared" si="91"/>
        <v>2.3873737500000001</v>
      </c>
      <c r="S98" s="13">
        <f t="shared" si="92"/>
        <v>0.83173151929341294</v>
      </c>
      <c r="T98" s="2">
        <f t="shared" si="93"/>
        <v>0.51</v>
      </c>
      <c r="U98" s="14">
        <f t="shared" si="94"/>
        <v>0.42418307483964063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210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0.20043519706415167</v>
      </c>
      <c r="AK98" s="9">
        <f t="shared" si="96"/>
        <v>10.4025</v>
      </c>
      <c r="AL98" s="1">
        <f t="shared" si="97"/>
        <v>0.45</v>
      </c>
      <c r="AM98" s="17">
        <f t="shared" si="98"/>
        <v>29326.666666666668</v>
      </c>
      <c r="AN98" s="1">
        <f t="shared" si="99"/>
        <v>611468958.51238835</v>
      </c>
    </row>
    <row r="99" spans="1:50" x14ac:dyDescent="0.15">
      <c r="C99" s="7">
        <v>10</v>
      </c>
      <c r="D99" s="7">
        <f t="shared" si="100"/>
        <v>22.953543729933799</v>
      </c>
      <c r="E99" s="10">
        <f t="shared" si="101"/>
        <v>25.775535463578301</v>
      </c>
      <c r="F99" s="7" t="s">
        <v>83</v>
      </c>
      <c r="G99" s="1">
        <v>11</v>
      </c>
      <c r="H99" s="9">
        <f t="shared" si="84"/>
        <v>22.953543729933799</v>
      </c>
      <c r="I99" s="9">
        <f t="shared" si="85"/>
        <v>296.10354372993379</v>
      </c>
      <c r="J99" s="9">
        <f t="shared" si="86"/>
        <v>0.27623119011570346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6.9336664033400401</v>
      </c>
      <c r="O99" s="9">
        <f t="shared" si="102"/>
        <v>5.6702048107021072</v>
      </c>
      <c r="P99" s="9">
        <f t="shared" si="89"/>
        <v>1.5662874230600301</v>
      </c>
      <c r="Q99" s="12">
        <f t="shared" si="90"/>
        <v>0.70482934037701361</v>
      </c>
      <c r="R99" s="9">
        <f t="shared" si="91"/>
        <v>2.3873737500000001</v>
      </c>
      <c r="S99" s="13">
        <f t="shared" si="92"/>
        <v>0.29523208939405221</v>
      </c>
      <c r="T99" s="2">
        <f t="shared" si="93"/>
        <v>0.51</v>
      </c>
      <c r="U99" s="14">
        <f t="shared" si="94"/>
        <v>0.15056836559096662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210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0.11794036222567644</v>
      </c>
      <c r="AK99" s="9">
        <f t="shared" si="96"/>
        <v>10.4025</v>
      </c>
      <c r="AL99" s="1">
        <f t="shared" si="97"/>
        <v>0.45</v>
      </c>
      <c r="AM99" s="17">
        <f t="shared" si="98"/>
        <v>29326.666666666668</v>
      </c>
      <c r="AN99" s="1">
        <f t="shared" si="99"/>
        <v>359801429.65422559</v>
      </c>
    </row>
    <row r="100" spans="1:50" x14ac:dyDescent="0.15">
      <c r="C100" s="7">
        <v>11</v>
      </c>
      <c r="D100" s="7">
        <f t="shared" si="100"/>
        <v>18.713614302768999</v>
      </c>
      <c r="E100" s="10">
        <f t="shared" si="101"/>
        <v>22.953543729933799</v>
      </c>
      <c r="F100" s="7" t="s">
        <v>85</v>
      </c>
      <c r="G100" s="1">
        <v>12</v>
      </c>
      <c r="H100" s="9">
        <f t="shared" si="84"/>
        <v>18.713614302768999</v>
      </c>
      <c r="I100" s="9">
        <f t="shared" si="85"/>
        <v>291.86361430276895</v>
      </c>
      <c r="J100" s="9">
        <f t="shared" si="86"/>
        <v>0.17132168897238387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9.4091923876420775</v>
      </c>
      <c r="P100" s="9">
        <f t="shared" si="89"/>
        <v>1.611998731716938</v>
      </c>
      <c r="Q100" s="12">
        <f t="shared" si="90"/>
        <v>0.72539942927262213</v>
      </c>
      <c r="R100" s="9">
        <f t="shared" si="91"/>
        <v>2.3873737500000001</v>
      </c>
      <c r="S100" s="13">
        <f t="shared" si="92"/>
        <v>0.30384828905512684</v>
      </c>
      <c r="T100" s="2">
        <f t="shared" si="93"/>
        <v>0.51</v>
      </c>
      <c r="U100" s="14">
        <f t="shared" si="94"/>
        <v>0.1549626274181147</v>
      </c>
      <c r="V100" s="2">
        <v>190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7.7604232166561593E-2</v>
      </c>
      <c r="AK100" s="9">
        <f t="shared" si="96"/>
        <v>10.4025</v>
      </c>
      <c r="AL100" s="1">
        <f t="shared" si="97"/>
        <v>0.45</v>
      </c>
      <c r="AM100" s="17">
        <f t="shared" si="98"/>
        <v>29326.666666666668</v>
      </c>
      <c r="AN100" s="1">
        <f t="shared" si="99"/>
        <v>236747735.49803853</v>
      </c>
      <c r="AO100" s="1">
        <f>SUM(AN89:AN100)</f>
        <v>4836578601.0407848</v>
      </c>
    </row>
    <row r="101" spans="1:50" x14ac:dyDescent="0.15">
      <c r="C101" s="7">
        <v>12</v>
      </c>
      <c r="D101" s="7">
        <f t="shared" si="100"/>
        <v>13.518670841730501</v>
      </c>
      <c r="E101" s="10">
        <f t="shared" si="101"/>
        <v>18.713614302768999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12.2398703207419</v>
      </c>
      <c r="E105" s="7"/>
      <c r="F105" s="7"/>
      <c r="G105" s="1">
        <v>1</v>
      </c>
      <c r="H105" s="9">
        <f t="shared" ref="H105:H116" si="103">E106</f>
        <v>12.2398703207419</v>
      </c>
      <c r="I105" s="9">
        <f t="shared" ref="I105:I116" si="104">H105+273.15</f>
        <v>285.38987032074186</v>
      </c>
      <c r="J105" s="9">
        <f t="shared" ref="J105:J116" si="105">EXP(($C$15*(I105-$C$13))/($C$16*I105*$C$13))</f>
        <v>8.0382172009162561E-2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5.2078822169302173E-2</v>
      </c>
      <c r="Q105" s="12">
        <f t="shared" ref="Q105:Q116" si="109">P105*$B$107</f>
        <v>1.5623646650790652E-2</v>
      </c>
      <c r="R105" s="9">
        <f t="shared" ref="R105:R116" si="110">L105*$B$107</f>
        <v>0.19436706250000002</v>
      </c>
      <c r="S105" s="13">
        <f t="shared" ref="S105:S116" si="111">Q105/R105</f>
        <v>8.0382172009162561E-2</v>
      </c>
      <c r="T105" s="2">
        <f t="shared" ref="T105:T116" si="112">$B$106/100</f>
        <v>0.01</v>
      </c>
      <c r="U105" s="14">
        <f t="shared" ref="U105:U116" si="113">S105*T105</f>
        <v>8.0382172009162568E-4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6.2938217200916259E-3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11.2168988686426</v>
      </c>
      <c r="E106" s="10">
        <f t="shared" ref="E106:E117" si="122">D105</f>
        <v>12.2398703207419</v>
      </c>
      <c r="F106" s="7" t="s">
        <v>83</v>
      </c>
      <c r="G106" s="1">
        <v>2</v>
      </c>
      <c r="H106" s="9">
        <f t="shared" si="103"/>
        <v>11.2168988686426</v>
      </c>
      <c r="I106" s="9">
        <f t="shared" si="104"/>
        <v>284.36689886864258</v>
      </c>
      <c r="J106" s="9">
        <f t="shared" si="105"/>
        <v>7.1098007776202635E-2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1.2437015944973646</v>
      </c>
      <c r="P106" s="9">
        <f t="shared" si="108"/>
        <v>8.8424705636849246E-2</v>
      </c>
      <c r="Q106" s="12">
        <f t="shared" si="109"/>
        <v>2.6527411691054773E-2</v>
      </c>
      <c r="R106" s="9">
        <f t="shared" si="110"/>
        <v>0.19436706250000002</v>
      </c>
      <c r="S106" s="13">
        <f t="shared" si="111"/>
        <v>0.13648100326182977</v>
      </c>
      <c r="T106" s="2">
        <f t="shared" si="112"/>
        <v>0.01</v>
      </c>
      <c r="U106" s="14">
        <f t="shared" si="113"/>
        <v>1.3648100326182978E-3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6.8548100326182981E-3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12.2333149126744</v>
      </c>
      <c r="E107" s="10">
        <f t="shared" si="122"/>
        <v>11.2168988686426</v>
      </c>
      <c r="F107" s="7" t="s">
        <v>83</v>
      </c>
      <c r="G107" s="1">
        <v>3</v>
      </c>
      <c r="H107" s="9">
        <f t="shared" si="103"/>
        <v>12.2333149126744</v>
      </c>
      <c r="I107" s="9">
        <f t="shared" si="104"/>
        <v>285.38331491267439</v>
      </c>
      <c r="J107" s="9">
        <f t="shared" si="105"/>
        <v>8.0319201394296852E-2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1.8031670971938487</v>
      </c>
      <c r="P107" s="9">
        <f t="shared" si="108"/>
        <v>0.14482894122708237</v>
      </c>
      <c r="Q107" s="12">
        <f t="shared" si="109"/>
        <v>4.3448682368124707E-2</v>
      </c>
      <c r="R107" s="9">
        <f t="shared" si="110"/>
        <v>0.19436706250000002</v>
      </c>
      <c r="S107" s="13">
        <f t="shared" si="111"/>
        <v>0.22353932713329297</v>
      </c>
      <c r="T107" s="2">
        <f t="shared" si="112"/>
        <v>0.01</v>
      </c>
      <c r="U107" s="14">
        <f t="shared" si="113"/>
        <v>2.2353932713329297E-3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7.7253932713329298E-3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13.7794579347668</v>
      </c>
      <c r="E108" s="10">
        <f t="shared" si="122"/>
        <v>12.2333149126744</v>
      </c>
      <c r="F108" s="7" t="s">
        <v>83</v>
      </c>
      <c r="G108" s="1">
        <v>4</v>
      </c>
      <c r="H108" s="9">
        <f t="shared" si="103"/>
        <v>13.7794579347668</v>
      </c>
      <c r="I108" s="9">
        <f t="shared" si="104"/>
        <v>286.92945793476679</v>
      </c>
      <c r="J108" s="9">
        <f t="shared" si="105"/>
        <v>9.6530391816926298E-2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2.3062283643000998</v>
      </c>
      <c r="P108" s="9">
        <f t="shared" si="108"/>
        <v>0.22262112762519767</v>
      </c>
      <c r="Q108" s="12">
        <f t="shared" si="109"/>
        <v>6.6786338287559296E-2</v>
      </c>
      <c r="R108" s="9">
        <f t="shared" si="110"/>
        <v>0.19436706250000002</v>
      </c>
      <c r="S108" s="13">
        <f t="shared" si="111"/>
        <v>0.34360934115346464</v>
      </c>
      <c r="T108" s="2">
        <f t="shared" si="112"/>
        <v>0.01</v>
      </c>
      <c r="U108" s="14">
        <f t="shared" si="113"/>
        <v>3.4360934115346465E-3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8.9260934115346462E-3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15.9389546743572</v>
      </c>
      <c r="E109" s="10">
        <f t="shared" si="122"/>
        <v>13.7794579347668</v>
      </c>
      <c r="F109" s="7" t="s">
        <v>83</v>
      </c>
      <c r="G109" s="1">
        <v>5</v>
      </c>
      <c r="H109" s="9">
        <f t="shared" si="103"/>
        <v>15.9389546743572</v>
      </c>
      <c r="I109" s="9">
        <f t="shared" si="104"/>
        <v>289.08895467435718</v>
      </c>
      <c r="J109" s="9">
        <f t="shared" si="105"/>
        <v>0.12438087064720221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1.979426874841157</v>
      </c>
      <c r="O109" s="9">
        <f t="shared" si="123"/>
        <v>0.75207057016707868</v>
      </c>
      <c r="P109" s="9">
        <f t="shared" si="108"/>
        <v>9.3543192305519024E-2</v>
      </c>
      <c r="Q109" s="12">
        <f t="shared" si="109"/>
        <v>2.8062957691655708E-2</v>
      </c>
      <c r="R109" s="9">
        <f t="shared" si="110"/>
        <v>0.19436706250000002</v>
      </c>
      <c r="S109" s="13">
        <f t="shared" si="111"/>
        <v>0.14438124099167113</v>
      </c>
      <c r="T109" s="2">
        <f t="shared" si="112"/>
        <v>0.01</v>
      </c>
      <c r="U109" s="14">
        <f t="shared" si="113"/>
        <v>1.4438124099167113E-3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1.4999999999999999E-2</v>
      </c>
      <c r="AR109" s="2">
        <v>0.5</v>
      </c>
      <c r="AS109" s="2">
        <f t="shared" si="115"/>
        <v>7.4999999999999997E-3</v>
      </c>
      <c r="AT109" s="1">
        <f t="shared" si="116"/>
        <v>9.4338124099167114E-3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22.040107777092398</v>
      </c>
      <c r="E110" s="10">
        <f t="shared" si="122"/>
        <v>15.9389546743572</v>
      </c>
      <c r="F110" s="7" t="s">
        <v>85</v>
      </c>
      <c r="G110" s="1">
        <v>6</v>
      </c>
      <c r="H110" s="9">
        <f t="shared" si="103"/>
        <v>22.040107777092398</v>
      </c>
      <c r="I110" s="9">
        <f t="shared" si="104"/>
        <v>295.19010777709235</v>
      </c>
      <c r="J110" s="9">
        <f t="shared" si="105"/>
        <v>0.24950647584851574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1.3064175861948932</v>
      </c>
      <c r="P110" s="9">
        <f t="shared" si="108"/>
        <v>0.32595964791801235</v>
      </c>
      <c r="Q110" s="12">
        <f t="shared" si="109"/>
        <v>9.7787894375403708E-2</v>
      </c>
      <c r="R110" s="9">
        <f t="shared" si="110"/>
        <v>0.19436706250000002</v>
      </c>
      <c r="S110" s="13">
        <f t="shared" si="111"/>
        <v>0.50310939064278803</v>
      </c>
      <c r="T110" s="2">
        <f t="shared" si="112"/>
        <v>0.01</v>
      </c>
      <c r="U110" s="14">
        <f t="shared" si="113"/>
        <v>5.0310939064278802E-3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1.3021093906427882E-2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25.2758156061428</v>
      </c>
      <c r="E111" s="10">
        <f t="shared" si="122"/>
        <v>22.040107777092398</v>
      </c>
      <c r="F111" s="7" t="s">
        <v>83</v>
      </c>
      <c r="G111" s="1">
        <v>7</v>
      </c>
      <c r="H111" s="9">
        <f t="shared" si="103"/>
        <v>25.2758156061428</v>
      </c>
      <c r="I111" s="9">
        <f t="shared" si="104"/>
        <v>298.42581560614281</v>
      </c>
      <c r="J111" s="9">
        <f t="shared" si="105"/>
        <v>0.35678220296952673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1.6283481466102145</v>
      </c>
      <c r="P111" s="9">
        <f t="shared" si="108"/>
        <v>0.58096563894893827</v>
      </c>
      <c r="Q111" s="12">
        <f t="shared" si="109"/>
        <v>0.17428969168468147</v>
      </c>
      <c r="R111" s="9">
        <f t="shared" si="110"/>
        <v>0.19436706250000002</v>
      </c>
      <c r="S111" s="13">
        <f t="shared" si="111"/>
        <v>0.89670384191087649</v>
      </c>
      <c r="T111" s="2">
        <f t="shared" si="112"/>
        <v>0.01</v>
      </c>
      <c r="U111" s="14">
        <f t="shared" si="113"/>
        <v>8.9670384191087651E-3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2.3867038419108769E-2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27.6530366162775</v>
      </c>
      <c r="E112" s="10">
        <f t="shared" si="122"/>
        <v>25.2758156061428</v>
      </c>
      <c r="F112" s="7" t="s">
        <v>83</v>
      </c>
      <c r="G112" s="1">
        <v>8</v>
      </c>
      <c r="H112" s="9">
        <f t="shared" si="103"/>
        <v>27.6530366162775</v>
      </c>
      <c r="I112" s="9">
        <f t="shared" si="104"/>
        <v>300.8030366162775</v>
      </c>
      <c r="J112" s="9">
        <f t="shared" si="105"/>
        <v>0.46172767644967783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1.6952727159946099</v>
      </c>
      <c r="P112" s="9">
        <f t="shared" si="108"/>
        <v>0.78275433210472578</v>
      </c>
      <c r="Q112" s="12">
        <f t="shared" si="109"/>
        <v>0.23482629963141771</v>
      </c>
      <c r="R112" s="9">
        <f t="shared" si="110"/>
        <v>0.19436706250000002</v>
      </c>
      <c r="S112" s="13">
        <f t="shared" si="111"/>
        <v>1.2081589164903785</v>
      </c>
      <c r="T112" s="2">
        <f t="shared" si="112"/>
        <v>0.01</v>
      </c>
      <c r="U112" s="14">
        <f t="shared" si="113"/>
        <v>1.2081589164903785E-2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2.6981589164903785E-2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28.369774373839999</v>
      </c>
      <c r="E113" s="10">
        <f t="shared" si="122"/>
        <v>27.6530366162775</v>
      </c>
      <c r="F113" s="7" t="s">
        <v>83</v>
      </c>
      <c r="G113" s="1">
        <v>9</v>
      </c>
      <c r="H113" s="9">
        <f t="shared" si="103"/>
        <v>28.369774373839999</v>
      </c>
      <c r="I113" s="9">
        <f t="shared" si="104"/>
        <v>301.51977437383999</v>
      </c>
      <c r="J113" s="9">
        <f t="shared" si="105"/>
        <v>0.49865768194797194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1.5604085922232178</v>
      </c>
      <c r="P113" s="9">
        <f t="shared" si="108"/>
        <v>0.77810973148972795</v>
      </c>
      <c r="Q113" s="12">
        <f t="shared" si="109"/>
        <v>0.23343291944691838</v>
      </c>
      <c r="R113" s="9">
        <f t="shared" si="110"/>
        <v>0.19436706250000002</v>
      </c>
      <c r="S113" s="13">
        <f t="shared" si="111"/>
        <v>1.20099010832619</v>
      </c>
      <c r="T113" s="2">
        <f t="shared" si="112"/>
        <v>0.01</v>
      </c>
      <c r="U113" s="14">
        <f t="shared" si="113"/>
        <v>1.2009901083261901E-2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2.6909901083261904E-2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25.775535463578301</v>
      </c>
      <c r="E114" s="10">
        <f t="shared" si="122"/>
        <v>28.369774373839999</v>
      </c>
      <c r="F114" s="7" t="s">
        <v>83</v>
      </c>
      <c r="G114" s="1">
        <v>10</v>
      </c>
      <c r="H114" s="9">
        <f t="shared" si="103"/>
        <v>25.775535463578301</v>
      </c>
      <c r="I114" s="9">
        <f t="shared" si="104"/>
        <v>298.92553546357829</v>
      </c>
      <c r="J114" s="9">
        <f t="shared" si="105"/>
        <v>0.37678284568628012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1.4301890690668233</v>
      </c>
      <c r="P114" s="9">
        <f t="shared" si="108"/>
        <v>0.53887070731240949</v>
      </c>
      <c r="Q114" s="12">
        <f t="shared" si="109"/>
        <v>0.16166121219372284</v>
      </c>
      <c r="R114" s="9">
        <f t="shared" si="110"/>
        <v>0.19436706250000002</v>
      </c>
      <c r="S114" s="13">
        <f t="shared" si="111"/>
        <v>0.83173151929341338</v>
      </c>
      <c r="T114" s="2">
        <f t="shared" si="112"/>
        <v>0.01</v>
      </c>
      <c r="U114" s="14">
        <f t="shared" si="113"/>
        <v>8.3173151929341344E-3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2.3217315192934136E-2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22.953543729933799</v>
      </c>
      <c r="E115" s="10">
        <f t="shared" si="122"/>
        <v>25.775535463578301</v>
      </c>
      <c r="F115" s="7" t="s">
        <v>83</v>
      </c>
      <c r="G115" s="1">
        <v>11</v>
      </c>
      <c r="H115" s="9">
        <f t="shared" si="103"/>
        <v>22.953543729933799</v>
      </c>
      <c r="I115" s="9">
        <f t="shared" si="104"/>
        <v>296.10354372993379</v>
      </c>
      <c r="J115" s="9">
        <f t="shared" si="105"/>
        <v>0.27623119011570346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0.84675244366669322</v>
      </c>
      <c r="O115" s="9">
        <f t="shared" si="123"/>
        <v>0.69245612642105414</v>
      </c>
      <c r="P115" s="9">
        <f t="shared" si="108"/>
        <v>0.19127797990419779</v>
      </c>
      <c r="Q115" s="12">
        <f t="shared" si="109"/>
        <v>5.7383393971259335E-2</v>
      </c>
      <c r="R115" s="9">
        <f t="shared" si="110"/>
        <v>0.19436706250000002</v>
      </c>
      <c r="S115" s="13">
        <f t="shared" si="111"/>
        <v>0.29523208939405221</v>
      </c>
      <c r="T115" s="2">
        <f t="shared" si="112"/>
        <v>0.01</v>
      </c>
      <c r="U115" s="14">
        <f t="shared" si="113"/>
        <v>2.9523208939405223E-3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1.7852320893940524E-2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18.713614302768999</v>
      </c>
      <c r="E116" s="10">
        <f t="shared" si="122"/>
        <v>22.953543729933799</v>
      </c>
      <c r="F116" s="7" t="s">
        <v>85</v>
      </c>
      <c r="G116" s="1">
        <v>12</v>
      </c>
      <c r="H116" s="9">
        <f t="shared" si="103"/>
        <v>18.713614302768999</v>
      </c>
      <c r="I116" s="9">
        <f t="shared" si="104"/>
        <v>291.86361430276895</v>
      </c>
      <c r="J116" s="9">
        <f t="shared" si="105"/>
        <v>0.17132168897238387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1.1490683548501899</v>
      </c>
      <c r="P116" s="9">
        <f t="shared" si="108"/>
        <v>0.19686033129765304</v>
      </c>
      <c r="Q116" s="12">
        <f t="shared" si="109"/>
        <v>5.9058099389295911E-2</v>
      </c>
      <c r="R116" s="9">
        <f t="shared" si="110"/>
        <v>0.19436706250000002</v>
      </c>
      <c r="S116" s="13">
        <f t="shared" si="111"/>
        <v>0.30384828905512684</v>
      </c>
      <c r="T116" s="2">
        <f t="shared" si="112"/>
        <v>0.01</v>
      </c>
      <c r="U116" s="14">
        <f t="shared" si="113"/>
        <v>3.0384828905512685E-3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8.5284828905512686E-3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13.518670841730501</v>
      </c>
      <c r="E117" s="10">
        <f t="shared" si="122"/>
        <v>18.713614302768999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12.2398703207419</v>
      </c>
      <c r="E121" s="7"/>
      <c r="F121" s="7"/>
      <c r="G121" s="1">
        <v>1</v>
      </c>
      <c r="H121" s="9">
        <f t="shared" ref="H121:H132" si="124">E122</f>
        <v>12.2398703207419</v>
      </c>
      <c r="I121" s="9">
        <f t="shared" ref="I121:I132" si="125">H121+273.15</f>
        <v>285.38987032074186</v>
      </c>
      <c r="J121" s="9">
        <f t="shared" ref="J121:J132" si="126">EXP(($C$15*(I121-$C$13))/($C$16*I121*$C$13))</f>
        <v>8.0382172009162561E-2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2.2884804371008583E-2</v>
      </c>
      <c r="Q121" s="12">
        <f t="shared" ref="Q121:Q132" si="130">P121*$B$123</f>
        <v>7.5519854424328332E-3</v>
      </c>
      <c r="R121" s="9">
        <f t="shared" ref="R121:R132" si="131">L121*$B$123</f>
        <v>9.3951000000000007E-2</v>
      </c>
      <c r="S121" s="13">
        <f t="shared" ref="S121:S132" si="132">Q121/R121</f>
        <v>8.0382172009162575E-2</v>
      </c>
      <c r="T121" s="2">
        <f t="shared" ref="T121:T132" si="133">$B$122/100</f>
        <v>0.01</v>
      </c>
      <c r="U121" s="14">
        <f t="shared" ref="U121:U132" si="134">S121*T121</f>
        <v>8.0382172009162579E-4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6.2938217200916259E-3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11.2168988686426</v>
      </c>
      <c r="E122" s="10">
        <f t="shared" ref="E122:E133" si="145">D121</f>
        <v>12.2398703207419</v>
      </c>
      <c r="F122" s="7" t="s">
        <v>83</v>
      </c>
      <c r="G122" s="1">
        <v>2</v>
      </c>
      <c r="H122" s="9">
        <f t="shared" si="124"/>
        <v>11.2168988686426</v>
      </c>
      <c r="I122" s="9">
        <f t="shared" si="125"/>
        <v>284.36689886864258</v>
      </c>
      <c r="J122" s="9">
        <f t="shared" si="126"/>
        <v>7.1098007776202635E-2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0.54651519562899142</v>
      </c>
      <c r="P122" s="9">
        <f t="shared" si="129"/>
        <v>3.8856141628642933E-2</v>
      </c>
      <c r="Q122" s="12">
        <f t="shared" si="130"/>
        <v>1.2822526737452168E-2</v>
      </c>
      <c r="R122" s="9">
        <f t="shared" si="131"/>
        <v>9.3951000000000007E-2</v>
      </c>
      <c r="S122" s="13">
        <f t="shared" si="132"/>
        <v>0.13648100326182974</v>
      </c>
      <c r="T122" s="2">
        <f t="shared" si="133"/>
        <v>0.01</v>
      </c>
      <c r="U122" s="14">
        <f t="shared" si="134"/>
        <v>1.3648100326182975E-3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6.8548100326182972E-3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12.2333149126744</v>
      </c>
      <c r="E123" s="10">
        <f t="shared" si="145"/>
        <v>11.2168988686426</v>
      </c>
      <c r="F123" s="7" t="s">
        <v>83</v>
      </c>
      <c r="G123" s="1">
        <v>3</v>
      </c>
      <c r="H123" s="9">
        <f t="shared" si="124"/>
        <v>12.2333149126744</v>
      </c>
      <c r="I123" s="9">
        <f t="shared" si="125"/>
        <v>285.38331491267439</v>
      </c>
      <c r="J123" s="9">
        <f t="shared" si="126"/>
        <v>8.0319201394296852E-2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0.79235905400034856</v>
      </c>
      <c r="P123" s="9">
        <f t="shared" si="129"/>
        <v>6.3641646434848528E-2</v>
      </c>
      <c r="Q123" s="12">
        <f t="shared" si="130"/>
        <v>2.1001743323500015E-2</v>
      </c>
      <c r="R123" s="9">
        <f t="shared" si="131"/>
        <v>9.3951000000000007E-2</v>
      </c>
      <c r="S123" s="13">
        <f t="shared" si="132"/>
        <v>0.22353932713329303</v>
      </c>
      <c r="T123" s="2">
        <f t="shared" si="133"/>
        <v>0.01</v>
      </c>
      <c r="U123" s="14">
        <f t="shared" si="134"/>
        <v>2.2353932713329301E-3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7.7253932713329298E-3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13.7794579347668</v>
      </c>
      <c r="E124" s="10">
        <f t="shared" si="145"/>
        <v>12.2333149126744</v>
      </c>
      <c r="F124" s="7" t="s">
        <v>83</v>
      </c>
      <c r="G124" s="1">
        <v>4</v>
      </c>
      <c r="H124" s="9">
        <f t="shared" si="124"/>
        <v>13.7794579347668</v>
      </c>
      <c r="I124" s="9">
        <f t="shared" si="125"/>
        <v>286.92945793476679</v>
      </c>
      <c r="J124" s="9">
        <f t="shared" si="126"/>
        <v>9.6530391816926298E-2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1.0134174075655</v>
      </c>
      <c r="P124" s="9">
        <f t="shared" si="129"/>
        <v>9.7825579426391404E-2</v>
      </c>
      <c r="Q124" s="12">
        <f t="shared" si="130"/>
        <v>3.2282441210709167E-2</v>
      </c>
      <c r="R124" s="9">
        <f t="shared" si="131"/>
        <v>9.3951000000000007E-2</v>
      </c>
      <c r="S124" s="13">
        <f t="shared" si="132"/>
        <v>0.34360934115346475</v>
      </c>
      <c r="T124" s="2">
        <f t="shared" si="133"/>
        <v>0.01</v>
      </c>
      <c r="U124" s="14">
        <f t="shared" si="134"/>
        <v>3.4360934115346478E-3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8.9260934115346496E-3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15.9389546743572</v>
      </c>
      <c r="E125" s="10">
        <f t="shared" si="145"/>
        <v>13.7794579347668</v>
      </c>
      <c r="F125" s="7" t="s">
        <v>83</v>
      </c>
      <c r="G125" s="1">
        <v>5</v>
      </c>
      <c r="H125" s="9">
        <f t="shared" si="124"/>
        <v>15.9389546743572</v>
      </c>
      <c r="I125" s="9">
        <f t="shared" si="125"/>
        <v>289.08895467435718</v>
      </c>
      <c r="J125" s="9">
        <f t="shared" si="126"/>
        <v>0.12438087064720221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0.86981223673215324</v>
      </c>
      <c r="O125" s="9">
        <f t="shared" si="146"/>
        <v>0.33047959140695538</v>
      </c>
      <c r="P125" s="9">
        <f t="shared" si="129"/>
        <v>4.1105339310328753E-2</v>
      </c>
      <c r="Q125" s="12">
        <f t="shared" si="130"/>
        <v>1.3564761972408489E-2</v>
      </c>
      <c r="R125" s="9">
        <f t="shared" si="131"/>
        <v>9.3951000000000007E-2</v>
      </c>
      <c r="S125" s="13">
        <f t="shared" si="132"/>
        <v>0.14438124099167107</v>
      </c>
      <c r="T125" s="2">
        <f t="shared" si="133"/>
        <v>0.01</v>
      </c>
      <c r="U125" s="14">
        <f t="shared" si="134"/>
        <v>1.4438124099167106E-3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1.4999999999999999E-2</v>
      </c>
      <c r="AR125" s="2">
        <v>0.5</v>
      </c>
      <c r="AS125" s="2">
        <f t="shared" si="136"/>
        <v>7.4999999999999997E-3</v>
      </c>
      <c r="AT125" s="1">
        <f t="shared" si="137"/>
        <v>9.4338124099167114E-3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22.040107777092398</v>
      </c>
      <c r="E126" s="10">
        <f t="shared" si="145"/>
        <v>15.9389546743572</v>
      </c>
      <c r="F126" s="7" t="s">
        <v>85</v>
      </c>
      <c r="G126" s="1">
        <v>6</v>
      </c>
      <c r="H126" s="9">
        <f t="shared" si="124"/>
        <v>22.040107777092398</v>
      </c>
      <c r="I126" s="9">
        <f t="shared" si="125"/>
        <v>295.19010777709235</v>
      </c>
      <c r="J126" s="9">
        <f t="shared" si="126"/>
        <v>0.24950647584851574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0.57407425209662655</v>
      </c>
      <c r="P126" s="9">
        <f t="shared" si="129"/>
        <v>0.1432352435160017</v>
      </c>
      <c r="Q126" s="12">
        <f t="shared" si="130"/>
        <v>4.726763036028056E-2</v>
      </c>
      <c r="R126" s="9">
        <f t="shared" si="131"/>
        <v>9.3951000000000007E-2</v>
      </c>
      <c r="S126" s="13">
        <f t="shared" si="132"/>
        <v>0.50310939064278781</v>
      </c>
      <c r="T126" s="2">
        <f t="shared" si="133"/>
        <v>0.01</v>
      </c>
      <c r="U126" s="14">
        <f t="shared" si="134"/>
        <v>5.0310939064278784E-3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1.3021093906427878E-2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25.2758156061428</v>
      </c>
      <c r="E127" s="10">
        <f t="shared" si="145"/>
        <v>22.040107777092398</v>
      </c>
      <c r="F127" s="7" t="s">
        <v>83</v>
      </c>
      <c r="G127" s="1">
        <v>7</v>
      </c>
      <c r="H127" s="9">
        <f t="shared" si="124"/>
        <v>25.2758156061428</v>
      </c>
      <c r="I127" s="9">
        <f t="shared" si="125"/>
        <v>298.42581560614281</v>
      </c>
      <c r="J127" s="9">
        <f t="shared" si="126"/>
        <v>0.35678220296952673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0.71553900858062491</v>
      </c>
      <c r="P127" s="9">
        <f t="shared" si="129"/>
        <v>0.25529158379202643</v>
      </c>
      <c r="Q127" s="12">
        <f t="shared" si="130"/>
        <v>8.4246222651368732E-2</v>
      </c>
      <c r="R127" s="9">
        <f t="shared" si="131"/>
        <v>9.3951000000000007E-2</v>
      </c>
      <c r="S127" s="13">
        <f t="shared" si="132"/>
        <v>0.89670384191087615</v>
      </c>
      <c r="T127" s="2">
        <f t="shared" si="133"/>
        <v>0.01</v>
      </c>
      <c r="U127" s="14">
        <f t="shared" si="134"/>
        <v>8.9670384191087617E-3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2.3867038419108762E-2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27.6530366162775</v>
      </c>
      <c r="E128" s="10">
        <f t="shared" si="145"/>
        <v>25.2758156061428</v>
      </c>
      <c r="F128" s="7" t="s">
        <v>83</v>
      </c>
      <c r="G128" s="1">
        <v>8</v>
      </c>
      <c r="H128" s="9">
        <f t="shared" si="124"/>
        <v>27.6530366162775</v>
      </c>
      <c r="I128" s="9">
        <f t="shared" si="125"/>
        <v>300.8030366162775</v>
      </c>
      <c r="J128" s="9">
        <f t="shared" si="126"/>
        <v>0.46172767644967783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0.74494742478859854</v>
      </c>
      <c r="P128" s="9">
        <f t="shared" si="129"/>
        <v>0.34396284352481071</v>
      </c>
      <c r="Q128" s="12">
        <f t="shared" si="130"/>
        <v>0.11350773836318755</v>
      </c>
      <c r="R128" s="9">
        <f t="shared" si="131"/>
        <v>9.3951000000000007E-2</v>
      </c>
      <c r="S128" s="13">
        <f t="shared" si="132"/>
        <v>1.2081589164903783</v>
      </c>
      <c r="T128" s="2">
        <f t="shared" si="133"/>
        <v>0.01</v>
      </c>
      <c r="U128" s="14">
        <f t="shared" si="134"/>
        <v>1.2081589164903784E-2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2.6981589164903785E-2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28.369774373839999</v>
      </c>
      <c r="E129" s="10">
        <f t="shared" si="145"/>
        <v>27.6530366162775</v>
      </c>
      <c r="F129" s="7" t="s">
        <v>83</v>
      </c>
      <c r="G129" s="1">
        <v>9</v>
      </c>
      <c r="H129" s="9">
        <f t="shared" si="124"/>
        <v>28.369774373839999</v>
      </c>
      <c r="I129" s="9">
        <f t="shared" si="125"/>
        <v>301.51977437383999</v>
      </c>
      <c r="J129" s="9">
        <f t="shared" si="126"/>
        <v>0.49865768194797194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0.68568458126378773</v>
      </c>
      <c r="P129" s="9">
        <f t="shared" si="129"/>
        <v>0.34192188384046618</v>
      </c>
      <c r="Q129" s="12">
        <f t="shared" si="130"/>
        <v>0.11283422166735385</v>
      </c>
      <c r="R129" s="9">
        <f t="shared" si="131"/>
        <v>9.3951000000000007E-2</v>
      </c>
      <c r="S129" s="13">
        <f t="shared" si="132"/>
        <v>1.2009901083261896</v>
      </c>
      <c r="T129" s="2">
        <f t="shared" si="133"/>
        <v>0.01</v>
      </c>
      <c r="U129" s="14">
        <f t="shared" si="134"/>
        <v>1.2009901083261896E-2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2.6909901083261897E-2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25.775535463578301</v>
      </c>
      <c r="E130" s="10">
        <f t="shared" si="145"/>
        <v>28.369774373839999</v>
      </c>
      <c r="F130" s="7" t="s">
        <v>83</v>
      </c>
      <c r="G130" s="1">
        <v>10</v>
      </c>
      <c r="H130" s="9">
        <f t="shared" si="124"/>
        <v>25.775535463578301</v>
      </c>
      <c r="I130" s="9">
        <f t="shared" si="125"/>
        <v>298.92553546357829</v>
      </c>
      <c r="J130" s="9">
        <f t="shared" si="126"/>
        <v>0.37678284568628012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0.6284626974233215</v>
      </c>
      <c r="P130" s="9">
        <f t="shared" si="129"/>
        <v>0.23679396354283469</v>
      </c>
      <c r="Q130" s="12">
        <f t="shared" si="130"/>
        <v>7.8142007969135452E-2</v>
      </c>
      <c r="R130" s="9">
        <f t="shared" si="131"/>
        <v>9.3951000000000007E-2</v>
      </c>
      <c r="S130" s="13">
        <f t="shared" si="132"/>
        <v>0.83173151929341305</v>
      </c>
      <c r="T130" s="2">
        <f t="shared" si="133"/>
        <v>0.01</v>
      </c>
      <c r="U130" s="14">
        <f t="shared" si="134"/>
        <v>8.3173151929341309E-3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2.3217315192934129E-2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22.953543729933799</v>
      </c>
      <c r="E131" s="10">
        <f t="shared" si="145"/>
        <v>25.775535463578301</v>
      </c>
      <c r="F131" s="7" t="s">
        <v>83</v>
      </c>
      <c r="G131" s="1">
        <v>11</v>
      </c>
      <c r="H131" s="9">
        <f t="shared" si="124"/>
        <v>22.953543729933799</v>
      </c>
      <c r="I131" s="9">
        <f t="shared" si="125"/>
        <v>296.10354372993379</v>
      </c>
      <c r="J131" s="9">
        <f t="shared" si="126"/>
        <v>0.27623119011570346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0.37208529718646249</v>
      </c>
      <c r="O131" s="9">
        <f t="shared" si="146"/>
        <v>0.30428343669402441</v>
      </c>
      <c r="P131" s="9">
        <f t="shared" si="129"/>
        <v>8.4052575850486672E-2</v>
      </c>
      <c r="Q131" s="12">
        <f t="shared" si="130"/>
        <v>2.7737350030660603E-2</v>
      </c>
      <c r="R131" s="9">
        <f t="shared" si="131"/>
        <v>9.3951000000000007E-2</v>
      </c>
      <c r="S131" s="13">
        <f t="shared" si="132"/>
        <v>0.29523208939405221</v>
      </c>
      <c r="T131" s="2">
        <f t="shared" si="133"/>
        <v>0.01</v>
      </c>
      <c r="U131" s="14">
        <f t="shared" si="134"/>
        <v>2.9523208939405223E-3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1.7852320893940524E-2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18.713614302768999</v>
      </c>
      <c r="E132" s="10">
        <f t="shared" si="145"/>
        <v>22.953543729933799</v>
      </c>
      <c r="F132" s="7" t="s">
        <v>85</v>
      </c>
      <c r="G132" s="1">
        <v>12</v>
      </c>
      <c r="H132" s="9">
        <f t="shared" si="124"/>
        <v>18.713614302768999</v>
      </c>
      <c r="I132" s="9">
        <f t="shared" si="125"/>
        <v>291.86361430276895</v>
      </c>
      <c r="J132" s="9">
        <f t="shared" si="126"/>
        <v>0.17132168897238387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0.50493086084353778</v>
      </c>
      <c r="P132" s="9">
        <f t="shared" si="129"/>
        <v>8.6505607893994613E-2</v>
      </c>
      <c r="Q132" s="12">
        <f t="shared" si="130"/>
        <v>2.8546850605018225E-2</v>
      </c>
      <c r="R132" s="9">
        <f t="shared" si="131"/>
        <v>9.3951000000000007E-2</v>
      </c>
      <c r="S132" s="13">
        <f t="shared" si="132"/>
        <v>0.30384828905512684</v>
      </c>
      <c r="T132" s="2">
        <f t="shared" si="133"/>
        <v>0.01</v>
      </c>
      <c r="U132" s="14">
        <f t="shared" si="134"/>
        <v>3.0384828905512685E-3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8.5284828905512686E-3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13.518670841730501</v>
      </c>
      <c r="E133" s="10">
        <f t="shared" si="145"/>
        <v>18.713614302768999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12.2398703207419</v>
      </c>
      <c r="E136" s="7"/>
      <c r="F136" s="7"/>
      <c r="G136" s="1">
        <v>1</v>
      </c>
      <c r="H136" s="9">
        <f t="shared" ref="H136:H147" si="147">E137</f>
        <v>12.2398703207419</v>
      </c>
      <c r="I136" s="9">
        <f t="shared" ref="I136:I147" si="148">H136+273.15</f>
        <v>285.38987032074186</v>
      </c>
      <c r="J136" s="9">
        <f t="shared" ref="J136:J147" si="149">EXP(($C$15*(I136-$C$13))/($C$16*I136*$C$13))</f>
        <v>8.0382172009162561E-2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6.1013920200696493E-2</v>
      </c>
      <c r="Q136" s="12">
        <f t="shared" ref="Q136:Q147" si="153">P136*$B$138</f>
        <v>1.5863619252181087E-2</v>
      </c>
      <c r="R136" s="9">
        <f t="shared" ref="R136:R147" si="154">L136*$B$138</f>
        <v>0.19735245833333334</v>
      </c>
      <c r="S136" s="13">
        <f t="shared" ref="S136:S147" si="155">Q136/R136</f>
        <v>8.0382172009162561E-2</v>
      </c>
      <c r="T136" s="2">
        <f t="shared" ref="T136:T147" si="156">$B$137/100</f>
        <v>0.01</v>
      </c>
      <c r="U136" s="14">
        <f t="shared" ref="U136:U147" si="157">S136*T136</f>
        <v>8.0382172009162568E-4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6.2938217200916259E-3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11.2168988686426</v>
      </c>
      <c r="E137" s="10">
        <f t="shared" ref="E137:E148" si="166">D136</f>
        <v>12.2398703207419</v>
      </c>
      <c r="F137" s="7" t="s">
        <v>83</v>
      </c>
      <c r="G137" s="1">
        <v>2</v>
      </c>
      <c r="H137" s="9">
        <f t="shared" si="147"/>
        <v>11.2168988686426</v>
      </c>
      <c r="I137" s="9">
        <f t="shared" si="148"/>
        <v>284.36689886864258</v>
      </c>
      <c r="J137" s="9">
        <f t="shared" si="149"/>
        <v>7.1098007776202635E-2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1.4570819131326369</v>
      </c>
      <c r="P137" s="9">
        <f t="shared" si="152"/>
        <v>0.10359562119046843</v>
      </c>
      <c r="Q137" s="12">
        <f t="shared" si="153"/>
        <v>2.6934861509521794E-2</v>
      </c>
      <c r="R137" s="9">
        <f t="shared" si="154"/>
        <v>0.19735245833333334</v>
      </c>
      <c r="S137" s="13">
        <f t="shared" si="155"/>
        <v>0.13648100326182977</v>
      </c>
      <c r="T137" s="2">
        <f t="shared" si="156"/>
        <v>0.01</v>
      </c>
      <c r="U137" s="14">
        <f t="shared" si="157"/>
        <v>1.3648100326182978E-3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6.8548100326182981E-3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12.2333149126744</v>
      </c>
      <c r="E138" s="10">
        <f t="shared" si="166"/>
        <v>11.2168988686426</v>
      </c>
      <c r="F138" s="7" t="s">
        <v>83</v>
      </c>
      <c r="G138" s="1">
        <v>3</v>
      </c>
      <c r="H138" s="9">
        <f t="shared" si="147"/>
        <v>12.2333149126744</v>
      </c>
      <c r="I138" s="9">
        <f t="shared" si="148"/>
        <v>285.38331491267439</v>
      </c>
      <c r="J138" s="9">
        <f t="shared" si="149"/>
        <v>8.0319201394296852E-2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2.1125342086088352</v>
      </c>
      <c r="P138" s="9">
        <f t="shared" si="152"/>
        <v>0.16967706055359455</v>
      </c>
      <c r="Q138" s="12">
        <f t="shared" si="153"/>
        <v>4.4116035743934585E-2</v>
      </c>
      <c r="R138" s="9">
        <f t="shared" si="154"/>
        <v>0.19735245833333334</v>
      </c>
      <c r="S138" s="13">
        <f t="shared" si="155"/>
        <v>0.22353932713329303</v>
      </c>
      <c r="T138" s="2">
        <f t="shared" si="156"/>
        <v>0.01</v>
      </c>
      <c r="U138" s="14">
        <f t="shared" si="157"/>
        <v>2.2353932713329301E-3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7.7253932713329298E-3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13.7794579347668</v>
      </c>
      <c r="E139" s="10">
        <f t="shared" si="166"/>
        <v>12.2333149126744</v>
      </c>
      <c r="F139" s="7" t="s">
        <v>83</v>
      </c>
      <c r="G139" s="1">
        <v>4</v>
      </c>
      <c r="H139" s="9">
        <f t="shared" si="147"/>
        <v>13.7794579347668</v>
      </c>
      <c r="I139" s="9">
        <f t="shared" si="148"/>
        <v>286.92945793476679</v>
      </c>
      <c r="J139" s="9">
        <f t="shared" si="149"/>
        <v>9.6530391816926298E-2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2.7019050647219074</v>
      </c>
      <c r="P139" s="9">
        <f t="shared" si="152"/>
        <v>0.26081595454974332</v>
      </c>
      <c r="Q139" s="12">
        <f t="shared" si="153"/>
        <v>6.7812148182933268E-2</v>
      </c>
      <c r="R139" s="9">
        <f t="shared" si="154"/>
        <v>0.19735245833333334</v>
      </c>
      <c r="S139" s="13">
        <f t="shared" si="155"/>
        <v>0.3436093411534647</v>
      </c>
      <c r="T139" s="2">
        <f t="shared" si="156"/>
        <v>0.01</v>
      </c>
      <c r="U139" s="14">
        <f t="shared" si="157"/>
        <v>3.4360934115346469E-3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8.9260934115346462E-3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15.9389546743572</v>
      </c>
      <c r="E140" s="10">
        <f t="shared" si="166"/>
        <v>13.7794579347668</v>
      </c>
      <c r="F140" s="7" t="s">
        <v>83</v>
      </c>
      <c r="G140" s="1">
        <v>5</v>
      </c>
      <c r="H140" s="9">
        <f t="shared" si="147"/>
        <v>15.9389546743572</v>
      </c>
      <c r="I140" s="9">
        <f t="shared" si="148"/>
        <v>289.08895467435718</v>
      </c>
      <c r="J140" s="9">
        <f t="shared" si="149"/>
        <v>0.12438087064720221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3.2001370268388309</v>
      </c>
      <c r="P140" s="9">
        <f t="shared" si="152"/>
        <v>0.39803582958856293</v>
      </c>
      <c r="Q140" s="12">
        <f t="shared" si="153"/>
        <v>0.10348931569302637</v>
      </c>
      <c r="R140" s="9">
        <f t="shared" si="154"/>
        <v>0.19735245833333334</v>
      </c>
      <c r="S140" s="13">
        <f t="shared" si="155"/>
        <v>0.52438827753658013</v>
      </c>
      <c r="T140" s="2">
        <f t="shared" si="156"/>
        <v>0.01</v>
      </c>
      <c r="U140" s="14">
        <f t="shared" si="157"/>
        <v>5.2438827753658011E-3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1.4999999999999999E-2</v>
      </c>
      <c r="AR140" s="2">
        <v>0.5</v>
      </c>
      <c r="AS140" s="2">
        <f t="shared" si="159"/>
        <v>7.4999999999999997E-3</v>
      </c>
      <c r="AT140" s="1">
        <f t="shared" si="160"/>
        <v>1.3233882775365802E-2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22.040107777092398</v>
      </c>
      <c r="E141" s="10">
        <f t="shared" si="166"/>
        <v>15.9389546743572</v>
      </c>
      <c r="F141" s="7" t="s">
        <v>85</v>
      </c>
      <c r="G141" s="1">
        <v>6</v>
      </c>
      <c r="H141" s="9">
        <f t="shared" si="147"/>
        <v>22.040107777092398</v>
      </c>
      <c r="I141" s="9">
        <f t="shared" si="148"/>
        <v>295.19010777709235</v>
      </c>
      <c r="J141" s="9">
        <f t="shared" si="149"/>
        <v>0.24950647584851574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3.5611491139169349</v>
      </c>
      <c r="P141" s="9">
        <f t="shared" si="152"/>
        <v>0.88852976538447892</v>
      </c>
      <c r="Q141" s="12">
        <f t="shared" si="153"/>
        <v>0.23101773899996453</v>
      </c>
      <c r="R141" s="9">
        <f t="shared" si="154"/>
        <v>0.19735245833333334</v>
      </c>
      <c r="S141" s="13">
        <f t="shared" si="155"/>
        <v>1.170584551877077</v>
      </c>
      <c r="T141" s="2">
        <f t="shared" si="156"/>
        <v>0.01</v>
      </c>
      <c r="U141" s="14">
        <f t="shared" si="157"/>
        <v>1.1705845518770771E-2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1.9695845518770769E-2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25.2758156061428</v>
      </c>
      <c r="E142" s="10">
        <f t="shared" si="166"/>
        <v>22.040107777092398</v>
      </c>
      <c r="F142" s="7" t="s">
        <v>83</v>
      </c>
      <c r="G142" s="1">
        <v>7</v>
      </c>
      <c r="H142" s="9">
        <f t="shared" si="147"/>
        <v>25.2758156061428</v>
      </c>
      <c r="I142" s="9">
        <f t="shared" si="148"/>
        <v>298.42581560614281</v>
      </c>
      <c r="J142" s="9">
        <f t="shared" si="149"/>
        <v>0.35678220296952673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3.4316672651991227</v>
      </c>
      <c r="P142" s="9">
        <f t="shared" si="152"/>
        <v>1.224357806736154</v>
      </c>
      <c r="Q142" s="12">
        <f t="shared" si="153"/>
        <v>0.31833302975140004</v>
      </c>
      <c r="R142" s="9">
        <f t="shared" si="154"/>
        <v>0.19735245833333334</v>
      </c>
      <c r="S142" s="13">
        <f t="shared" si="155"/>
        <v>1.6130178080362567</v>
      </c>
      <c r="T142" s="2">
        <f t="shared" si="156"/>
        <v>0.01</v>
      </c>
      <c r="U142" s="14">
        <f t="shared" si="157"/>
        <v>1.6130178080362566E-2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3.1030178080362569E-2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27.6530366162775</v>
      </c>
      <c r="E143" s="10">
        <f t="shared" si="166"/>
        <v>25.2758156061428</v>
      </c>
      <c r="F143" s="7" t="s">
        <v>83</v>
      </c>
      <c r="G143" s="1">
        <v>8</v>
      </c>
      <c r="H143" s="9">
        <f t="shared" si="147"/>
        <v>27.6530366162775</v>
      </c>
      <c r="I143" s="9">
        <f t="shared" si="148"/>
        <v>300.8030366162775</v>
      </c>
      <c r="J143" s="9">
        <f t="shared" si="149"/>
        <v>0.46172767644967783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2.9663573751296353</v>
      </c>
      <c r="P143" s="9">
        <f t="shared" si="152"/>
        <v>1.3696492983379718</v>
      </c>
      <c r="Q143" s="12">
        <f t="shared" si="153"/>
        <v>0.35610881756787266</v>
      </c>
      <c r="R143" s="9">
        <f t="shared" si="154"/>
        <v>0.19735245833333334</v>
      </c>
      <c r="S143" s="13">
        <f t="shared" si="155"/>
        <v>1.8044306140154371</v>
      </c>
      <c r="T143" s="2">
        <f t="shared" si="156"/>
        <v>0.01</v>
      </c>
      <c r="U143" s="14">
        <f t="shared" si="157"/>
        <v>1.804430614015437E-2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3.2944306140154374E-2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28.369774373839999</v>
      </c>
      <c r="E144" s="10">
        <f t="shared" si="166"/>
        <v>27.6530366162775</v>
      </c>
      <c r="F144" s="7" t="s">
        <v>83</v>
      </c>
      <c r="G144" s="1">
        <v>9</v>
      </c>
      <c r="H144" s="9">
        <f t="shared" si="147"/>
        <v>28.369774373839999</v>
      </c>
      <c r="I144" s="9">
        <f t="shared" si="148"/>
        <v>301.51977437383999</v>
      </c>
      <c r="J144" s="9">
        <f t="shared" si="149"/>
        <v>0.49865768194797194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2.3557559934583301</v>
      </c>
      <c r="P144" s="9">
        <f t="shared" si="152"/>
        <v>1.1747158229329726</v>
      </c>
      <c r="Q144" s="12">
        <f t="shared" si="153"/>
        <v>0.30542611396257291</v>
      </c>
      <c r="R144" s="9">
        <f t="shared" si="154"/>
        <v>0.19735245833333334</v>
      </c>
      <c r="S144" s="13">
        <f t="shared" si="155"/>
        <v>1.5476174786062225</v>
      </c>
      <c r="T144" s="2">
        <f t="shared" si="156"/>
        <v>0.01</v>
      </c>
      <c r="U144" s="14">
        <f t="shared" si="157"/>
        <v>1.5476174786062225E-2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3.0376174786062228E-2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25.775535463578301</v>
      </c>
      <c r="E145" s="10">
        <f t="shared" si="166"/>
        <v>28.369774373839999</v>
      </c>
      <c r="F145" s="7" t="s">
        <v>83</v>
      </c>
      <c r="G145" s="1">
        <v>10</v>
      </c>
      <c r="H145" s="9">
        <f t="shared" si="147"/>
        <v>25.775535463578301</v>
      </c>
      <c r="I145" s="9">
        <f t="shared" si="148"/>
        <v>298.92553546357829</v>
      </c>
      <c r="J145" s="9">
        <f t="shared" si="149"/>
        <v>0.37678284568628012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1.9400880871920243</v>
      </c>
      <c r="P145" s="9">
        <f t="shared" si="152"/>
        <v>0.73099191037426281</v>
      </c>
      <c r="Q145" s="12">
        <f t="shared" si="153"/>
        <v>0.19005789669730833</v>
      </c>
      <c r="R145" s="9">
        <f t="shared" si="154"/>
        <v>0.19735245833333334</v>
      </c>
      <c r="S145" s="13">
        <f t="shared" si="155"/>
        <v>0.963037898298159</v>
      </c>
      <c r="T145" s="2">
        <f t="shared" si="156"/>
        <v>0.01</v>
      </c>
      <c r="U145" s="14">
        <f t="shared" si="157"/>
        <v>9.6303789829815904E-3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2.453037898298159E-2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22.953543729933799</v>
      </c>
      <c r="E146" s="10">
        <f t="shared" si="166"/>
        <v>25.775535463578301</v>
      </c>
      <c r="F146" s="7" t="s">
        <v>83</v>
      </c>
      <c r="G146" s="1">
        <v>11</v>
      </c>
      <c r="H146" s="9">
        <f t="shared" si="147"/>
        <v>22.953543729933799</v>
      </c>
      <c r="I146" s="9">
        <f t="shared" si="148"/>
        <v>296.10354372993379</v>
      </c>
      <c r="J146" s="9">
        <f t="shared" si="149"/>
        <v>0.27623119011570346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1.9681440934844281</v>
      </c>
      <c r="P146" s="9">
        <f t="shared" si="152"/>
        <v>0.54366278526239586</v>
      </c>
      <c r="Q146" s="12">
        <f t="shared" si="153"/>
        <v>0.14135232416822294</v>
      </c>
      <c r="R146" s="9">
        <f t="shared" si="154"/>
        <v>0.19735245833333334</v>
      </c>
      <c r="S146" s="13">
        <f t="shared" si="155"/>
        <v>0.71624303726419891</v>
      </c>
      <c r="T146" s="2">
        <f t="shared" si="156"/>
        <v>0.01</v>
      </c>
      <c r="U146" s="14">
        <f t="shared" si="157"/>
        <v>7.1624303726419893E-3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2.2062430372641988E-2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18.713614302768999</v>
      </c>
      <c r="E147" s="10">
        <f t="shared" si="166"/>
        <v>22.953543729933799</v>
      </c>
      <c r="F147" s="7" t="s">
        <v>85</v>
      </c>
      <c r="G147" s="1">
        <v>12</v>
      </c>
      <c r="H147" s="9">
        <f t="shared" si="147"/>
        <v>18.713614302768999</v>
      </c>
      <c r="I147" s="9">
        <f t="shared" si="148"/>
        <v>291.86361430276895</v>
      </c>
      <c r="J147" s="9">
        <f t="shared" si="149"/>
        <v>0.17132168897238387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2.1835292248886988</v>
      </c>
      <c r="P147" s="9">
        <f t="shared" si="152"/>
        <v>0.37408591472849206</v>
      </c>
      <c r="Q147" s="12">
        <f t="shared" si="153"/>
        <v>9.7262337829407935E-2</v>
      </c>
      <c r="R147" s="9">
        <f t="shared" si="154"/>
        <v>0.19735245833333334</v>
      </c>
      <c r="S147" s="13">
        <f t="shared" si="155"/>
        <v>0.49283570445891972</v>
      </c>
      <c r="T147" s="2">
        <f t="shared" si="156"/>
        <v>0.01</v>
      </c>
      <c r="U147" s="14">
        <f t="shared" si="157"/>
        <v>4.9283570445891973E-3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1.0418357044589197E-2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13.518670841730501</v>
      </c>
      <c r="E148" s="10">
        <f t="shared" si="166"/>
        <v>18.713614302768999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48"/>
  <sheetViews>
    <sheetView workbookViewId="0">
      <pane xSplit="4" topLeftCell="E1" activePane="topRight" state="frozen"/>
      <selection pane="topRight" activeCell="F12" sqref="F12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1367050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29210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213070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1508910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31964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4626897.3462614007</v>
      </c>
      <c r="J13" s="6" t="s">
        <v>37</v>
      </c>
      <c r="K13" s="6">
        <f>I13/(10000*1000)</f>
        <v>0.46268973462614005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2.0454492775161301</v>
      </c>
      <c r="E26" s="7"/>
      <c r="F26" s="7"/>
      <c r="G26" s="1">
        <v>1</v>
      </c>
      <c r="H26" s="9">
        <f t="shared" ref="H26:H37" si="0">E27</f>
        <v>2.0454492775161301</v>
      </c>
      <c r="I26" s="9">
        <f t="shared" ref="I26:I37" si="1">H26+273.15</f>
        <v>275.1954492775161</v>
      </c>
      <c r="J26" s="9">
        <f t="shared" ref="J26:J37" si="2">EXP(($C$15*(I26-$C$13))/($C$16*I26*$C$13))</f>
        <v>2.2712914672421824E-2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0.92060199630206641</v>
      </c>
      <c r="Q26" s="12">
        <f t="shared" ref="Q26:Q37" si="6">P26*$B$28</f>
        <v>9.2060199630206646E-2</v>
      </c>
      <c r="R26" s="9">
        <f t="shared" ref="R26:R37" si="7">L26*$B$28</f>
        <v>4.0532094166666672</v>
      </c>
      <c r="S26" s="13">
        <f t="shared" ref="S26:S37" si="8">Q26/R26</f>
        <v>2.2712914672421824E-2</v>
      </c>
      <c r="T26" s="2">
        <f t="shared" ref="T26:T37" si="9">$B$27/100</f>
        <v>0.34</v>
      </c>
      <c r="U26" s="14">
        <f t="shared" ref="U26:U37" si="10">S26*T26</f>
        <v>7.722390988623421E-3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2.062239098862342E-2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-1.47507094047834</v>
      </c>
      <c r="E27" s="10">
        <f t="shared" ref="E27:E38" si="18">D26</f>
        <v>2.0454492775161301</v>
      </c>
      <c r="F27" s="7" t="s">
        <v>83</v>
      </c>
      <c r="G27" s="1">
        <v>2</v>
      </c>
      <c r="H27" s="9">
        <f t="shared" si="0"/>
        <v>-1.47507094047834</v>
      </c>
      <c r="I27" s="9">
        <f t="shared" si="1"/>
        <v>271.67492905952162</v>
      </c>
      <c r="J27" s="9">
        <f t="shared" si="2"/>
        <v>1.4359929503116826E-2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80.143586337031266</v>
      </c>
      <c r="P27" s="9">
        <f t="shared" si="5"/>
        <v>1.1508562499267259</v>
      </c>
      <c r="Q27" s="12">
        <f t="shared" si="6"/>
        <v>0.11508562499267259</v>
      </c>
      <c r="R27" s="9">
        <f t="shared" si="7"/>
        <v>4.0532094166666672</v>
      </c>
      <c r="S27" s="13">
        <f t="shared" si="8"/>
        <v>2.8393703152727365E-2</v>
      </c>
      <c r="T27" s="2">
        <f t="shared" si="9"/>
        <v>0.34</v>
      </c>
      <c r="U27" s="14">
        <f t="shared" si="10"/>
        <v>9.6538590719273051E-3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2.2553859071927307E-2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2.0242479121670098</v>
      </c>
      <c r="E28" s="10">
        <f t="shared" si="18"/>
        <v>-1.47507094047834</v>
      </c>
      <c r="F28" s="7" t="s">
        <v>83</v>
      </c>
      <c r="G28" s="1">
        <v>3</v>
      </c>
      <c r="H28" s="9">
        <f t="shared" si="0"/>
        <v>2.0242479121670098</v>
      </c>
      <c r="I28" s="9">
        <f t="shared" si="1"/>
        <v>275.174247912167</v>
      </c>
      <c r="J28" s="9">
        <f t="shared" si="2"/>
        <v>2.2651082911872407E-2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119.5248242537712</v>
      </c>
      <c r="P28" s="9">
        <f t="shared" si="5"/>
        <v>2.7073667041991496</v>
      </c>
      <c r="Q28" s="12">
        <f t="shared" si="6"/>
        <v>0.27073667041991495</v>
      </c>
      <c r="R28" s="9">
        <f t="shared" si="7"/>
        <v>4.0532094166666672</v>
      </c>
      <c r="S28" s="13">
        <f t="shared" si="8"/>
        <v>6.6795628497914372E-2</v>
      </c>
      <c r="T28" s="2">
        <f t="shared" si="9"/>
        <v>0.34</v>
      </c>
      <c r="U28" s="14">
        <f t="shared" si="10"/>
        <v>2.271051368929089E-2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3.5610513689290892E-2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5.8260802079901604</v>
      </c>
      <c r="E29" s="10">
        <f t="shared" si="18"/>
        <v>2.0242479121670098</v>
      </c>
      <c r="F29" s="7" t="s">
        <v>83</v>
      </c>
      <c r="G29" s="1">
        <v>4</v>
      </c>
      <c r="H29" s="9">
        <f t="shared" si="0"/>
        <v>5.8260802079901604</v>
      </c>
      <c r="I29" s="9">
        <f t="shared" si="1"/>
        <v>278.97608020799015</v>
      </c>
      <c r="J29" s="9">
        <f t="shared" si="2"/>
        <v>3.6686732046316214E-2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157.34955171623869</v>
      </c>
      <c r="P29" s="9">
        <f t="shared" si="5"/>
        <v>5.7726408414216248</v>
      </c>
      <c r="Q29" s="12">
        <f t="shared" si="6"/>
        <v>0.57726408414216246</v>
      </c>
      <c r="R29" s="9">
        <f t="shared" si="7"/>
        <v>4.0532094166666672</v>
      </c>
      <c r="S29" s="13">
        <f t="shared" si="8"/>
        <v>0.14242148006675182</v>
      </c>
      <c r="T29" s="2">
        <f t="shared" si="9"/>
        <v>0.34</v>
      </c>
      <c r="U29" s="14">
        <f t="shared" si="10"/>
        <v>4.842330322269562E-2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6.1323303222695622E-2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9.5183114736269694</v>
      </c>
      <c r="E30" s="10">
        <f t="shared" si="18"/>
        <v>5.8260802079901604</v>
      </c>
      <c r="F30" s="7" t="s">
        <v>83</v>
      </c>
      <c r="G30" s="1">
        <v>5</v>
      </c>
      <c r="H30" s="9">
        <f t="shared" si="0"/>
        <v>9.5183114736269694</v>
      </c>
      <c r="I30" s="9">
        <f t="shared" si="1"/>
        <v>282.66831147362694</v>
      </c>
      <c r="J30" s="9">
        <f t="shared" si="2"/>
        <v>5.7876167883108849E-2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143.99806533107622</v>
      </c>
      <c r="O30" s="9">
        <f t="shared" si="19"/>
        <v>48.110939710407507</v>
      </c>
      <c r="P30" s="9">
        <f t="shared" si="5"/>
        <v>2.784476823693673</v>
      </c>
      <c r="Q30" s="12">
        <f t="shared" si="6"/>
        <v>0.27844768236936729</v>
      </c>
      <c r="R30" s="9">
        <f t="shared" si="7"/>
        <v>4.0532094166666672</v>
      </c>
      <c r="S30" s="13">
        <f t="shared" si="8"/>
        <v>6.8698074475105911E-2</v>
      </c>
      <c r="T30" s="2">
        <f t="shared" si="9"/>
        <v>0.34</v>
      </c>
      <c r="U30" s="14">
        <f t="shared" si="10"/>
        <v>2.3357345321536011E-2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3.6257345321536009E-2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10.7603127070448</v>
      </c>
      <c r="E31" s="10">
        <f t="shared" si="18"/>
        <v>9.5183114736269694</v>
      </c>
      <c r="F31" s="7" t="s">
        <v>85</v>
      </c>
      <c r="G31" s="1">
        <v>6</v>
      </c>
      <c r="H31" s="9">
        <f t="shared" si="0"/>
        <v>10.7603127070448</v>
      </c>
      <c r="I31" s="9">
        <f t="shared" si="1"/>
        <v>283.9103127070448</v>
      </c>
      <c r="J31" s="9">
        <f t="shared" si="2"/>
        <v>6.7288811835616621E-2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85.858557053380508</v>
      </c>
      <c r="P31" s="9">
        <f t="shared" si="5"/>
        <v>5.7773202900424749</v>
      </c>
      <c r="Q31" s="12">
        <f t="shared" si="6"/>
        <v>0.57773202900424747</v>
      </c>
      <c r="R31" s="9">
        <f t="shared" si="7"/>
        <v>4.0532094166666672</v>
      </c>
      <c r="S31" s="13">
        <f t="shared" si="8"/>
        <v>0.1425369305194624</v>
      </c>
      <c r="T31" s="2">
        <f t="shared" si="9"/>
        <v>0.34</v>
      </c>
      <c r="U31" s="14">
        <f t="shared" si="10"/>
        <v>4.846255637661722E-2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6.1362556376617222E-2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20.799020962493</v>
      </c>
      <c r="E32" s="10">
        <f t="shared" si="18"/>
        <v>10.7603127070448</v>
      </c>
      <c r="F32" s="7" t="s">
        <v>83</v>
      </c>
      <c r="G32" s="1">
        <v>7</v>
      </c>
      <c r="H32" s="9">
        <f t="shared" si="0"/>
        <v>20.799020962493</v>
      </c>
      <c r="I32" s="9">
        <f t="shared" si="1"/>
        <v>293.94902096249297</v>
      </c>
      <c r="J32" s="9">
        <f t="shared" si="2"/>
        <v>0.21706984947191788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120.61333093000471</v>
      </c>
      <c r="P32" s="9">
        <f t="shared" si="5"/>
        <v>26.181517589282738</v>
      </c>
      <c r="Q32" s="12">
        <f t="shared" si="6"/>
        <v>2.6181517589282741</v>
      </c>
      <c r="R32" s="9">
        <f t="shared" si="7"/>
        <v>4.0532094166666672</v>
      </c>
      <c r="S32" s="13">
        <f t="shared" si="8"/>
        <v>0.64594534596769615</v>
      </c>
      <c r="T32" s="2">
        <f t="shared" si="9"/>
        <v>0.34</v>
      </c>
      <c r="U32" s="14">
        <f t="shared" si="10"/>
        <v>0.21962141762901671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0.24527141762901672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19.0171806882861</v>
      </c>
      <c r="E33" s="10">
        <f t="shared" si="18"/>
        <v>20.799020962493</v>
      </c>
      <c r="F33" s="7" t="s">
        <v>83</v>
      </c>
      <c r="G33" s="1">
        <v>8</v>
      </c>
      <c r="H33" s="9">
        <f t="shared" si="0"/>
        <v>19.0171806882861</v>
      </c>
      <c r="I33" s="9">
        <f t="shared" si="1"/>
        <v>292.16718068828607</v>
      </c>
      <c r="J33" s="9">
        <f t="shared" si="2"/>
        <v>0.17736422128163637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134.96390750738863</v>
      </c>
      <c r="P33" s="9">
        <f t="shared" si="5"/>
        <v>23.937768356174779</v>
      </c>
      <c r="Q33" s="12">
        <f t="shared" si="6"/>
        <v>2.3937768356174778</v>
      </c>
      <c r="R33" s="9">
        <f t="shared" si="7"/>
        <v>4.0532094166666672</v>
      </c>
      <c r="S33" s="13">
        <f t="shared" si="8"/>
        <v>0.59058799818591756</v>
      </c>
      <c r="T33" s="2">
        <f t="shared" si="9"/>
        <v>0.34</v>
      </c>
      <c r="U33" s="14">
        <f t="shared" si="10"/>
        <v>0.20079991938321198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0.22644991938321199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19.3328104013241</v>
      </c>
      <c r="E34" s="10">
        <f t="shared" si="18"/>
        <v>19.0171806882861</v>
      </c>
      <c r="F34" s="7" t="s">
        <v>83</v>
      </c>
      <c r="G34" s="1">
        <v>9</v>
      </c>
      <c r="H34" s="9">
        <f t="shared" si="0"/>
        <v>19.3328104013241</v>
      </c>
      <c r="I34" s="9">
        <f t="shared" si="1"/>
        <v>292.48281040132406</v>
      </c>
      <c r="J34" s="9">
        <f t="shared" si="2"/>
        <v>0.183858944713437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151.55823331788051</v>
      </c>
      <c r="P34" s="9">
        <f t="shared" si="5"/>
        <v>27.865336840458379</v>
      </c>
      <c r="Q34" s="12">
        <f t="shared" si="6"/>
        <v>2.7865336840458381</v>
      </c>
      <c r="R34" s="9">
        <f t="shared" si="7"/>
        <v>4.0532094166666672</v>
      </c>
      <c r="S34" s="13">
        <f t="shared" si="8"/>
        <v>0.68748820936507771</v>
      </c>
      <c r="T34" s="2">
        <f t="shared" si="9"/>
        <v>0.34</v>
      </c>
      <c r="U34" s="14">
        <f t="shared" si="10"/>
        <v>0.23374599118412645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0.25939599118412643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13.7492393005592</v>
      </c>
      <c r="E35" s="10">
        <f t="shared" si="18"/>
        <v>19.3328104013241</v>
      </c>
      <c r="F35" s="7" t="s">
        <v>83</v>
      </c>
      <c r="G35" s="1">
        <v>10</v>
      </c>
      <c r="H35" s="9">
        <f t="shared" si="0"/>
        <v>13.7492393005592</v>
      </c>
      <c r="I35" s="9">
        <f t="shared" si="1"/>
        <v>286.8992393005592</v>
      </c>
      <c r="J35" s="9">
        <f t="shared" si="2"/>
        <v>9.6185983031522732E-2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164.22499064408879</v>
      </c>
      <c r="P35" s="9">
        <f t="shared" si="5"/>
        <v>15.796142163444303</v>
      </c>
      <c r="Q35" s="12">
        <f t="shared" si="6"/>
        <v>1.5796142163444304</v>
      </c>
      <c r="R35" s="9">
        <f t="shared" si="7"/>
        <v>4.0532094166666672</v>
      </c>
      <c r="S35" s="13">
        <f t="shared" si="8"/>
        <v>0.38971936901387511</v>
      </c>
      <c r="T35" s="2">
        <f t="shared" si="9"/>
        <v>0.34</v>
      </c>
      <c r="U35" s="14">
        <f t="shared" si="10"/>
        <v>0.13250458546471755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0.15815458546471756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9.9151628519301092</v>
      </c>
      <c r="E36" s="10">
        <f t="shared" si="18"/>
        <v>13.7492393005592</v>
      </c>
      <c r="F36" s="7" t="s">
        <v>83</v>
      </c>
      <c r="G36" s="1">
        <v>11</v>
      </c>
      <c r="H36" s="9">
        <f t="shared" si="0"/>
        <v>9.9151628519301092</v>
      </c>
      <c r="I36" s="9">
        <f t="shared" si="1"/>
        <v>283.0651628519301</v>
      </c>
      <c r="J36" s="9">
        <f t="shared" si="2"/>
        <v>6.0739743604277988E-2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141.00740605661227</v>
      </c>
      <c r="O36" s="9">
        <f t="shared" si="19"/>
        <v>47.953536590698889</v>
      </c>
      <c r="P36" s="9">
        <f t="shared" si="5"/>
        <v>2.9126855174374131</v>
      </c>
      <c r="Q36" s="12">
        <f t="shared" si="6"/>
        <v>0.29126855174374133</v>
      </c>
      <c r="R36" s="9">
        <f t="shared" si="7"/>
        <v>4.0532094166666672</v>
      </c>
      <c r="S36" s="13">
        <f t="shared" si="8"/>
        <v>7.1861214608367974E-2</v>
      </c>
      <c r="T36" s="2">
        <f t="shared" si="9"/>
        <v>0.34</v>
      </c>
      <c r="U36" s="14">
        <f t="shared" si="10"/>
        <v>2.4432812966845113E-2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3.7332812966845111E-2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5.5781428244260001</v>
      </c>
      <c r="E37" s="10">
        <f t="shared" si="18"/>
        <v>9.9151628519301092</v>
      </c>
      <c r="F37" s="7" t="s">
        <v>85</v>
      </c>
      <c r="G37" s="1">
        <v>12</v>
      </c>
      <c r="H37" s="9">
        <f t="shared" si="0"/>
        <v>5.5781428244260001</v>
      </c>
      <c r="I37" s="9">
        <f t="shared" si="1"/>
        <v>278.72814282442596</v>
      </c>
      <c r="J37" s="9">
        <f t="shared" si="2"/>
        <v>3.5565243510770936E-2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85.572945239928146</v>
      </c>
      <c r="P37" s="9">
        <f t="shared" si="5"/>
        <v>3.0434226353919112</v>
      </c>
      <c r="Q37" s="12">
        <f t="shared" si="6"/>
        <v>0.30434226353919114</v>
      </c>
      <c r="R37" s="9">
        <f t="shared" si="7"/>
        <v>4.0532094166666672</v>
      </c>
      <c r="S37" s="13">
        <f t="shared" si="8"/>
        <v>7.5086735535485907E-2</v>
      </c>
      <c r="T37" s="2">
        <f t="shared" si="9"/>
        <v>0.34</v>
      </c>
      <c r="U37" s="14">
        <f t="shared" si="10"/>
        <v>2.5529490082065211E-2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3.8429490082065212E-2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2.1246346208042</v>
      </c>
      <c r="E38" s="10">
        <f t="shared" si="18"/>
        <v>5.5781428244260001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2.0454492775161301</v>
      </c>
      <c r="E42" s="7"/>
      <c r="F42" s="7"/>
      <c r="G42" s="1">
        <v>1</v>
      </c>
      <c r="H42" s="9">
        <f t="shared" ref="H42:H53" si="20">E43</f>
        <v>2.0454492775161301</v>
      </c>
      <c r="I42" s="9">
        <f t="shared" ref="I42:I53" si="21">H42+273.15</f>
        <v>275.1954492775161</v>
      </c>
      <c r="J42" s="9">
        <f t="shared" ref="J42:J53" si="22">EXP(($C$15*(I42-$C$13))/($C$16*I42*$C$13))</f>
        <v>2.2712914672421824E-2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1.3367969841887271</v>
      </c>
      <c r="Q42" s="12">
        <f t="shared" ref="Q42:Q53" si="26">P42*$B$44</f>
        <v>0.3208312762052945</v>
      </c>
      <c r="R42" s="9">
        <f t="shared" ref="R42:R53" si="27">L42*$B$44</f>
        <v>14.125500000000001</v>
      </c>
      <c r="S42" s="13">
        <f t="shared" ref="S42:S53" si="28">Q42/R42</f>
        <v>2.2712914672421824E-2</v>
      </c>
      <c r="T42" s="2">
        <f t="shared" ref="T42:T53" si="29">$B$43/100</f>
        <v>0.43</v>
      </c>
      <c r="U42" s="14">
        <f t="shared" ref="U42:U53" si="30">S42*T42</f>
        <v>9.7665533091413834E-3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1.818655330914138E-2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113920.83333333333</v>
      </c>
      <c r="AU42" s="1">
        <f t="shared" ref="AU42:AU53" si="38">AT42*10000*AS42*0.67*AR42*AQ42</f>
        <v>455998831.45076662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-1.47507094047834</v>
      </c>
      <c r="E43" s="10">
        <f t="shared" ref="E43:E54" si="40">D42</f>
        <v>2.0454492775161301</v>
      </c>
      <c r="F43" s="7" t="s">
        <v>83</v>
      </c>
      <c r="G43" s="1">
        <v>2</v>
      </c>
      <c r="H43" s="9">
        <f t="shared" si="20"/>
        <v>-1.47507094047834</v>
      </c>
      <c r="I43" s="9">
        <f t="shared" si="21"/>
        <v>271.67492905952162</v>
      </c>
      <c r="J43" s="9">
        <f t="shared" si="22"/>
        <v>1.4359929503116826E-2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116.37570301581128</v>
      </c>
      <c r="P43" s="9">
        <f t="shared" si="25"/>
        <v>1.6711468911827103</v>
      </c>
      <c r="Q43" s="12">
        <f t="shared" si="26"/>
        <v>0.40107525388385046</v>
      </c>
      <c r="R43" s="9">
        <f t="shared" si="27"/>
        <v>14.125500000000001</v>
      </c>
      <c r="S43" s="13">
        <f t="shared" si="28"/>
        <v>2.8393703152727368E-2</v>
      </c>
      <c r="T43" s="2">
        <f t="shared" si="29"/>
        <v>0.43</v>
      </c>
      <c r="U43" s="14">
        <f t="shared" si="30"/>
        <v>1.2209292355672767E-2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2.0629292355672766E-2</v>
      </c>
      <c r="AR43" s="9">
        <f t="shared" si="35"/>
        <v>136.875</v>
      </c>
      <c r="AS43" s="1">
        <f t="shared" si="36"/>
        <v>0.24</v>
      </c>
      <c r="AT43" s="1">
        <f t="shared" si="37"/>
        <v>113920.83333333333</v>
      </c>
      <c r="AU43" s="1">
        <f t="shared" si="38"/>
        <v>517246618.85848737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2.0242479121670098</v>
      </c>
      <c r="E44" s="10">
        <f t="shared" si="40"/>
        <v>-1.47507094047834</v>
      </c>
      <c r="F44" s="7" t="s">
        <v>83</v>
      </c>
      <c r="G44" s="1">
        <v>3</v>
      </c>
      <c r="H44" s="9">
        <f t="shared" si="20"/>
        <v>2.0242479121670098</v>
      </c>
      <c r="I44" s="9">
        <f t="shared" si="21"/>
        <v>275.174247912167</v>
      </c>
      <c r="J44" s="9">
        <f t="shared" si="22"/>
        <v>2.2651082911872407E-2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173.56080612462858</v>
      </c>
      <c r="P44" s="9">
        <f t="shared" si="25"/>
        <v>3.9313402097803745</v>
      </c>
      <c r="Q44" s="12">
        <f t="shared" si="26"/>
        <v>0.94352165034728985</v>
      </c>
      <c r="R44" s="9">
        <f t="shared" si="27"/>
        <v>14.125500000000001</v>
      </c>
      <c r="S44" s="13">
        <f t="shared" si="28"/>
        <v>6.67956284979144E-2</v>
      </c>
      <c r="T44" s="2">
        <f t="shared" si="29"/>
        <v>0.43</v>
      </c>
      <c r="U44" s="14">
        <f t="shared" si="30"/>
        <v>2.872212025410319E-2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3.7142120254103191E-2</v>
      </c>
      <c r="AR44" s="9">
        <f t="shared" si="35"/>
        <v>136.875</v>
      </c>
      <c r="AS44" s="1">
        <f t="shared" si="36"/>
        <v>0.24</v>
      </c>
      <c r="AT44" s="1">
        <f t="shared" si="37"/>
        <v>113920.83333333333</v>
      </c>
      <c r="AU44" s="1">
        <f t="shared" si="38"/>
        <v>931279453.86780488</v>
      </c>
    </row>
    <row r="45" spans="1:48" x14ac:dyDescent="0.15">
      <c r="C45" s="7">
        <v>3</v>
      </c>
      <c r="D45" s="7">
        <f t="shared" si="39"/>
        <v>5.8260802079901604</v>
      </c>
      <c r="E45" s="10">
        <f t="shared" si="40"/>
        <v>2.0242479121670098</v>
      </c>
      <c r="F45" s="7" t="s">
        <v>83</v>
      </c>
      <c r="G45" s="1">
        <v>4</v>
      </c>
      <c r="H45" s="9">
        <f t="shared" si="20"/>
        <v>5.8260802079901604</v>
      </c>
      <c r="I45" s="9">
        <f t="shared" si="21"/>
        <v>278.97608020799015</v>
      </c>
      <c r="J45" s="9">
        <f t="shared" si="22"/>
        <v>3.6686732046316214E-2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228.48571591484819</v>
      </c>
      <c r="P45" s="9">
        <f t="shared" si="25"/>
        <v>8.3823942361787633</v>
      </c>
      <c r="Q45" s="12">
        <f t="shared" si="26"/>
        <v>2.0117746166829029</v>
      </c>
      <c r="R45" s="9">
        <f t="shared" si="27"/>
        <v>14.125500000000001</v>
      </c>
      <c r="S45" s="13">
        <f t="shared" si="28"/>
        <v>0.14242148006675182</v>
      </c>
      <c r="T45" s="2">
        <f t="shared" si="29"/>
        <v>0.43</v>
      </c>
      <c r="U45" s="14">
        <f t="shared" si="30"/>
        <v>6.1241236428703279E-2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6.9661236428703283E-2</v>
      </c>
      <c r="AR45" s="9">
        <f t="shared" si="35"/>
        <v>136.875</v>
      </c>
      <c r="AS45" s="1">
        <f t="shared" si="36"/>
        <v>0.24</v>
      </c>
      <c r="AT45" s="1">
        <f t="shared" si="37"/>
        <v>113920.83333333333</v>
      </c>
      <c r="AU45" s="1">
        <f t="shared" si="38"/>
        <v>1746644450.3773856</v>
      </c>
    </row>
    <row r="46" spans="1:48" x14ac:dyDescent="0.15">
      <c r="C46" s="7">
        <v>4</v>
      </c>
      <c r="D46" s="7">
        <f t="shared" si="39"/>
        <v>9.5183114736269694</v>
      </c>
      <c r="E46" s="10">
        <f t="shared" si="40"/>
        <v>5.8260802079901604</v>
      </c>
      <c r="F46" s="7" t="s">
        <v>83</v>
      </c>
      <c r="G46" s="1">
        <v>5</v>
      </c>
      <c r="H46" s="9">
        <f t="shared" si="20"/>
        <v>9.5183114736269694</v>
      </c>
      <c r="I46" s="9">
        <f t="shared" si="21"/>
        <v>282.66831147362694</v>
      </c>
      <c r="J46" s="9">
        <f t="shared" si="22"/>
        <v>5.7876167883108849E-2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209.09815559473594</v>
      </c>
      <c r="O46" s="9">
        <f t="shared" si="41"/>
        <v>69.861416083933477</v>
      </c>
      <c r="P46" s="9">
        <f t="shared" si="25"/>
        <v>4.0433110458254546</v>
      </c>
      <c r="Q46" s="12">
        <f t="shared" si="26"/>
        <v>0.97039465099810907</v>
      </c>
      <c r="R46" s="9">
        <f t="shared" si="27"/>
        <v>14.125500000000001</v>
      </c>
      <c r="S46" s="13">
        <f t="shared" si="28"/>
        <v>6.8698074475105939E-2</v>
      </c>
      <c r="T46" s="2">
        <f t="shared" si="29"/>
        <v>0.43</v>
      </c>
      <c r="U46" s="14">
        <f t="shared" si="30"/>
        <v>2.9540172024295552E-2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3.7960172024295552E-2</v>
      </c>
      <c r="AR46" s="9">
        <f t="shared" si="35"/>
        <v>136.875</v>
      </c>
      <c r="AS46" s="1">
        <f t="shared" si="36"/>
        <v>0.24</v>
      </c>
      <c r="AT46" s="1">
        <f t="shared" si="37"/>
        <v>113920.83333333333</v>
      </c>
      <c r="AU46" s="1">
        <f t="shared" si="38"/>
        <v>951790797.87747204</v>
      </c>
    </row>
    <row r="47" spans="1:48" x14ac:dyDescent="0.15">
      <c r="C47" s="7">
        <v>5</v>
      </c>
      <c r="D47" s="7">
        <f t="shared" si="39"/>
        <v>10.7603127070448</v>
      </c>
      <c r="E47" s="10">
        <f t="shared" si="40"/>
        <v>9.5183114736269694</v>
      </c>
      <c r="F47" s="7" t="s">
        <v>85</v>
      </c>
      <c r="G47" s="1">
        <v>6</v>
      </c>
      <c r="H47" s="9">
        <f t="shared" si="20"/>
        <v>10.7603127070448</v>
      </c>
      <c r="I47" s="9">
        <f t="shared" si="21"/>
        <v>283.9103127070448</v>
      </c>
      <c r="J47" s="9">
        <f t="shared" si="22"/>
        <v>6.7288811835616621E-2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124.67435503810802</v>
      </c>
      <c r="P47" s="9">
        <f t="shared" si="25"/>
        <v>8.3891892168861109</v>
      </c>
      <c r="Q47" s="12">
        <f t="shared" si="26"/>
        <v>2.0134054120526663</v>
      </c>
      <c r="R47" s="9">
        <f t="shared" si="27"/>
        <v>14.125500000000001</v>
      </c>
      <c r="S47" s="13">
        <f t="shared" si="28"/>
        <v>0.1425369305194624</v>
      </c>
      <c r="T47" s="2">
        <f t="shared" si="29"/>
        <v>0.43</v>
      </c>
      <c r="U47" s="14">
        <f t="shared" si="30"/>
        <v>6.1290880123368828E-2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6.9710880123368832E-2</v>
      </c>
      <c r="AR47" s="9">
        <f t="shared" si="35"/>
        <v>136.875</v>
      </c>
      <c r="AS47" s="1">
        <f t="shared" si="36"/>
        <v>0.24</v>
      </c>
      <c r="AT47" s="1">
        <f t="shared" si="37"/>
        <v>113920.83333333333</v>
      </c>
      <c r="AU47" s="1">
        <f t="shared" si="38"/>
        <v>1747889186.8797667</v>
      </c>
    </row>
    <row r="48" spans="1:48" x14ac:dyDescent="0.15">
      <c r="C48" s="7">
        <v>6</v>
      </c>
      <c r="D48" s="7">
        <f t="shared" si="39"/>
        <v>20.799020962493</v>
      </c>
      <c r="E48" s="10">
        <f t="shared" si="40"/>
        <v>10.7603127070448</v>
      </c>
      <c r="F48" s="7" t="s">
        <v>83</v>
      </c>
      <c r="G48" s="1">
        <v>7</v>
      </c>
      <c r="H48" s="9">
        <f t="shared" si="20"/>
        <v>20.799020962493</v>
      </c>
      <c r="I48" s="9">
        <f t="shared" si="21"/>
        <v>293.94902096249297</v>
      </c>
      <c r="J48" s="9">
        <f t="shared" si="22"/>
        <v>0.21706984947191788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175.14141582122193</v>
      </c>
      <c r="P48" s="9">
        <f t="shared" si="25"/>
        <v>38.017920768611219</v>
      </c>
      <c r="Q48" s="12">
        <f t="shared" si="26"/>
        <v>9.1243009844666929</v>
      </c>
      <c r="R48" s="9">
        <f t="shared" si="27"/>
        <v>14.125500000000001</v>
      </c>
      <c r="S48" s="13">
        <f t="shared" si="28"/>
        <v>0.64594534596769615</v>
      </c>
      <c r="T48" s="2">
        <f t="shared" si="29"/>
        <v>0.43</v>
      </c>
      <c r="U48" s="14">
        <f t="shared" si="30"/>
        <v>0.27775649876610936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0.29335649876610936</v>
      </c>
      <c r="AR48" s="9">
        <f t="shared" si="35"/>
        <v>136.875</v>
      </c>
      <c r="AS48" s="1">
        <f t="shared" si="36"/>
        <v>0.24</v>
      </c>
      <c r="AT48" s="1">
        <f t="shared" si="37"/>
        <v>113920.83333333333</v>
      </c>
      <c r="AU48" s="1">
        <f t="shared" si="38"/>
        <v>7355446541.2968159</v>
      </c>
    </row>
    <row r="49" spans="1:48" x14ac:dyDescent="0.15">
      <c r="C49" s="7">
        <v>7</v>
      </c>
      <c r="D49" s="7">
        <f t="shared" si="39"/>
        <v>19.0171806882861</v>
      </c>
      <c r="E49" s="10">
        <f t="shared" si="40"/>
        <v>20.799020962493</v>
      </c>
      <c r="F49" s="7" t="s">
        <v>83</v>
      </c>
      <c r="G49" s="1">
        <v>8</v>
      </c>
      <c r="H49" s="9">
        <f t="shared" si="20"/>
        <v>19.0171806882861</v>
      </c>
      <c r="I49" s="9">
        <f t="shared" si="21"/>
        <v>292.16718068828607</v>
      </c>
      <c r="J49" s="9">
        <f t="shared" si="22"/>
        <v>0.17736422128163637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195.9797450526107</v>
      </c>
      <c r="P49" s="9">
        <f t="shared" si="25"/>
        <v>34.759794868229925</v>
      </c>
      <c r="Q49" s="12">
        <f t="shared" si="26"/>
        <v>8.3423507683751819</v>
      </c>
      <c r="R49" s="9">
        <f t="shared" si="27"/>
        <v>14.125500000000001</v>
      </c>
      <c r="S49" s="13">
        <f t="shared" si="28"/>
        <v>0.59058799818591778</v>
      </c>
      <c r="T49" s="2">
        <f t="shared" si="29"/>
        <v>0.43</v>
      </c>
      <c r="U49" s="14">
        <f t="shared" si="30"/>
        <v>0.25395283921994466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0.26955283921994466</v>
      </c>
      <c r="AR49" s="9">
        <f t="shared" si="35"/>
        <v>136.875</v>
      </c>
      <c r="AS49" s="1">
        <f t="shared" si="36"/>
        <v>0.24</v>
      </c>
      <c r="AT49" s="1">
        <f t="shared" si="37"/>
        <v>113920.83333333333</v>
      </c>
      <c r="AU49" s="1">
        <f t="shared" si="38"/>
        <v>6758607725.6732388</v>
      </c>
    </row>
    <row r="50" spans="1:48" x14ac:dyDescent="0.15">
      <c r="C50" s="7">
        <v>8</v>
      </c>
      <c r="D50" s="7">
        <f t="shared" si="39"/>
        <v>19.3328104013241</v>
      </c>
      <c r="E50" s="10">
        <f t="shared" si="40"/>
        <v>19.0171806882861</v>
      </c>
      <c r="F50" s="7" t="s">
        <v>83</v>
      </c>
      <c r="G50" s="1">
        <v>9</v>
      </c>
      <c r="H50" s="9">
        <f t="shared" si="20"/>
        <v>19.3328104013241</v>
      </c>
      <c r="I50" s="9">
        <f t="shared" si="21"/>
        <v>292.48281040132406</v>
      </c>
      <c r="J50" s="9">
        <f t="shared" si="22"/>
        <v>0.183858944713437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220.07620018438078</v>
      </c>
      <c r="P50" s="9">
        <f t="shared" si="25"/>
        <v>40.462977922443358</v>
      </c>
      <c r="Q50" s="12">
        <f t="shared" si="26"/>
        <v>9.7111147013864052</v>
      </c>
      <c r="R50" s="9">
        <f t="shared" si="27"/>
        <v>14.125500000000001</v>
      </c>
      <c r="S50" s="13">
        <f t="shared" si="28"/>
        <v>0.68748820936507771</v>
      </c>
      <c r="T50" s="2">
        <f t="shared" si="29"/>
        <v>0.43</v>
      </c>
      <c r="U50" s="14">
        <f t="shared" si="30"/>
        <v>0.29561993002698339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0.31121993002698339</v>
      </c>
      <c r="AR50" s="9">
        <f t="shared" si="35"/>
        <v>136.875</v>
      </c>
      <c r="AS50" s="1">
        <f t="shared" si="36"/>
        <v>0.24</v>
      </c>
      <c r="AT50" s="1">
        <f t="shared" si="37"/>
        <v>113920.83333333333</v>
      </c>
      <c r="AU50" s="1">
        <f t="shared" si="38"/>
        <v>7803343602.5044088</v>
      </c>
    </row>
    <row r="51" spans="1:48" x14ac:dyDescent="0.15">
      <c r="C51" s="7">
        <v>9</v>
      </c>
      <c r="D51" s="7">
        <f t="shared" si="39"/>
        <v>13.7492393005592</v>
      </c>
      <c r="E51" s="10">
        <f t="shared" si="40"/>
        <v>19.3328104013241</v>
      </c>
      <c r="F51" s="7" t="s">
        <v>83</v>
      </c>
      <c r="G51" s="1">
        <v>10</v>
      </c>
      <c r="H51" s="9">
        <f t="shared" si="20"/>
        <v>13.7492393005592</v>
      </c>
      <c r="I51" s="9">
        <f t="shared" si="21"/>
        <v>286.8992393005592</v>
      </c>
      <c r="J51" s="9">
        <f t="shared" si="22"/>
        <v>9.6185983031522732E-2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238.46947226193743</v>
      </c>
      <c r="P51" s="9">
        <f t="shared" si="25"/>
        <v>22.937420612522892</v>
      </c>
      <c r="Q51" s="12">
        <f t="shared" si="26"/>
        <v>5.5049809470054942</v>
      </c>
      <c r="R51" s="9">
        <f t="shared" si="27"/>
        <v>14.125500000000001</v>
      </c>
      <c r="S51" s="13">
        <f t="shared" si="28"/>
        <v>0.38971936901387522</v>
      </c>
      <c r="T51" s="2">
        <f t="shared" si="29"/>
        <v>0.43</v>
      </c>
      <c r="U51" s="14">
        <f t="shared" si="30"/>
        <v>0.16757932867596634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0.18317932867596631</v>
      </c>
      <c r="AR51" s="9">
        <f t="shared" si="35"/>
        <v>136.875</v>
      </c>
      <c r="AS51" s="1">
        <f t="shared" si="36"/>
        <v>0.24</v>
      </c>
      <c r="AT51" s="1">
        <f t="shared" si="37"/>
        <v>113920.83333333333</v>
      </c>
      <c r="AU51" s="1">
        <f t="shared" si="38"/>
        <v>4592929644.3538218</v>
      </c>
    </row>
    <row r="52" spans="1:48" x14ac:dyDescent="0.15">
      <c r="C52" s="7">
        <v>10</v>
      </c>
      <c r="D52" s="7">
        <f t="shared" si="39"/>
        <v>9.9151628519301092</v>
      </c>
      <c r="E52" s="10">
        <f t="shared" si="40"/>
        <v>13.7492393005592</v>
      </c>
      <c r="F52" s="7" t="s">
        <v>83</v>
      </c>
      <c r="G52" s="1">
        <v>11</v>
      </c>
      <c r="H52" s="9">
        <f t="shared" si="20"/>
        <v>9.9151628519301092</v>
      </c>
      <c r="I52" s="9">
        <f t="shared" si="21"/>
        <v>283.0651628519301</v>
      </c>
      <c r="J52" s="9">
        <f t="shared" si="22"/>
        <v>6.0739743604277988E-2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204.75544906694381</v>
      </c>
      <c r="O52" s="9">
        <f t="shared" si="41"/>
        <v>69.632852582470719</v>
      </c>
      <c r="P52" s="9">
        <f t="shared" si="25"/>
        <v>4.2294816122937577</v>
      </c>
      <c r="Q52" s="12">
        <f t="shared" si="26"/>
        <v>1.0150755869505019</v>
      </c>
      <c r="R52" s="9">
        <f t="shared" si="27"/>
        <v>14.125500000000001</v>
      </c>
      <c r="S52" s="13">
        <f t="shared" si="28"/>
        <v>7.1861214608367974E-2</v>
      </c>
      <c r="T52" s="2">
        <f t="shared" si="29"/>
        <v>0.43</v>
      </c>
      <c r="U52" s="14">
        <f t="shared" si="30"/>
        <v>3.0900322281598228E-2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3.9320322281598229E-2</v>
      </c>
      <c r="AR52" s="9">
        <f t="shared" si="35"/>
        <v>136.875</v>
      </c>
      <c r="AS52" s="1">
        <f t="shared" si="36"/>
        <v>0.24</v>
      </c>
      <c r="AT52" s="1">
        <f t="shared" si="37"/>
        <v>113920.83333333333</v>
      </c>
      <c r="AU52" s="1">
        <f t="shared" si="38"/>
        <v>985894397.2447983</v>
      </c>
    </row>
    <row r="53" spans="1:48" x14ac:dyDescent="0.15">
      <c r="C53" s="7">
        <v>11</v>
      </c>
      <c r="D53" s="7">
        <f t="shared" si="39"/>
        <v>5.5781428244260001</v>
      </c>
      <c r="E53" s="10">
        <f t="shared" si="40"/>
        <v>9.9151628519301092</v>
      </c>
      <c r="F53" s="7" t="s">
        <v>85</v>
      </c>
      <c r="G53" s="1">
        <v>12</v>
      </c>
      <c r="H53" s="9">
        <f t="shared" si="20"/>
        <v>5.5781428244260001</v>
      </c>
      <c r="I53" s="9">
        <f t="shared" si="21"/>
        <v>278.72814282442596</v>
      </c>
      <c r="J53" s="9">
        <f t="shared" si="22"/>
        <v>3.5565243510770936E-2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124.25962097017695</v>
      </c>
      <c r="P53" s="9">
        <f t="shared" si="25"/>
        <v>4.4193236783604419</v>
      </c>
      <c r="Q53" s="12">
        <f t="shared" si="26"/>
        <v>1.0606376828065061</v>
      </c>
      <c r="R53" s="9">
        <f t="shared" si="27"/>
        <v>14.125500000000001</v>
      </c>
      <c r="S53" s="13">
        <f t="shared" si="28"/>
        <v>7.5086735535485893E-2</v>
      </c>
      <c r="T53" s="2">
        <f t="shared" si="29"/>
        <v>0.43</v>
      </c>
      <c r="U53" s="14">
        <f t="shared" si="30"/>
        <v>3.2287296280258934E-2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4.0707296280258931E-2</v>
      </c>
      <c r="AR53" s="9">
        <f t="shared" si="35"/>
        <v>136.875</v>
      </c>
      <c r="AS53" s="1">
        <f t="shared" si="36"/>
        <v>0.24</v>
      </c>
      <c r="AT53" s="1">
        <f t="shared" si="37"/>
        <v>113920.83333333333</v>
      </c>
      <c r="AU53" s="1">
        <f t="shared" si="38"/>
        <v>1020670559.1646039</v>
      </c>
      <c r="AV53" s="1">
        <f>SUM(AU42:AU53)</f>
        <v>34867741809.54937</v>
      </c>
    </row>
    <row r="54" spans="1:48" x14ac:dyDescent="0.15">
      <c r="C54" s="7">
        <v>12</v>
      </c>
      <c r="D54" s="7">
        <f t="shared" si="39"/>
        <v>2.1246346208042</v>
      </c>
      <c r="E54" s="10">
        <f t="shared" si="40"/>
        <v>5.5781428244260001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2.0454492775161301</v>
      </c>
      <c r="E58" s="7"/>
      <c r="F58" s="7"/>
      <c r="G58" s="1">
        <v>1</v>
      </c>
      <c r="H58" s="9">
        <f t="shared" ref="H58:H69" si="42">E59</f>
        <v>2.0454492775161301</v>
      </c>
      <c r="I58" s="9">
        <f t="shared" ref="I58:I69" si="43">H58+273.15</f>
        <v>275.1954492775161</v>
      </c>
      <c r="J58" s="9">
        <f t="shared" ref="J58:J69" si="44">EXP(($C$15*(I58-$C$13))/($C$16*I58*$C$13))</f>
        <v>2.2712914672421824E-2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2.2659917871519506E-3</v>
      </c>
      <c r="Q58" s="12">
        <f t="shared" ref="Q58:Q69" si="48">P58*$B$60</f>
        <v>4.3053843955887059E-4</v>
      </c>
      <c r="R58" s="9">
        <f t="shared" ref="R58:R69" si="49">L58*$B$60</f>
        <v>1.8955666666666669E-2</v>
      </c>
      <c r="S58" s="13">
        <f t="shared" ref="S58:S69" si="50">Q58/R58</f>
        <v>2.271291467242182E-2</v>
      </c>
      <c r="T58" s="2">
        <f t="shared" ref="T58:T69" si="51">$B$59/100</f>
        <v>0.01</v>
      </c>
      <c r="U58" s="14">
        <f t="shared" ref="U58:U69" si="52">S58*T58</f>
        <v>2.2712914672421821E-4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1.2227129146724218E-2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17755.833333333332</v>
      </c>
      <c r="AU58" s="1">
        <f t="shared" ref="AU58:AU69" si="59">AT58*10000*AS58*0.67*AR58*AQ58</f>
        <v>2757270.8215685515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-1.47507094047834</v>
      </c>
      <c r="E59" s="10">
        <f t="shared" ref="E59:E70" si="61">D58</f>
        <v>2.0454492775161301</v>
      </c>
      <c r="F59" s="7" t="s">
        <v>83</v>
      </c>
      <c r="G59" s="1">
        <v>2</v>
      </c>
      <c r="H59" s="9">
        <f t="shared" si="42"/>
        <v>-1.47507094047834</v>
      </c>
      <c r="I59" s="9">
        <f t="shared" si="43"/>
        <v>271.67492905952162</v>
      </c>
      <c r="J59" s="9">
        <f t="shared" si="44"/>
        <v>1.4359929503116826E-2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0.19726734154618139</v>
      </c>
      <c r="P59" s="9">
        <f t="shared" si="47"/>
        <v>2.8327451178704337E-3</v>
      </c>
      <c r="Q59" s="12">
        <f t="shared" si="48"/>
        <v>5.3822157239538236E-4</v>
      </c>
      <c r="R59" s="9">
        <f t="shared" si="49"/>
        <v>1.8955666666666669E-2</v>
      </c>
      <c r="S59" s="13">
        <f t="shared" si="50"/>
        <v>2.8393703152727361E-2</v>
      </c>
      <c r="T59" s="2">
        <f t="shared" si="51"/>
        <v>0.01</v>
      </c>
      <c r="U59" s="14">
        <f t="shared" si="52"/>
        <v>2.8393703152727363E-4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1.2283937031527274E-2</v>
      </c>
      <c r="AR59" s="9">
        <f t="shared" si="56"/>
        <v>9.9766666666666666</v>
      </c>
      <c r="AS59" s="1">
        <f t="shared" si="57"/>
        <v>0.19</v>
      </c>
      <c r="AT59" s="1">
        <f t="shared" si="58"/>
        <v>17755.833333333332</v>
      </c>
      <c r="AU59" s="1">
        <f t="shared" si="59"/>
        <v>2770081.2467569085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2.0242479121670098</v>
      </c>
      <c r="E60" s="10">
        <f t="shared" si="61"/>
        <v>-1.47507094047834</v>
      </c>
      <c r="F60" s="7" t="s">
        <v>83</v>
      </c>
      <c r="G60" s="1">
        <v>3</v>
      </c>
      <c r="H60" s="9">
        <f t="shared" si="42"/>
        <v>2.0242479121670098</v>
      </c>
      <c r="I60" s="9">
        <f t="shared" si="43"/>
        <v>275.174247912167</v>
      </c>
      <c r="J60" s="9">
        <f t="shared" si="44"/>
        <v>2.2651082911872407E-2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0.29420126309497763</v>
      </c>
      <c r="P60" s="9">
        <f t="shared" si="47"/>
        <v>6.6639772031419258E-3</v>
      </c>
      <c r="Q60" s="12">
        <f t="shared" si="48"/>
        <v>1.2661556685969659E-3</v>
      </c>
      <c r="R60" s="9">
        <f t="shared" si="49"/>
        <v>1.8955666666666669E-2</v>
      </c>
      <c r="S60" s="13">
        <f t="shared" si="50"/>
        <v>6.6795628497914386E-2</v>
      </c>
      <c r="T60" s="2">
        <f t="shared" si="51"/>
        <v>0.01</v>
      </c>
      <c r="U60" s="14">
        <f t="shared" si="52"/>
        <v>6.6795628497914384E-4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1.2667956284979144E-2</v>
      </c>
      <c r="AR60" s="9">
        <f t="shared" si="56"/>
        <v>9.9766666666666666</v>
      </c>
      <c r="AS60" s="1">
        <f t="shared" si="57"/>
        <v>0.19</v>
      </c>
      <c r="AT60" s="1">
        <f t="shared" si="58"/>
        <v>17755.833333333332</v>
      </c>
      <c r="AU60" s="1">
        <f t="shared" si="59"/>
        <v>2856679.2592386086</v>
      </c>
    </row>
    <row r="61" spans="1:48" x14ac:dyDescent="0.15">
      <c r="C61" s="7">
        <v>3</v>
      </c>
      <c r="D61" s="7">
        <f t="shared" si="60"/>
        <v>5.8260802079901604</v>
      </c>
      <c r="E61" s="10">
        <f t="shared" si="61"/>
        <v>2.0242479121670098</v>
      </c>
      <c r="F61" s="7" t="s">
        <v>83</v>
      </c>
      <c r="G61" s="1">
        <v>4</v>
      </c>
      <c r="H61" s="9">
        <f t="shared" si="42"/>
        <v>5.8260802079901604</v>
      </c>
      <c r="I61" s="9">
        <f t="shared" si="43"/>
        <v>278.97608020799015</v>
      </c>
      <c r="J61" s="9">
        <f t="shared" si="44"/>
        <v>3.6686732046316214E-2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0.38730395255850236</v>
      </c>
      <c r="P61" s="9">
        <f t="shared" si="47"/>
        <v>1.4208916327992944E-2</v>
      </c>
      <c r="Q61" s="12">
        <f t="shared" si="48"/>
        <v>2.6996941023186595E-3</v>
      </c>
      <c r="R61" s="9">
        <f t="shared" si="49"/>
        <v>1.8955666666666669E-2</v>
      </c>
      <c r="S61" s="13">
        <f t="shared" si="50"/>
        <v>0.14242148006675184</v>
      </c>
      <c r="T61" s="2">
        <f t="shared" si="51"/>
        <v>0.01</v>
      </c>
      <c r="U61" s="14">
        <f t="shared" si="52"/>
        <v>1.4242148006675184E-3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1.3424214800667519E-2</v>
      </c>
      <c r="AR61" s="9">
        <f t="shared" si="56"/>
        <v>9.9766666666666666</v>
      </c>
      <c r="AS61" s="1">
        <f t="shared" si="57"/>
        <v>0.19</v>
      </c>
      <c r="AT61" s="1">
        <f t="shared" si="58"/>
        <v>17755.833333333332</v>
      </c>
      <c r="AU61" s="1">
        <f t="shared" si="59"/>
        <v>3027218.844929412</v>
      </c>
    </row>
    <row r="62" spans="1:48" x14ac:dyDescent="0.15">
      <c r="C62" s="7">
        <v>4</v>
      </c>
      <c r="D62" s="7">
        <f t="shared" si="60"/>
        <v>9.5183114736269694</v>
      </c>
      <c r="E62" s="10">
        <f t="shared" si="61"/>
        <v>5.8260802079901604</v>
      </c>
      <c r="F62" s="7" t="s">
        <v>83</v>
      </c>
      <c r="G62" s="1">
        <v>5</v>
      </c>
      <c r="H62" s="9">
        <f t="shared" si="42"/>
        <v>9.5183114736269694</v>
      </c>
      <c r="I62" s="9">
        <f t="shared" si="43"/>
        <v>282.66831147362694</v>
      </c>
      <c r="J62" s="9">
        <f t="shared" si="44"/>
        <v>5.7876167883108849E-2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0.35444028441898395</v>
      </c>
      <c r="O62" s="9">
        <f t="shared" si="62"/>
        <v>0.11842141847819215</v>
      </c>
      <c r="P62" s="9">
        <f t="shared" si="47"/>
        <v>6.8537778967997379E-3</v>
      </c>
      <c r="Q62" s="12">
        <f t="shared" si="48"/>
        <v>1.3022178003919502E-3</v>
      </c>
      <c r="R62" s="9">
        <f t="shared" si="49"/>
        <v>1.8955666666666669E-2</v>
      </c>
      <c r="S62" s="13">
        <f t="shared" si="50"/>
        <v>6.8698074475105952E-2</v>
      </c>
      <c r="T62" s="2">
        <f t="shared" si="51"/>
        <v>0.01</v>
      </c>
      <c r="U62" s="14">
        <f t="shared" si="52"/>
        <v>6.8698074475105955E-4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1.268698074475106E-2</v>
      </c>
      <c r="AR62" s="9">
        <f t="shared" si="56"/>
        <v>9.9766666666666666</v>
      </c>
      <c r="AS62" s="1">
        <f t="shared" si="57"/>
        <v>0.19</v>
      </c>
      <c r="AT62" s="1">
        <f t="shared" si="58"/>
        <v>17755.833333333332</v>
      </c>
      <c r="AU62" s="1">
        <f t="shared" si="59"/>
        <v>2860969.3576906449</v>
      </c>
    </row>
    <row r="63" spans="1:48" x14ac:dyDescent="0.15">
      <c r="C63" s="7">
        <v>5</v>
      </c>
      <c r="D63" s="7">
        <f t="shared" si="60"/>
        <v>10.7603127070448</v>
      </c>
      <c r="E63" s="10">
        <f t="shared" si="61"/>
        <v>9.5183114736269694</v>
      </c>
      <c r="F63" s="7" t="s">
        <v>85</v>
      </c>
      <c r="G63" s="1">
        <v>6</v>
      </c>
      <c r="H63" s="9">
        <f t="shared" si="42"/>
        <v>10.7603127070448</v>
      </c>
      <c r="I63" s="9">
        <f t="shared" si="43"/>
        <v>283.9103127070448</v>
      </c>
      <c r="J63" s="9">
        <f t="shared" si="44"/>
        <v>6.7288811835616621E-2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0.21133430724805907</v>
      </c>
      <c r="P63" s="9">
        <f t="shared" si="47"/>
        <v>1.4220434434825038E-2</v>
      </c>
      <c r="Q63" s="12">
        <f t="shared" si="48"/>
        <v>2.7018825426167572E-3</v>
      </c>
      <c r="R63" s="9">
        <f t="shared" si="49"/>
        <v>1.8955666666666669E-2</v>
      </c>
      <c r="S63" s="13">
        <f t="shared" si="50"/>
        <v>0.14253693051946242</v>
      </c>
      <c r="T63" s="2">
        <f t="shared" si="51"/>
        <v>0.01</v>
      </c>
      <c r="U63" s="14">
        <f t="shared" si="52"/>
        <v>1.4253693051946242E-3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1.3425369305194624E-2</v>
      </c>
      <c r="AR63" s="9">
        <f t="shared" si="56"/>
        <v>9.9766666666666666</v>
      </c>
      <c r="AS63" s="1">
        <f t="shared" si="57"/>
        <v>0.19</v>
      </c>
      <c r="AT63" s="1">
        <f t="shared" si="58"/>
        <v>17755.833333333332</v>
      </c>
      <c r="AU63" s="1">
        <f t="shared" si="59"/>
        <v>3027479.1907234052</v>
      </c>
    </row>
    <row r="64" spans="1:48" x14ac:dyDescent="0.15">
      <c r="C64" s="7">
        <v>6</v>
      </c>
      <c r="D64" s="7">
        <f t="shared" si="60"/>
        <v>20.799020962493</v>
      </c>
      <c r="E64" s="10">
        <f t="shared" si="61"/>
        <v>10.7603127070448</v>
      </c>
      <c r="F64" s="7" t="s">
        <v>83</v>
      </c>
      <c r="G64" s="1">
        <v>7</v>
      </c>
      <c r="H64" s="9">
        <f t="shared" si="42"/>
        <v>20.799020962493</v>
      </c>
      <c r="I64" s="9">
        <f t="shared" si="43"/>
        <v>293.94902096249297</v>
      </c>
      <c r="J64" s="9">
        <f t="shared" si="44"/>
        <v>0.21706984947191788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0.29688053947990073</v>
      </c>
      <c r="P64" s="9">
        <f t="shared" si="47"/>
        <v>6.4443814016043821E-2</v>
      </c>
      <c r="Q64" s="12">
        <f t="shared" si="48"/>
        <v>1.2244324663048325E-2</v>
      </c>
      <c r="R64" s="9">
        <f t="shared" si="49"/>
        <v>1.8955666666666669E-2</v>
      </c>
      <c r="S64" s="13">
        <f t="shared" si="50"/>
        <v>0.64594534596769604</v>
      </c>
      <c r="T64" s="2">
        <f t="shared" si="51"/>
        <v>0.01</v>
      </c>
      <c r="U64" s="14">
        <f t="shared" si="52"/>
        <v>6.4594534596769601E-3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2.655945345967696E-2</v>
      </c>
      <c r="AR64" s="9">
        <f t="shared" si="56"/>
        <v>9.9766666666666666</v>
      </c>
      <c r="AS64" s="1">
        <f t="shared" si="57"/>
        <v>0.19</v>
      </c>
      <c r="AT64" s="1">
        <f t="shared" si="58"/>
        <v>17755.833333333332</v>
      </c>
      <c r="AU64" s="1">
        <f t="shared" si="59"/>
        <v>5989272.312609436</v>
      </c>
    </row>
    <row r="65" spans="1:48" x14ac:dyDescent="0.15">
      <c r="C65" s="7">
        <v>7</v>
      </c>
      <c r="D65" s="7">
        <f t="shared" si="60"/>
        <v>19.0171806882861</v>
      </c>
      <c r="E65" s="10">
        <f t="shared" si="61"/>
        <v>20.799020962493</v>
      </c>
      <c r="F65" s="7" t="s">
        <v>83</v>
      </c>
      <c r="G65" s="1">
        <v>8</v>
      </c>
      <c r="H65" s="9">
        <f t="shared" si="42"/>
        <v>19.0171806882861</v>
      </c>
      <c r="I65" s="9">
        <f t="shared" si="43"/>
        <v>292.16718068828607</v>
      </c>
      <c r="J65" s="9">
        <f t="shared" si="44"/>
        <v>0.17736422128163637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0.33220339213052358</v>
      </c>
      <c r="P65" s="9">
        <f t="shared" si="47"/>
        <v>5.8920995952348405E-2</v>
      </c>
      <c r="Q65" s="12">
        <f t="shared" si="48"/>
        <v>1.1194989230946197E-2</v>
      </c>
      <c r="R65" s="9">
        <f t="shared" si="49"/>
        <v>1.8955666666666669E-2</v>
      </c>
      <c r="S65" s="13">
        <f t="shared" si="50"/>
        <v>0.59058799818591778</v>
      </c>
      <c r="T65" s="2">
        <f t="shared" si="51"/>
        <v>0.01</v>
      </c>
      <c r="U65" s="14">
        <f t="shared" si="52"/>
        <v>5.9058799818591783E-3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2.600587998185918E-2</v>
      </c>
      <c r="AR65" s="9">
        <f t="shared" si="56"/>
        <v>9.9766666666666666</v>
      </c>
      <c r="AS65" s="1">
        <f t="shared" si="57"/>
        <v>0.19</v>
      </c>
      <c r="AT65" s="1">
        <f t="shared" si="58"/>
        <v>17755.833333333332</v>
      </c>
      <c r="AU65" s="1">
        <f t="shared" si="59"/>
        <v>5864439.0848202193</v>
      </c>
    </row>
    <row r="66" spans="1:48" x14ac:dyDescent="0.15">
      <c r="C66" s="7">
        <v>8</v>
      </c>
      <c r="D66" s="7">
        <f t="shared" si="60"/>
        <v>19.3328104013241</v>
      </c>
      <c r="E66" s="10">
        <f t="shared" si="61"/>
        <v>19.0171806882861</v>
      </c>
      <c r="F66" s="7" t="s">
        <v>83</v>
      </c>
      <c r="G66" s="1">
        <v>9</v>
      </c>
      <c r="H66" s="9">
        <f t="shared" si="42"/>
        <v>19.3328104013241</v>
      </c>
      <c r="I66" s="9">
        <f t="shared" si="43"/>
        <v>292.48281040132406</v>
      </c>
      <c r="J66" s="9">
        <f t="shared" si="44"/>
        <v>0.183858944713437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0.37304906284484185</v>
      </c>
      <c r="P66" s="9">
        <f t="shared" si="47"/>
        <v>6.8588407020989256E-2</v>
      </c>
      <c r="Q66" s="12">
        <f t="shared" si="48"/>
        <v>1.3031797333987958E-2</v>
      </c>
      <c r="R66" s="9">
        <f t="shared" si="49"/>
        <v>1.8955666666666669E-2</v>
      </c>
      <c r="S66" s="13">
        <f t="shared" si="50"/>
        <v>0.6874882093650776</v>
      </c>
      <c r="T66" s="2">
        <f t="shared" si="51"/>
        <v>0.01</v>
      </c>
      <c r="U66" s="14">
        <f t="shared" si="52"/>
        <v>6.8748820936507761E-3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2.6974882093650777E-2</v>
      </c>
      <c r="AR66" s="9">
        <f t="shared" si="56"/>
        <v>9.9766666666666666</v>
      </c>
      <c r="AS66" s="1">
        <f t="shared" si="57"/>
        <v>0.19</v>
      </c>
      <c r="AT66" s="1">
        <f t="shared" si="58"/>
        <v>17755.833333333332</v>
      </c>
      <c r="AU66" s="1">
        <f t="shared" si="59"/>
        <v>6082953.2770578209</v>
      </c>
    </row>
    <row r="67" spans="1:48" x14ac:dyDescent="0.15">
      <c r="C67" s="7">
        <v>9</v>
      </c>
      <c r="D67" s="7">
        <f t="shared" si="60"/>
        <v>13.7492393005592</v>
      </c>
      <c r="E67" s="10">
        <f t="shared" si="61"/>
        <v>19.3328104013241</v>
      </c>
      <c r="F67" s="7" t="s">
        <v>83</v>
      </c>
      <c r="G67" s="1">
        <v>10</v>
      </c>
      <c r="H67" s="9">
        <f t="shared" si="42"/>
        <v>13.7492393005592</v>
      </c>
      <c r="I67" s="9">
        <f t="shared" si="43"/>
        <v>286.8992393005592</v>
      </c>
      <c r="J67" s="9">
        <f t="shared" si="44"/>
        <v>9.6185983031522732E-2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0.40422732249051929</v>
      </c>
      <c r="P67" s="9">
        <f t="shared" si="47"/>
        <v>3.8881002381950955E-2</v>
      </c>
      <c r="Q67" s="12">
        <f t="shared" si="48"/>
        <v>7.3873904525706812E-3</v>
      </c>
      <c r="R67" s="9">
        <f t="shared" si="49"/>
        <v>1.8955666666666669E-2</v>
      </c>
      <c r="S67" s="13">
        <f t="shared" si="50"/>
        <v>0.38971936901387522</v>
      </c>
      <c r="T67" s="2">
        <f t="shared" si="51"/>
        <v>0.01</v>
      </c>
      <c r="U67" s="14">
        <f t="shared" si="52"/>
        <v>3.8971936901387523E-3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2.3997193690138752E-2</v>
      </c>
      <c r="AR67" s="9">
        <f t="shared" si="56"/>
        <v>9.9766666666666666</v>
      </c>
      <c r="AS67" s="1">
        <f t="shared" si="57"/>
        <v>0.19</v>
      </c>
      <c r="AT67" s="1">
        <f t="shared" si="58"/>
        <v>17755.833333333332</v>
      </c>
      <c r="AU67" s="1">
        <f t="shared" si="59"/>
        <v>5411471.5864496557</v>
      </c>
    </row>
    <row r="68" spans="1:48" x14ac:dyDescent="0.15">
      <c r="C68" s="7">
        <v>10</v>
      </c>
      <c r="D68" s="7">
        <f t="shared" si="60"/>
        <v>9.9151628519301092</v>
      </c>
      <c r="E68" s="10">
        <f t="shared" si="61"/>
        <v>13.7492393005592</v>
      </c>
      <c r="F68" s="7" t="s">
        <v>83</v>
      </c>
      <c r="G68" s="1">
        <v>11</v>
      </c>
      <c r="H68" s="9">
        <f t="shared" si="42"/>
        <v>9.9151628519301092</v>
      </c>
      <c r="I68" s="9">
        <f t="shared" si="43"/>
        <v>283.0651628519301</v>
      </c>
      <c r="J68" s="9">
        <f t="shared" si="44"/>
        <v>6.0739743604277988E-2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0.34707900410313991</v>
      </c>
      <c r="O68" s="9">
        <f t="shared" si="62"/>
        <v>0.11803398267209508</v>
      </c>
      <c r="P68" s="9">
        <f t="shared" si="47"/>
        <v>7.1693538440948459E-3</v>
      </c>
      <c r="Q68" s="12">
        <f t="shared" si="48"/>
        <v>1.3621772303780207E-3</v>
      </c>
      <c r="R68" s="9">
        <f t="shared" si="49"/>
        <v>1.8955666666666669E-2</v>
      </c>
      <c r="S68" s="13">
        <f t="shared" si="50"/>
        <v>7.1861214608367974E-2</v>
      </c>
      <c r="T68" s="2">
        <f t="shared" si="51"/>
        <v>0.01</v>
      </c>
      <c r="U68" s="14">
        <f t="shared" si="52"/>
        <v>7.1861214608367975E-4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1.2718612146083681E-2</v>
      </c>
      <c r="AR68" s="9">
        <f t="shared" si="56"/>
        <v>9.9766666666666666</v>
      </c>
      <c r="AS68" s="1">
        <f t="shared" si="57"/>
        <v>0.19</v>
      </c>
      <c r="AT68" s="1">
        <f t="shared" si="58"/>
        <v>17755.833333333332</v>
      </c>
      <c r="AU68" s="1">
        <f t="shared" si="59"/>
        <v>2868102.3763161269</v>
      </c>
    </row>
    <row r="69" spans="1:48" x14ac:dyDescent="0.15">
      <c r="C69" s="7">
        <v>11</v>
      </c>
      <c r="D69" s="7">
        <f t="shared" si="60"/>
        <v>5.5781428244260001</v>
      </c>
      <c r="E69" s="10">
        <f t="shared" si="61"/>
        <v>9.9151628519301092</v>
      </c>
      <c r="F69" s="7" t="s">
        <v>85</v>
      </c>
      <c r="G69" s="1">
        <v>12</v>
      </c>
      <c r="H69" s="9">
        <f t="shared" si="42"/>
        <v>5.5781428244260001</v>
      </c>
      <c r="I69" s="9">
        <f t="shared" si="43"/>
        <v>278.72814282442596</v>
      </c>
      <c r="J69" s="9">
        <f t="shared" si="44"/>
        <v>3.5565243510770936E-2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0.21063129549466691</v>
      </c>
      <c r="P69" s="9">
        <f t="shared" si="47"/>
        <v>7.491153315256978E-3</v>
      </c>
      <c r="Q69" s="12">
        <f t="shared" si="48"/>
        <v>1.4233191298988258E-3</v>
      </c>
      <c r="R69" s="9">
        <f t="shared" si="49"/>
        <v>1.8955666666666669E-2</v>
      </c>
      <c r="S69" s="13">
        <f t="shared" si="50"/>
        <v>7.5086735535485907E-2</v>
      </c>
      <c r="T69" s="2">
        <f t="shared" si="51"/>
        <v>0.01</v>
      </c>
      <c r="U69" s="14">
        <f t="shared" si="52"/>
        <v>7.5086735535485904E-4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1.2750867355354859E-2</v>
      </c>
      <c r="AR69" s="9">
        <f t="shared" si="56"/>
        <v>9.9766666666666666</v>
      </c>
      <c r="AS69" s="1">
        <f t="shared" si="57"/>
        <v>0.19</v>
      </c>
      <c r="AT69" s="1">
        <f t="shared" si="58"/>
        <v>17755.833333333332</v>
      </c>
      <c r="AU69" s="1">
        <f t="shared" si="59"/>
        <v>2875376.0663458779</v>
      </c>
      <c r="AV69" s="1">
        <f>SUM(AU58:AU69)</f>
        <v>46391313.424506664</v>
      </c>
    </row>
    <row r="70" spans="1:48" x14ac:dyDescent="0.15">
      <c r="C70" s="7">
        <v>12</v>
      </c>
      <c r="D70" s="7">
        <f t="shared" si="60"/>
        <v>2.1246346208042</v>
      </c>
      <c r="E70" s="10">
        <f t="shared" si="61"/>
        <v>5.5781428244260001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2.0454492775161301</v>
      </c>
      <c r="E73" s="7"/>
      <c r="F73" s="7"/>
      <c r="G73" s="1">
        <v>1</v>
      </c>
      <c r="H73" s="9">
        <f t="shared" ref="H73:H84" si="63">E74</f>
        <v>2.0454492775161301</v>
      </c>
      <c r="I73" s="9">
        <f t="shared" ref="I73:I84" si="64">H73+273.15</f>
        <v>275.1954492775161</v>
      </c>
      <c r="J73" s="9">
        <f t="shared" ref="J73:J84" si="65">EXP(($C$15*(I73-$C$13))/($C$16*I73*$C$13))</f>
        <v>2.2712914672421824E-2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2.4870641566301899E-3</v>
      </c>
      <c r="Q73" s="12">
        <f t="shared" ref="Q73:Q84" si="69">P73*$B$75</f>
        <v>4.4767154819343419E-4</v>
      </c>
      <c r="R73" s="9">
        <f t="shared" ref="R73:R84" si="70">L73*$B$75</f>
        <v>1.9710000000000002E-2</v>
      </c>
      <c r="S73" s="13">
        <f t="shared" ref="S73:S84" si="71">Q73/R73</f>
        <v>2.2712914672421824E-2</v>
      </c>
      <c r="T73" s="2">
        <f t="shared" ref="T73:T84" si="72">$B$74/100</f>
        <v>0.01</v>
      </c>
      <c r="U73" s="14">
        <f t="shared" ref="U73:U84" si="73">S73*T73</f>
        <v>2.2712914672421824E-4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1.2827129146724219E-2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2434.1666666666665</v>
      </c>
      <c r="AU73" s="1">
        <f t="shared" ref="AU73:AU84" si="80">AT73*10000*AS73*0.67*AR73*AQ73</f>
        <v>412326.45982352435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-1.47507094047834</v>
      </c>
      <c r="E74" s="10">
        <f t="shared" ref="E74:E85" si="82">D73</f>
        <v>2.0454492775161301</v>
      </c>
      <c r="F74" s="7" t="s">
        <v>83</v>
      </c>
      <c r="G74" s="1">
        <v>2</v>
      </c>
      <c r="H74" s="9">
        <f t="shared" si="63"/>
        <v>-1.47507094047834</v>
      </c>
      <c r="I74" s="9">
        <f t="shared" si="64"/>
        <v>271.67492905952162</v>
      </c>
      <c r="J74" s="9">
        <f t="shared" si="65"/>
        <v>1.4359929503116826E-2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0.21651293584336984</v>
      </c>
      <c r="P74" s="9">
        <f t="shared" si="68"/>
        <v>3.1091104952236472E-3</v>
      </c>
      <c r="Q74" s="12">
        <f t="shared" si="69"/>
        <v>5.5963988914025644E-4</v>
      </c>
      <c r="R74" s="9">
        <f t="shared" si="70"/>
        <v>1.9710000000000002E-2</v>
      </c>
      <c r="S74" s="13">
        <f t="shared" si="71"/>
        <v>2.8393703152727365E-2</v>
      </c>
      <c r="T74" s="2">
        <f t="shared" si="72"/>
        <v>0.01</v>
      </c>
      <c r="U74" s="14">
        <f t="shared" si="73"/>
        <v>2.8393703152727363E-4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1.2883937031527274E-2</v>
      </c>
      <c r="AR74" s="9">
        <f t="shared" si="77"/>
        <v>10.950000000000001</v>
      </c>
      <c r="AS74" s="1">
        <f t="shared" si="78"/>
        <v>0.18</v>
      </c>
      <c r="AT74" s="1">
        <f t="shared" si="79"/>
        <v>2434.1666666666665</v>
      </c>
      <c r="AU74" s="1">
        <f t="shared" si="80"/>
        <v>414152.54216533096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2.0242479121670098</v>
      </c>
      <c r="E75" s="10">
        <f t="shared" si="82"/>
        <v>-1.47507094047834</v>
      </c>
      <c r="F75" s="7" t="s">
        <v>83</v>
      </c>
      <c r="G75" s="1">
        <v>3</v>
      </c>
      <c r="H75" s="9">
        <f t="shared" si="63"/>
        <v>2.0242479121670098</v>
      </c>
      <c r="I75" s="9">
        <f t="shared" si="64"/>
        <v>275.174247912167</v>
      </c>
      <c r="J75" s="9">
        <f t="shared" si="65"/>
        <v>2.2651082911872407E-2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0.32290382534814621</v>
      </c>
      <c r="P75" s="9">
        <f t="shared" si="68"/>
        <v>7.3141213205216264E-3</v>
      </c>
      <c r="Q75" s="12">
        <f t="shared" si="69"/>
        <v>1.3165418376938926E-3</v>
      </c>
      <c r="R75" s="9">
        <f t="shared" si="70"/>
        <v>1.9710000000000002E-2</v>
      </c>
      <c r="S75" s="13">
        <f t="shared" si="71"/>
        <v>6.6795628497914386E-2</v>
      </c>
      <c r="T75" s="2">
        <f t="shared" si="72"/>
        <v>0.01</v>
      </c>
      <c r="U75" s="14">
        <f t="shared" si="73"/>
        <v>6.6795628497914384E-4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1.3267956284979144E-2</v>
      </c>
      <c r="AR75" s="9">
        <f t="shared" si="77"/>
        <v>10.950000000000001</v>
      </c>
      <c r="AS75" s="1">
        <f t="shared" si="78"/>
        <v>0.18</v>
      </c>
      <c r="AT75" s="1">
        <f t="shared" si="79"/>
        <v>2434.1666666666665</v>
      </c>
      <c r="AU75" s="1">
        <f t="shared" si="80"/>
        <v>426496.7929691298</v>
      </c>
    </row>
    <row r="76" spans="1:48" x14ac:dyDescent="0.15">
      <c r="C76" s="7">
        <v>3</v>
      </c>
      <c r="D76" s="7">
        <f t="shared" si="81"/>
        <v>5.8260802079901604</v>
      </c>
      <c r="E76" s="10">
        <f t="shared" si="82"/>
        <v>2.0242479121670098</v>
      </c>
      <c r="F76" s="7" t="s">
        <v>83</v>
      </c>
      <c r="G76" s="1">
        <v>4</v>
      </c>
      <c r="H76" s="9">
        <f t="shared" si="63"/>
        <v>5.8260802079901604</v>
      </c>
      <c r="I76" s="9">
        <f t="shared" si="64"/>
        <v>278.97608020799015</v>
      </c>
      <c r="J76" s="9">
        <f t="shared" si="65"/>
        <v>3.6686732046316214E-2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0.42508970402762464</v>
      </c>
      <c r="P76" s="9">
        <f t="shared" si="68"/>
        <v>1.5595152067309331E-2</v>
      </c>
      <c r="Q76" s="12">
        <f t="shared" si="69"/>
        <v>2.8071273721156794E-3</v>
      </c>
      <c r="R76" s="9">
        <f t="shared" si="70"/>
        <v>1.9710000000000002E-2</v>
      </c>
      <c r="S76" s="13">
        <f t="shared" si="71"/>
        <v>0.14242148006675187</v>
      </c>
      <c r="T76" s="2">
        <f t="shared" si="72"/>
        <v>0.01</v>
      </c>
      <c r="U76" s="14">
        <f t="shared" si="73"/>
        <v>1.4242148006675186E-3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1.4024214800667519E-2</v>
      </c>
      <c r="AR76" s="9">
        <f t="shared" si="77"/>
        <v>10.950000000000001</v>
      </c>
      <c r="AS76" s="1">
        <f t="shared" si="78"/>
        <v>0.18</v>
      </c>
      <c r="AT76" s="1">
        <f t="shared" si="79"/>
        <v>2434.1666666666665</v>
      </c>
      <c r="AU76" s="1">
        <f t="shared" si="80"/>
        <v>450806.62823455356</v>
      </c>
    </row>
    <row r="77" spans="1:48" x14ac:dyDescent="0.15">
      <c r="C77" s="7">
        <v>4</v>
      </c>
      <c r="D77" s="7">
        <f t="shared" si="81"/>
        <v>9.5183114736269694</v>
      </c>
      <c r="E77" s="10">
        <f t="shared" si="82"/>
        <v>5.8260802079901604</v>
      </c>
      <c r="F77" s="7" t="s">
        <v>83</v>
      </c>
      <c r="G77" s="1">
        <v>5</v>
      </c>
      <c r="H77" s="9">
        <f t="shared" si="63"/>
        <v>9.5183114736269694</v>
      </c>
      <c r="I77" s="9">
        <f t="shared" si="64"/>
        <v>282.66831147362694</v>
      </c>
      <c r="J77" s="9">
        <f t="shared" si="65"/>
        <v>5.7876167883108849E-2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0.38901982436229959</v>
      </c>
      <c r="O77" s="9">
        <f t="shared" si="83"/>
        <v>0.1299747275980157</v>
      </c>
      <c r="P77" s="9">
        <f t="shared" si="68"/>
        <v>7.5224391550240983E-3</v>
      </c>
      <c r="Q77" s="12">
        <f t="shared" si="69"/>
        <v>1.3540390479043376E-3</v>
      </c>
      <c r="R77" s="9">
        <f t="shared" si="70"/>
        <v>1.9710000000000002E-2</v>
      </c>
      <c r="S77" s="13">
        <f t="shared" si="71"/>
        <v>6.8698074475105911E-2</v>
      </c>
      <c r="T77" s="2">
        <f t="shared" si="72"/>
        <v>0.01</v>
      </c>
      <c r="U77" s="14">
        <f t="shared" si="73"/>
        <v>6.8698074475105912E-4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1.328698074475106E-2</v>
      </c>
      <c r="AR77" s="9">
        <f t="shared" si="77"/>
        <v>10.950000000000001</v>
      </c>
      <c r="AS77" s="1">
        <f t="shared" si="78"/>
        <v>0.18</v>
      </c>
      <c r="AT77" s="1">
        <f t="shared" si="79"/>
        <v>2434.1666666666665</v>
      </c>
      <c r="AU77" s="1">
        <f t="shared" si="80"/>
        <v>427108.3318456845</v>
      </c>
    </row>
    <row r="78" spans="1:48" x14ac:dyDescent="0.15">
      <c r="C78" s="7">
        <v>5</v>
      </c>
      <c r="D78" s="7">
        <f t="shared" si="81"/>
        <v>10.7603127070448</v>
      </c>
      <c r="E78" s="10">
        <f t="shared" si="82"/>
        <v>9.5183114736269694</v>
      </c>
      <c r="F78" s="7" t="s">
        <v>85</v>
      </c>
      <c r="G78" s="1">
        <v>6</v>
      </c>
      <c r="H78" s="9">
        <f t="shared" si="63"/>
        <v>10.7603127070448</v>
      </c>
      <c r="I78" s="9">
        <f t="shared" si="64"/>
        <v>283.9103127070448</v>
      </c>
      <c r="J78" s="9">
        <f t="shared" si="65"/>
        <v>6.7288811835616621E-2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0.23195228844299162</v>
      </c>
      <c r="P78" s="9">
        <f t="shared" si="68"/>
        <v>1.5607793891881135E-2</v>
      </c>
      <c r="Q78" s="12">
        <f t="shared" si="69"/>
        <v>2.8094029005386041E-3</v>
      </c>
      <c r="R78" s="9">
        <f t="shared" si="70"/>
        <v>1.9710000000000002E-2</v>
      </c>
      <c r="S78" s="13">
        <f t="shared" si="71"/>
        <v>0.1425369305194624</v>
      </c>
      <c r="T78" s="2">
        <f t="shared" si="72"/>
        <v>0.01</v>
      </c>
      <c r="U78" s="14">
        <f t="shared" si="73"/>
        <v>1.425369305194624E-3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1.4025369305194624E-2</v>
      </c>
      <c r="AR78" s="9">
        <f t="shared" si="77"/>
        <v>10.950000000000001</v>
      </c>
      <c r="AS78" s="1">
        <f t="shared" si="78"/>
        <v>0.18</v>
      </c>
      <c r="AT78" s="1">
        <f t="shared" si="79"/>
        <v>2434.1666666666665</v>
      </c>
      <c r="AU78" s="1">
        <f t="shared" si="80"/>
        <v>450843.73963797564</v>
      </c>
    </row>
    <row r="79" spans="1:48" x14ac:dyDescent="0.15">
      <c r="C79" s="7">
        <v>6</v>
      </c>
      <c r="D79" s="7">
        <f t="shared" si="81"/>
        <v>20.799020962493</v>
      </c>
      <c r="E79" s="10">
        <f t="shared" si="82"/>
        <v>10.7603127070448</v>
      </c>
      <c r="F79" s="7" t="s">
        <v>83</v>
      </c>
      <c r="G79" s="1">
        <v>7</v>
      </c>
      <c r="H79" s="9">
        <f t="shared" si="63"/>
        <v>20.799020962493</v>
      </c>
      <c r="I79" s="9">
        <f t="shared" si="64"/>
        <v>293.94902096249297</v>
      </c>
      <c r="J79" s="9">
        <f t="shared" si="65"/>
        <v>0.21706984947191788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0.32584449455111048</v>
      </c>
      <c r="P79" s="9">
        <f t="shared" si="68"/>
        <v>7.0731015383462714E-2</v>
      </c>
      <c r="Q79" s="12">
        <f t="shared" si="69"/>
        <v>1.2731582769023288E-2</v>
      </c>
      <c r="R79" s="9">
        <f t="shared" si="70"/>
        <v>1.9710000000000002E-2</v>
      </c>
      <c r="S79" s="13">
        <f t="shared" si="71"/>
        <v>0.64594534596769593</v>
      </c>
      <c r="T79" s="2">
        <f t="shared" si="72"/>
        <v>0.01</v>
      </c>
      <c r="U79" s="14">
        <f t="shared" si="73"/>
        <v>6.4594534596769592E-3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2.8059453459676961E-2</v>
      </c>
      <c r="AR79" s="9">
        <f t="shared" si="77"/>
        <v>10.950000000000001</v>
      </c>
      <c r="AS79" s="1">
        <f t="shared" si="78"/>
        <v>0.18</v>
      </c>
      <c r="AT79" s="1">
        <f t="shared" si="79"/>
        <v>2434.1666666666665</v>
      </c>
      <c r="AU79" s="1">
        <f t="shared" si="80"/>
        <v>901967.61701477005</v>
      </c>
    </row>
    <row r="80" spans="1:48" x14ac:dyDescent="0.15">
      <c r="C80" s="7">
        <v>7</v>
      </c>
      <c r="D80" s="7">
        <f t="shared" si="81"/>
        <v>19.0171806882861</v>
      </c>
      <c r="E80" s="10">
        <f t="shared" si="82"/>
        <v>20.799020962493</v>
      </c>
      <c r="F80" s="7" t="s">
        <v>83</v>
      </c>
      <c r="G80" s="1">
        <v>8</v>
      </c>
      <c r="H80" s="9">
        <f t="shared" si="63"/>
        <v>19.0171806882861</v>
      </c>
      <c r="I80" s="9">
        <f t="shared" si="64"/>
        <v>292.16718068828607</v>
      </c>
      <c r="J80" s="9">
        <f t="shared" si="65"/>
        <v>0.17736422128163637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0.36461347916764775</v>
      </c>
      <c r="P80" s="9">
        <f t="shared" si="68"/>
        <v>6.466938580135799E-2</v>
      </c>
      <c r="Q80" s="12">
        <f t="shared" si="69"/>
        <v>1.1640489444244439E-2</v>
      </c>
      <c r="R80" s="9">
        <f t="shared" si="70"/>
        <v>1.9710000000000002E-2</v>
      </c>
      <c r="S80" s="13">
        <f t="shared" si="71"/>
        <v>0.59058799818591767</v>
      </c>
      <c r="T80" s="2">
        <f t="shared" si="72"/>
        <v>0.01</v>
      </c>
      <c r="U80" s="14">
        <f t="shared" si="73"/>
        <v>5.9058799818591766E-3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2.7505879981859178E-2</v>
      </c>
      <c r="AR80" s="9">
        <f t="shared" si="77"/>
        <v>10.950000000000001</v>
      </c>
      <c r="AS80" s="1">
        <f t="shared" si="78"/>
        <v>0.18</v>
      </c>
      <c r="AT80" s="1">
        <f t="shared" si="79"/>
        <v>2434.1666666666665</v>
      </c>
      <c r="AU80" s="1">
        <f t="shared" si="80"/>
        <v>884173.06690539548</v>
      </c>
    </row>
    <row r="81" spans="1:48" x14ac:dyDescent="0.15">
      <c r="C81" s="7">
        <v>8</v>
      </c>
      <c r="D81" s="7">
        <f t="shared" si="81"/>
        <v>19.3328104013241</v>
      </c>
      <c r="E81" s="10">
        <f t="shared" si="82"/>
        <v>19.0171806882861</v>
      </c>
      <c r="F81" s="7" t="s">
        <v>83</v>
      </c>
      <c r="G81" s="1">
        <v>9</v>
      </c>
      <c r="H81" s="9">
        <f t="shared" si="63"/>
        <v>19.3328104013241</v>
      </c>
      <c r="I81" s="9">
        <f t="shared" si="64"/>
        <v>292.48281040132406</v>
      </c>
      <c r="J81" s="9">
        <f t="shared" si="65"/>
        <v>0.183858944713437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0.40944409336628979</v>
      </c>
      <c r="P81" s="9">
        <f t="shared" si="68"/>
        <v>7.5279958925476009E-2</v>
      </c>
      <c r="Q81" s="12">
        <f t="shared" si="69"/>
        <v>1.3550392606585681E-2</v>
      </c>
      <c r="R81" s="9">
        <f t="shared" si="70"/>
        <v>1.9710000000000002E-2</v>
      </c>
      <c r="S81" s="13">
        <f t="shared" si="71"/>
        <v>0.6874882093650776</v>
      </c>
      <c r="T81" s="2">
        <f t="shared" si="72"/>
        <v>0.01</v>
      </c>
      <c r="U81" s="14">
        <f t="shared" si="73"/>
        <v>6.8748820936507761E-3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2.8474882093650778E-2</v>
      </c>
      <c r="AR81" s="9">
        <f t="shared" si="77"/>
        <v>10.950000000000001</v>
      </c>
      <c r="AS81" s="1">
        <f t="shared" si="78"/>
        <v>0.18</v>
      </c>
      <c r="AT81" s="1">
        <f t="shared" si="79"/>
        <v>2434.1666666666665</v>
      </c>
      <c r="AU81" s="1">
        <f t="shared" si="80"/>
        <v>915321.51842142188</v>
      </c>
    </row>
    <row r="82" spans="1:48" x14ac:dyDescent="0.15">
      <c r="C82" s="7">
        <v>9</v>
      </c>
      <c r="D82" s="7">
        <f t="shared" si="81"/>
        <v>13.7492393005592</v>
      </c>
      <c r="E82" s="10">
        <f t="shared" si="82"/>
        <v>19.3328104013241</v>
      </c>
      <c r="F82" s="7" t="s">
        <v>83</v>
      </c>
      <c r="G82" s="1">
        <v>10</v>
      </c>
      <c r="H82" s="9">
        <f t="shared" si="63"/>
        <v>13.7492393005592</v>
      </c>
      <c r="I82" s="9">
        <f t="shared" si="64"/>
        <v>286.8992393005592</v>
      </c>
      <c r="J82" s="9">
        <f t="shared" si="65"/>
        <v>9.6185983031522732E-2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0.44366413444081376</v>
      </c>
      <c r="P82" s="9">
        <f t="shared" si="68"/>
        <v>4.2674270907019335E-2</v>
      </c>
      <c r="Q82" s="12">
        <f t="shared" si="69"/>
        <v>7.6813687632634802E-3</v>
      </c>
      <c r="R82" s="9">
        <f t="shared" si="70"/>
        <v>1.9710000000000002E-2</v>
      </c>
      <c r="S82" s="13">
        <f t="shared" si="71"/>
        <v>0.38971936901387516</v>
      </c>
      <c r="T82" s="2">
        <f t="shared" si="72"/>
        <v>0.01</v>
      </c>
      <c r="U82" s="14">
        <f t="shared" si="73"/>
        <v>3.8971936901387519E-3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2.5497193690138753E-2</v>
      </c>
      <c r="AR82" s="9">
        <f t="shared" si="77"/>
        <v>10.950000000000001</v>
      </c>
      <c r="AS82" s="1">
        <f t="shared" si="78"/>
        <v>0.18</v>
      </c>
      <c r="AT82" s="1">
        <f t="shared" si="79"/>
        <v>2434.1666666666665</v>
      </c>
      <c r="AU82" s="1">
        <f t="shared" si="80"/>
        <v>819604.09764600045</v>
      </c>
    </row>
    <row r="83" spans="1:48" x14ac:dyDescent="0.15">
      <c r="C83" s="7">
        <v>10</v>
      </c>
      <c r="D83" s="7">
        <f t="shared" si="81"/>
        <v>9.9151628519301092</v>
      </c>
      <c r="E83" s="10">
        <f t="shared" si="82"/>
        <v>13.7492393005592</v>
      </c>
      <c r="F83" s="7" t="s">
        <v>83</v>
      </c>
      <c r="G83" s="1">
        <v>11</v>
      </c>
      <c r="H83" s="9">
        <f t="shared" si="63"/>
        <v>9.9151628519301092</v>
      </c>
      <c r="I83" s="9">
        <f t="shared" si="64"/>
        <v>283.0651628519301</v>
      </c>
      <c r="J83" s="9">
        <f t="shared" si="65"/>
        <v>6.0739743604277988E-2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0.38094037035710471</v>
      </c>
      <c r="O83" s="9">
        <f t="shared" si="83"/>
        <v>0.12954949317668973</v>
      </c>
      <c r="P83" s="9">
        <f t="shared" si="68"/>
        <v>7.8688029996162954E-3</v>
      </c>
      <c r="Q83" s="12">
        <f t="shared" si="69"/>
        <v>1.4163845399309332E-3</v>
      </c>
      <c r="R83" s="9">
        <f t="shared" si="70"/>
        <v>1.9710000000000002E-2</v>
      </c>
      <c r="S83" s="13">
        <f t="shared" si="71"/>
        <v>7.1861214608367988E-2</v>
      </c>
      <c r="T83" s="2">
        <f t="shared" si="72"/>
        <v>0.01</v>
      </c>
      <c r="U83" s="14">
        <f t="shared" si="73"/>
        <v>7.1861214608367986E-4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1.331861214608368E-2</v>
      </c>
      <c r="AR83" s="9">
        <f t="shared" si="77"/>
        <v>10.950000000000001</v>
      </c>
      <c r="AS83" s="1">
        <f t="shared" si="78"/>
        <v>0.18</v>
      </c>
      <c r="AT83" s="1">
        <f t="shared" si="79"/>
        <v>2434.1666666666665</v>
      </c>
      <c r="AU83" s="1">
        <f t="shared" si="80"/>
        <v>428125.11927968857</v>
      </c>
    </row>
    <row r="84" spans="1:48" x14ac:dyDescent="0.15">
      <c r="C84" s="7">
        <v>11</v>
      </c>
      <c r="D84" s="7">
        <f t="shared" si="81"/>
        <v>5.5781428244260001</v>
      </c>
      <c r="E84" s="10">
        <f t="shared" si="82"/>
        <v>9.9151628519301092</v>
      </c>
      <c r="F84" s="7" t="s">
        <v>85</v>
      </c>
      <c r="G84" s="1">
        <v>12</v>
      </c>
      <c r="H84" s="9">
        <f t="shared" si="63"/>
        <v>5.5781428244260001</v>
      </c>
      <c r="I84" s="9">
        <f t="shared" si="64"/>
        <v>278.72814282442596</v>
      </c>
      <c r="J84" s="9">
        <f t="shared" si="65"/>
        <v>3.5565243510770936E-2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0.23118069017707346</v>
      </c>
      <c r="P84" s="9">
        <f t="shared" si="68"/>
        <v>8.2219975411357074E-3</v>
      </c>
      <c r="Q84" s="12">
        <f t="shared" si="69"/>
        <v>1.4799595574044272E-3</v>
      </c>
      <c r="R84" s="9">
        <f t="shared" si="70"/>
        <v>1.9710000000000002E-2</v>
      </c>
      <c r="S84" s="13">
        <f t="shared" si="71"/>
        <v>7.5086735535485893E-2</v>
      </c>
      <c r="T84" s="2">
        <f t="shared" si="72"/>
        <v>0.01</v>
      </c>
      <c r="U84" s="14">
        <f t="shared" si="73"/>
        <v>7.5086735535485893E-4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1.3350867355354859E-2</v>
      </c>
      <c r="AR84" s="9">
        <f t="shared" si="77"/>
        <v>10.950000000000001</v>
      </c>
      <c r="AS84" s="1">
        <f t="shared" si="78"/>
        <v>0.18</v>
      </c>
      <c r="AT84" s="1">
        <f t="shared" si="79"/>
        <v>2434.1666666666665</v>
      </c>
      <c r="AU84" s="1">
        <f t="shared" si="80"/>
        <v>429161.95894174563</v>
      </c>
      <c r="AV84" s="1">
        <f>SUM(AU73:AU84)</f>
        <v>6960087.8728852207</v>
      </c>
    </row>
    <row r="85" spans="1:48" x14ac:dyDescent="0.15">
      <c r="C85" s="7">
        <v>12</v>
      </c>
      <c r="D85" s="7">
        <f t="shared" si="81"/>
        <v>2.1246346208042</v>
      </c>
      <c r="E85" s="10">
        <f t="shared" si="82"/>
        <v>5.5781428244260001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2.0454492775161301</v>
      </c>
      <c r="E89" s="7"/>
      <c r="F89" s="7"/>
      <c r="G89" s="1">
        <v>1</v>
      </c>
      <c r="H89" s="9">
        <f t="shared" ref="H89:H100" si="84">E90</f>
        <v>2.0454492775161301</v>
      </c>
      <c r="I89" s="9">
        <f t="shared" ref="I89:I100" si="85">H89+273.15</f>
        <v>275.1954492775161</v>
      </c>
      <c r="J89" s="9">
        <f t="shared" ref="J89:J100" si="86">EXP(($C$15*(I89-$C$13))/($C$16*I89*$C$13))</f>
        <v>2.2712914672421824E-2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0.1204982583887327</v>
      </c>
      <c r="Q89" s="12">
        <f t="shared" ref="Q89:Q100" si="90">P89*$B$91</f>
        <v>5.4224216274929717E-2</v>
      </c>
      <c r="R89" s="9">
        <f t="shared" ref="R89:R100" si="91">L89*$B$91</f>
        <v>2.3873737500000001</v>
      </c>
      <c r="S89" s="13">
        <f t="shared" ref="S89:S100" si="92">Q89/R89</f>
        <v>2.2712914672421824E-2</v>
      </c>
      <c r="T89" s="2">
        <f t="shared" ref="T89:T100" si="93">$B$90/100</f>
        <v>0.51</v>
      </c>
      <c r="U89" s="14">
        <f t="shared" ref="U89:U100" si="94">S89*T89</f>
        <v>1.1583586482935131E-2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3.3829451324604944E-2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125742.5</v>
      </c>
      <c r="AN89" s="1">
        <f t="shared" ref="AN89:AN100" si="99">AM89*10000*AK89*AJ89</f>
        <v>442501522.44572985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-1.47507094047834</v>
      </c>
      <c r="E90" s="10">
        <f t="shared" ref="E90:E101" si="101">D89</f>
        <v>2.0454492775161301</v>
      </c>
      <c r="F90" s="7" t="s">
        <v>83</v>
      </c>
      <c r="G90" s="1">
        <v>2</v>
      </c>
      <c r="H90" s="9">
        <f t="shared" si="84"/>
        <v>-1.47507094047834</v>
      </c>
      <c r="I90" s="9">
        <f t="shared" si="85"/>
        <v>271.67492905952162</v>
      </c>
      <c r="J90" s="9">
        <f t="shared" si="86"/>
        <v>1.4359929503116826E-2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10.490051741611268</v>
      </c>
      <c r="P90" s="9">
        <f t="shared" si="89"/>
        <v>0.1506364034935857</v>
      </c>
      <c r="Q90" s="12">
        <f t="shared" si="90"/>
        <v>6.7786381572113572E-2</v>
      </c>
      <c r="R90" s="9">
        <f t="shared" si="91"/>
        <v>2.3873737500000001</v>
      </c>
      <c r="S90" s="13">
        <f t="shared" si="92"/>
        <v>2.8393703152727372E-2</v>
      </c>
      <c r="T90" s="2">
        <f t="shared" si="93"/>
        <v>0.51</v>
      </c>
      <c r="U90" s="14">
        <f t="shared" si="94"/>
        <v>1.4480788607890959E-2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3.4702957765279124E-2</v>
      </c>
      <c r="AK90" s="9">
        <f t="shared" si="96"/>
        <v>10.4025</v>
      </c>
      <c r="AL90" s="1">
        <f t="shared" si="97"/>
        <v>0.45</v>
      </c>
      <c r="AM90" s="17">
        <f t="shared" si="98"/>
        <v>125742.5</v>
      </c>
      <c r="AN90" s="1">
        <f t="shared" si="99"/>
        <v>453927304.26393348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2.0242479121670098</v>
      </c>
      <c r="E91" s="10">
        <f t="shared" si="101"/>
        <v>-1.47507094047834</v>
      </c>
      <c r="F91" s="7" t="s">
        <v>83</v>
      </c>
      <c r="G91" s="1">
        <v>3</v>
      </c>
      <c r="H91" s="9">
        <f t="shared" si="84"/>
        <v>2.0242479121670098</v>
      </c>
      <c r="I91" s="9">
        <f t="shared" si="85"/>
        <v>275.174247912167</v>
      </c>
      <c r="J91" s="9">
        <f t="shared" si="86"/>
        <v>2.2651082911872407E-2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15.644690338117682</v>
      </c>
      <c r="P91" s="9">
        <f t="shared" si="89"/>
        <v>0.35436917797927275</v>
      </c>
      <c r="Q91" s="12">
        <f t="shared" si="90"/>
        <v>0.15946613009067273</v>
      </c>
      <c r="R91" s="9">
        <f t="shared" si="91"/>
        <v>2.3873737500000001</v>
      </c>
      <c r="S91" s="13">
        <f t="shared" si="92"/>
        <v>6.6795628497914386E-2</v>
      </c>
      <c r="T91" s="2">
        <f t="shared" si="93"/>
        <v>0.51</v>
      </c>
      <c r="U91" s="14">
        <f t="shared" si="94"/>
        <v>3.4065770533936335E-2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4.0607829815981808E-2</v>
      </c>
      <c r="AK91" s="9">
        <f t="shared" si="96"/>
        <v>10.4025</v>
      </c>
      <c r="AL91" s="1">
        <f t="shared" si="97"/>
        <v>0.45</v>
      </c>
      <c r="AM91" s="17">
        <f t="shared" si="98"/>
        <v>125742.5</v>
      </c>
      <c r="AN91" s="1">
        <f t="shared" si="99"/>
        <v>531165177.47716951</v>
      </c>
    </row>
    <row r="92" spans="1:48" x14ac:dyDescent="0.15">
      <c r="C92" s="7">
        <v>3</v>
      </c>
      <c r="D92" s="7">
        <f t="shared" si="100"/>
        <v>5.8260802079901604</v>
      </c>
      <c r="E92" s="10">
        <f t="shared" si="101"/>
        <v>2.0242479121670098</v>
      </c>
      <c r="F92" s="7" t="s">
        <v>83</v>
      </c>
      <c r="G92" s="1">
        <v>4</v>
      </c>
      <c r="H92" s="9">
        <f t="shared" si="84"/>
        <v>5.8260802079901604</v>
      </c>
      <c r="I92" s="9">
        <f t="shared" si="85"/>
        <v>278.97608020799015</v>
      </c>
      <c r="J92" s="9">
        <f t="shared" si="86"/>
        <v>3.6686732046316214E-2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20.59559616013841</v>
      </c>
      <c r="P92" s="9">
        <f t="shared" si="89"/>
        <v>0.75558511766113701</v>
      </c>
      <c r="Q92" s="12">
        <f t="shared" si="90"/>
        <v>0.34001330294751164</v>
      </c>
      <c r="R92" s="9">
        <f t="shared" si="91"/>
        <v>2.3873737500000001</v>
      </c>
      <c r="S92" s="13">
        <f t="shared" si="92"/>
        <v>0.14242148006675187</v>
      </c>
      <c r="T92" s="2">
        <f t="shared" si="93"/>
        <v>0.51</v>
      </c>
      <c r="U92" s="14">
        <f t="shared" si="94"/>
        <v>7.2634954834043461E-2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5.2236438882464105E-2</v>
      </c>
      <c r="AK92" s="9">
        <f t="shared" si="96"/>
        <v>10.4025</v>
      </c>
      <c r="AL92" s="1">
        <f t="shared" si="97"/>
        <v>0.45</v>
      </c>
      <c r="AM92" s="17">
        <f t="shared" si="98"/>
        <v>125742.5</v>
      </c>
      <c r="AN92" s="1">
        <f t="shared" si="99"/>
        <v>683271611.79294169</v>
      </c>
    </row>
    <row r="93" spans="1:48" x14ac:dyDescent="0.15">
      <c r="C93" s="7">
        <v>4</v>
      </c>
      <c r="D93" s="7">
        <f t="shared" si="100"/>
        <v>9.5183114736269694</v>
      </c>
      <c r="E93" s="10">
        <f t="shared" si="101"/>
        <v>5.8260802079901604</v>
      </c>
      <c r="F93" s="7" t="s">
        <v>83</v>
      </c>
      <c r="G93" s="1">
        <v>5</v>
      </c>
      <c r="H93" s="9">
        <f t="shared" si="84"/>
        <v>9.5183114736269694</v>
      </c>
      <c r="I93" s="9">
        <f t="shared" si="85"/>
        <v>282.66831147362694</v>
      </c>
      <c r="J93" s="9">
        <f t="shared" si="86"/>
        <v>5.7876167883108849E-2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18.84801049035341</v>
      </c>
      <c r="O93" s="9">
        <f t="shared" si="102"/>
        <v>6.2972755521238604</v>
      </c>
      <c r="P93" s="9">
        <f t="shared" si="89"/>
        <v>0.36446217706091749</v>
      </c>
      <c r="Q93" s="12">
        <f t="shared" si="90"/>
        <v>0.16400797967741287</v>
      </c>
      <c r="R93" s="9">
        <f t="shared" si="91"/>
        <v>2.3873737500000001</v>
      </c>
      <c r="S93" s="13">
        <f t="shared" si="92"/>
        <v>6.8698074475105911E-2</v>
      </c>
      <c r="T93" s="2">
        <f t="shared" si="93"/>
        <v>0.51</v>
      </c>
      <c r="U93" s="14">
        <f t="shared" si="94"/>
        <v>3.5036017982304019E-2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3.3474359421664664E-2</v>
      </c>
      <c r="AK93" s="9">
        <f t="shared" si="96"/>
        <v>10.4025</v>
      </c>
      <c r="AL93" s="1">
        <f t="shared" si="97"/>
        <v>0.45</v>
      </c>
      <c r="AM93" s="17">
        <f t="shared" si="98"/>
        <v>125742.5</v>
      </c>
      <c r="AN93" s="1">
        <f t="shared" si="99"/>
        <v>437856791.25717103</v>
      </c>
    </row>
    <row r="94" spans="1:48" x14ac:dyDescent="0.15">
      <c r="C94" s="7">
        <v>5</v>
      </c>
      <c r="D94" s="7">
        <f t="shared" si="100"/>
        <v>10.7603127070448</v>
      </c>
      <c r="E94" s="10">
        <f t="shared" si="101"/>
        <v>9.5183114736269694</v>
      </c>
      <c r="F94" s="7" t="s">
        <v>85</v>
      </c>
      <c r="G94" s="1">
        <v>6</v>
      </c>
      <c r="H94" s="9">
        <f t="shared" si="84"/>
        <v>10.7603127070448</v>
      </c>
      <c r="I94" s="9">
        <f t="shared" si="85"/>
        <v>283.9103127070448</v>
      </c>
      <c r="J94" s="9">
        <f t="shared" si="86"/>
        <v>6.7288811835616621E-2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11.238088375062944</v>
      </c>
      <c r="P94" s="9">
        <f t="shared" si="89"/>
        <v>0.75619761406164099</v>
      </c>
      <c r="Q94" s="12">
        <f t="shared" si="90"/>
        <v>0.34028892632773844</v>
      </c>
      <c r="R94" s="9">
        <f t="shared" si="91"/>
        <v>2.3873737500000001</v>
      </c>
      <c r="S94" s="13">
        <f t="shared" si="92"/>
        <v>0.14253693051946242</v>
      </c>
      <c r="T94" s="2">
        <f t="shared" si="93"/>
        <v>0.51</v>
      </c>
      <c r="U94" s="14">
        <f t="shared" si="94"/>
        <v>7.2693834564925841E-2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4.8046191121325146E-2</v>
      </c>
      <c r="AK94" s="9">
        <f t="shared" si="96"/>
        <v>10.4025</v>
      </c>
      <c r="AL94" s="1">
        <f t="shared" si="97"/>
        <v>0.45</v>
      </c>
      <c r="AM94" s="17">
        <f t="shared" si="98"/>
        <v>125742.5</v>
      </c>
      <c r="AN94" s="1">
        <f t="shared" si="99"/>
        <v>628461647.66029251</v>
      </c>
    </row>
    <row r="95" spans="1:48" x14ac:dyDescent="0.15">
      <c r="C95" s="7">
        <v>6</v>
      </c>
      <c r="D95" s="7">
        <f t="shared" si="100"/>
        <v>20.799020962493</v>
      </c>
      <c r="E95" s="10">
        <f t="shared" si="101"/>
        <v>10.7603127070448</v>
      </c>
      <c r="F95" s="7" t="s">
        <v>83</v>
      </c>
      <c r="G95" s="1">
        <v>7</v>
      </c>
      <c r="H95" s="9">
        <f t="shared" si="84"/>
        <v>20.799020962493</v>
      </c>
      <c r="I95" s="9">
        <f t="shared" si="85"/>
        <v>293.94902096249297</v>
      </c>
      <c r="J95" s="9">
        <f t="shared" si="86"/>
        <v>0.21706984947191788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15.787165761001305</v>
      </c>
      <c r="P95" s="9">
        <f t="shared" si="89"/>
        <v>3.4269176953287688</v>
      </c>
      <c r="Q95" s="12">
        <f t="shared" si="90"/>
        <v>1.542112962897946</v>
      </c>
      <c r="R95" s="9">
        <f t="shared" si="91"/>
        <v>2.3873737500000001</v>
      </c>
      <c r="S95" s="13">
        <f t="shared" si="92"/>
        <v>0.64594534596769604</v>
      </c>
      <c r="T95" s="2">
        <f t="shared" si="93"/>
        <v>0.51</v>
      </c>
      <c r="U95" s="14">
        <f t="shared" si="94"/>
        <v>0.32943212644352499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0.14577878612272277</v>
      </c>
      <c r="AK95" s="9">
        <f t="shared" si="96"/>
        <v>10.4025</v>
      </c>
      <c r="AL95" s="1">
        <f t="shared" si="97"/>
        <v>0.45</v>
      </c>
      <c r="AM95" s="17">
        <f t="shared" si="98"/>
        <v>125742.5</v>
      </c>
      <c r="AN95" s="1">
        <f t="shared" si="99"/>
        <v>1906839522.1851435</v>
      </c>
    </row>
    <row r="96" spans="1:48" x14ac:dyDescent="0.15">
      <c r="C96" s="7">
        <v>7</v>
      </c>
      <c r="D96" s="7">
        <f t="shared" si="100"/>
        <v>19.0171806882861</v>
      </c>
      <c r="E96" s="10">
        <f t="shared" si="101"/>
        <v>20.799020962493</v>
      </c>
      <c r="F96" s="7" t="s">
        <v>83</v>
      </c>
      <c r="G96" s="1">
        <v>8</v>
      </c>
      <c r="H96" s="9">
        <f t="shared" si="84"/>
        <v>19.0171806882861</v>
      </c>
      <c r="I96" s="9">
        <f t="shared" si="85"/>
        <v>292.16718068828607</v>
      </c>
      <c r="J96" s="9">
        <f t="shared" si="86"/>
        <v>0.17736422128163637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17.665523065672538</v>
      </c>
      <c r="P96" s="9">
        <f t="shared" si="89"/>
        <v>3.1332317420757954</v>
      </c>
      <c r="Q96" s="12">
        <f t="shared" si="90"/>
        <v>1.4099542839341079</v>
      </c>
      <c r="R96" s="9">
        <f t="shared" si="91"/>
        <v>2.3873737500000001</v>
      </c>
      <c r="S96" s="13">
        <f t="shared" si="92"/>
        <v>0.5905879981859179</v>
      </c>
      <c r="T96" s="2">
        <f t="shared" si="93"/>
        <v>0.51</v>
      </c>
      <c r="U96" s="14">
        <f t="shared" si="94"/>
        <v>0.30119987907481816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0.13726676354105766</v>
      </c>
      <c r="AK96" s="9">
        <f t="shared" si="96"/>
        <v>10.4025</v>
      </c>
      <c r="AL96" s="1">
        <f t="shared" si="97"/>
        <v>0.45</v>
      </c>
      <c r="AM96" s="17">
        <f t="shared" si="98"/>
        <v>125742.5</v>
      </c>
      <c r="AN96" s="1">
        <f t="shared" si="99"/>
        <v>1795499172.1647542</v>
      </c>
    </row>
    <row r="97" spans="1:50" x14ac:dyDescent="0.15">
      <c r="C97" s="7">
        <v>8</v>
      </c>
      <c r="D97" s="7">
        <f t="shared" si="100"/>
        <v>19.3328104013241</v>
      </c>
      <c r="E97" s="10">
        <f t="shared" si="101"/>
        <v>19.0171806882861</v>
      </c>
      <c r="F97" s="7" t="s">
        <v>83</v>
      </c>
      <c r="G97" s="1">
        <v>9</v>
      </c>
      <c r="H97" s="9">
        <f t="shared" si="84"/>
        <v>19.3328104013241</v>
      </c>
      <c r="I97" s="9">
        <f t="shared" si="85"/>
        <v>292.48281040132406</v>
      </c>
      <c r="J97" s="9">
        <f t="shared" si="86"/>
        <v>0.183858944713437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19.837566323596743</v>
      </c>
      <c r="P97" s="9">
        <f t="shared" si="89"/>
        <v>3.6473140099393131</v>
      </c>
      <c r="Q97" s="12">
        <f t="shared" si="90"/>
        <v>1.6412913044726909</v>
      </c>
      <c r="R97" s="9">
        <f t="shared" si="91"/>
        <v>2.3873737500000001</v>
      </c>
      <c r="S97" s="13">
        <f t="shared" si="92"/>
        <v>0.68748820936507782</v>
      </c>
      <c r="T97" s="2">
        <f t="shared" si="93"/>
        <v>0.51</v>
      </c>
      <c r="U97" s="14">
        <f t="shared" si="94"/>
        <v>0.35061898677618969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0.15216662451302121</v>
      </c>
      <c r="AK97" s="9">
        <f t="shared" si="96"/>
        <v>10.4025</v>
      </c>
      <c r="AL97" s="1">
        <f t="shared" si="97"/>
        <v>0.45</v>
      </c>
      <c r="AM97" s="17">
        <f t="shared" si="98"/>
        <v>125742.5</v>
      </c>
      <c r="AN97" s="1">
        <f t="shared" si="99"/>
        <v>1990394770.7087419</v>
      </c>
    </row>
    <row r="98" spans="1:50" x14ac:dyDescent="0.15">
      <c r="C98" s="7">
        <v>9</v>
      </c>
      <c r="D98" s="7">
        <f t="shared" si="100"/>
        <v>13.7492393005592</v>
      </c>
      <c r="E98" s="10">
        <f t="shared" si="101"/>
        <v>19.3328104013241</v>
      </c>
      <c r="F98" s="7" t="s">
        <v>83</v>
      </c>
      <c r="G98" s="1">
        <v>10</v>
      </c>
      <c r="H98" s="9">
        <f t="shared" si="84"/>
        <v>13.7492393005592</v>
      </c>
      <c r="I98" s="9">
        <f t="shared" si="85"/>
        <v>286.8992393005592</v>
      </c>
      <c r="J98" s="9">
        <f t="shared" si="86"/>
        <v>9.6185983031522732E-2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21.495527313657426</v>
      </c>
      <c r="P98" s="9">
        <f t="shared" si="89"/>
        <v>2.0675684254450868</v>
      </c>
      <c r="Q98" s="12">
        <f t="shared" si="90"/>
        <v>0.93040579145028912</v>
      </c>
      <c r="R98" s="9">
        <f t="shared" si="91"/>
        <v>2.3873737500000001</v>
      </c>
      <c r="S98" s="13">
        <f t="shared" si="92"/>
        <v>0.38971936901387522</v>
      </c>
      <c r="T98" s="2">
        <f t="shared" si="93"/>
        <v>0.51</v>
      </c>
      <c r="U98" s="14">
        <f t="shared" si="94"/>
        <v>0.19875687819707635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0.10317419877641851</v>
      </c>
      <c r="AK98" s="9">
        <f t="shared" si="96"/>
        <v>10.4025</v>
      </c>
      <c r="AL98" s="1">
        <f t="shared" si="97"/>
        <v>0.45</v>
      </c>
      <c r="AM98" s="17">
        <f t="shared" si="98"/>
        <v>125742.5</v>
      </c>
      <c r="AN98" s="1">
        <f t="shared" si="99"/>
        <v>1349556030.2651968</v>
      </c>
    </row>
    <row r="99" spans="1:50" x14ac:dyDescent="0.15">
      <c r="C99" s="7">
        <v>10</v>
      </c>
      <c r="D99" s="7">
        <f t="shared" si="100"/>
        <v>9.9151628519301092</v>
      </c>
      <c r="E99" s="10">
        <f t="shared" si="101"/>
        <v>13.7492393005592</v>
      </c>
      <c r="F99" s="7" t="s">
        <v>83</v>
      </c>
      <c r="G99" s="1">
        <v>11</v>
      </c>
      <c r="H99" s="9">
        <f t="shared" si="84"/>
        <v>9.9151628519301092</v>
      </c>
      <c r="I99" s="9">
        <f t="shared" si="85"/>
        <v>283.0651628519301</v>
      </c>
      <c r="J99" s="9">
        <f t="shared" si="86"/>
        <v>6.0739743604277988E-2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18.456560943801723</v>
      </c>
      <c r="O99" s="9">
        <f t="shared" si="102"/>
        <v>6.2766729444106169</v>
      </c>
      <c r="P99" s="9">
        <f t="shared" si="89"/>
        <v>0.38124350533140944</v>
      </c>
      <c r="Q99" s="12">
        <f t="shared" si="90"/>
        <v>0.17155957739913424</v>
      </c>
      <c r="R99" s="9">
        <f t="shared" si="91"/>
        <v>2.3873737500000001</v>
      </c>
      <c r="S99" s="13">
        <f t="shared" si="92"/>
        <v>7.1861214608367974E-2</v>
      </c>
      <c r="T99" s="2">
        <f t="shared" si="93"/>
        <v>0.51</v>
      </c>
      <c r="U99" s="14">
        <f t="shared" si="94"/>
        <v>3.6649219450267667E-2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4.1386739664255698E-2</v>
      </c>
      <c r="AK99" s="9">
        <f t="shared" si="96"/>
        <v>10.4025</v>
      </c>
      <c r="AL99" s="1">
        <f t="shared" si="97"/>
        <v>0.45</v>
      </c>
      <c r="AM99" s="17">
        <f t="shared" si="98"/>
        <v>125742.5</v>
      </c>
      <c r="AN99" s="1">
        <f t="shared" si="99"/>
        <v>541353601.47500372</v>
      </c>
    </row>
    <row r="100" spans="1:50" x14ac:dyDescent="0.15">
      <c r="C100" s="7">
        <v>11</v>
      </c>
      <c r="D100" s="7">
        <f t="shared" si="100"/>
        <v>5.5781428244260001</v>
      </c>
      <c r="E100" s="10">
        <f t="shared" si="101"/>
        <v>9.9151628519301092</v>
      </c>
      <c r="F100" s="7" t="s">
        <v>85</v>
      </c>
      <c r="G100" s="1">
        <v>12</v>
      </c>
      <c r="H100" s="9">
        <f t="shared" si="84"/>
        <v>5.5781428244260001</v>
      </c>
      <c r="I100" s="9">
        <f t="shared" si="85"/>
        <v>278.72814282442596</v>
      </c>
      <c r="J100" s="9">
        <f t="shared" si="86"/>
        <v>3.5565243510770936E-2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11.200704439079207</v>
      </c>
      <c r="P100" s="9">
        <f t="shared" si="89"/>
        <v>0.39835578086802498</v>
      </c>
      <c r="Q100" s="12">
        <f t="shared" si="90"/>
        <v>0.17926010139061124</v>
      </c>
      <c r="R100" s="9">
        <f t="shared" si="91"/>
        <v>2.3873737500000001</v>
      </c>
      <c r="S100" s="13">
        <f t="shared" si="92"/>
        <v>7.5086735535485907E-2</v>
      </c>
      <c r="T100" s="2">
        <f t="shared" si="93"/>
        <v>0.51</v>
      </c>
      <c r="U100" s="14">
        <f t="shared" si="94"/>
        <v>3.8294235123097813E-2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4.188271188961399E-2</v>
      </c>
      <c r="AK100" s="9">
        <f t="shared" si="96"/>
        <v>10.4025</v>
      </c>
      <c r="AL100" s="1">
        <f t="shared" si="97"/>
        <v>0.45</v>
      </c>
      <c r="AM100" s="17">
        <f t="shared" si="98"/>
        <v>125742.5</v>
      </c>
      <c r="AN100" s="1">
        <f t="shared" si="99"/>
        <v>547841098.4995923</v>
      </c>
      <c r="AO100" s="1">
        <f>SUM(AN89:AN100)</f>
        <v>11308668250.195669</v>
      </c>
    </row>
    <row r="101" spans="1:50" x14ac:dyDescent="0.15">
      <c r="C101" s="7">
        <v>12</v>
      </c>
      <c r="D101" s="7">
        <f t="shared" si="100"/>
        <v>2.1246346208042</v>
      </c>
      <c r="E101" s="10">
        <f t="shared" si="101"/>
        <v>5.5781428244260001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2.0454492775161301</v>
      </c>
      <c r="E105" s="7"/>
      <c r="F105" s="7"/>
      <c r="G105" s="1">
        <v>1</v>
      </c>
      <c r="H105" s="9">
        <f t="shared" ref="H105:H116" si="103">E106</f>
        <v>2.0454492775161301</v>
      </c>
      <c r="I105" s="9">
        <f t="shared" ref="I105:I116" si="104">H105+273.15</f>
        <v>275.1954492775161</v>
      </c>
      <c r="J105" s="9">
        <f t="shared" ref="J105:J116" si="105">EXP(($C$15*(I105-$C$13))/($C$16*I105*$C$13))</f>
        <v>2.2712914672421824E-2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1.4715475018972602E-2</v>
      </c>
      <c r="Q105" s="12">
        <f t="shared" ref="Q105:Q116" si="109">P105*$B$107</f>
        <v>4.41464250569178E-3</v>
      </c>
      <c r="R105" s="9">
        <f t="shared" ref="R105:R116" si="110">L105*$B$107</f>
        <v>0.19436706250000002</v>
      </c>
      <c r="S105" s="13">
        <f t="shared" ref="S105:S116" si="111">Q105/R105</f>
        <v>2.2712914672421824E-2</v>
      </c>
      <c r="T105" s="2">
        <f t="shared" ref="T105:T116" si="112">$B$106/100</f>
        <v>0.01</v>
      </c>
      <c r="U105" s="14">
        <f t="shared" ref="U105:U116" si="113">S105*T105</f>
        <v>2.2712914672421824E-4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5.7171291467242183E-3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2663.6666666666665</v>
      </c>
      <c r="AX105" s="1">
        <f t="shared" ref="AX105:AX116" si="120">AW105*10000*AV105*0.67*AU105*AT105</f>
        <v>1983149.0333393477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-1.47507094047834</v>
      </c>
      <c r="E106" s="10">
        <f t="shared" ref="E106:E117" si="122">D105</f>
        <v>2.0454492775161301</v>
      </c>
      <c r="F106" s="7" t="s">
        <v>83</v>
      </c>
      <c r="G106" s="1">
        <v>2</v>
      </c>
      <c r="H106" s="9">
        <f t="shared" si="103"/>
        <v>-1.47507094047834</v>
      </c>
      <c r="I106" s="9">
        <f t="shared" si="104"/>
        <v>271.67492905952162</v>
      </c>
      <c r="J106" s="9">
        <f t="shared" si="105"/>
        <v>1.4359929503116826E-2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1.2810649416476942</v>
      </c>
      <c r="P106" s="9">
        <f t="shared" si="108"/>
        <v>1.839600225097536E-2</v>
      </c>
      <c r="Q106" s="12">
        <f t="shared" si="109"/>
        <v>5.5188006752926082E-3</v>
      </c>
      <c r="R106" s="9">
        <f t="shared" si="110"/>
        <v>0.19436706250000002</v>
      </c>
      <c r="S106" s="13">
        <f t="shared" si="111"/>
        <v>2.8393703152727368E-2</v>
      </c>
      <c r="T106" s="2">
        <f t="shared" si="112"/>
        <v>0.01</v>
      </c>
      <c r="U106" s="14">
        <f t="shared" si="113"/>
        <v>2.8393703152727369E-4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5.7739370315272737E-3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2663.6666666666665</v>
      </c>
      <c r="AX106" s="1">
        <f t="shared" si="120"/>
        <v>2002854.4657236736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2.0242479121670098</v>
      </c>
      <c r="E107" s="10">
        <f t="shared" si="122"/>
        <v>-1.47507094047834</v>
      </c>
      <c r="F107" s="7" t="s">
        <v>83</v>
      </c>
      <c r="G107" s="1">
        <v>3</v>
      </c>
      <c r="H107" s="9">
        <f t="shared" si="103"/>
        <v>2.0242479121670098</v>
      </c>
      <c r="I107" s="9">
        <f t="shared" si="104"/>
        <v>275.174247912167</v>
      </c>
      <c r="J107" s="9">
        <f t="shared" si="105"/>
        <v>2.2651082911872407E-2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1.9105591477300525</v>
      </c>
      <c r="P107" s="9">
        <f t="shared" si="108"/>
        <v>4.32762336632697E-2</v>
      </c>
      <c r="Q107" s="12">
        <f t="shared" si="109"/>
        <v>1.2982870098980909E-2</v>
      </c>
      <c r="R107" s="9">
        <f t="shared" si="110"/>
        <v>0.19436706250000002</v>
      </c>
      <c r="S107" s="13">
        <f t="shared" si="111"/>
        <v>6.6795628497914386E-2</v>
      </c>
      <c r="T107" s="2">
        <f t="shared" si="112"/>
        <v>0.01</v>
      </c>
      <c r="U107" s="14">
        <f t="shared" si="113"/>
        <v>6.6795628497914384E-4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6.1579562849791436E-3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2663.6666666666665</v>
      </c>
      <c r="AX107" s="1">
        <f t="shared" si="120"/>
        <v>2136062.4782981551</v>
      </c>
    </row>
    <row r="108" spans="1:50" x14ac:dyDescent="0.15">
      <c r="C108" s="7">
        <v>3</v>
      </c>
      <c r="D108" s="7">
        <f t="shared" si="121"/>
        <v>5.8260802079901604</v>
      </c>
      <c r="E108" s="10">
        <f t="shared" si="122"/>
        <v>2.0242479121670098</v>
      </c>
      <c r="F108" s="7" t="s">
        <v>83</v>
      </c>
      <c r="G108" s="1">
        <v>4</v>
      </c>
      <c r="H108" s="9">
        <f t="shared" si="103"/>
        <v>5.8260802079901604</v>
      </c>
      <c r="I108" s="9">
        <f t="shared" si="104"/>
        <v>278.97608020799015</v>
      </c>
      <c r="J108" s="9">
        <f t="shared" si="105"/>
        <v>3.6686732046316214E-2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2.5151731224001161</v>
      </c>
      <c r="P108" s="9">
        <f t="shared" si="108"/>
        <v>9.2273482391589556E-2</v>
      </c>
      <c r="Q108" s="12">
        <f t="shared" si="109"/>
        <v>2.7682044717476866E-2</v>
      </c>
      <c r="R108" s="9">
        <f t="shared" si="110"/>
        <v>0.19436706250000002</v>
      </c>
      <c r="S108" s="13">
        <f t="shared" si="111"/>
        <v>0.14242148006675187</v>
      </c>
      <c r="T108" s="2">
        <f t="shared" si="112"/>
        <v>0.01</v>
      </c>
      <c r="U108" s="14">
        <f t="shared" si="113"/>
        <v>1.4242148006675186E-3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6.9142148006675185E-3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2663.6666666666665</v>
      </c>
      <c r="AX108" s="1">
        <f t="shared" si="120"/>
        <v>2398392.2780721178</v>
      </c>
    </row>
    <row r="109" spans="1:50" x14ac:dyDescent="0.15">
      <c r="C109" s="7">
        <v>4</v>
      </c>
      <c r="D109" s="7">
        <f t="shared" si="121"/>
        <v>9.5183114736269694</v>
      </c>
      <c r="E109" s="10">
        <f t="shared" si="122"/>
        <v>5.8260802079901604</v>
      </c>
      <c r="F109" s="7" t="s">
        <v>83</v>
      </c>
      <c r="G109" s="1">
        <v>5</v>
      </c>
      <c r="H109" s="9">
        <f t="shared" si="103"/>
        <v>9.5183114736269694</v>
      </c>
      <c r="I109" s="9">
        <f t="shared" si="104"/>
        <v>282.66831147362694</v>
      </c>
      <c r="J109" s="9">
        <f t="shared" si="105"/>
        <v>5.7876167883108849E-2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2.3017546580081003</v>
      </c>
      <c r="O109" s="9">
        <f t="shared" si="123"/>
        <v>0.76903519033376</v>
      </c>
      <c r="P109" s="9">
        <f t="shared" si="108"/>
        <v>4.4508809783775263E-2</v>
      </c>
      <c r="Q109" s="12">
        <f t="shared" si="109"/>
        <v>1.3352642935132579E-2</v>
      </c>
      <c r="R109" s="9">
        <f t="shared" si="110"/>
        <v>0.19436706250000002</v>
      </c>
      <c r="S109" s="13">
        <f t="shared" si="111"/>
        <v>6.8698074475105966E-2</v>
      </c>
      <c r="T109" s="2">
        <f t="shared" si="112"/>
        <v>0.01</v>
      </c>
      <c r="U109" s="14">
        <f t="shared" si="113"/>
        <v>6.8698074475105966E-4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6.1769807447510598E-3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2663.6666666666665</v>
      </c>
      <c r="AX109" s="1">
        <f t="shared" si="120"/>
        <v>2142661.6538700582</v>
      </c>
    </row>
    <row r="110" spans="1:50" x14ac:dyDescent="0.15">
      <c r="C110" s="7">
        <v>5</v>
      </c>
      <c r="D110" s="7">
        <f t="shared" si="121"/>
        <v>10.7603127070448</v>
      </c>
      <c r="E110" s="10">
        <f t="shared" si="122"/>
        <v>9.5183114736269694</v>
      </c>
      <c r="F110" s="7" t="s">
        <v>85</v>
      </c>
      <c r="G110" s="1">
        <v>6</v>
      </c>
      <c r="H110" s="9">
        <f t="shared" si="103"/>
        <v>10.7603127070448</v>
      </c>
      <c r="I110" s="9">
        <f t="shared" si="104"/>
        <v>283.9103127070448</v>
      </c>
      <c r="J110" s="9">
        <f t="shared" si="105"/>
        <v>6.7288811835616621E-2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1.3724165888833182</v>
      </c>
      <c r="P110" s="9">
        <f t="shared" si="108"/>
        <v>9.2348281609448413E-2</v>
      </c>
      <c r="Q110" s="12">
        <f t="shared" si="109"/>
        <v>2.7704484482834524E-2</v>
      </c>
      <c r="R110" s="9">
        <f t="shared" si="110"/>
        <v>0.19436706250000002</v>
      </c>
      <c r="S110" s="13">
        <f t="shared" si="111"/>
        <v>0.14253693051946248</v>
      </c>
      <c r="T110" s="2">
        <f t="shared" si="112"/>
        <v>0.01</v>
      </c>
      <c r="U110" s="14">
        <f t="shared" si="113"/>
        <v>1.4253693051946249E-3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6.915369305194625E-3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2663.6666666666665</v>
      </c>
      <c r="AX110" s="1">
        <f t="shared" si="120"/>
        <v>2398792.7508405577</v>
      </c>
    </row>
    <row r="111" spans="1:50" x14ac:dyDescent="0.15">
      <c r="C111" s="7">
        <v>6</v>
      </c>
      <c r="D111" s="7">
        <f t="shared" si="121"/>
        <v>20.799020962493</v>
      </c>
      <c r="E111" s="10">
        <f t="shared" si="122"/>
        <v>10.7603127070448</v>
      </c>
      <c r="F111" s="7" t="s">
        <v>83</v>
      </c>
      <c r="G111" s="1">
        <v>7</v>
      </c>
      <c r="H111" s="9">
        <f t="shared" si="103"/>
        <v>20.799020962493</v>
      </c>
      <c r="I111" s="9">
        <f t="shared" si="104"/>
        <v>293.94902096249297</v>
      </c>
      <c r="J111" s="9">
        <f t="shared" si="105"/>
        <v>0.21706984947191788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1.927958515607203</v>
      </c>
      <c r="P111" s="9">
        <f t="shared" si="108"/>
        <v>0.41850166477095779</v>
      </c>
      <c r="Q111" s="12">
        <f t="shared" si="109"/>
        <v>0.12555049943128732</v>
      </c>
      <c r="R111" s="9">
        <f t="shared" si="110"/>
        <v>0.19436706250000002</v>
      </c>
      <c r="S111" s="13">
        <f t="shared" si="111"/>
        <v>0.64594534596769604</v>
      </c>
      <c r="T111" s="2">
        <f t="shared" si="112"/>
        <v>0.01</v>
      </c>
      <c r="U111" s="14">
        <f t="shared" si="113"/>
        <v>6.4594534596769601E-3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1.6409453459676961E-2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2663.6666666666665</v>
      </c>
      <c r="AX111" s="1">
        <f t="shared" si="120"/>
        <v>5692086.1731506297</v>
      </c>
    </row>
    <row r="112" spans="1:50" x14ac:dyDescent="0.15">
      <c r="C112" s="7">
        <v>7</v>
      </c>
      <c r="D112" s="7">
        <f t="shared" si="121"/>
        <v>19.0171806882861</v>
      </c>
      <c r="E112" s="10">
        <f t="shared" si="122"/>
        <v>20.799020962493</v>
      </c>
      <c r="F112" s="7" t="s">
        <v>83</v>
      </c>
      <c r="G112" s="1">
        <v>8</v>
      </c>
      <c r="H112" s="9">
        <f t="shared" si="103"/>
        <v>19.0171806882861</v>
      </c>
      <c r="I112" s="9">
        <f t="shared" si="104"/>
        <v>292.16718068828607</v>
      </c>
      <c r="J112" s="9">
        <f t="shared" si="105"/>
        <v>0.17736422128163637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2.1573470591695787</v>
      </c>
      <c r="P112" s="9">
        <f t="shared" si="108"/>
        <v>0.38263618118384063</v>
      </c>
      <c r="Q112" s="12">
        <f t="shared" si="109"/>
        <v>0.11479085435515218</v>
      </c>
      <c r="R112" s="9">
        <f t="shared" si="110"/>
        <v>0.19436706250000002</v>
      </c>
      <c r="S112" s="13">
        <f t="shared" si="111"/>
        <v>0.59058799818591778</v>
      </c>
      <c r="T112" s="2">
        <f t="shared" si="112"/>
        <v>0.01</v>
      </c>
      <c r="U112" s="14">
        <f t="shared" si="113"/>
        <v>5.9058799818591783E-3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1.5855879981859177E-2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2663.6666666666665</v>
      </c>
      <c r="AX112" s="1">
        <f t="shared" si="120"/>
        <v>5500063.4499897119</v>
      </c>
    </row>
    <row r="113" spans="1:53" x14ac:dyDescent="0.15">
      <c r="C113" s="7">
        <v>8</v>
      </c>
      <c r="D113" s="7">
        <f t="shared" si="121"/>
        <v>19.3328104013241</v>
      </c>
      <c r="E113" s="10">
        <f t="shared" si="122"/>
        <v>19.0171806882861</v>
      </c>
      <c r="F113" s="7" t="s">
        <v>83</v>
      </c>
      <c r="G113" s="1">
        <v>9</v>
      </c>
      <c r="H113" s="9">
        <f t="shared" si="103"/>
        <v>19.3328104013241</v>
      </c>
      <c r="I113" s="9">
        <f t="shared" si="104"/>
        <v>292.48281040132406</v>
      </c>
      <c r="J113" s="9">
        <f t="shared" si="105"/>
        <v>0.183858944713437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2.4226010863190717</v>
      </c>
      <c r="P113" s="9">
        <f t="shared" si="108"/>
        <v>0.44541687919225059</v>
      </c>
      <c r="Q113" s="12">
        <f t="shared" si="109"/>
        <v>0.13362506375767516</v>
      </c>
      <c r="R113" s="9">
        <f t="shared" si="110"/>
        <v>0.19436706250000002</v>
      </c>
      <c r="S113" s="13">
        <f t="shared" si="111"/>
        <v>0.68748820936507771</v>
      </c>
      <c r="T113" s="2">
        <f t="shared" si="112"/>
        <v>0.01</v>
      </c>
      <c r="U113" s="14">
        <f t="shared" si="113"/>
        <v>6.8748820936507769E-3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1.6824882093650777E-2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2663.6666666666665</v>
      </c>
      <c r="AX113" s="1">
        <f t="shared" si="120"/>
        <v>5836189.4237057986</v>
      </c>
    </row>
    <row r="114" spans="1:53" x14ac:dyDescent="0.15">
      <c r="C114" s="7">
        <v>9</v>
      </c>
      <c r="D114" s="7">
        <f t="shared" si="121"/>
        <v>13.7492393005592</v>
      </c>
      <c r="E114" s="10">
        <f t="shared" si="122"/>
        <v>19.3328104013241</v>
      </c>
      <c r="F114" s="7" t="s">
        <v>83</v>
      </c>
      <c r="G114" s="1">
        <v>10</v>
      </c>
      <c r="H114" s="9">
        <f t="shared" si="103"/>
        <v>13.7492393005592</v>
      </c>
      <c r="I114" s="9">
        <f t="shared" si="104"/>
        <v>286.8992393005592</v>
      </c>
      <c r="J114" s="9">
        <f t="shared" si="105"/>
        <v>9.6185983031522732E-2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2.6250744154601549</v>
      </c>
      <c r="P114" s="9">
        <f t="shared" si="108"/>
        <v>0.25249536318193488</v>
      </c>
      <c r="Q114" s="12">
        <f t="shared" si="109"/>
        <v>7.5748608954580465E-2</v>
      </c>
      <c r="R114" s="9">
        <f t="shared" si="110"/>
        <v>0.19436706250000002</v>
      </c>
      <c r="S114" s="13">
        <f t="shared" si="111"/>
        <v>0.38971936901387527</v>
      </c>
      <c r="T114" s="2">
        <f t="shared" si="112"/>
        <v>0.01</v>
      </c>
      <c r="U114" s="14">
        <f t="shared" si="113"/>
        <v>3.8971936901387528E-3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1.3847193690138752E-2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2663.6666666666665</v>
      </c>
      <c r="AX114" s="1">
        <f t="shared" si="120"/>
        <v>4803293.4146320494</v>
      </c>
    </row>
    <row r="115" spans="1:53" x14ac:dyDescent="0.15">
      <c r="C115" s="7">
        <v>10</v>
      </c>
      <c r="D115" s="7">
        <f t="shared" si="121"/>
        <v>9.9151628519301092</v>
      </c>
      <c r="E115" s="10">
        <f t="shared" si="122"/>
        <v>13.7492393005592</v>
      </c>
      <c r="F115" s="7" t="s">
        <v>83</v>
      </c>
      <c r="G115" s="1">
        <v>11</v>
      </c>
      <c r="H115" s="9">
        <f t="shared" si="103"/>
        <v>9.9151628519301092</v>
      </c>
      <c r="I115" s="9">
        <f t="shared" si="104"/>
        <v>283.0651628519301</v>
      </c>
      <c r="J115" s="9">
        <f t="shared" si="105"/>
        <v>6.0739743604277988E-2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2.2539500996643089</v>
      </c>
      <c r="O115" s="9">
        <f t="shared" si="123"/>
        <v>0.76651916094724459</v>
      </c>
      <c r="P115" s="9">
        <f t="shared" si="108"/>
        <v>4.6558177303701931E-2</v>
      </c>
      <c r="Q115" s="12">
        <f t="shared" si="109"/>
        <v>1.3967453191110578E-2</v>
      </c>
      <c r="R115" s="9">
        <f t="shared" si="110"/>
        <v>0.19436706250000002</v>
      </c>
      <c r="S115" s="13">
        <f t="shared" si="111"/>
        <v>7.1861214608368001E-2</v>
      </c>
      <c r="T115" s="2">
        <f t="shared" si="112"/>
        <v>0.01</v>
      </c>
      <c r="U115" s="14">
        <f t="shared" si="113"/>
        <v>7.1861214608368008E-4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6.2086121460836804E-3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2663.6666666666665</v>
      </c>
      <c r="AX115" s="1">
        <f t="shared" si="120"/>
        <v>2153633.9060907201</v>
      </c>
    </row>
    <row r="116" spans="1:53" x14ac:dyDescent="0.15">
      <c r="C116" s="7">
        <v>11</v>
      </c>
      <c r="D116" s="7">
        <f t="shared" si="121"/>
        <v>5.5781428244260001</v>
      </c>
      <c r="E116" s="10">
        <f t="shared" si="122"/>
        <v>9.9151628519301092</v>
      </c>
      <c r="F116" s="7" t="s">
        <v>85</v>
      </c>
      <c r="G116" s="1">
        <v>12</v>
      </c>
      <c r="H116" s="9">
        <f t="shared" si="103"/>
        <v>5.5781428244260001</v>
      </c>
      <c r="I116" s="9">
        <f t="shared" si="104"/>
        <v>278.72814282442596</v>
      </c>
      <c r="J116" s="9">
        <f t="shared" si="105"/>
        <v>3.5565243510770936E-2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1.3678511919768761</v>
      </c>
      <c r="P116" s="9">
        <f t="shared" si="108"/>
        <v>4.8647960729155885E-2</v>
      </c>
      <c r="Q116" s="12">
        <f t="shared" si="109"/>
        <v>1.4594388218746765E-2</v>
      </c>
      <c r="R116" s="9">
        <f t="shared" si="110"/>
        <v>0.19436706250000002</v>
      </c>
      <c r="S116" s="13">
        <f t="shared" si="111"/>
        <v>7.5086735535485921E-2</v>
      </c>
      <c r="T116" s="2">
        <f t="shared" si="112"/>
        <v>0.01</v>
      </c>
      <c r="U116" s="14">
        <f t="shared" si="113"/>
        <v>7.5086735535485926E-4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6.240867355354859E-3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2663.6666666666665</v>
      </c>
      <c r="AX116" s="1">
        <f t="shared" si="120"/>
        <v>2164822.5438570976</v>
      </c>
      <c r="AY116" s="1">
        <f>SUM(AX105:AX116)</f>
        <v>39212001.57156992</v>
      </c>
    </row>
    <row r="117" spans="1:53" x14ac:dyDescent="0.15">
      <c r="C117" s="7">
        <v>12</v>
      </c>
      <c r="D117" s="7">
        <f t="shared" si="121"/>
        <v>2.1246346208042</v>
      </c>
      <c r="E117" s="10">
        <f t="shared" si="122"/>
        <v>5.5781428244260001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2.0454492775161301</v>
      </c>
      <c r="E121" s="7"/>
      <c r="F121" s="7"/>
      <c r="G121" s="1">
        <v>1</v>
      </c>
      <c r="H121" s="9">
        <f t="shared" ref="H121:H132" si="124">E122</f>
        <v>2.0454492775161301</v>
      </c>
      <c r="I121" s="9">
        <f t="shared" ref="I121:I132" si="125">H121+273.15</f>
        <v>275.1954492775161</v>
      </c>
      <c r="J121" s="9">
        <f t="shared" ref="J121:J132" si="126">EXP(($C$15*(I121-$C$13))/($C$16*I121*$C$13))</f>
        <v>2.2712914672421824E-2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6.4663668072384934E-3</v>
      </c>
      <c r="Q121" s="12">
        <f t="shared" ref="Q121:Q132" si="130">P121*$B$123</f>
        <v>2.1339010463887029E-3</v>
      </c>
      <c r="R121" s="9">
        <f t="shared" ref="R121:R132" si="131">L121*$B$123</f>
        <v>9.3951000000000007E-2</v>
      </c>
      <c r="S121" s="13">
        <f t="shared" ref="S121:S132" si="132">Q121/R121</f>
        <v>2.2712914672421824E-2</v>
      </c>
      <c r="T121" s="2">
        <f t="shared" ref="T121:T132" si="133">$B$122/100</f>
        <v>0.01</v>
      </c>
      <c r="U121" s="14">
        <f t="shared" ref="U121:U132" si="134">S121*T121</f>
        <v>2.2712914672421824E-4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5.7171291467242183E-3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-1.47507094047834</v>
      </c>
      <c r="E122" s="10">
        <f t="shared" ref="E122:E133" si="145">D121</f>
        <v>2.0454492775161301</v>
      </c>
      <c r="F122" s="7" t="s">
        <v>83</v>
      </c>
      <c r="G122" s="1">
        <v>2</v>
      </c>
      <c r="H122" s="9">
        <f t="shared" si="124"/>
        <v>-1.47507094047834</v>
      </c>
      <c r="I122" s="9">
        <f t="shared" si="125"/>
        <v>271.67492905952162</v>
      </c>
      <c r="J122" s="9">
        <f t="shared" si="126"/>
        <v>1.4359929503116826E-2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0.56293363319276157</v>
      </c>
      <c r="P122" s="9">
        <f t="shared" si="129"/>
        <v>8.0836872875814821E-3</v>
      </c>
      <c r="Q122" s="12">
        <f t="shared" si="130"/>
        <v>2.6676168049018893E-3</v>
      </c>
      <c r="R122" s="9">
        <f t="shared" si="131"/>
        <v>9.3951000000000007E-2</v>
      </c>
      <c r="S122" s="13">
        <f t="shared" si="132"/>
        <v>2.8393703152727368E-2</v>
      </c>
      <c r="T122" s="2">
        <f t="shared" si="133"/>
        <v>0.01</v>
      </c>
      <c r="U122" s="14">
        <f t="shared" si="134"/>
        <v>2.8393703152727369E-4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5.7739370315272737E-3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2.0242479121670098</v>
      </c>
      <c r="E123" s="10">
        <f t="shared" si="145"/>
        <v>-1.47507094047834</v>
      </c>
      <c r="F123" s="7" t="s">
        <v>83</v>
      </c>
      <c r="G123" s="1">
        <v>3</v>
      </c>
      <c r="H123" s="9">
        <f t="shared" si="124"/>
        <v>2.0242479121670098</v>
      </c>
      <c r="I123" s="9">
        <f t="shared" si="125"/>
        <v>275.174247912167</v>
      </c>
      <c r="J123" s="9">
        <f t="shared" si="126"/>
        <v>2.2651082911872407E-2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0.83954994590518017</v>
      </c>
      <c r="P123" s="9">
        <f t="shared" si="129"/>
        <v>1.9016715433356229E-2</v>
      </c>
      <c r="Q123" s="12">
        <f t="shared" si="130"/>
        <v>6.2755160930075557E-3</v>
      </c>
      <c r="R123" s="9">
        <f t="shared" si="131"/>
        <v>9.3951000000000007E-2</v>
      </c>
      <c r="S123" s="13">
        <f t="shared" si="132"/>
        <v>6.67956284979144E-2</v>
      </c>
      <c r="T123" s="2">
        <f t="shared" si="133"/>
        <v>0.01</v>
      </c>
      <c r="U123" s="14">
        <f t="shared" si="134"/>
        <v>6.6795628497914406E-4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6.1579562849791445E-3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5.8260802079901604</v>
      </c>
      <c r="E124" s="10">
        <f t="shared" si="145"/>
        <v>2.0242479121670098</v>
      </c>
      <c r="F124" s="7" t="s">
        <v>83</v>
      </c>
      <c r="G124" s="1">
        <v>4</v>
      </c>
      <c r="H124" s="9">
        <f t="shared" si="124"/>
        <v>5.8260802079901604</v>
      </c>
      <c r="I124" s="9">
        <f t="shared" si="125"/>
        <v>278.97608020799015</v>
      </c>
      <c r="J124" s="9">
        <f t="shared" si="126"/>
        <v>3.6686732046316214E-2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1.105233230471824</v>
      </c>
      <c r="P124" s="9">
        <f t="shared" si="129"/>
        <v>4.0547395375004257E-2</v>
      </c>
      <c r="Q124" s="12">
        <f t="shared" si="130"/>
        <v>1.3380640473751405E-2</v>
      </c>
      <c r="R124" s="9">
        <f t="shared" si="131"/>
        <v>9.3951000000000007E-2</v>
      </c>
      <c r="S124" s="13">
        <f t="shared" si="132"/>
        <v>0.14242148006675187</v>
      </c>
      <c r="T124" s="2">
        <f t="shared" si="133"/>
        <v>0.01</v>
      </c>
      <c r="U124" s="14">
        <f t="shared" si="134"/>
        <v>1.4242148006675186E-3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6.9142148006675185E-3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9.5183114736269694</v>
      </c>
      <c r="E125" s="10">
        <f t="shared" si="145"/>
        <v>5.8260802079901604</v>
      </c>
      <c r="F125" s="7" t="s">
        <v>83</v>
      </c>
      <c r="G125" s="1">
        <v>5</v>
      </c>
      <c r="H125" s="9">
        <f t="shared" si="124"/>
        <v>9.5183114736269694</v>
      </c>
      <c r="I125" s="9">
        <f t="shared" si="125"/>
        <v>282.66831147362694</v>
      </c>
      <c r="J125" s="9">
        <f t="shared" si="126"/>
        <v>5.7876167883108849E-2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1.0114515433419788</v>
      </c>
      <c r="O125" s="9">
        <f t="shared" si="146"/>
        <v>0.33793429175484091</v>
      </c>
      <c r="P125" s="9">
        <f t="shared" si="129"/>
        <v>1.9558341803062658E-2</v>
      </c>
      <c r="Q125" s="12">
        <f t="shared" si="130"/>
        <v>6.4542527950106777E-3</v>
      </c>
      <c r="R125" s="9">
        <f t="shared" si="131"/>
        <v>9.3951000000000007E-2</v>
      </c>
      <c r="S125" s="13">
        <f t="shared" si="132"/>
        <v>6.8698074475105925E-2</v>
      </c>
      <c r="T125" s="2">
        <f t="shared" si="133"/>
        <v>0.01</v>
      </c>
      <c r="U125" s="14">
        <f t="shared" si="134"/>
        <v>6.8698074475105923E-4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6.1769807447510589E-3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10.7603127070448</v>
      </c>
      <c r="E126" s="10">
        <f t="shared" si="145"/>
        <v>9.5183114736269694</v>
      </c>
      <c r="F126" s="7" t="s">
        <v>85</v>
      </c>
      <c r="G126" s="1">
        <v>6</v>
      </c>
      <c r="H126" s="9">
        <f t="shared" si="124"/>
        <v>10.7603127070448</v>
      </c>
      <c r="I126" s="9">
        <f t="shared" si="125"/>
        <v>283.9103127070448</v>
      </c>
      <c r="J126" s="9">
        <f t="shared" si="126"/>
        <v>6.7288811835616621E-2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0.60307594995177816</v>
      </c>
      <c r="P126" s="9">
        <f t="shared" si="129"/>
        <v>4.058026411889095E-2</v>
      </c>
      <c r="Q126" s="12">
        <f t="shared" si="130"/>
        <v>1.3391487159234014E-2</v>
      </c>
      <c r="R126" s="9">
        <f t="shared" si="131"/>
        <v>9.3951000000000007E-2</v>
      </c>
      <c r="S126" s="13">
        <f t="shared" si="132"/>
        <v>0.1425369305194624</v>
      </c>
      <c r="T126" s="2">
        <f t="shared" si="133"/>
        <v>0.01</v>
      </c>
      <c r="U126" s="14">
        <f t="shared" si="134"/>
        <v>1.425369305194624E-3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6.9153693051946241E-3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20.799020962493</v>
      </c>
      <c r="E127" s="10">
        <f t="shared" si="145"/>
        <v>10.7603127070448</v>
      </c>
      <c r="F127" s="7" t="s">
        <v>83</v>
      </c>
      <c r="G127" s="1">
        <v>7</v>
      </c>
      <c r="H127" s="9">
        <f t="shared" si="124"/>
        <v>20.799020962493</v>
      </c>
      <c r="I127" s="9">
        <f t="shared" si="125"/>
        <v>293.94902096249297</v>
      </c>
      <c r="J127" s="9">
        <f t="shared" si="126"/>
        <v>0.21706984947191788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0.84719568583288718</v>
      </c>
      <c r="P127" s="9">
        <f t="shared" si="129"/>
        <v>0.18390063999700304</v>
      </c>
      <c r="Q127" s="12">
        <f t="shared" si="130"/>
        <v>6.0687211199011007E-2</v>
      </c>
      <c r="R127" s="9">
        <f t="shared" si="131"/>
        <v>9.3951000000000007E-2</v>
      </c>
      <c r="S127" s="13">
        <f t="shared" si="132"/>
        <v>0.64594534596769593</v>
      </c>
      <c r="T127" s="2">
        <f t="shared" si="133"/>
        <v>0.01</v>
      </c>
      <c r="U127" s="14">
        <f t="shared" si="134"/>
        <v>6.4594534596769592E-3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1.6409453459676961E-2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19.0171806882861</v>
      </c>
      <c r="E128" s="10">
        <f t="shared" si="145"/>
        <v>20.799020962493</v>
      </c>
      <c r="F128" s="7" t="s">
        <v>83</v>
      </c>
      <c r="G128" s="1">
        <v>8</v>
      </c>
      <c r="H128" s="9">
        <f t="shared" si="124"/>
        <v>19.0171806882861</v>
      </c>
      <c r="I128" s="9">
        <f t="shared" si="125"/>
        <v>292.16718068828607</v>
      </c>
      <c r="J128" s="9">
        <f t="shared" si="126"/>
        <v>0.17736422128163637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0.94799504583588423</v>
      </c>
      <c r="P128" s="9">
        <f t="shared" si="129"/>
        <v>0.16814040308353079</v>
      </c>
      <c r="Q128" s="12">
        <f t="shared" si="130"/>
        <v>5.5486333017565163E-2</v>
      </c>
      <c r="R128" s="9">
        <f t="shared" si="131"/>
        <v>9.3951000000000007E-2</v>
      </c>
      <c r="S128" s="13">
        <f t="shared" si="132"/>
        <v>0.59058799818591778</v>
      </c>
      <c r="T128" s="2">
        <f t="shared" si="133"/>
        <v>0.01</v>
      </c>
      <c r="U128" s="14">
        <f t="shared" si="134"/>
        <v>5.9058799818591783E-3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1.5855879981859177E-2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19.3328104013241</v>
      </c>
      <c r="E129" s="10">
        <f t="shared" si="145"/>
        <v>19.0171806882861</v>
      </c>
      <c r="F129" s="7" t="s">
        <v>83</v>
      </c>
      <c r="G129" s="1">
        <v>9</v>
      </c>
      <c r="H129" s="9">
        <f t="shared" si="124"/>
        <v>19.3328104013241</v>
      </c>
      <c r="I129" s="9">
        <f t="shared" si="125"/>
        <v>292.48281040132406</v>
      </c>
      <c r="J129" s="9">
        <f t="shared" si="126"/>
        <v>0.183858944713437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1.0645546427523536</v>
      </c>
      <c r="P129" s="9">
        <f t="shared" si="129"/>
        <v>0.19572789320623765</v>
      </c>
      <c r="Q129" s="12">
        <f t="shared" si="130"/>
        <v>6.4590204758058434E-2</v>
      </c>
      <c r="R129" s="9">
        <f t="shared" si="131"/>
        <v>9.3951000000000007E-2</v>
      </c>
      <c r="S129" s="13">
        <f t="shared" si="132"/>
        <v>0.68748820936507782</v>
      </c>
      <c r="T129" s="2">
        <f t="shared" si="133"/>
        <v>0.01</v>
      </c>
      <c r="U129" s="14">
        <f t="shared" si="134"/>
        <v>6.8748820936507787E-3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1.6824882093650777E-2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13.7492393005592</v>
      </c>
      <c r="E130" s="10">
        <f t="shared" si="145"/>
        <v>19.3328104013241</v>
      </c>
      <c r="F130" s="7" t="s">
        <v>83</v>
      </c>
      <c r="G130" s="1">
        <v>10</v>
      </c>
      <c r="H130" s="9">
        <f t="shared" si="124"/>
        <v>13.7492393005592</v>
      </c>
      <c r="I130" s="9">
        <f t="shared" si="125"/>
        <v>286.8992393005592</v>
      </c>
      <c r="J130" s="9">
        <f t="shared" si="126"/>
        <v>9.6185983031522732E-2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1.1535267495461159</v>
      </c>
      <c r="P130" s="9">
        <f t="shared" si="129"/>
        <v>0.11095310435825027</v>
      </c>
      <c r="Q130" s="12">
        <f t="shared" si="130"/>
        <v>3.6614524438222593E-2</v>
      </c>
      <c r="R130" s="9">
        <f t="shared" si="131"/>
        <v>9.3951000000000007E-2</v>
      </c>
      <c r="S130" s="13">
        <f t="shared" si="132"/>
        <v>0.38971936901387522</v>
      </c>
      <c r="T130" s="2">
        <f t="shared" si="133"/>
        <v>0.01</v>
      </c>
      <c r="U130" s="14">
        <f t="shared" si="134"/>
        <v>3.8971936901387523E-3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1.3847193690138752E-2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9.9151628519301092</v>
      </c>
      <c r="E131" s="10">
        <f t="shared" si="145"/>
        <v>13.7492393005592</v>
      </c>
      <c r="F131" s="7" t="s">
        <v>83</v>
      </c>
      <c r="G131" s="1">
        <v>11</v>
      </c>
      <c r="H131" s="9">
        <f t="shared" si="124"/>
        <v>9.9151628519301092</v>
      </c>
      <c r="I131" s="9">
        <f t="shared" si="125"/>
        <v>283.0651628519301</v>
      </c>
      <c r="J131" s="9">
        <f t="shared" si="126"/>
        <v>6.0739743604277988E-2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0.99044496292847228</v>
      </c>
      <c r="O131" s="9">
        <f t="shared" si="146"/>
        <v>0.33682868225939322</v>
      </c>
      <c r="P131" s="9">
        <f t="shared" si="129"/>
        <v>2.0458887799002363E-2</v>
      </c>
      <c r="Q131" s="12">
        <f t="shared" si="130"/>
        <v>6.7514329736707802E-3</v>
      </c>
      <c r="R131" s="9">
        <f t="shared" si="131"/>
        <v>9.3951000000000007E-2</v>
      </c>
      <c r="S131" s="13">
        <f t="shared" si="132"/>
        <v>7.1861214608367974E-2</v>
      </c>
      <c r="T131" s="2">
        <f t="shared" si="133"/>
        <v>0.01</v>
      </c>
      <c r="U131" s="14">
        <f t="shared" si="134"/>
        <v>7.1861214608367975E-4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6.2086121460836795E-3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5.5781428244260001</v>
      </c>
      <c r="E132" s="10">
        <f t="shared" si="145"/>
        <v>9.9151628519301092</v>
      </c>
      <c r="F132" s="7" t="s">
        <v>85</v>
      </c>
      <c r="G132" s="1">
        <v>12</v>
      </c>
      <c r="H132" s="9">
        <f t="shared" si="124"/>
        <v>5.5781428244260001</v>
      </c>
      <c r="I132" s="9">
        <f t="shared" si="125"/>
        <v>278.72814282442596</v>
      </c>
      <c r="J132" s="9">
        <f t="shared" si="126"/>
        <v>3.5565243510770936E-2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0.60106979446039088</v>
      </c>
      <c r="P132" s="9">
        <f t="shared" si="129"/>
        <v>2.1377193606952838E-2</v>
      </c>
      <c r="Q132" s="12">
        <f t="shared" si="130"/>
        <v>7.0544738902944366E-3</v>
      </c>
      <c r="R132" s="9">
        <f t="shared" si="131"/>
        <v>9.3951000000000007E-2</v>
      </c>
      <c r="S132" s="13">
        <f t="shared" si="132"/>
        <v>7.5086735535485907E-2</v>
      </c>
      <c r="T132" s="2">
        <f t="shared" si="133"/>
        <v>0.01</v>
      </c>
      <c r="U132" s="14">
        <f t="shared" si="134"/>
        <v>7.5086735535485904E-4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6.240867355354859E-3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2.1246346208042</v>
      </c>
      <c r="E133" s="10">
        <f t="shared" si="145"/>
        <v>5.5781428244260001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2.0454492775161301</v>
      </c>
      <c r="E136" s="7"/>
      <c r="F136" s="7"/>
      <c r="G136" s="1">
        <v>1</v>
      </c>
      <c r="H136" s="9">
        <f t="shared" ref="H136:H147" si="147">E137</f>
        <v>2.0454492775161301</v>
      </c>
      <c r="I136" s="9">
        <f t="shared" ref="I136:I147" si="148">H136+273.15</f>
        <v>275.1954492775161</v>
      </c>
      <c r="J136" s="9">
        <f t="shared" ref="J136:J147" si="149">EXP(($C$15*(I136-$C$13))/($C$16*I136*$C$13))</f>
        <v>2.2712914672421824E-2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1.7240190563529552E-2</v>
      </c>
      <c r="Q136" s="12">
        <f t="shared" ref="Q136:Q147" si="153">P136*$B$138</f>
        <v>4.4824495465176839E-3</v>
      </c>
      <c r="R136" s="9">
        <f t="shared" ref="R136:R147" si="154">L136*$B$138</f>
        <v>0.19735245833333334</v>
      </c>
      <c r="S136" s="13">
        <f t="shared" ref="S136:S147" si="155">Q136/R136</f>
        <v>2.2712914672421827E-2</v>
      </c>
      <c r="T136" s="2">
        <f t="shared" ref="T136:T147" si="156">$B$137/100</f>
        <v>0.01</v>
      </c>
      <c r="U136" s="14">
        <f t="shared" ref="U136:U147" si="157">S136*T136</f>
        <v>2.2712914672421827E-4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5.7171291467242183E-3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-1.47507094047834</v>
      </c>
      <c r="E137" s="10">
        <f t="shared" ref="E137:E148" si="166">D136</f>
        <v>2.0454492775161301</v>
      </c>
      <c r="F137" s="7" t="s">
        <v>83</v>
      </c>
      <c r="G137" s="1">
        <v>2</v>
      </c>
      <c r="H137" s="9">
        <f t="shared" si="147"/>
        <v>-1.47507094047834</v>
      </c>
      <c r="I137" s="9">
        <f t="shared" si="148"/>
        <v>271.67492905952162</v>
      </c>
      <c r="J137" s="9">
        <f t="shared" si="149"/>
        <v>1.4359929503116826E-2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1.5008556427698039</v>
      </c>
      <c r="P137" s="9">
        <f t="shared" si="152"/>
        <v>2.1552181224529475E-2</v>
      </c>
      <c r="Q137" s="12">
        <f t="shared" si="153"/>
        <v>5.6035671183776638E-3</v>
      </c>
      <c r="R137" s="9">
        <f t="shared" si="154"/>
        <v>0.19735245833333334</v>
      </c>
      <c r="S137" s="13">
        <f t="shared" si="155"/>
        <v>2.8393703152727372E-2</v>
      </c>
      <c r="T137" s="2">
        <f t="shared" si="156"/>
        <v>0.01</v>
      </c>
      <c r="U137" s="14">
        <f t="shared" si="157"/>
        <v>2.8393703152727374E-4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5.7739370315272737E-3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2.0242479121670098</v>
      </c>
      <c r="E138" s="10">
        <f t="shared" si="166"/>
        <v>-1.47507094047834</v>
      </c>
      <c r="F138" s="7" t="s">
        <v>83</v>
      </c>
      <c r="G138" s="1">
        <v>3</v>
      </c>
      <c r="H138" s="9">
        <f t="shared" si="147"/>
        <v>2.0242479121670098</v>
      </c>
      <c r="I138" s="9">
        <f t="shared" si="148"/>
        <v>275.174247912167</v>
      </c>
      <c r="J138" s="9">
        <f t="shared" si="149"/>
        <v>2.2651082911872407E-2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2.2383513782119411</v>
      </c>
      <c r="P138" s="9">
        <f t="shared" si="152"/>
        <v>5.070108265378255E-2</v>
      </c>
      <c r="Q138" s="12">
        <f t="shared" si="153"/>
        <v>1.3182281489983464E-2</v>
      </c>
      <c r="R138" s="9">
        <f t="shared" si="154"/>
        <v>0.19735245833333334</v>
      </c>
      <c r="S138" s="13">
        <f t="shared" si="155"/>
        <v>6.67956284979144E-2</v>
      </c>
      <c r="T138" s="2">
        <f t="shared" si="156"/>
        <v>0.01</v>
      </c>
      <c r="U138" s="14">
        <f t="shared" si="157"/>
        <v>6.6795628497914406E-4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6.1579562849791445E-3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5.8260802079901604</v>
      </c>
      <c r="E139" s="10">
        <f t="shared" si="166"/>
        <v>2.0242479121670098</v>
      </c>
      <c r="F139" s="7" t="s">
        <v>83</v>
      </c>
      <c r="G139" s="1">
        <v>4</v>
      </c>
      <c r="H139" s="9">
        <f t="shared" si="147"/>
        <v>5.8260802079901604</v>
      </c>
      <c r="I139" s="9">
        <f t="shared" si="148"/>
        <v>278.97608020799015</v>
      </c>
      <c r="J139" s="9">
        <f t="shared" si="149"/>
        <v>3.6686732046316214E-2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2.9466982122248253</v>
      </c>
      <c r="P139" s="9">
        <f t="shared" si="152"/>
        <v>0.10810472773325119</v>
      </c>
      <c r="Q139" s="12">
        <f t="shared" si="153"/>
        <v>2.8107229210645311E-2</v>
      </c>
      <c r="R139" s="9">
        <f t="shared" si="154"/>
        <v>0.19735245833333334</v>
      </c>
      <c r="S139" s="13">
        <f t="shared" si="155"/>
        <v>0.14242148006675187</v>
      </c>
      <c r="T139" s="2">
        <f t="shared" si="156"/>
        <v>0.01</v>
      </c>
      <c r="U139" s="14">
        <f t="shared" si="157"/>
        <v>1.4242148006675186E-3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6.9142148006675185E-3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9.5183114736269694</v>
      </c>
      <c r="E140" s="10">
        <f t="shared" si="166"/>
        <v>5.8260802079901604</v>
      </c>
      <c r="F140" s="7" t="s">
        <v>83</v>
      </c>
      <c r="G140" s="1">
        <v>5</v>
      </c>
      <c r="H140" s="9">
        <f t="shared" si="147"/>
        <v>9.5183114736269694</v>
      </c>
      <c r="I140" s="9">
        <f t="shared" si="148"/>
        <v>282.66831147362694</v>
      </c>
      <c r="J140" s="9">
        <f t="shared" si="149"/>
        <v>5.7876167883108849E-2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3.5976414011582412</v>
      </c>
      <c r="P140" s="9">
        <f t="shared" si="152"/>
        <v>0.20821769771665732</v>
      </c>
      <c r="Q140" s="12">
        <f t="shared" si="153"/>
        <v>5.4136601406330906E-2</v>
      </c>
      <c r="R140" s="9">
        <f t="shared" si="154"/>
        <v>0.19735245833333334</v>
      </c>
      <c r="S140" s="13">
        <f t="shared" si="155"/>
        <v>0.27431429972305083</v>
      </c>
      <c r="T140" s="2">
        <f t="shared" si="156"/>
        <v>0.01</v>
      </c>
      <c r="U140" s="14">
        <f t="shared" si="157"/>
        <v>2.7431429972305083E-3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8.2331429972305088E-3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10.7603127070448</v>
      </c>
      <c r="E141" s="10">
        <f t="shared" si="166"/>
        <v>9.5183114736269694</v>
      </c>
      <c r="F141" s="7" t="s">
        <v>85</v>
      </c>
      <c r="G141" s="1">
        <v>6</v>
      </c>
      <c r="H141" s="9">
        <f t="shared" si="147"/>
        <v>10.7603127070448</v>
      </c>
      <c r="I141" s="9">
        <f t="shared" si="148"/>
        <v>283.9103127070448</v>
      </c>
      <c r="J141" s="9">
        <f t="shared" si="149"/>
        <v>6.7288811835616621E-2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4.1484716201082508</v>
      </c>
      <c r="P141" s="9">
        <f t="shared" si="152"/>
        <v>0.2791457262508597</v>
      </c>
      <c r="Q141" s="12">
        <f t="shared" si="153"/>
        <v>7.2577888825223522E-2</v>
      </c>
      <c r="R141" s="9">
        <f t="shared" si="154"/>
        <v>0.19735245833333334</v>
      </c>
      <c r="S141" s="13">
        <f t="shared" si="155"/>
        <v>0.3677577134744256</v>
      </c>
      <c r="T141" s="2">
        <f t="shared" si="156"/>
        <v>0.01</v>
      </c>
      <c r="U141" s="14">
        <f t="shared" si="157"/>
        <v>3.6775771347442561E-3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9.1675771347442571E-3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20.799020962493</v>
      </c>
      <c r="E142" s="10">
        <f t="shared" si="166"/>
        <v>10.7603127070448</v>
      </c>
      <c r="F142" s="7" t="s">
        <v>83</v>
      </c>
      <c r="G142" s="1">
        <v>7</v>
      </c>
      <c r="H142" s="9">
        <f t="shared" si="147"/>
        <v>20.799020962493</v>
      </c>
      <c r="I142" s="9">
        <f t="shared" si="148"/>
        <v>293.94902096249297</v>
      </c>
      <c r="J142" s="9">
        <f t="shared" si="149"/>
        <v>0.21706984947191788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4.6283738105240575</v>
      </c>
      <c r="P142" s="9">
        <f t="shared" si="152"/>
        <v>1.0046804063502242</v>
      </c>
      <c r="Q142" s="12">
        <f t="shared" si="153"/>
        <v>0.26121690565105826</v>
      </c>
      <c r="R142" s="9">
        <f t="shared" si="154"/>
        <v>0.19735245833333334</v>
      </c>
      <c r="S142" s="13">
        <f t="shared" si="155"/>
        <v>1.3236060389471118</v>
      </c>
      <c r="T142" s="2">
        <f t="shared" si="156"/>
        <v>0.01</v>
      </c>
      <c r="U142" s="14">
        <f t="shared" si="157"/>
        <v>1.3236060389471118E-2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2.3186060389471116E-2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19.0171806882861</v>
      </c>
      <c r="E143" s="10">
        <f t="shared" si="166"/>
        <v>20.799020962493</v>
      </c>
      <c r="F143" s="7" t="s">
        <v>83</v>
      </c>
      <c r="G143" s="1">
        <v>8</v>
      </c>
      <c r="H143" s="9">
        <f t="shared" si="147"/>
        <v>19.0171806882861</v>
      </c>
      <c r="I143" s="9">
        <f t="shared" si="148"/>
        <v>292.16718068828607</v>
      </c>
      <c r="J143" s="9">
        <f t="shared" si="149"/>
        <v>0.17736422128163637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4.3827413208405002</v>
      </c>
      <c r="P143" s="9">
        <f t="shared" si="152"/>
        <v>0.77734150144972569</v>
      </c>
      <c r="Q143" s="12">
        <f t="shared" si="153"/>
        <v>0.20210879037692869</v>
      </c>
      <c r="R143" s="9">
        <f t="shared" si="154"/>
        <v>0.19735245833333334</v>
      </c>
      <c r="S143" s="13">
        <f t="shared" si="155"/>
        <v>1.0241006982317991</v>
      </c>
      <c r="T143" s="2">
        <f t="shared" si="156"/>
        <v>0.01</v>
      </c>
      <c r="U143" s="14">
        <f t="shared" si="157"/>
        <v>1.0241006982317991E-2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2.0191006982317992E-2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19.3328104013241</v>
      </c>
      <c r="E144" s="10">
        <f t="shared" si="166"/>
        <v>19.0171806882861</v>
      </c>
      <c r="F144" s="7" t="s">
        <v>83</v>
      </c>
      <c r="G144" s="1">
        <v>9</v>
      </c>
      <c r="H144" s="9">
        <f t="shared" si="147"/>
        <v>19.3328104013241</v>
      </c>
      <c r="I144" s="9">
        <f t="shared" si="148"/>
        <v>292.48281040132406</v>
      </c>
      <c r="J144" s="9">
        <f t="shared" si="149"/>
        <v>0.183858944713437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4.364447736057441</v>
      </c>
      <c r="P144" s="9">
        <f t="shared" si="152"/>
        <v>0.80244275500847029</v>
      </c>
      <c r="Q144" s="12">
        <f t="shared" si="153"/>
        <v>0.20863511630220227</v>
      </c>
      <c r="R144" s="9">
        <f t="shared" si="154"/>
        <v>0.19735245833333334</v>
      </c>
      <c r="S144" s="13">
        <f t="shared" si="155"/>
        <v>1.0571700908321711</v>
      </c>
      <c r="T144" s="2">
        <f t="shared" si="156"/>
        <v>0.01</v>
      </c>
      <c r="U144" s="14">
        <f t="shared" si="157"/>
        <v>1.0571700908321711E-2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2.0521700908321713E-2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13.7492393005592</v>
      </c>
      <c r="E145" s="10">
        <f t="shared" si="166"/>
        <v>19.3328104013241</v>
      </c>
      <c r="F145" s="7" t="s">
        <v>83</v>
      </c>
      <c r="G145" s="1">
        <v>10</v>
      </c>
      <c r="H145" s="9">
        <f t="shared" si="147"/>
        <v>13.7492393005592</v>
      </c>
      <c r="I145" s="9">
        <f t="shared" si="148"/>
        <v>286.8992393005592</v>
      </c>
      <c r="J145" s="9">
        <f t="shared" si="149"/>
        <v>9.6185983031522732E-2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4.3210528977156377</v>
      </c>
      <c r="P145" s="9">
        <f t="shared" si="152"/>
        <v>0.41562472069798845</v>
      </c>
      <c r="Q145" s="12">
        <f t="shared" si="153"/>
        <v>0.10806242738147701</v>
      </c>
      <c r="R145" s="9">
        <f t="shared" si="154"/>
        <v>0.19735245833333334</v>
      </c>
      <c r="S145" s="13">
        <f t="shared" si="155"/>
        <v>0.5475605842160669</v>
      </c>
      <c r="T145" s="2">
        <f t="shared" si="156"/>
        <v>0.01</v>
      </c>
      <c r="U145" s="14">
        <f t="shared" si="157"/>
        <v>5.475605842160669E-3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1.542560584216067E-2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9.9151628519301092</v>
      </c>
      <c r="E146" s="10">
        <f t="shared" si="166"/>
        <v>13.7492393005592</v>
      </c>
      <c r="F146" s="7" t="s">
        <v>83</v>
      </c>
      <c r="G146" s="1">
        <v>11</v>
      </c>
      <c r="H146" s="9">
        <f t="shared" si="147"/>
        <v>9.9151628519301092</v>
      </c>
      <c r="I146" s="9">
        <f t="shared" si="148"/>
        <v>283.0651628519301</v>
      </c>
      <c r="J146" s="9">
        <f t="shared" si="149"/>
        <v>6.0739743604277988E-2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4.6644760936843159</v>
      </c>
      <c r="P146" s="9">
        <f t="shared" si="152"/>
        <v>0.28331908197866951</v>
      </c>
      <c r="Q146" s="12">
        <f t="shared" si="153"/>
        <v>7.3662961314454073E-2</v>
      </c>
      <c r="R146" s="9">
        <f t="shared" si="154"/>
        <v>0.19735245833333334</v>
      </c>
      <c r="S146" s="13">
        <f t="shared" si="155"/>
        <v>0.37325585876430001</v>
      </c>
      <c r="T146" s="2">
        <f t="shared" si="156"/>
        <v>0.01</v>
      </c>
      <c r="U146" s="14">
        <f t="shared" si="157"/>
        <v>3.7325585876430002E-3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9.222558587642999E-3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5.5781428244260001</v>
      </c>
      <c r="E147" s="10">
        <f t="shared" si="166"/>
        <v>9.9151628519301092</v>
      </c>
      <c r="F147" s="7" t="s">
        <v>85</v>
      </c>
      <c r="G147" s="1">
        <v>12</v>
      </c>
      <c r="H147" s="9">
        <f t="shared" si="147"/>
        <v>5.5781428244260001</v>
      </c>
      <c r="I147" s="9">
        <f t="shared" si="148"/>
        <v>278.72814282442596</v>
      </c>
      <c r="J147" s="9">
        <f t="shared" si="149"/>
        <v>3.5565243510770936E-2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5.140204928372313</v>
      </c>
      <c r="P147" s="9">
        <f t="shared" si="152"/>
        <v>0.18281263997282618</v>
      </c>
      <c r="Q147" s="12">
        <f t="shared" si="153"/>
        <v>4.7531286392934809E-2</v>
      </c>
      <c r="R147" s="9">
        <f t="shared" si="154"/>
        <v>0.19735245833333334</v>
      </c>
      <c r="S147" s="13">
        <f t="shared" si="155"/>
        <v>0.24084466337203286</v>
      </c>
      <c r="T147" s="2">
        <f t="shared" si="156"/>
        <v>0.01</v>
      </c>
      <c r="U147" s="14">
        <f t="shared" si="157"/>
        <v>2.4084466337203287E-3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7.8984466337203296E-3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2.1246346208042</v>
      </c>
      <c r="E148" s="10">
        <f t="shared" si="166"/>
        <v>5.5781428244260001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48"/>
  <sheetViews>
    <sheetView workbookViewId="0">
      <pane xSplit="4" topLeftCell="E1" activePane="topRight" state="frozen"/>
      <selection pane="topRight" activeCell="E14" sqref="E14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10110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11639530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141000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1556500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26053400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49866115.005038939</v>
      </c>
      <c r="J13" s="6" t="s">
        <v>37</v>
      </c>
      <c r="K13" s="6">
        <f>I13/(10000*1000)</f>
        <v>4.9866115005038942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4.1109012549677404</v>
      </c>
      <c r="E26" s="7"/>
      <c r="F26" s="7"/>
      <c r="G26" s="1">
        <v>1</v>
      </c>
      <c r="H26" s="9">
        <f t="shared" ref="H26:H37" si="0">E27</f>
        <v>4.1109012549677404</v>
      </c>
      <c r="I26" s="9">
        <f t="shared" ref="I26:I37" si="1">H26+273.15</f>
        <v>277.26090125496773</v>
      </c>
      <c r="J26" s="9">
        <f t="shared" ref="J26:J37" si="2">EXP(($C$15*(I26-$C$13))/($C$16*I26*$C$13))</f>
        <v>2.9562501953839387E-2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1.1982301129952855</v>
      </c>
      <c r="Q26" s="12">
        <f t="shared" ref="Q26:Q37" si="6">P26*$B$28</f>
        <v>0.11982301129952855</v>
      </c>
      <c r="R26" s="9">
        <f t="shared" ref="R26:R37" si="7">L26*$B$28</f>
        <v>4.0532094166666672</v>
      </c>
      <c r="S26" s="13">
        <f t="shared" ref="S26:S37" si="8">Q26/R26</f>
        <v>2.9562501953839387E-2</v>
      </c>
      <c r="T26" s="2">
        <f t="shared" ref="T26:T37" si="9">$B$27/100</f>
        <v>0.34</v>
      </c>
      <c r="U26" s="14">
        <f t="shared" ref="U26:U37" si="10">S26*T26</f>
        <v>1.0051250664305393E-2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2.2951250664305395E-2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842.5</v>
      </c>
      <c r="AU26" s="1">
        <f t="shared" ref="AU26:AU37" si="17">AT26*10000*AS26*0.67*AR26*AQ26</f>
        <v>1544440.5451683265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0.89934566504922198</v>
      </c>
      <c r="E27" s="10">
        <f t="shared" ref="E27:E38" si="18">D26</f>
        <v>4.1109012549677404</v>
      </c>
      <c r="F27" s="7" t="s">
        <v>83</v>
      </c>
      <c r="G27" s="1">
        <v>2</v>
      </c>
      <c r="H27" s="9">
        <f t="shared" si="0"/>
        <v>0.89934566504922198</v>
      </c>
      <c r="I27" s="9">
        <f t="shared" si="1"/>
        <v>274.0493456650492</v>
      </c>
      <c r="J27" s="9">
        <f t="shared" si="2"/>
        <v>1.9588938982138579E-2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79.865958220338044</v>
      </c>
      <c r="P27" s="9">
        <f t="shared" si="5"/>
        <v>1.5644893823282311</v>
      </c>
      <c r="Q27" s="12">
        <f t="shared" si="6"/>
        <v>0.15644893823282313</v>
      </c>
      <c r="R27" s="9">
        <f t="shared" si="7"/>
        <v>4.0532094166666672</v>
      </c>
      <c r="S27" s="13">
        <f t="shared" si="8"/>
        <v>3.8598779917344048E-2</v>
      </c>
      <c r="T27" s="2">
        <f t="shared" si="9"/>
        <v>0.34</v>
      </c>
      <c r="U27" s="14">
        <f t="shared" si="10"/>
        <v>1.3123585171896978E-2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2.6023585171896978E-2</v>
      </c>
      <c r="AR27" s="9">
        <f t="shared" si="14"/>
        <v>119.21204166666666</v>
      </c>
      <c r="AS27" s="1">
        <f t="shared" si="15"/>
        <v>0.1</v>
      </c>
      <c r="AT27" s="1">
        <f t="shared" si="16"/>
        <v>842.5</v>
      </c>
      <c r="AU27" s="1">
        <f t="shared" si="17"/>
        <v>1751184.7462250409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4.23956926163335</v>
      </c>
      <c r="E28" s="10">
        <f t="shared" si="18"/>
        <v>0.89934566504922198</v>
      </c>
      <c r="F28" s="7" t="s">
        <v>83</v>
      </c>
      <c r="G28" s="1">
        <v>3</v>
      </c>
      <c r="H28" s="9">
        <f t="shared" si="0"/>
        <v>4.23956926163335</v>
      </c>
      <c r="I28" s="9">
        <f t="shared" si="1"/>
        <v>277.38956926163331</v>
      </c>
      <c r="J28" s="9">
        <f t="shared" si="2"/>
        <v>3.0048003690368419E-2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118.83356300467648</v>
      </c>
      <c r="P28" s="9">
        <f t="shared" si="5"/>
        <v>3.5707113397041468</v>
      </c>
      <c r="Q28" s="12">
        <f t="shared" si="6"/>
        <v>0.35707113397041468</v>
      </c>
      <c r="R28" s="9">
        <f t="shared" si="7"/>
        <v>4.0532094166666672</v>
      </c>
      <c r="S28" s="13">
        <f t="shared" si="8"/>
        <v>8.8095900621899675E-2</v>
      </c>
      <c r="T28" s="2">
        <f t="shared" si="9"/>
        <v>0.34</v>
      </c>
      <c r="U28" s="14">
        <f t="shared" si="10"/>
        <v>2.9952606211445892E-2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4.285260621144589E-2</v>
      </c>
      <c r="AR28" s="9">
        <f t="shared" si="14"/>
        <v>119.21204166666666</v>
      </c>
      <c r="AS28" s="1">
        <f t="shared" si="15"/>
        <v>0.1</v>
      </c>
      <c r="AT28" s="1">
        <f t="shared" si="16"/>
        <v>842.5</v>
      </c>
      <c r="AU28" s="1">
        <f t="shared" si="17"/>
        <v>2883646.8856148105</v>
      </c>
    </row>
    <row r="29" spans="1:47" x14ac:dyDescent="0.15">
      <c r="C29" s="7">
        <v>3</v>
      </c>
      <c r="D29" s="8">
        <v>6.7594766139762097</v>
      </c>
      <c r="E29" s="10">
        <f t="shared" si="18"/>
        <v>4.23956926163335</v>
      </c>
      <c r="F29" s="7" t="s">
        <v>83</v>
      </c>
      <c r="G29" s="1">
        <v>4</v>
      </c>
      <c r="H29" s="9">
        <f t="shared" si="0"/>
        <v>6.7594766139762097</v>
      </c>
      <c r="I29" s="9">
        <f t="shared" si="1"/>
        <v>279.90947661397621</v>
      </c>
      <c r="J29" s="9">
        <f t="shared" si="2"/>
        <v>4.121491673817488E-2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155.79494583163898</v>
      </c>
      <c r="P29" s="9">
        <f t="shared" si="5"/>
        <v>6.4210757206794664</v>
      </c>
      <c r="Q29" s="12">
        <f t="shared" si="6"/>
        <v>0.64210757206794666</v>
      </c>
      <c r="R29" s="9">
        <f t="shared" si="7"/>
        <v>4.0532094166666672</v>
      </c>
      <c r="S29" s="13">
        <f t="shared" si="8"/>
        <v>0.15841954018650528</v>
      </c>
      <c r="T29" s="2">
        <f t="shared" si="9"/>
        <v>0.34</v>
      </c>
      <c r="U29" s="14">
        <f t="shared" si="10"/>
        <v>5.3862643663411799E-2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6.6762643663411794E-2</v>
      </c>
      <c r="AR29" s="9">
        <f t="shared" si="14"/>
        <v>119.21204166666666</v>
      </c>
      <c r="AS29" s="1">
        <f t="shared" si="15"/>
        <v>0.1</v>
      </c>
      <c r="AT29" s="1">
        <f t="shared" si="16"/>
        <v>842.5</v>
      </c>
      <c r="AU29" s="1">
        <f t="shared" si="17"/>
        <v>4492606.319565854</v>
      </c>
    </row>
    <row r="30" spans="1:47" x14ac:dyDescent="0.15">
      <c r="C30" s="7">
        <v>4</v>
      </c>
      <c r="D30" s="8">
        <v>9.7963519120473297</v>
      </c>
      <c r="E30" s="10">
        <f t="shared" si="18"/>
        <v>6.7594766139762097</v>
      </c>
      <c r="F30" s="7" t="s">
        <v>83</v>
      </c>
      <c r="G30" s="1">
        <v>5</v>
      </c>
      <c r="H30" s="9">
        <f t="shared" si="0"/>
        <v>9.7963519120473297</v>
      </c>
      <c r="I30" s="9">
        <f t="shared" si="1"/>
        <v>282.94635191204731</v>
      </c>
      <c r="J30" s="9">
        <f t="shared" si="2"/>
        <v>5.9868735952448328E-2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141.90517660541155</v>
      </c>
      <c r="O30" s="9">
        <f t="shared" si="19"/>
        <v>48.000787672214642</v>
      </c>
      <c r="P30" s="9">
        <f t="shared" si="5"/>
        <v>2.8737464826573551</v>
      </c>
      <c r="Q30" s="12">
        <f t="shared" si="6"/>
        <v>0.2873746482657355</v>
      </c>
      <c r="R30" s="9">
        <f t="shared" si="7"/>
        <v>4.0532094166666672</v>
      </c>
      <c r="S30" s="13">
        <f t="shared" si="8"/>
        <v>7.0900518261913667E-2</v>
      </c>
      <c r="T30" s="2">
        <f t="shared" si="9"/>
        <v>0.34</v>
      </c>
      <c r="U30" s="14">
        <f t="shared" si="10"/>
        <v>2.4106176209050648E-2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3.7006176209050647E-2</v>
      </c>
      <c r="AR30" s="9">
        <f t="shared" si="14"/>
        <v>119.21204166666666</v>
      </c>
      <c r="AS30" s="1">
        <f t="shared" si="15"/>
        <v>0.1</v>
      </c>
      <c r="AT30" s="1">
        <f t="shared" si="16"/>
        <v>842.5</v>
      </c>
      <c r="AU30" s="1">
        <f t="shared" si="17"/>
        <v>2490227.6479333225</v>
      </c>
    </row>
    <row r="31" spans="1:47" x14ac:dyDescent="0.15">
      <c r="C31" s="7">
        <v>5</v>
      </c>
      <c r="D31" s="8">
        <v>11.167236429617899</v>
      </c>
      <c r="E31" s="10">
        <f t="shared" si="18"/>
        <v>9.7963519120473297</v>
      </c>
      <c r="F31" s="7" t="s">
        <v>85</v>
      </c>
      <c r="G31" s="1">
        <v>6</v>
      </c>
      <c r="H31" s="9">
        <f t="shared" si="0"/>
        <v>11.167236429617899</v>
      </c>
      <c r="I31" s="9">
        <f t="shared" si="1"/>
        <v>284.31723642961788</v>
      </c>
      <c r="J31" s="9">
        <f t="shared" si="2"/>
        <v>7.0674051629533816E-2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85.659135356223956</v>
      </c>
      <c r="P31" s="9">
        <f t="shared" si="5"/>
        <v>6.0538781547069975</v>
      </c>
      <c r="Q31" s="12">
        <f t="shared" si="6"/>
        <v>0.60538781547069975</v>
      </c>
      <c r="R31" s="9">
        <f t="shared" si="7"/>
        <v>4.0532094166666672</v>
      </c>
      <c r="S31" s="13">
        <f t="shared" si="8"/>
        <v>0.1493601127495077</v>
      </c>
      <c r="T31" s="2">
        <f t="shared" si="9"/>
        <v>0.34</v>
      </c>
      <c r="U31" s="14">
        <f t="shared" si="10"/>
        <v>5.0782438334832619E-2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6.3682438334832614E-2</v>
      </c>
      <c r="AR31" s="9">
        <f t="shared" si="14"/>
        <v>119.21204166666666</v>
      </c>
      <c r="AS31" s="1">
        <f t="shared" si="15"/>
        <v>0.1</v>
      </c>
      <c r="AT31" s="1">
        <f t="shared" si="16"/>
        <v>842.5</v>
      </c>
      <c r="AU31" s="1">
        <f t="shared" si="17"/>
        <v>4285332.4735135445</v>
      </c>
    </row>
    <row r="32" spans="1:47" x14ac:dyDescent="0.15">
      <c r="C32" s="7">
        <v>6</v>
      </c>
      <c r="D32" s="8">
        <v>19.9168549740161</v>
      </c>
      <c r="E32" s="10">
        <f t="shared" si="18"/>
        <v>11.167236429617899</v>
      </c>
      <c r="F32" s="7" t="s">
        <v>83</v>
      </c>
      <c r="G32" s="1">
        <v>7</v>
      </c>
      <c r="H32" s="9">
        <f t="shared" si="0"/>
        <v>19.9168549740161</v>
      </c>
      <c r="I32" s="9">
        <f t="shared" si="1"/>
        <v>293.06685497401605</v>
      </c>
      <c r="J32" s="9">
        <f t="shared" si="2"/>
        <v>0.19647040272438476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120.13735136818363</v>
      </c>
      <c r="P32" s="9">
        <f t="shared" si="5"/>
        <v>23.603433805547954</v>
      </c>
      <c r="Q32" s="12">
        <f t="shared" si="6"/>
        <v>2.3603433805547955</v>
      </c>
      <c r="R32" s="9">
        <f t="shared" si="7"/>
        <v>4.0532094166666672</v>
      </c>
      <c r="S32" s="13">
        <f t="shared" si="8"/>
        <v>0.58233936071724768</v>
      </c>
      <c r="T32" s="2">
        <f t="shared" si="9"/>
        <v>0.34</v>
      </c>
      <c r="U32" s="14">
        <f t="shared" si="10"/>
        <v>0.19799538264386424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0.22364538264386424</v>
      </c>
      <c r="AR32" s="9">
        <f t="shared" si="14"/>
        <v>119.21204166666666</v>
      </c>
      <c r="AS32" s="1">
        <f t="shared" si="15"/>
        <v>0.1</v>
      </c>
      <c r="AT32" s="1">
        <f t="shared" si="16"/>
        <v>842.5</v>
      </c>
      <c r="AU32" s="1">
        <f t="shared" si="17"/>
        <v>15049593.669074338</v>
      </c>
    </row>
    <row r="33" spans="1:48" x14ac:dyDescent="0.15">
      <c r="C33" s="7">
        <v>7</v>
      </c>
      <c r="D33" s="8">
        <v>19.033049327732101</v>
      </c>
      <c r="E33" s="10">
        <f t="shared" si="18"/>
        <v>19.9168549740161</v>
      </c>
      <c r="F33" s="7" t="s">
        <v>83</v>
      </c>
      <c r="G33" s="1">
        <v>8</v>
      </c>
      <c r="H33" s="9">
        <f t="shared" si="0"/>
        <v>19.033049327732101</v>
      </c>
      <c r="I33" s="9">
        <f t="shared" si="1"/>
        <v>292.18304932773208</v>
      </c>
      <c r="J33" s="9">
        <f t="shared" si="2"/>
        <v>0.17768553414601893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137.06601172930235</v>
      </c>
      <c r="P33" s="9">
        <f t="shared" si="5"/>
        <v>24.354647507385582</v>
      </c>
      <c r="Q33" s="12">
        <f t="shared" si="6"/>
        <v>2.4354647507385585</v>
      </c>
      <c r="R33" s="9">
        <f t="shared" si="7"/>
        <v>4.0532094166666672</v>
      </c>
      <c r="S33" s="13">
        <f t="shared" si="8"/>
        <v>0.60087316009974845</v>
      </c>
      <c r="T33" s="2">
        <f t="shared" si="9"/>
        <v>0.34</v>
      </c>
      <c r="U33" s="14">
        <f t="shared" si="10"/>
        <v>0.20429687443391448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0.22994687443391448</v>
      </c>
      <c r="AR33" s="9">
        <f t="shared" si="14"/>
        <v>119.21204166666666</v>
      </c>
      <c r="AS33" s="1">
        <f t="shared" si="15"/>
        <v>0.1</v>
      </c>
      <c r="AT33" s="1">
        <f t="shared" si="16"/>
        <v>842.5</v>
      </c>
      <c r="AU33" s="1">
        <f t="shared" si="17"/>
        <v>15473635.023419132</v>
      </c>
    </row>
    <row r="34" spans="1:48" x14ac:dyDescent="0.15">
      <c r="C34" s="7">
        <v>8</v>
      </c>
      <c r="D34" s="8">
        <v>19.2520318670405</v>
      </c>
      <c r="E34" s="10">
        <f t="shared" si="18"/>
        <v>19.033049327732101</v>
      </c>
      <c r="F34" s="7" t="s">
        <v>83</v>
      </c>
      <c r="G34" s="1">
        <v>9</v>
      </c>
      <c r="H34" s="9">
        <f t="shared" si="0"/>
        <v>19.2520318670405</v>
      </c>
      <c r="I34" s="9">
        <f t="shared" si="1"/>
        <v>292.40203186704048</v>
      </c>
      <c r="J34" s="9">
        <f t="shared" si="2"/>
        <v>0.18217580463961172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153.24345838858343</v>
      </c>
      <c r="P34" s="9">
        <f t="shared" si="5"/>
        <v>27.917250337697045</v>
      </c>
      <c r="Q34" s="12">
        <f t="shared" si="6"/>
        <v>2.7917250337697048</v>
      </c>
      <c r="R34" s="9">
        <f t="shared" si="7"/>
        <v>4.0532094166666672</v>
      </c>
      <c r="S34" s="13">
        <f t="shared" si="8"/>
        <v>0.68876900914377159</v>
      </c>
      <c r="T34" s="2">
        <f t="shared" si="9"/>
        <v>0.34</v>
      </c>
      <c r="U34" s="14">
        <f t="shared" si="10"/>
        <v>0.23418146310888235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0.25983146310888233</v>
      </c>
      <c r="AR34" s="9">
        <f t="shared" si="14"/>
        <v>119.21204166666666</v>
      </c>
      <c r="AS34" s="1">
        <f t="shared" si="15"/>
        <v>0.1</v>
      </c>
      <c r="AT34" s="1">
        <f t="shared" si="16"/>
        <v>842.5</v>
      </c>
      <c r="AU34" s="1">
        <f t="shared" si="17"/>
        <v>17484635.256059196</v>
      </c>
    </row>
    <row r="35" spans="1:48" x14ac:dyDescent="0.15">
      <c r="C35" s="7">
        <v>9</v>
      </c>
      <c r="D35" s="8">
        <v>14.2618960865218</v>
      </c>
      <c r="E35" s="10">
        <f t="shared" si="18"/>
        <v>19.2520318670405</v>
      </c>
      <c r="F35" s="7" t="s">
        <v>83</v>
      </c>
      <c r="G35" s="1">
        <v>10</v>
      </c>
      <c r="H35" s="9">
        <f t="shared" si="0"/>
        <v>14.2618960865218</v>
      </c>
      <c r="I35" s="9">
        <f t="shared" si="1"/>
        <v>287.41189608652178</v>
      </c>
      <c r="J35" s="9">
        <f t="shared" si="2"/>
        <v>0.10218847376709449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165.85830221755305</v>
      </c>
      <c r="P35" s="9">
        <f t="shared" si="5"/>
        <v>16.948806765213249</v>
      </c>
      <c r="Q35" s="12">
        <f t="shared" si="6"/>
        <v>1.6948806765213249</v>
      </c>
      <c r="R35" s="9">
        <f t="shared" si="7"/>
        <v>4.0532094166666672</v>
      </c>
      <c r="S35" s="13">
        <f t="shared" si="8"/>
        <v>0.4181576874740372</v>
      </c>
      <c r="T35" s="2">
        <f t="shared" si="9"/>
        <v>0.34</v>
      </c>
      <c r="U35" s="14">
        <f t="shared" si="10"/>
        <v>0.14217361374117266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0.16782361374117266</v>
      </c>
      <c r="AR35" s="9">
        <f t="shared" si="14"/>
        <v>119.21204166666666</v>
      </c>
      <c r="AS35" s="1">
        <f t="shared" si="15"/>
        <v>0.1</v>
      </c>
      <c r="AT35" s="1">
        <f t="shared" si="16"/>
        <v>842.5</v>
      </c>
      <c r="AU35" s="1">
        <f t="shared" si="17"/>
        <v>11293223.070481405</v>
      </c>
    </row>
    <row r="36" spans="1:48" x14ac:dyDescent="0.15">
      <c r="C36" s="7">
        <v>10</v>
      </c>
      <c r="D36" s="8">
        <v>11.005970094495</v>
      </c>
      <c r="E36" s="10">
        <f t="shared" si="18"/>
        <v>14.2618960865218</v>
      </c>
      <c r="F36" s="7" t="s">
        <v>83</v>
      </c>
      <c r="G36" s="1">
        <v>11</v>
      </c>
      <c r="H36" s="9">
        <f t="shared" si="0"/>
        <v>11.005970094495</v>
      </c>
      <c r="I36" s="9">
        <f t="shared" si="1"/>
        <v>284.15597009449499</v>
      </c>
      <c r="J36" s="9">
        <f t="shared" si="2"/>
        <v>6.9313716448899096E-2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141.46402067972281</v>
      </c>
      <c r="O36" s="9">
        <f t="shared" si="19"/>
        <v>47.977568939283657</v>
      </c>
      <c r="P36" s="9">
        <f t="shared" si="5"/>
        <v>3.3255036093650161</v>
      </c>
      <c r="Q36" s="12">
        <f t="shared" si="6"/>
        <v>0.33255036093650164</v>
      </c>
      <c r="R36" s="9">
        <f t="shared" si="7"/>
        <v>4.0532094166666672</v>
      </c>
      <c r="S36" s="13">
        <f t="shared" si="8"/>
        <v>8.2046182851807564E-2</v>
      </c>
      <c r="T36" s="2">
        <f t="shared" si="9"/>
        <v>0.34</v>
      </c>
      <c r="U36" s="14">
        <f t="shared" si="10"/>
        <v>2.7895702169614574E-2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4.0795702169614576E-2</v>
      </c>
      <c r="AR36" s="9">
        <f t="shared" si="14"/>
        <v>119.21204166666666</v>
      </c>
      <c r="AS36" s="1">
        <f t="shared" si="15"/>
        <v>0.1</v>
      </c>
      <c r="AT36" s="1">
        <f t="shared" si="16"/>
        <v>842.5</v>
      </c>
      <c r="AU36" s="1">
        <f t="shared" si="17"/>
        <v>2745233.2520316304</v>
      </c>
    </row>
    <row r="37" spans="1:48" x14ac:dyDescent="0.15">
      <c r="C37" s="7">
        <v>11</v>
      </c>
      <c r="D37" s="8">
        <v>5.4007638463441001</v>
      </c>
      <c r="E37" s="10">
        <f t="shared" si="18"/>
        <v>11.005970094495</v>
      </c>
      <c r="F37" s="7" t="s">
        <v>85</v>
      </c>
      <c r="G37" s="1">
        <v>12</v>
      </c>
      <c r="H37" s="9">
        <f t="shared" si="0"/>
        <v>5.4007638463441001</v>
      </c>
      <c r="I37" s="9">
        <f t="shared" si="1"/>
        <v>278.55076384634407</v>
      </c>
      <c r="J37" s="9">
        <f t="shared" si="2"/>
        <v>3.4782828749790676E-2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85.184159496585309</v>
      </c>
      <c r="P37" s="9">
        <f t="shared" si="5"/>
        <v>2.9629460319645817</v>
      </c>
      <c r="Q37" s="12">
        <f t="shared" si="6"/>
        <v>0.29629460319645817</v>
      </c>
      <c r="R37" s="9">
        <f t="shared" si="7"/>
        <v>4.0532094166666672</v>
      </c>
      <c r="S37" s="13">
        <f t="shared" si="8"/>
        <v>7.3101232316816464E-2</v>
      </c>
      <c r="T37" s="2">
        <f t="shared" si="9"/>
        <v>0.34</v>
      </c>
      <c r="U37" s="14">
        <f t="shared" si="10"/>
        <v>2.4854418987717598E-2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3.77544189877176E-2</v>
      </c>
      <c r="AR37" s="9">
        <f t="shared" si="14"/>
        <v>119.21204166666666</v>
      </c>
      <c r="AS37" s="1">
        <f t="shared" si="15"/>
        <v>0.1</v>
      </c>
      <c r="AT37" s="1">
        <f t="shared" si="16"/>
        <v>842.5</v>
      </c>
      <c r="AU37" s="1">
        <f t="shared" si="17"/>
        <v>2540578.5635285196</v>
      </c>
      <c r="AV37" s="1">
        <f>SUM(AU26:AU37)</f>
        <v>82034337.452615112</v>
      </c>
    </row>
    <row r="38" spans="1:48" x14ac:dyDescent="0.15">
      <c r="C38" s="7">
        <v>12</v>
      </c>
      <c r="D38" s="8">
        <v>3.9695110162782301</v>
      </c>
      <c r="E38" s="10">
        <f t="shared" si="18"/>
        <v>5.4007638463441001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4.1109012549677404</v>
      </c>
      <c r="E42" s="7"/>
      <c r="F42" s="7"/>
      <c r="G42" s="1">
        <v>1</v>
      </c>
      <c r="H42" s="9">
        <f t="shared" ref="H42:H53" si="20">E43</f>
        <v>4.1109012549677404</v>
      </c>
      <c r="I42" s="9">
        <f t="shared" ref="I42:I53" si="21">H42+273.15</f>
        <v>277.26090125496773</v>
      </c>
      <c r="J42" s="9">
        <f t="shared" ref="J42:J53" si="22">EXP(($C$15*(I42-$C$13))/($C$16*I42*$C$13))</f>
        <v>2.9562501953839387E-2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1.7399380056206595</v>
      </c>
      <c r="Q42" s="12">
        <f t="shared" ref="Q42:Q53" si="26">P42*$B$44</f>
        <v>0.41758512134895825</v>
      </c>
      <c r="R42" s="9">
        <f t="shared" ref="R42:R53" si="27">L42*$B$44</f>
        <v>14.125500000000001</v>
      </c>
      <c r="S42" s="13">
        <f t="shared" ref="S42:S53" si="28">Q42/R42</f>
        <v>2.9562501953839384E-2</v>
      </c>
      <c r="T42" s="2">
        <f t="shared" ref="T42:T53" si="29">$B$43/100</f>
        <v>0.43</v>
      </c>
      <c r="U42" s="14">
        <f t="shared" ref="U42:U53" si="30">S42*T42</f>
        <v>1.2711875840150934E-2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2.1131875840150933E-2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969960.83333333337</v>
      </c>
      <c r="AU42" s="1">
        <f t="shared" ref="AU42:AU53" si="38">AT42*10000*AS42*0.67*AR42*AQ42</f>
        <v>4511307441.6885347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0.89934566504922198</v>
      </c>
      <c r="E43" s="10">
        <f t="shared" ref="E43:E54" si="40">D42</f>
        <v>4.1109012549677404</v>
      </c>
      <c r="F43" s="7" t="s">
        <v>83</v>
      </c>
      <c r="G43" s="1">
        <v>2</v>
      </c>
      <c r="H43" s="9">
        <f t="shared" si="20"/>
        <v>0.89934566504922198</v>
      </c>
      <c r="I43" s="9">
        <f t="shared" si="21"/>
        <v>274.0493456650492</v>
      </c>
      <c r="J43" s="9">
        <f t="shared" si="22"/>
        <v>1.9588938982138579E-2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115.97256199437935</v>
      </c>
      <c r="P43" s="9">
        <f t="shared" si="25"/>
        <v>2.2717794405101808</v>
      </c>
      <c r="Q43" s="12">
        <f t="shared" si="26"/>
        <v>0.54522706572244339</v>
      </c>
      <c r="R43" s="9">
        <f t="shared" si="27"/>
        <v>14.125500000000001</v>
      </c>
      <c r="S43" s="13">
        <f t="shared" si="28"/>
        <v>3.8598779917344048E-2</v>
      </c>
      <c r="T43" s="2">
        <f t="shared" si="29"/>
        <v>0.43</v>
      </c>
      <c r="U43" s="14">
        <f t="shared" si="30"/>
        <v>1.659747536445794E-2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2.501747536445794E-2</v>
      </c>
      <c r="AR43" s="9">
        <f t="shared" si="35"/>
        <v>136.875</v>
      </c>
      <c r="AS43" s="1">
        <f t="shared" si="36"/>
        <v>0.24</v>
      </c>
      <c r="AT43" s="1">
        <f t="shared" si="37"/>
        <v>969960.83333333337</v>
      </c>
      <c r="AU43" s="1">
        <f t="shared" si="38"/>
        <v>5340818942.7982464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4.23956926163335</v>
      </c>
      <c r="E44" s="10">
        <f t="shared" si="40"/>
        <v>0.89934566504922198</v>
      </c>
      <c r="F44" s="7" t="s">
        <v>83</v>
      </c>
      <c r="G44" s="1">
        <v>3</v>
      </c>
      <c r="H44" s="9">
        <f t="shared" si="20"/>
        <v>4.23956926163335</v>
      </c>
      <c r="I44" s="9">
        <f t="shared" si="21"/>
        <v>277.38956926163331</v>
      </c>
      <c r="J44" s="9">
        <f t="shared" si="22"/>
        <v>3.0048003690368419E-2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172.55703255386916</v>
      </c>
      <c r="P44" s="9">
        <f t="shared" si="25"/>
        <v>5.1849943509776839</v>
      </c>
      <c r="Q44" s="12">
        <f t="shared" si="26"/>
        <v>1.2443986442346442</v>
      </c>
      <c r="R44" s="9">
        <f t="shared" si="27"/>
        <v>14.125500000000001</v>
      </c>
      <c r="S44" s="13">
        <f t="shared" si="28"/>
        <v>8.8095900621899689E-2</v>
      </c>
      <c r="T44" s="2">
        <f t="shared" si="29"/>
        <v>0.43</v>
      </c>
      <c r="U44" s="14">
        <f t="shared" si="30"/>
        <v>3.7881237267416865E-2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4.6301237267416862E-2</v>
      </c>
      <c r="AR44" s="9">
        <f t="shared" si="35"/>
        <v>136.875</v>
      </c>
      <c r="AS44" s="1">
        <f t="shared" si="36"/>
        <v>0.24</v>
      </c>
      <c r="AT44" s="1">
        <f t="shared" si="37"/>
        <v>969960.83333333337</v>
      </c>
      <c r="AU44" s="1">
        <f t="shared" si="38"/>
        <v>9884551557.2739754</v>
      </c>
    </row>
    <row r="45" spans="1:48" x14ac:dyDescent="0.15">
      <c r="C45" s="7">
        <v>3</v>
      </c>
      <c r="D45" s="7">
        <f t="shared" si="39"/>
        <v>6.7594766139762097</v>
      </c>
      <c r="E45" s="10">
        <f t="shared" si="40"/>
        <v>4.23956926163335</v>
      </c>
      <c r="F45" s="7" t="s">
        <v>83</v>
      </c>
      <c r="G45" s="1">
        <v>4</v>
      </c>
      <c r="H45" s="9">
        <f t="shared" si="20"/>
        <v>6.7594766139762097</v>
      </c>
      <c r="I45" s="9">
        <f t="shared" si="21"/>
        <v>279.90947661397621</v>
      </c>
      <c r="J45" s="9">
        <f t="shared" si="22"/>
        <v>4.121491673817488E-2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226.22828820289149</v>
      </c>
      <c r="P45" s="9">
        <f t="shared" si="25"/>
        <v>9.3239800621020024</v>
      </c>
      <c r="Q45" s="12">
        <f t="shared" si="26"/>
        <v>2.2377552149044804</v>
      </c>
      <c r="R45" s="9">
        <f t="shared" si="27"/>
        <v>14.125500000000001</v>
      </c>
      <c r="S45" s="13">
        <f t="shared" si="28"/>
        <v>0.15841954018650528</v>
      </c>
      <c r="T45" s="2">
        <f t="shared" si="29"/>
        <v>0.43</v>
      </c>
      <c r="U45" s="14">
        <f t="shared" si="30"/>
        <v>6.8120402280197265E-2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7.6540402280197276E-2</v>
      </c>
      <c r="AR45" s="9">
        <f t="shared" si="35"/>
        <v>136.875</v>
      </c>
      <c r="AS45" s="1">
        <f t="shared" si="36"/>
        <v>0.24</v>
      </c>
      <c r="AT45" s="1">
        <f t="shared" si="37"/>
        <v>969960.83333333337</v>
      </c>
      <c r="AU45" s="1">
        <f t="shared" si="38"/>
        <v>16340115236.737158</v>
      </c>
    </row>
    <row r="46" spans="1:48" x14ac:dyDescent="0.15">
      <c r="C46" s="7">
        <v>4</v>
      </c>
      <c r="D46" s="7">
        <f t="shared" si="39"/>
        <v>9.7963519120473297</v>
      </c>
      <c r="E46" s="10">
        <f t="shared" si="40"/>
        <v>6.7594766139762097</v>
      </c>
      <c r="F46" s="7" t="s">
        <v>83</v>
      </c>
      <c r="G46" s="1">
        <v>5</v>
      </c>
      <c r="H46" s="9">
        <f t="shared" si="20"/>
        <v>9.7963519120473297</v>
      </c>
      <c r="I46" s="9">
        <f t="shared" si="21"/>
        <v>282.94635191204731</v>
      </c>
      <c r="J46" s="9">
        <f t="shared" si="22"/>
        <v>5.9868735952448328E-2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206.05909273374999</v>
      </c>
      <c r="O46" s="9">
        <f t="shared" si="41"/>
        <v>69.701465407039507</v>
      </c>
      <c r="P46" s="9">
        <f t="shared" si="25"/>
        <v>4.1729386279527594</v>
      </c>
      <c r="Q46" s="12">
        <f t="shared" si="26"/>
        <v>1.0015052707086622</v>
      </c>
      <c r="R46" s="9">
        <f t="shared" si="27"/>
        <v>14.125500000000001</v>
      </c>
      <c r="S46" s="13">
        <f t="shared" si="28"/>
        <v>7.0900518261913723E-2</v>
      </c>
      <c r="T46" s="2">
        <f t="shared" si="29"/>
        <v>0.43</v>
      </c>
      <c r="U46" s="14">
        <f t="shared" si="30"/>
        <v>3.0487222852622901E-2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3.8907222852622901E-2</v>
      </c>
      <c r="AR46" s="9">
        <f t="shared" si="35"/>
        <v>136.875</v>
      </c>
      <c r="AS46" s="1">
        <f t="shared" si="36"/>
        <v>0.24</v>
      </c>
      <c r="AT46" s="1">
        <f t="shared" si="37"/>
        <v>969960.83333333337</v>
      </c>
      <c r="AU46" s="1">
        <f t="shared" si="38"/>
        <v>8306051261.9980574</v>
      </c>
    </row>
    <row r="47" spans="1:48" x14ac:dyDescent="0.15">
      <c r="C47" s="7">
        <v>5</v>
      </c>
      <c r="D47" s="7">
        <f t="shared" si="39"/>
        <v>11.167236429617899</v>
      </c>
      <c r="E47" s="10">
        <f t="shared" si="40"/>
        <v>9.7963519120473297</v>
      </c>
      <c r="F47" s="7" t="s">
        <v>85</v>
      </c>
      <c r="G47" s="1">
        <v>6</v>
      </c>
      <c r="H47" s="9">
        <f t="shared" si="20"/>
        <v>11.167236429617899</v>
      </c>
      <c r="I47" s="9">
        <f t="shared" si="21"/>
        <v>284.31723642961788</v>
      </c>
      <c r="J47" s="9">
        <f t="shared" si="22"/>
        <v>7.0674051629533816E-2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124.38477677908674</v>
      </c>
      <c r="P47" s="9">
        <f t="shared" si="25"/>
        <v>8.7907761360132142</v>
      </c>
      <c r="Q47" s="12">
        <f t="shared" si="26"/>
        <v>2.1097862726431713</v>
      </c>
      <c r="R47" s="9">
        <f t="shared" si="27"/>
        <v>14.125500000000001</v>
      </c>
      <c r="S47" s="13">
        <f t="shared" si="28"/>
        <v>0.14936011274950772</v>
      </c>
      <c r="T47" s="2">
        <f t="shared" si="29"/>
        <v>0.43</v>
      </c>
      <c r="U47" s="14">
        <f t="shared" si="30"/>
        <v>6.4224848482288321E-2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7.2644848482288332E-2</v>
      </c>
      <c r="AR47" s="9">
        <f t="shared" si="35"/>
        <v>136.875</v>
      </c>
      <c r="AS47" s="1">
        <f t="shared" si="36"/>
        <v>0.24</v>
      </c>
      <c r="AT47" s="1">
        <f t="shared" si="37"/>
        <v>969960.83333333337</v>
      </c>
      <c r="AU47" s="1">
        <f t="shared" si="38"/>
        <v>15508478662.164177</v>
      </c>
    </row>
    <row r="48" spans="1:48" x14ac:dyDescent="0.15">
      <c r="C48" s="7">
        <v>6</v>
      </c>
      <c r="D48" s="7">
        <f t="shared" si="39"/>
        <v>19.9168549740161</v>
      </c>
      <c r="E48" s="10">
        <f t="shared" si="40"/>
        <v>11.167236429617899</v>
      </c>
      <c r="F48" s="7" t="s">
        <v>83</v>
      </c>
      <c r="G48" s="1">
        <v>7</v>
      </c>
      <c r="H48" s="9">
        <f t="shared" si="20"/>
        <v>19.9168549740161</v>
      </c>
      <c r="I48" s="9">
        <f t="shared" si="21"/>
        <v>293.06685497401605</v>
      </c>
      <c r="J48" s="9">
        <f t="shared" si="22"/>
        <v>0.19647040272438476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174.4502506430735</v>
      </c>
      <c r="P48" s="9">
        <f t="shared" si="25"/>
        <v>34.274310999214514</v>
      </c>
      <c r="Q48" s="12">
        <f t="shared" si="26"/>
        <v>8.2258346398114828</v>
      </c>
      <c r="R48" s="9">
        <f t="shared" si="27"/>
        <v>14.125500000000001</v>
      </c>
      <c r="S48" s="13">
        <f t="shared" si="28"/>
        <v>0.58233936071724768</v>
      </c>
      <c r="T48" s="2">
        <f t="shared" si="29"/>
        <v>0.43</v>
      </c>
      <c r="U48" s="14">
        <f t="shared" si="30"/>
        <v>0.25040592510841647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0.26600592510841647</v>
      </c>
      <c r="AR48" s="9">
        <f t="shared" si="35"/>
        <v>136.875</v>
      </c>
      <c r="AS48" s="1">
        <f t="shared" si="36"/>
        <v>0.24</v>
      </c>
      <c r="AT48" s="1">
        <f t="shared" si="37"/>
        <v>969960.83333333337</v>
      </c>
      <c r="AU48" s="1">
        <f t="shared" si="38"/>
        <v>56787883789.983086</v>
      </c>
    </row>
    <row r="49" spans="1:48" x14ac:dyDescent="0.15">
      <c r="C49" s="7">
        <v>7</v>
      </c>
      <c r="D49" s="7">
        <f t="shared" si="39"/>
        <v>19.033049327732101</v>
      </c>
      <c r="E49" s="10">
        <f t="shared" si="40"/>
        <v>19.9168549740161</v>
      </c>
      <c r="F49" s="7" t="s">
        <v>83</v>
      </c>
      <c r="G49" s="1">
        <v>8</v>
      </c>
      <c r="H49" s="9">
        <f t="shared" si="20"/>
        <v>19.033049327732101</v>
      </c>
      <c r="I49" s="9">
        <f t="shared" si="21"/>
        <v>292.18304932773208</v>
      </c>
      <c r="J49" s="9">
        <f t="shared" si="22"/>
        <v>0.17768553414601893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199.03218964385897</v>
      </c>
      <c r="P49" s="9">
        <f t="shared" si="25"/>
        <v>35.36514092912082</v>
      </c>
      <c r="Q49" s="12">
        <f t="shared" si="26"/>
        <v>8.4876338229889967</v>
      </c>
      <c r="R49" s="9">
        <f t="shared" si="27"/>
        <v>14.125500000000001</v>
      </c>
      <c r="S49" s="13">
        <f t="shared" si="28"/>
        <v>0.60087316009974845</v>
      </c>
      <c r="T49" s="2">
        <f t="shared" si="29"/>
        <v>0.43</v>
      </c>
      <c r="U49" s="14">
        <f t="shared" si="30"/>
        <v>0.25837545884289181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0.27397545884289182</v>
      </c>
      <c r="AR49" s="9">
        <f t="shared" si="35"/>
        <v>136.875</v>
      </c>
      <c r="AS49" s="1">
        <f t="shared" si="36"/>
        <v>0.24</v>
      </c>
      <c r="AT49" s="1">
        <f t="shared" si="37"/>
        <v>969960.83333333337</v>
      </c>
      <c r="AU49" s="1">
        <f t="shared" si="38"/>
        <v>58489247980.984772</v>
      </c>
    </row>
    <row r="50" spans="1:48" x14ac:dyDescent="0.15">
      <c r="C50" s="7">
        <v>8</v>
      </c>
      <c r="D50" s="7">
        <f t="shared" si="39"/>
        <v>19.2520318670405</v>
      </c>
      <c r="E50" s="10">
        <f t="shared" si="40"/>
        <v>19.033049327732101</v>
      </c>
      <c r="F50" s="7" t="s">
        <v>83</v>
      </c>
      <c r="G50" s="1">
        <v>9</v>
      </c>
      <c r="H50" s="9">
        <f t="shared" si="20"/>
        <v>19.2520318670405</v>
      </c>
      <c r="I50" s="9">
        <f t="shared" si="21"/>
        <v>292.40203186704048</v>
      </c>
      <c r="J50" s="9">
        <f t="shared" si="22"/>
        <v>0.18217580463961172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222.52329871473816</v>
      </c>
      <c r="P50" s="9">
        <f t="shared" si="25"/>
        <v>40.538360994418099</v>
      </c>
      <c r="Q50" s="12">
        <f t="shared" si="26"/>
        <v>9.7292066386603437</v>
      </c>
      <c r="R50" s="9">
        <f t="shared" si="27"/>
        <v>14.125500000000001</v>
      </c>
      <c r="S50" s="13">
        <f t="shared" si="28"/>
        <v>0.68876900914377148</v>
      </c>
      <c r="T50" s="2">
        <f t="shared" si="29"/>
        <v>0.43</v>
      </c>
      <c r="U50" s="14">
        <f t="shared" si="30"/>
        <v>0.29617067393182173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0.31177067393182173</v>
      </c>
      <c r="AR50" s="9">
        <f t="shared" si="35"/>
        <v>136.875</v>
      </c>
      <c r="AS50" s="1">
        <f t="shared" si="36"/>
        <v>0.24</v>
      </c>
      <c r="AT50" s="1">
        <f t="shared" si="37"/>
        <v>969960.83333333337</v>
      </c>
      <c r="AU50" s="1">
        <f t="shared" si="38"/>
        <v>66557903900.633148</v>
      </c>
    </row>
    <row r="51" spans="1:48" x14ac:dyDescent="0.15">
      <c r="C51" s="7">
        <v>9</v>
      </c>
      <c r="D51" s="7">
        <f t="shared" si="39"/>
        <v>14.2618960865218</v>
      </c>
      <c r="E51" s="10">
        <f t="shared" si="40"/>
        <v>19.2520318670405</v>
      </c>
      <c r="F51" s="7" t="s">
        <v>83</v>
      </c>
      <c r="G51" s="1">
        <v>10</v>
      </c>
      <c r="H51" s="9">
        <f t="shared" si="20"/>
        <v>14.2618960865218</v>
      </c>
      <c r="I51" s="9">
        <f t="shared" si="21"/>
        <v>287.41189608652178</v>
      </c>
      <c r="J51" s="9">
        <f t="shared" si="22"/>
        <v>0.10218847376709449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240.84118772032008</v>
      </c>
      <c r="P51" s="9">
        <f t="shared" si="25"/>
        <v>24.611193393393808</v>
      </c>
      <c r="Q51" s="12">
        <f t="shared" si="26"/>
        <v>5.9066864144145139</v>
      </c>
      <c r="R51" s="9">
        <f t="shared" si="27"/>
        <v>14.125500000000001</v>
      </c>
      <c r="S51" s="13">
        <f t="shared" si="28"/>
        <v>0.41815768747403731</v>
      </c>
      <c r="T51" s="2">
        <f t="shared" si="29"/>
        <v>0.43</v>
      </c>
      <c r="U51" s="14">
        <f t="shared" si="30"/>
        <v>0.17980780561383605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0.19540780561383603</v>
      </c>
      <c r="AR51" s="9">
        <f t="shared" si="35"/>
        <v>136.875</v>
      </c>
      <c r="AS51" s="1">
        <f t="shared" si="36"/>
        <v>0.24</v>
      </c>
      <c r="AT51" s="1">
        <f t="shared" si="37"/>
        <v>969960.83333333337</v>
      </c>
      <c r="AU51" s="1">
        <f t="shared" si="38"/>
        <v>41716348056.275009</v>
      </c>
    </row>
    <row r="52" spans="1:48" x14ac:dyDescent="0.15">
      <c r="C52" s="7">
        <v>10</v>
      </c>
      <c r="D52" s="7">
        <f t="shared" si="39"/>
        <v>11.005970094495</v>
      </c>
      <c r="E52" s="10">
        <f t="shared" si="40"/>
        <v>14.2618960865218</v>
      </c>
      <c r="F52" s="7" t="s">
        <v>83</v>
      </c>
      <c r="G52" s="1">
        <v>11</v>
      </c>
      <c r="H52" s="9">
        <f t="shared" si="20"/>
        <v>11.005970094495</v>
      </c>
      <c r="I52" s="9">
        <f t="shared" si="21"/>
        <v>284.15597009449499</v>
      </c>
      <c r="J52" s="9">
        <f t="shared" si="22"/>
        <v>6.9313716448899096E-2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205.41849461057996</v>
      </c>
      <c r="O52" s="9">
        <f t="shared" si="41"/>
        <v>69.667749716346293</v>
      </c>
      <c r="P52" s="9">
        <f t="shared" si="25"/>
        <v>4.8289306494716975</v>
      </c>
      <c r="Q52" s="12">
        <f t="shared" si="26"/>
        <v>1.1589433558732074</v>
      </c>
      <c r="R52" s="9">
        <f t="shared" si="27"/>
        <v>14.125500000000001</v>
      </c>
      <c r="S52" s="13">
        <f t="shared" si="28"/>
        <v>8.2046182851807536E-2</v>
      </c>
      <c r="T52" s="2">
        <f t="shared" si="29"/>
        <v>0.43</v>
      </c>
      <c r="U52" s="14">
        <f t="shared" si="30"/>
        <v>3.5279858626277243E-2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4.369985862627724E-2</v>
      </c>
      <c r="AR52" s="9">
        <f t="shared" si="35"/>
        <v>136.875</v>
      </c>
      <c r="AS52" s="1">
        <f t="shared" si="36"/>
        <v>0.24</v>
      </c>
      <c r="AT52" s="1">
        <f t="shared" si="37"/>
        <v>969960.83333333337</v>
      </c>
      <c r="AU52" s="1">
        <f t="shared" si="38"/>
        <v>9329200063.1049213</v>
      </c>
    </row>
    <row r="53" spans="1:48" x14ac:dyDescent="0.15">
      <c r="C53" s="7">
        <v>11</v>
      </c>
      <c r="D53" s="7">
        <f t="shared" si="39"/>
        <v>5.4007638463441001</v>
      </c>
      <c r="E53" s="10">
        <f t="shared" si="40"/>
        <v>11.005970094495</v>
      </c>
      <c r="F53" s="7" t="s">
        <v>85</v>
      </c>
      <c r="G53" s="1">
        <v>12</v>
      </c>
      <c r="H53" s="9">
        <f t="shared" si="20"/>
        <v>5.4007638463441001</v>
      </c>
      <c r="I53" s="9">
        <f t="shared" si="21"/>
        <v>278.55076384634407</v>
      </c>
      <c r="J53" s="9">
        <f t="shared" si="22"/>
        <v>3.4782828749790676E-2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123.69506906687458</v>
      </c>
      <c r="P53" s="9">
        <f t="shared" si="25"/>
        <v>4.3024644045466287</v>
      </c>
      <c r="Q53" s="12">
        <f t="shared" si="26"/>
        <v>1.0325914570911909</v>
      </c>
      <c r="R53" s="9">
        <f t="shared" si="27"/>
        <v>14.125500000000001</v>
      </c>
      <c r="S53" s="13">
        <f t="shared" si="28"/>
        <v>7.3101232316816464E-2</v>
      </c>
      <c r="T53" s="2">
        <f t="shared" si="29"/>
        <v>0.43</v>
      </c>
      <c r="U53" s="14">
        <f t="shared" si="30"/>
        <v>3.1433529896231077E-2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3.9853529896231074E-2</v>
      </c>
      <c r="AR53" s="9">
        <f t="shared" si="35"/>
        <v>136.875</v>
      </c>
      <c r="AS53" s="1">
        <f t="shared" si="36"/>
        <v>0.24</v>
      </c>
      <c r="AT53" s="1">
        <f t="shared" si="37"/>
        <v>969960.83333333337</v>
      </c>
      <c r="AU53" s="1">
        <f t="shared" si="38"/>
        <v>8508072229.7647009</v>
      </c>
      <c r="AV53" s="1">
        <f>SUM(AU42:AU53)</f>
        <v>301279979123.40576</v>
      </c>
    </row>
    <row r="54" spans="1:48" x14ac:dyDescent="0.15">
      <c r="C54" s="7">
        <v>12</v>
      </c>
      <c r="D54" s="7">
        <f t="shared" si="39"/>
        <v>3.9695110162782301</v>
      </c>
      <c r="E54" s="10">
        <f t="shared" si="40"/>
        <v>5.4007638463441001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D26</f>
        <v>4.1109012549677404</v>
      </c>
      <c r="E58" s="7"/>
      <c r="F58" s="7"/>
      <c r="G58" s="1">
        <v>1</v>
      </c>
      <c r="H58" s="9">
        <f t="shared" ref="H58:H69" si="42">E59</f>
        <v>4.1109012549677404</v>
      </c>
      <c r="I58" s="9">
        <f t="shared" ref="I58:I69" si="43">H58+273.15</f>
        <v>277.26090125496773</v>
      </c>
      <c r="J58" s="9">
        <f t="shared" ref="J58:J69" si="44">EXP(($C$15*(I58-$C$13))/($C$16*I58*$C$13))</f>
        <v>2.9562501953839387E-2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2.9493522782613763E-3</v>
      </c>
      <c r="Q58" s="12">
        <f t="shared" ref="Q58:Q69" si="48">P58*$B$60</f>
        <v>5.6037693286966153E-4</v>
      </c>
      <c r="R58" s="9">
        <f t="shared" ref="R58:R69" si="49">L58*$B$60</f>
        <v>1.8955666666666669E-2</v>
      </c>
      <c r="S58" s="13">
        <f t="shared" ref="S58:S69" si="50">Q58/R58</f>
        <v>2.9562501953839387E-2</v>
      </c>
      <c r="T58" s="2">
        <f t="shared" ref="T58:T69" si="51">$B$59/100</f>
        <v>0.01</v>
      </c>
      <c r="U58" s="14">
        <f t="shared" ref="U58:U69" si="52">S58*T58</f>
        <v>2.956250195383939E-4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1.2295625019538394E-2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129708.33333333333</v>
      </c>
      <c r="AU58" s="1">
        <f t="shared" ref="AU58:AU69" si="59">AT58*10000*AS58*0.67*AR58*AQ58</f>
        <v>20255005.000273161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D27</f>
        <v>0.89934566504922198</v>
      </c>
      <c r="E59" s="10">
        <f t="shared" ref="E59:E70" si="61">D58</f>
        <v>4.1109012549677404</v>
      </c>
      <c r="F59" s="7" t="s">
        <v>83</v>
      </c>
      <c r="G59" s="1">
        <v>2</v>
      </c>
      <c r="H59" s="9">
        <f t="shared" si="42"/>
        <v>0.89934566504922198</v>
      </c>
      <c r="I59" s="9">
        <f t="shared" si="43"/>
        <v>274.0493456650492</v>
      </c>
      <c r="J59" s="9">
        <f t="shared" si="44"/>
        <v>1.9588938982138579E-2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0.19658398105507197</v>
      </c>
      <c r="P59" s="9">
        <f t="shared" si="47"/>
        <v>3.8508716097536912E-3</v>
      </c>
      <c r="Q59" s="12">
        <f t="shared" si="48"/>
        <v>7.3166560585320132E-4</v>
      </c>
      <c r="R59" s="9">
        <f t="shared" si="49"/>
        <v>1.8955666666666669E-2</v>
      </c>
      <c r="S59" s="13">
        <f t="shared" si="50"/>
        <v>3.8598779917344041E-2</v>
      </c>
      <c r="T59" s="2">
        <f t="shared" si="51"/>
        <v>0.01</v>
      </c>
      <c r="U59" s="14">
        <f t="shared" si="52"/>
        <v>3.8598779917344044E-4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1.238598779917344E-2</v>
      </c>
      <c r="AR59" s="9">
        <f t="shared" si="56"/>
        <v>9.9766666666666666</v>
      </c>
      <c r="AS59" s="1">
        <f t="shared" si="57"/>
        <v>0.19</v>
      </c>
      <c r="AT59" s="1">
        <f t="shared" si="58"/>
        <v>129708.33333333333</v>
      </c>
      <c r="AU59" s="1">
        <f t="shared" si="59"/>
        <v>20403862.7078267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4.23956926163335</v>
      </c>
      <c r="E60" s="10">
        <f t="shared" si="61"/>
        <v>0.89934566504922198</v>
      </c>
      <c r="F60" s="7" t="s">
        <v>83</v>
      </c>
      <c r="G60" s="1">
        <v>3</v>
      </c>
      <c r="H60" s="9">
        <f t="shared" si="42"/>
        <v>4.23956926163335</v>
      </c>
      <c r="I60" s="9">
        <f t="shared" si="43"/>
        <v>277.38956926163331</v>
      </c>
      <c r="J60" s="9">
        <f t="shared" si="44"/>
        <v>3.0048003690368419E-2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0.29249977611198497</v>
      </c>
      <c r="P60" s="9">
        <f t="shared" si="47"/>
        <v>8.7890343520448614E-3</v>
      </c>
      <c r="Q60" s="12">
        <f t="shared" si="48"/>
        <v>1.6699165268885237E-3</v>
      </c>
      <c r="R60" s="9">
        <f t="shared" si="49"/>
        <v>1.8955666666666669E-2</v>
      </c>
      <c r="S60" s="13">
        <f t="shared" si="50"/>
        <v>8.8095900621899703E-2</v>
      </c>
      <c r="T60" s="2">
        <f t="shared" si="51"/>
        <v>0.01</v>
      </c>
      <c r="U60" s="14">
        <f t="shared" si="52"/>
        <v>8.8095900621899706E-4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1.2880959006218997E-2</v>
      </c>
      <c r="AR60" s="9">
        <f t="shared" si="56"/>
        <v>9.9766666666666666</v>
      </c>
      <c r="AS60" s="1">
        <f t="shared" si="57"/>
        <v>0.19</v>
      </c>
      <c r="AT60" s="1">
        <f t="shared" si="58"/>
        <v>129708.33333333333</v>
      </c>
      <c r="AU60" s="1">
        <f t="shared" si="59"/>
        <v>21219245.761373609</v>
      </c>
    </row>
    <row r="61" spans="1:48" x14ac:dyDescent="0.15">
      <c r="C61" s="7">
        <v>3</v>
      </c>
      <c r="D61" s="7">
        <f t="shared" si="60"/>
        <v>6.7594766139762097</v>
      </c>
      <c r="E61" s="10">
        <f t="shared" si="61"/>
        <v>4.23956926163335</v>
      </c>
      <c r="F61" s="7" t="s">
        <v>83</v>
      </c>
      <c r="G61" s="1">
        <v>4</v>
      </c>
      <c r="H61" s="9">
        <f t="shared" si="42"/>
        <v>6.7594766139762097</v>
      </c>
      <c r="I61" s="9">
        <f t="shared" si="43"/>
        <v>279.90947661397621</v>
      </c>
      <c r="J61" s="9">
        <f t="shared" si="44"/>
        <v>4.121491673817488E-2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0.38347740842660677</v>
      </c>
      <c r="P61" s="9">
        <f t="shared" si="47"/>
        <v>1.580498945927368E-2</v>
      </c>
      <c r="Q61" s="12">
        <f t="shared" si="48"/>
        <v>3.0029479972619993E-3</v>
      </c>
      <c r="R61" s="9">
        <f t="shared" si="49"/>
        <v>1.8955666666666669E-2</v>
      </c>
      <c r="S61" s="13">
        <f t="shared" si="50"/>
        <v>0.15841954018650528</v>
      </c>
      <c r="T61" s="2">
        <f t="shared" si="51"/>
        <v>0.01</v>
      </c>
      <c r="U61" s="14">
        <f t="shared" si="52"/>
        <v>1.5841954018650528E-3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1.3584195401865054E-2</v>
      </c>
      <c r="AR61" s="9">
        <f t="shared" si="56"/>
        <v>9.9766666666666666</v>
      </c>
      <c r="AS61" s="1">
        <f t="shared" si="57"/>
        <v>0.19</v>
      </c>
      <c r="AT61" s="1">
        <f t="shared" si="58"/>
        <v>129708.33333333333</v>
      </c>
      <c r="AU61" s="1">
        <f t="shared" si="59"/>
        <v>22377711.206403889</v>
      </c>
    </row>
    <row r="62" spans="1:48" x14ac:dyDescent="0.15">
      <c r="C62" s="7">
        <v>4</v>
      </c>
      <c r="D62" s="7">
        <f t="shared" si="60"/>
        <v>9.7963519120473297</v>
      </c>
      <c r="E62" s="10">
        <f t="shared" si="61"/>
        <v>6.7594766139762097</v>
      </c>
      <c r="F62" s="7" t="s">
        <v>83</v>
      </c>
      <c r="G62" s="1">
        <v>5</v>
      </c>
      <c r="H62" s="9">
        <f t="shared" si="42"/>
        <v>9.7963519120473297</v>
      </c>
      <c r="I62" s="9">
        <f t="shared" si="43"/>
        <v>282.94635191204731</v>
      </c>
      <c r="J62" s="9">
        <f t="shared" si="44"/>
        <v>5.9868735952448328E-2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0.3492887980189664</v>
      </c>
      <c r="O62" s="9">
        <f t="shared" si="62"/>
        <v>0.11815028761503338</v>
      </c>
      <c r="P62" s="9">
        <f t="shared" si="47"/>
        <v>7.0735083719302592E-3</v>
      </c>
      <c r="Q62" s="12">
        <f t="shared" si="48"/>
        <v>1.3439665906667493E-3</v>
      </c>
      <c r="R62" s="9">
        <f t="shared" si="49"/>
        <v>1.8955666666666669E-2</v>
      </c>
      <c r="S62" s="13">
        <f t="shared" si="50"/>
        <v>7.0900518261913723E-2</v>
      </c>
      <c r="T62" s="2">
        <f t="shared" si="51"/>
        <v>0.01</v>
      </c>
      <c r="U62" s="14">
        <f t="shared" si="52"/>
        <v>7.0900518261913723E-4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1.2709005182619137E-2</v>
      </c>
      <c r="AR62" s="9">
        <f t="shared" si="56"/>
        <v>9.9766666666666666</v>
      </c>
      <c r="AS62" s="1">
        <f t="shared" si="57"/>
        <v>0.19</v>
      </c>
      <c r="AT62" s="1">
        <f t="shared" si="58"/>
        <v>129708.33333333333</v>
      </c>
      <c r="AU62" s="1">
        <f t="shared" si="59"/>
        <v>20935980.327424813</v>
      </c>
    </row>
    <row r="63" spans="1:48" x14ac:dyDescent="0.15">
      <c r="C63" s="7">
        <v>5</v>
      </c>
      <c r="D63" s="7">
        <f t="shared" si="60"/>
        <v>11.167236429617899</v>
      </c>
      <c r="E63" s="10">
        <f t="shared" si="61"/>
        <v>9.7963519120473297</v>
      </c>
      <c r="F63" s="7" t="s">
        <v>85</v>
      </c>
      <c r="G63" s="1">
        <v>6</v>
      </c>
      <c r="H63" s="9">
        <f t="shared" si="42"/>
        <v>11.167236429617899</v>
      </c>
      <c r="I63" s="9">
        <f t="shared" si="43"/>
        <v>284.31723642961788</v>
      </c>
      <c r="J63" s="9">
        <f t="shared" si="44"/>
        <v>7.0674051629533816E-2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0.21084344590976978</v>
      </c>
      <c r="P63" s="9">
        <f t="shared" si="47"/>
        <v>1.4901160581975889E-2</v>
      </c>
      <c r="Q63" s="12">
        <f t="shared" si="48"/>
        <v>2.8312205105754189E-3</v>
      </c>
      <c r="R63" s="9">
        <f t="shared" si="49"/>
        <v>1.8955666666666669E-2</v>
      </c>
      <c r="S63" s="13">
        <f t="shared" si="50"/>
        <v>0.14936011274950772</v>
      </c>
      <c r="T63" s="2">
        <f t="shared" si="51"/>
        <v>0.01</v>
      </c>
      <c r="U63" s="14">
        <f t="shared" si="52"/>
        <v>1.4936011274950772E-3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1.3493601127495078E-2</v>
      </c>
      <c r="AR63" s="9">
        <f t="shared" si="56"/>
        <v>9.9766666666666666</v>
      </c>
      <c r="AS63" s="1">
        <f t="shared" si="57"/>
        <v>0.19</v>
      </c>
      <c r="AT63" s="1">
        <f t="shared" si="58"/>
        <v>129708.33333333333</v>
      </c>
      <c r="AU63" s="1">
        <f t="shared" si="59"/>
        <v>22228472.149630111</v>
      </c>
    </row>
    <row r="64" spans="1:48" x14ac:dyDescent="0.15">
      <c r="C64" s="7">
        <v>6</v>
      </c>
      <c r="D64" s="7">
        <f t="shared" si="60"/>
        <v>19.9168549740161</v>
      </c>
      <c r="E64" s="10">
        <f t="shared" si="61"/>
        <v>11.167236429617899</v>
      </c>
      <c r="F64" s="7" t="s">
        <v>83</v>
      </c>
      <c r="G64" s="1">
        <v>7</v>
      </c>
      <c r="H64" s="9">
        <f t="shared" si="42"/>
        <v>19.9168549740161</v>
      </c>
      <c r="I64" s="9">
        <f t="shared" si="43"/>
        <v>293.06685497401605</v>
      </c>
      <c r="J64" s="9">
        <f t="shared" si="44"/>
        <v>0.19647040272438476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0.29570895199446057</v>
      </c>
      <c r="P64" s="9">
        <f t="shared" si="47"/>
        <v>5.8098056887557425E-2</v>
      </c>
      <c r="Q64" s="12">
        <f t="shared" si="48"/>
        <v>1.1038630808635911E-2</v>
      </c>
      <c r="R64" s="9">
        <f t="shared" si="49"/>
        <v>1.8955666666666669E-2</v>
      </c>
      <c r="S64" s="13">
        <f t="shared" si="50"/>
        <v>0.58233936071724779</v>
      </c>
      <c r="T64" s="2">
        <f t="shared" si="51"/>
        <v>0.01</v>
      </c>
      <c r="U64" s="14">
        <f t="shared" si="52"/>
        <v>5.8233936071724777E-3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2.5923393607172478E-2</v>
      </c>
      <c r="AR64" s="9">
        <f t="shared" si="56"/>
        <v>9.9766666666666666</v>
      </c>
      <c r="AS64" s="1">
        <f t="shared" si="57"/>
        <v>0.19</v>
      </c>
      <c r="AT64" s="1">
        <f t="shared" si="58"/>
        <v>129708.33333333333</v>
      </c>
      <c r="AU64" s="1">
        <f t="shared" si="59"/>
        <v>42704495.81074167</v>
      </c>
    </row>
    <row r="65" spans="1:48" x14ac:dyDescent="0.15">
      <c r="C65" s="7">
        <v>7</v>
      </c>
      <c r="D65" s="7">
        <f t="shared" si="60"/>
        <v>19.033049327732101</v>
      </c>
      <c r="E65" s="10">
        <f t="shared" si="61"/>
        <v>19.9168549740161</v>
      </c>
      <c r="F65" s="7" t="s">
        <v>83</v>
      </c>
      <c r="G65" s="1">
        <v>8</v>
      </c>
      <c r="H65" s="9">
        <f t="shared" si="42"/>
        <v>19.033049327732101</v>
      </c>
      <c r="I65" s="9">
        <f t="shared" si="43"/>
        <v>292.18304932773208</v>
      </c>
      <c r="J65" s="9">
        <f t="shared" si="44"/>
        <v>0.17768553414601893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0.33737756177356981</v>
      </c>
      <c r="P65" s="9">
        <f t="shared" si="47"/>
        <v>5.9947112272618251E-2</v>
      </c>
      <c r="Q65" s="12">
        <f t="shared" si="48"/>
        <v>1.1389951331797469E-2</v>
      </c>
      <c r="R65" s="9">
        <f t="shared" si="49"/>
        <v>1.8955666666666669E-2</v>
      </c>
      <c r="S65" s="13">
        <f t="shared" si="50"/>
        <v>0.60087316009974856</v>
      </c>
      <c r="T65" s="2">
        <f t="shared" si="51"/>
        <v>0.01</v>
      </c>
      <c r="U65" s="14">
        <f t="shared" si="52"/>
        <v>6.0087316009974859E-3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2.6108731600997484E-2</v>
      </c>
      <c r="AR65" s="9">
        <f t="shared" si="56"/>
        <v>9.9766666666666666</v>
      </c>
      <c r="AS65" s="1">
        <f t="shared" si="57"/>
        <v>0.19</v>
      </c>
      <c r="AT65" s="1">
        <f t="shared" si="58"/>
        <v>129708.33333333333</v>
      </c>
      <c r="AU65" s="1">
        <f t="shared" si="59"/>
        <v>43009809.447559707</v>
      </c>
    </row>
    <row r="66" spans="1:48" x14ac:dyDescent="0.15">
      <c r="C66" s="7">
        <v>8</v>
      </c>
      <c r="D66" s="7">
        <f t="shared" si="60"/>
        <v>19.2520318670405</v>
      </c>
      <c r="E66" s="10">
        <f t="shared" si="61"/>
        <v>19.033049327732101</v>
      </c>
      <c r="F66" s="7" t="s">
        <v>83</v>
      </c>
      <c r="G66" s="1">
        <v>9</v>
      </c>
      <c r="H66" s="9">
        <f t="shared" si="42"/>
        <v>19.2520318670405</v>
      </c>
      <c r="I66" s="9">
        <f t="shared" si="43"/>
        <v>292.40203186704048</v>
      </c>
      <c r="J66" s="9">
        <f t="shared" si="44"/>
        <v>0.18217580463961172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0.37719711616761825</v>
      </c>
      <c r="P66" s="9">
        <f t="shared" si="47"/>
        <v>6.8716188145576951E-2</v>
      </c>
      <c r="Q66" s="12">
        <f t="shared" si="48"/>
        <v>1.305607574765962E-2</v>
      </c>
      <c r="R66" s="9">
        <f t="shared" si="49"/>
        <v>1.8955666666666669E-2</v>
      </c>
      <c r="S66" s="13">
        <f t="shared" si="50"/>
        <v>0.68876900914377148</v>
      </c>
      <c r="T66" s="2">
        <f t="shared" si="51"/>
        <v>0.01</v>
      </c>
      <c r="U66" s="14">
        <f t="shared" si="52"/>
        <v>6.8876900914377152E-3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2.6987690091437713E-2</v>
      </c>
      <c r="AR66" s="9">
        <f t="shared" si="56"/>
        <v>9.9766666666666666</v>
      </c>
      <c r="AS66" s="1">
        <f t="shared" si="57"/>
        <v>0.19</v>
      </c>
      <c r="AT66" s="1">
        <f t="shared" si="58"/>
        <v>129708.33333333333</v>
      </c>
      <c r="AU66" s="1">
        <f t="shared" si="59"/>
        <v>44457747.928979643</v>
      </c>
    </row>
    <row r="67" spans="1:48" x14ac:dyDescent="0.15">
      <c r="C67" s="7">
        <v>9</v>
      </c>
      <c r="D67" s="7">
        <f t="shared" si="60"/>
        <v>14.2618960865218</v>
      </c>
      <c r="E67" s="10">
        <f t="shared" si="61"/>
        <v>19.2520318670405</v>
      </c>
      <c r="F67" s="7" t="s">
        <v>83</v>
      </c>
      <c r="G67" s="1">
        <v>10</v>
      </c>
      <c r="H67" s="9">
        <f t="shared" si="42"/>
        <v>14.2618960865218</v>
      </c>
      <c r="I67" s="9">
        <f t="shared" si="43"/>
        <v>287.41189608652178</v>
      </c>
      <c r="J67" s="9">
        <f t="shared" si="44"/>
        <v>0.10218847376709449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0.40824759468870797</v>
      </c>
      <c r="P67" s="9">
        <f t="shared" si="47"/>
        <v>4.1718198620326455E-2</v>
      </c>
      <c r="Q67" s="12">
        <f t="shared" si="48"/>
        <v>7.9264577378620263E-3</v>
      </c>
      <c r="R67" s="9">
        <f t="shared" si="49"/>
        <v>1.8955666666666669E-2</v>
      </c>
      <c r="S67" s="13">
        <f t="shared" si="50"/>
        <v>0.41815768747403725</v>
      </c>
      <c r="T67" s="2">
        <f t="shared" si="51"/>
        <v>0.01</v>
      </c>
      <c r="U67" s="14">
        <f t="shared" si="52"/>
        <v>4.1815768747403724E-3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2.4281576874740373E-2</v>
      </c>
      <c r="AR67" s="9">
        <f t="shared" si="56"/>
        <v>9.9766666666666666</v>
      </c>
      <c r="AS67" s="1">
        <f t="shared" si="57"/>
        <v>0.19</v>
      </c>
      <c r="AT67" s="1">
        <f t="shared" si="58"/>
        <v>129708.33333333333</v>
      </c>
      <c r="AU67" s="1">
        <f t="shared" si="59"/>
        <v>39999874.770973422</v>
      </c>
    </row>
    <row r="68" spans="1:48" x14ac:dyDescent="0.15">
      <c r="C68" s="7">
        <v>10</v>
      </c>
      <c r="D68" s="7">
        <f t="shared" si="60"/>
        <v>11.005970094495</v>
      </c>
      <c r="E68" s="10">
        <f t="shared" si="61"/>
        <v>14.2618960865218</v>
      </c>
      <c r="F68" s="7" t="s">
        <v>83</v>
      </c>
      <c r="G68" s="1">
        <v>11</v>
      </c>
      <c r="H68" s="9">
        <f t="shared" si="42"/>
        <v>11.005970094495</v>
      </c>
      <c r="I68" s="9">
        <f t="shared" si="43"/>
        <v>284.15597009449499</v>
      </c>
      <c r="J68" s="9">
        <f t="shared" si="44"/>
        <v>6.9313716448899096E-2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0.34820292626496246</v>
      </c>
      <c r="O68" s="9">
        <f t="shared" si="62"/>
        <v>0.11809313647008574</v>
      </c>
      <c r="P68" s="9">
        <f t="shared" si="47"/>
        <v>8.1854741758486671E-3</v>
      </c>
      <c r="Q68" s="12">
        <f t="shared" si="48"/>
        <v>1.5552400934112467E-3</v>
      </c>
      <c r="R68" s="9">
        <f t="shared" si="49"/>
        <v>1.8955666666666669E-2</v>
      </c>
      <c r="S68" s="13">
        <f t="shared" si="50"/>
        <v>8.2046182851807536E-2</v>
      </c>
      <c r="T68" s="2">
        <f t="shared" si="51"/>
        <v>0.01</v>
      </c>
      <c r="U68" s="14">
        <f t="shared" si="52"/>
        <v>8.2046182851807541E-4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1.2820461828518075E-2</v>
      </c>
      <c r="AR68" s="9">
        <f t="shared" si="56"/>
        <v>9.9766666666666666</v>
      </c>
      <c r="AS68" s="1">
        <f t="shared" si="57"/>
        <v>0.19</v>
      </c>
      <c r="AT68" s="1">
        <f t="shared" si="58"/>
        <v>129708.33333333333</v>
      </c>
      <c r="AU68" s="1">
        <f t="shared" si="59"/>
        <v>21119586.684678655</v>
      </c>
    </row>
    <row r="69" spans="1:48" x14ac:dyDescent="0.15">
      <c r="C69" s="7">
        <v>11</v>
      </c>
      <c r="D69" s="7">
        <f t="shared" si="60"/>
        <v>5.4007638463441001</v>
      </c>
      <c r="E69" s="10">
        <f t="shared" si="61"/>
        <v>11.005970094495</v>
      </c>
      <c r="F69" s="7" t="s">
        <v>85</v>
      </c>
      <c r="G69" s="1">
        <v>12</v>
      </c>
      <c r="H69" s="9">
        <f t="shared" si="42"/>
        <v>5.4007638463441001</v>
      </c>
      <c r="I69" s="9">
        <f t="shared" si="43"/>
        <v>278.55076384634407</v>
      </c>
      <c r="J69" s="9">
        <f t="shared" si="44"/>
        <v>3.4782828749790676E-2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0.20967432896090374</v>
      </c>
      <c r="P69" s="9">
        <f t="shared" si="47"/>
        <v>7.2930662774743906E-3</v>
      </c>
      <c r="Q69" s="12">
        <f t="shared" si="48"/>
        <v>1.3856825927201343E-3</v>
      </c>
      <c r="R69" s="9">
        <f t="shared" si="49"/>
        <v>1.8955666666666669E-2</v>
      </c>
      <c r="S69" s="13">
        <f t="shared" si="50"/>
        <v>7.3101232316816478E-2</v>
      </c>
      <c r="T69" s="2">
        <f t="shared" si="51"/>
        <v>0.01</v>
      </c>
      <c r="U69" s="14">
        <f t="shared" si="52"/>
        <v>7.3101232316816482E-4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1.2731012323168166E-2</v>
      </c>
      <c r="AR69" s="9">
        <f t="shared" si="56"/>
        <v>9.9766666666666666</v>
      </c>
      <c r="AS69" s="1">
        <f t="shared" si="57"/>
        <v>0.19</v>
      </c>
      <c r="AT69" s="1">
        <f t="shared" si="58"/>
        <v>129708.33333333333</v>
      </c>
      <c r="AU69" s="1">
        <f t="shared" si="59"/>
        <v>20972233.445192631</v>
      </c>
      <c r="AV69" s="1">
        <f>SUM(AU58:AU69)</f>
        <v>339684025.24105805</v>
      </c>
    </row>
    <row r="70" spans="1:48" x14ac:dyDescent="0.15">
      <c r="C70" s="7">
        <v>12</v>
      </c>
      <c r="D70" s="7">
        <f t="shared" si="60"/>
        <v>3.9695110162782301</v>
      </c>
      <c r="E70" s="10">
        <f t="shared" si="61"/>
        <v>5.4007638463441001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4.1109012549677404</v>
      </c>
      <c r="E73" s="7"/>
      <c r="F73" s="7"/>
      <c r="G73" s="1">
        <v>1</v>
      </c>
      <c r="H73" s="9">
        <f t="shared" ref="H73:H84" si="63">E74</f>
        <v>4.1109012549677404</v>
      </c>
      <c r="I73" s="9">
        <f t="shared" ref="I73:I84" si="64">H73+273.15</f>
        <v>277.26090125496773</v>
      </c>
      <c r="J73" s="9">
        <f t="shared" ref="J73:J84" si="65">EXP(($C$15*(I73-$C$13))/($C$16*I73*$C$13))</f>
        <v>2.9562501953839387E-2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3.2370939639454134E-3</v>
      </c>
      <c r="Q73" s="12">
        <f t="shared" ref="Q73:Q84" si="69">P73*$B$75</f>
        <v>5.8267691351017437E-4</v>
      </c>
      <c r="R73" s="9">
        <f t="shared" ref="R73:R84" si="70">L73*$B$75</f>
        <v>1.9710000000000002E-2</v>
      </c>
      <c r="S73" s="13">
        <f t="shared" ref="S73:S84" si="71">Q73/R73</f>
        <v>2.9562501953839387E-2</v>
      </c>
      <c r="T73" s="2">
        <f t="shared" ref="T73:T84" si="72">$B$74/100</f>
        <v>0.01</v>
      </c>
      <c r="U73" s="14">
        <f t="shared" ref="U73:U84" si="73">S73*T73</f>
        <v>2.956250195383939E-4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1.2895625019538394E-2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11750</v>
      </c>
      <c r="AU73" s="1">
        <f t="shared" ref="AU73:AU84" si="80">AT73*10000*AS73*0.67*AR73*AQ73</f>
        <v>2000975.1250160888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0.89934566504922198</v>
      </c>
      <c r="E74" s="10">
        <f t="shared" ref="E74:E85" si="82">D73</f>
        <v>4.1109012549677404</v>
      </c>
      <c r="F74" s="7" t="s">
        <v>83</v>
      </c>
      <c r="G74" s="1">
        <v>2</v>
      </c>
      <c r="H74" s="9">
        <f t="shared" si="63"/>
        <v>0.89934566504922198</v>
      </c>
      <c r="I74" s="9">
        <f t="shared" si="64"/>
        <v>274.0493456650492</v>
      </c>
      <c r="J74" s="9">
        <f t="shared" si="65"/>
        <v>1.9588938982138579E-2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0.21576290603605461</v>
      </c>
      <c r="P74" s="9">
        <f t="shared" si="68"/>
        <v>4.2265664009491733E-3</v>
      </c>
      <c r="Q74" s="12">
        <f t="shared" si="69"/>
        <v>7.6078195217085115E-4</v>
      </c>
      <c r="R74" s="9">
        <f t="shared" si="70"/>
        <v>1.9710000000000002E-2</v>
      </c>
      <c r="S74" s="13">
        <f t="shared" si="71"/>
        <v>3.8598779917344041E-2</v>
      </c>
      <c r="T74" s="2">
        <f t="shared" si="72"/>
        <v>0.01</v>
      </c>
      <c r="U74" s="14">
        <f t="shared" si="73"/>
        <v>3.8598779917344044E-4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1.298598779917344E-2</v>
      </c>
      <c r="AR74" s="9">
        <f t="shared" si="77"/>
        <v>10.950000000000001</v>
      </c>
      <c r="AS74" s="1">
        <f t="shared" si="78"/>
        <v>0.18</v>
      </c>
      <c r="AT74" s="1">
        <f t="shared" si="79"/>
        <v>11750</v>
      </c>
      <c r="AU74" s="1">
        <f t="shared" si="80"/>
        <v>2014996.4441846507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4.23956926163335</v>
      </c>
      <c r="E75" s="10">
        <f t="shared" si="82"/>
        <v>0.89934566504922198</v>
      </c>
      <c r="F75" s="7" t="s">
        <v>83</v>
      </c>
      <c r="G75" s="1">
        <v>3</v>
      </c>
      <c r="H75" s="9">
        <f t="shared" si="63"/>
        <v>4.23956926163335</v>
      </c>
      <c r="I75" s="9">
        <f t="shared" si="64"/>
        <v>277.38956926163331</v>
      </c>
      <c r="J75" s="9">
        <f t="shared" si="65"/>
        <v>3.0048003690368419E-2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0.32103633963510547</v>
      </c>
      <c r="P75" s="9">
        <f t="shared" si="68"/>
        <v>9.6465011180980175E-3</v>
      </c>
      <c r="Q75" s="12">
        <f t="shared" si="69"/>
        <v>1.736370201257643E-3</v>
      </c>
      <c r="R75" s="9">
        <f t="shared" si="70"/>
        <v>1.9710000000000002E-2</v>
      </c>
      <c r="S75" s="13">
        <f t="shared" si="71"/>
        <v>8.8095900621899689E-2</v>
      </c>
      <c r="T75" s="2">
        <f t="shared" si="72"/>
        <v>0.01</v>
      </c>
      <c r="U75" s="14">
        <f t="shared" si="73"/>
        <v>8.8095900621899695E-4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1.3480959006218996E-2</v>
      </c>
      <c r="AR75" s="9">
        <f t="shared" si="77"/>
        <v>10.950000000000001</v>
      </c>
      <c r="AS75" s="1">
        <f t="shared" si="78"/>
        <v>0.18</v>
      </c>
      <c r="AT75" s="1">
        <f t="shared" si="79"/>
        <v>11750</v>
      </c>
      <c r="AU75" s="1">
        <f t="shared" si="80"/>
        <v>2091799.6290940084</v>
      </c>
    </row>
    <row r="76" spans="1:48" x14ac:dyDescent="0.15">
      <c r="C76" s="7">
        <v>3</v>
      </c>
      <c r="D76" s="7">
        <f t="shared" si="81"/>
        <v>6.7594766139762097</v>
      </c>
      <c r="E76" s="10">
        <f t="shared" si="82"/>
        <v>4.23956926163335</v>
      </c>
      <c r="F76" s="7" t="s">
        <v>83</v>
      </c>
      <c r="G76" s="1">
        <v>4</v>
      </c>
      <c r="H76" s="9">
        <f t="shared" si="63"/>
        <v>6.7594766139762097</v>
      </c>
      <c r="I76" s="9">
        <f t="shared" si="64"/>
        <v>279.90947661397621</v>
      </c>
      <c r="J76" s="9">
        <f t="shared" si="65"/>
        <v>4.121491673817488E-2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0.42088983851700751</v>
      </c>
      <c r="P76" s="9">
        <f t="shared" si="68"/>
        <v>1.7346939650422336E-2</v>
      </c>
      <c r="Q76" s="12">
        <f t="shared" si="69"/>
        <v>3.1224491370760205E-3</v>
      </c>
      <c r="R76" s="9">
        <f t="shared" si="70"/>
        <v>1.9710000000000002E-2</v>
      </c>
      <c r="S76" s="13">
        <f t="shared" si="71"/>
        <v>0.15841954018650534</v>
      </c>
      <c r="T76" s="2">
        <f t="shared" si="72"/>
        <v>0.01</v>
      </c>
      <c r="U76" s="14">
        <f t="shared" si="73"/>
        <v>1.5841954018650534E-3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1.4184195401865054E-2</v>
      </c>
      <c r="AR76" s="9">
        <f t="shared" si="77"/>
        <v>10.950000000000001</v>
      </c>
      <c r="AS76" s="1">
        <f t="shared" si="78"/>
        <v>0.18</v>
      </c>
      <c r="AT76" s="1">
        <f t="shared" si="79"/>
        <v>11750</v>
      </c>
      <c r="AU76" s="1">
        <f t="shared" si="80"/>
        <v>2200918.6933163102</v>
      </c>
    </row>
    <row r="77" spans="1:48" x14ac:dyDescent="0.15">
      <c r="C77" s="7">
        <v>4</v>
      </c>
      <c r="D77" s="7">
        <f t="shared" si="81"/>
        <v>9.7963519120473297</v>
      </c>
      <c r="E77" s="10">
        <f t="shared" si="82"/>
        <v>6.7594766139762097</v>
      </c>
      <c r="F77" s="7" t="s">
        <v>83</v>
      </c>
      <c r="G77" s="1">
        <v>5</v>
      </c>
      <c r="H77" s="9">
        <f t="shared" si="63"/>
        <v>9.7963519120473297</v>
      </c>
      <c r="I77" s="9">
        <f t="shared" si="64"/>
        <v>282.94635191204731</v>
      </c>
      <c r="J77" s="9">
        <f t="shared" si="65"/>
        <v>5.9868735952448328E-2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0.38336575392325595</v>
      </c>
      <c r="O77" s="9">
        <f t="shared" si="83"/>
        <v>0.12967714494332921</v>
      </c>
      <c r="P77" s="9">
        <f t="shared" si="68"/>
        <v>7.7636067496795469E-3</v>
      </c>
      <c r="Q77" s="12">
        <f t="shared" si="69"/>
        <v>1.3974492149423183E-3</v>
      </c>
      <c r="R77" s="9">
        <f t="shared" si="70"/>
        <v>1.9710000000000002E-2</v>
      </c>
      <c r="S77" s="13">
        <f t="shared" si="71"/>
        <v>7.0900518261913653E-2</v>
      </c>
      <c r="T77" s="2">
        <f t="shared" si="72"/>
        <v>0.01</v>
      </c>
      <c r="U77" s="14">
        <f t="shared" si="73"/>
        <v>7.0900518261913657E-4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1.3309005182619137E-2</v>
      </c>
      <c r="AR77" s="9">
        <f t="shared" si="77"/>
        <v>10.950000000000001</v>
      </c>
      <c r="AS77" s="1">
        <f t="shared" si="78"/>
        <v>0.18</v>
      </c>
      <c r="AT77" s="1">
        <f t="shared" si="79"/>
        <v>11750</v>
      </c>
      <c r="AU77" s="1">
        <f t="shared" si="80"/>
        <v>2065118.0744463345</v>
      </c>
    </row>
    <row r="78" spans="1:48" x14ac:dyDescent="0.15">
      <c r="C78" s="7">
        <v>5</v>
      </c>
      <c r="D78" s="7">
        <f t="shared" si="81"/>
        <v>11.167236429617899</v>
      </c>
      <c r="E78" s="10">
        <f t="shared" si="82"/>
        <v>9.7963519120473297</v>
      </c>
      <c r="F78" s="7" t="s">
        <v>85</v>
      </c>
      <c r="G78" s="1">
        <v>6</v>
      </c>
      <c r="H78" s="9">
        <f t="shared" si="63"/>
        <v>11.167236429617899</v>
      </c>
      <c r="I78" s="9">
        <f t="shared" si="64"/>
        <v>284.31723642961788</v>
      </c>
      <c r="J78" s="9">
        <f t="shared" si="65"/>
        <v>7.0674051629533816E-2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0.23141353819364968</v>
      </c>
      <c r="P78" s="9">
        <f t="shared" si="68"/>
        <v>1.6354932346071095E-2</v>
      </c>
      <c r="Q78" s="12">
        <f t="shared" si="69"/>
        <v>2.9438878222927969E-3</v>
      </c>
      <c r="R78" s="9">
        <f t="shared" si="70"/>
        <v>1.9710000000000002E-2</v>
      </c>
      <c r="S78" s="13">
        <f t="shared" si="71"/>
        <v>0.1493601127495077</v>
      </c>
      <c r="T78" s="2">
        <f t="shared" si="72"/>
        <v>0.01</v>
      </c>
      <c r="U78" s="14">
        <f t="shared" si="73"/>
        <v>1.493601127495077E-3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1.4093601127495078E-2</v>
      </c>
      <c r="AR78" s="9">
        <f t="shared" si="77"/>
        <v>10.950000000000001</v>
      </c>
      <c r="AS78" s="1">
        <f t="shared" si="78"/>
        <v>0.18</v>
      </c>
      <c r="AT78" s="1">
        <f t="shared" si="79"/>
        <v>11750</v>
      </c>
      <c r="AU78" s="1">
        <f t="shared" si="80"/>
        <v>2186861.4538100008</v>
      </c>
    </row>
    <row r="79" spans="1:48" x14ac:dyDescent="0.15">
      <c r="C79" s="7">
        <v>6</v>
      </c>
      <c r="D79" s="7">
        <f t="shared" si="81"/>
        <v>19.9168549740161</v>
      </c>
      <c r="E79" s="10">
        <f t="shared" si="82"/>
        <v>11.167236429617899</v>
      </c>
      <c r="F79" s="7" t="s">
        <v>83</v>
      </c>
      <c r="G79" s="1">
        <v>7</v>
      </c>
      <c r="H79" s="9">
        <f t="shared" si="63"/>
        <v>19.9168549740161</v>
      </c>
      <c r="I79" s="9">
        <f t="shared" si="64"/>
        <v>293.06685497401605</v>
      </c>
      <c r="J79" s="9">
        <f t="shared" si="65"/>
        <v>0.19647040272438476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0.32455860584757856</v>
      </c>
      <c r="P79" s="9">
        <f t="shared" si="68"/>
        <v>6.3766159998538616E-2</v>
      </c>
      <c r="Q79" s="12">
        <f t="shared" si="69"/>
        <v>1.147790879973695E-2</v>
      </c>
      <c r="R79" s="9">
        <f t="shared" si="70"/>
        <v>1.9710000000000002E-2</v>
      </c>
      <c r="S79" s="13">
        <f t="shared" si="71"/>
        <v>0.58233936071724757</v>
      </c>
      <c r="T79" s="2">
        <f t="shared" si="72"/>
        <v>0.01</v>
      </c>
      <c r="U79" s="14">
        <f t="shared" si="73"/>
        <v>5.823393607172476E-3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2.7423393607172476E-2</v>
      </c>
      <c r="AR79" s="9">
        <f t="shared" si="77"/>
        <v>10.950000000000001</v>
      </c>
      <c r="AS79" s="1">
        <f t="shared" si="78"/>
        <v>0.18</v>
      </c>
      <c r="AT79" s="1">
        <f t="shared" si="79"/>
        <v>11750</v>
      </c>
      <c r="AU79" s="1">
        <f t="shared" si="80"/>
        <v>4255205.0302592926</v>
      </c>
    </row>
    <row r="80" spans="1:48" x14ac:dyDescent="0.15">
      <c r="C80" s="7">
        <v>7</v>
      </c>
      <c r="D80" s="7">
        <f t="shared" si="81"/>
        <v>19.033049327732101</v>
      </c>
      <c r="E80" s="10">
        <f t="shared" si="82"/>
        <v>19.9168549740161</v>
      </c>
      <c r="F80" s="7" t="s">
        <v>83</v>
      </c>
      <c r="G80" s="1">
        <v>8</v>
      </c>
      <c r="H80" s="9">
        <f t="shared" si="63"/>
        <v>19.033049327732101</v>
      </c>
      <c r="I80" s="9">
        <f t="shared" si="64"/>
        <v>292.18304932773208</v>
      </c>
      <c r="J80" s="9">
        <f t="shared" si="65"/>
        <v>0.17768553414601893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0.37029244584903998</v>
      </c>
      <c r="P80" s="9">
        <f t="shared" si="68"/>
        <v>6.5795611030922463E-2</v>
      </c>
      <c r="Q80" s="12">
        <f t="shared" si="69"/>
        <v>1.1843209985566042E-2</v>
      </c>
      <c r="R80" s="9">
        <f t="shared" si="70"/>
        <v>1.9710000000000002E-2</v>
      </c>
      <c r="S80" s="13">
        <f t="shared" si="71"/>
        <v>0.60087316009974845</v>
      </c>
      <c r="T80" s="2">
        <f t="shared" si="72"/>
        <v>0.01</v>
      </c>
      <c r="U80" s="14">
        <f t="shared" si="73"/>
        <v>6.0087316009974842E-3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2.7608731600997485E-2</v>
      </c>
      <c r="AR80" s="9">
        <f t="shared" si="77"/>
        <v>10.950000000000001</v>
      </c>
      <c r="AS80" s="1">
        <f t="shared" si="78"/>
        <v>0.18</v>
      </c>
      <c r="AT80" s="1">
        <f t="shared" si="79"/>
        <v>11750</v>
      </c>
      <c r="AU80" s="1">
        <f t="shared" si="80"/>
        <v>4283963.3661136879</v>
      </c>
    </row>
    <row r="81" spans="1:48" x14ac:dyDescent="0.15">
      <c r="C81" s="7">
        <v>8</v>
      </c>
      <c r="D81" s="7">
        <f t="shared" si="81"/>
        <v>19.2520318670405</v>
      </c>
      <c r="E81" s="10">
        <f t="shared" si="82"/>
        <v>19.033049327732101</v>
      </c>
      <c r="F81" s="7" t="s">
        <v>83</v>
      </c>
      <c r="G81" s="1">
        <v>9</v>
      </c>
      <c r="H81" s="9">
        <f t="shared" si="63"/>
        <v>19.2520318670405</v>
      </c>
      <c r="I81" s="9">
        <f t="shared" si="64"/>
        <v>292.40203186704048</v>
      </c>
      <c r="J81" s="9">
        <f t="shared" si="65"/>
        <v>0.18217580463961172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0.41399683481811755</v>
      </c>
      <c r="P81" s="9">
        <f t="shared" si="68"/>
        <v>7.5420206501242981E-2</v>
      </c>
      <c r="Q81" s="12">
        <f t="shared" si="69"/>
        <v>1.3575637170223736E-2</v>
      </c>
      <c r="R81" s="9">
        <f t="shared" si="70"/>
        <v>1.9710000000000002E-2</v>
      </c>
      <c r="S81" s="13">
        <f t="shared" si="71"/>
        <v>0.68876900914377137</v>
      </c>
      <c r="T81" s="2">
        <f t="shared" si="72"/>
        <v>0.01</v>
      </c>
      <c r="U81" s="14">
        <f t="shared" si="73"/>
        <v>6.8876900914377134E-3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2.8487690091437715E-2</v>
      </c>
      <c r="AR81" s="9">
        <f t="shared" si="77"/>
        <v>10.950000000000001</v>
      </c>
      <c r="AS81" s="1">
        <f t="shared" si="78"/>
        <v>0.18</v>
      </c>
      <c r="AT81" s="1">
        <f t="shared" si="79"/>
        <v>11750</v>
      </c>
      <c r="AU81" s="1">
        <f t="shared" si="80"/>
        <v>4420348.6962258648</v>
      </c>
    </row>
    <row r="82" spans="1:48" x14ac:dyDescent="0.15">
      <c r="C82" s="7">
        <v>9</v>
      </c>
      <c r="D82" s="7">
        <f t="shared" si="81"/>
        <v>14.2618960865218</v>
      </c>
      <c r="E82" s="10">
        <f t="shared" si="82"/>
        <v>19.2520318670405</v>
      </c>
      <c r="F82" s="7" t="s">
        <v>83</v>
      </c>
      <c r="G82" s="1">
        <v>10</v>
      </c>
      <c r="H82" s="9">
        <f t="shared" si="63"/>
        <v>14.2618960865218</v>
      </c>
      <c r="I82" s="9">
        <f t="shared" si="64"/>
        <v>287.41189608652178</v>
      </c>
      <c r="J82" s="9">
        <f t="shared" si="65"/>
        <v>0.10218847376709449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0.44807662831687461</v>
      </c>
      <c r="P82" s="9">
        <f t="shared" si="68"/>
        <v>4.578826677840709E-2</v>
      </c>
      <c r="Q82" s="12">
        <f t="shared" si="69"/>
        <v>8.2418880201132767E-3</v>
      </c>
      <c r="R82" s="9">
        <f t="shared" si="70"/>
        <v>1.9710000000000002E-2</v>
      </c>
      <c r="S82" s="13">
        <f t="shared" si="71"/>
        <v>0.41815768747403731</v>
      </c>
      <c r="T82" s="2">
        <f t="shared" si="72"/>
        <v>0.01</v>
      </c>
      <c r="U82" s="14">
        <f t="shared" si="73"/>
        <v>4.1815768747403732E-3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2.5781576874740374E-2</v>
      </c>
      <c r="AR82" s="9">
        <f t="shared" si="77"/>
        <v>10.950000000000001</v>
      </c>
      <c r="AS82" s="1">
        <f t="shared" si="78"/>
        <v>0.18</v>
      </c>
      <c r="AT82" s="1">
        <f t="shared" si="79"/>
        <v>11750</v>
      </c>
      <c r="AU82" s="1">
        <f t="shared" si="80"/>
        <v>4000449.2943834187</v>
      </c>
    </row>
    <row r="83" spans="1:48" x14ac:dyDescent="0.15">
      <c r="C83" s="7">
        <v>10</v>
      </c>
      <c r="D83" s="7">
        <f t="shared" si="81"/>
        <v>11.005970094495</v>
      </c>
      <c r="E83" s="10">
        <f t="shared" si="82"/>
        <v>14.2618960865218</v>
      </c>
      <c r="F83" s="7" t="s">
        <v>83</v>
      </c>
      <c r="G83" s="1">
        <v>11</v>
      </c>
      <c r="H83" s="9">
        <f t="shared" si="63"/>
        <v>11.005970094495</v>
      </c>
      <c r="I83" s="9">
        <f t="shared" si="64"/>
        <v>284.15597009449499</v>
      </c>
      <c r="J83" s="9">
        <f t="shared" si="65"/>
        <v>6.9313716448899096E-2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0.38217394346154415</v>
      </c>
      <c r="O83" s="9">
        <f t="shared" si="83"/>
        <v>0.12961441807692337</v>
      </c>
      <c r="P83" s="9">
        <f t="shared" si="68"/>
        <v>8.9840570222729267E-3</v>
      </c>
      <c r="Q83" s="12">
        <f t="shared" si="69"/>
        <v>1.6171302640091267E-3</v>
      </c>
      <c r="R83" s="9">
        <f t="shared" si="70"/>
        <v>1.9710000000000002E-2</v>
      </c>
      <c r="S83" s="13">
        <f t="shared" si="71"/>
        <v>8.2046182851807536E-2</v>
      </c>
      <c r="T83" s="2">
        <f t="shared" si="72"/>
        <v>0.01</v>
      </c>
      <c r="U83" s="14">
        <f t="shared" si="73"/>
        <v>8.2046182851807541E-4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1.3420461828518075E-2</v>
      </c>
      <c r="AR83" s="9">
        <f t="shared" si="77"/>
        <v>10.950000000000001</v>
      </c>
      <c r="AS83" s="1">
        <f t="shared" si="78"/>
        <v>0.18</v>
      </c>
      <c r="AT83" s="1">
        <f t="shared" si="79"/>
        <v>11750</v>
      </c>
      <c r="AU83" s="1">
        <f t="shared" si="80"/>
        <v>2082412.4650341189</v>
      </c>
    </row>
    <row r="84" spans="1:48" x14ac:dyDescent="0.15">
      <c r="C84" s="7">
        <v>11</v>
      </c>
      <c r="D84" s="7">
        <f t="shared" si="81"/>
        <v>5.4007638463441001</v>
      </c>
      <c r="E84" s="10">
        <f t="shared" si="82"/>
        <v>11.005970094495</v>
      </c>
      <c r="F84" s="7" t="s">
        <v>85</v>
      </c>
      <c r="G84" s="1">
        <v>12</v>
      </c>
      <c r="H84" s="9">
        <f t="shared" si="63"/>
        <v>5.4007638463441001</v>
      </c>
      <c r="I84" s="9">
        <f t="shared" si="64"/>
        <v>278.55076384634407</v>
      </c>
      <c r="J84" s="9">
        <f t="shared" si="65"/>
        <v>3.4782828749790676E-2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0.23013036105465046</v>
      </c>
      <c r="P84" s="9">
        <f t="shared" si="68"/>
        <v>8.0045849386914045E-3</v>
      </c>
      <c r="Q84" s="12">
        <f t="shared" si="69"/>
        <v>1.4408252889644528E-3</v>
      </c>
      <c r="R84" s="9">
        <f t="shared" si="70"/>
        <v>1.9710000000000002E-2</v>
      </c>
      <c r="S84" s="13">
        <f t="shared" si="71"/>
        <v>7.3101232316816478E-2</v>
      </c>
      <c r="T84" s="2">
        <f t="shared" si="72"/>
        <v>0.01</v>
      </c>
      <c r="U84" s="14">
        <f t="shared" si="73"/>
        <v>7.3101232316816482E-4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1.3331012323168166E-2</v>
      </c>
      <c r="AR84" s="9">
        <f t="shared" si="77"/>
        <v>10.950000000000001</v>
      </c>
      <c r="AS84" s="1">
        <f t="shared" si="78"/>
        <v>0.18</v>
      </c>
      <c r="AT84" s="1">
        <f t="shared" si="79"/>
        <v>11750</v>
      </c>
      <c r="AU84" s="1">
        <f t="shared" si="80"/>
        <v>2068532.855873727</v>
      </c>
      <c r="AV84" s="1">
        <f>SUM(AU73:AU84)</f>
        <v>33671581.127757505</v>
      </c>
    </row>
    <row r="85" spans="1:48" x14ac:dyDescent="0.15">
      <c r="C85" s="7">
        <v>12</v>
      </c>
      <c r="D85" s="7">
        <f t="shared" si="81"/>
        <v>3.9695110162782301</v>
      </c>
      <c r="E85" s="10">
        <f t="shared" si="82"/>
        <v>5.4007638463441001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4.1109012549677404</v>
      </c>
      <c r="E89" s="7"/>
      <c r="F89" s="7"/>
      <c r="G89" s="1">
        <v>1</v>
      </c>
      <c r="H89" s="9">
        <f t="shared" ref="H89:H100" si="84">E90</f>
        <v>4.1109012549677404</v>
      </c>
      <c r="I89" s="9">
        <f t="shared" ref="I89:I100" si="85">H89+273.15</f>
        <v>277.26090125496773</v>
      </c>
      <c r="J89" s="9">
        <f t="shared" ref="J89:J100" si="86">EXP(($C$15*(I89-$C$13))/($C$16*I89*$C$13))</f>
        <v>2.9562501953839387E-2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0.15683720255315525</v>
      </c>
      <c r="Q89" s="12">
        <f t="shared" ref="Q89:Q100" si="90">P89*$B$91</f>
        <v>7.0576741148919861E-2</v>
      </c>
      <c r="R89" s="9">
        <f t="shared" ref="R89:R100" si="91">L89*$B$91</f>
        <v>2.3873737500000001</v>
      </c>
      <c r="S89" s="13">
        <f t="shared" ref="S89:S100" si="92">Q89/R89</f>
        <v>2.9562501953839384E-2</v>
      </c>
      <c r="T89" s="2">
        <f t="shared" ref="T89:T100" si="93">$B$90/100</f>
        <v>0.51</v>
      </c>
      <c r="U89" s="14">
        <f t="shared" ref="U89:U100" si="94">S89*T89</f>
        <v>1.5076875996458086E-2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3.4882678112932115E-2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2171116.6666666665</v>
      </c>
      <c r="AN89" s="1">
        <f t="shared" ref="AN89:AN100" si="99">AM89*10000*AK89*AJ89</f>
        <v>7878267197.3070908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0.89934566504922198</v>
      </c>
      <c r="E90" s="10">
        <f t="shared" ref="E90:E101" si="101">D89</f>
        <v>4.1109012549677404</v>
      </c>
      <c r="F90" s="7" t="s">
        <v>83</v>
      </c>
      <c r="G90" s="1">
        <v>2</v>
      </c>
      <c r="H90" s="9">
        <f t="shared" si="84"/>
        <v>0.89934566504922198</v>
      </c>
      <c r="I90" s="9">
        <f t="shared" si="85"/>
        <v>274.0493456650492</v>
      </c>
      <c r="J90" s="9">
        <f t="shared" si="86"/>
        <v>1.9588938982138579E-2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10.453712797446844</v>
      </c>
      <c r="P90" s="9">
        <f t="shared" si="89"/>
        <v>0.20477714212598741</v>
      </c>
      <c r="Q90" s="12">
        <f t="shared" si="90"/>
        <v>9.2149713956694343E-2</v>
      </c>
      <c r="R90" s="9">
        <f t="shared" si="91"/>
        <v>2.3873737500000001</v>
      </c>
      <c r="S90" s="13">
        <f t="shared" si="92"/>
        <v>3.8598779917344041E-2</v>
      </c>
      <c r="T90" s="2">
        <f t="shared" si="93"/>
        <v>0.51</v>
      </c>
      <c r="U90" s="14">
        <f t="shared" si="94"/>
        <v>1.968537775784546E-2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3.6272141393990404E-2</v>
      </c>
      <c r="AK90" s="9">
        <f t="shared" si="96"/>
        <v>10.4025</v>
      </c>
      <c r="AL90" s="1">
        <f t="shared" si="97"/>
        <v>0.45</v>
      </c>
      <c r="AM90" s="17">
        <f t="shared" si="98"/>
        <v>2171116.6666666665</v>
      </c>
      <c r="AN90" s="1">
        <f t="shared" si="99"/>
        <v>8192078050.7508802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4.23956926163335</v>
      </c>
      <c r="E91" s="10">
        <f t="shared" si="101"/>
        <v>0.89934566504922198</v>
      </c>
      <c r="F91" s="7" t="s">
        <v>83</v>
      </c>
      <c r="G91" s="1">
        <v>3</v>
      </c>
      <c r="H91" s="9">
        <f t="shared" si="84"/>
        <v>4.23956926163335</v>
      </c>
      <c r="I91" s="9">
        <f t="shared" si="85"/>
        <v>277.38956926163331</v>
      </c>
      <c r="J91" s="9">
        <f t="shared" si="86"/>
        <v>3.0048003690368419E-2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15.554210655320857</v>
      </c>
      <c r="P91" s="9">
        <f t="shared" si="89"/>
        <v>0.46737297917184889</v>
      </c>
      <c r="Q91" s="12">
        <f t="shared" si="90"/>
        <v>0.210317840627332</v>
      </c>
      <c r="R91" s="9">
        <f t="shared" si="91"/>
        <v>2.3873737500000001</v>
      </c>
      <c r="S91" s="13">
        <f t="shared" si="92"/>
        <v>8.8095900621899689E-2</v>
      </c>
      <c r="T91" s="2">
        <f t="shared" si="93"/>
        <v>0.51</v>
      </c>
      <c r="U91" s="14">
        <f t="shared" si="94"/>
        <v>4.4928909317168843E-2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4.3883066159126405E-2</v>
      </c>
      <c r="AK91" s="9">
        <f t="shared" si="96"/>
        <v>10.4025</v>
      </c>
      <c r="AL91" s="1">
        <f t="shared" si="97"/>
        <v>0.45</v>
      </c>
      <c r="AM91" s="17">
        <f t="shared" si="98"/>
        <v>2171116.6666666665</v>
      </c>
      <c r="AN91" s="1">
        <f t="shared" si="99"/>
        <v>9911008538.9496555</v>
      </c>
    </row>
    <row r="92" spans="1:48" x14ac:dyDescent="0.15">
      <c r="C92" s="7">
        <v>3</v>
      </c>
      <c r="D92" s="7">
        <f t="shared" si="100"/>
        <v>6.7594766139762097</v>
      </c>
      <c r="E92" s="10">
        <f t="shared" si="101"/>
        <v>4.23956926163335</v>
      </c>
      <c r="F92" s="7" t="s">
        <v>83</v>
      </c>
      <c r="G92" s="1">
        <v>4</v>
      </c>
      <c r="H92" s="9">
        <f t="shared" si="84"/>
        <v>6.7594766139762097</v>
      </c>
      <c r="I92" s="9">
        <f t="shared" si="85"/>
        <v>279.90947661397621</v>
      </c>
      <c r="J92" s="9">
        <f t="shared" si="86"/>
        <v>4.121491673817488E-2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20.392112676149008</v>
      </c>
      <c r="P92" s="9">
        <f t="shared" si="89"/>
        <v>0.84045922606296186</v>
      </c>
      <c r="Q92" s="12">
        <f t="shared" si="90"/>
        <v>0.37820665172833284</v>
      </c>
      <c r="R92" s="9">
        <f t="shared" si="91"/>
        <v>2.3873737500000001</v>
      </c>
      <c r="S92" s="13">
        <f t="shared" si="92"/>
        <v>0.15841954018650528</v>
      </c>
      <c r="T92" s="2">
        <f t="shared" si="93"/>
        <v>0.51</v>
      </c>
      <c r="U92" s="14">
        <f t="shared" si="94"/>
        <v>8.0793965495117692E-2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5.4696380596777991E-2</v>
      </c>
      <c r="AK92" s="9">
        <f t="shared" si="96"/>
        <v>10.4025</v>
      </c>
      <c r="AL92" s="1">
        <f t="shared" si="97"/>
        <v>0.45</v>
      </c>
      <c r="AM92" s="17">
        <f t="shared" si="98"/>
        <v>2171116.6666666665</v>
      </c>
      <c r="AN92" s="1">
        <f t="shared" si="99"/>
        <v>12353200051.668827</v>
      </c>
    </row>
    <row r="93" spans="1:48" x14ac:dyDescent="0.15">
      <c r="C93" s="7">
        <v>4</v>
      </c>
      <c r="D93" s="7">
        <f t="shared" si="100"/>
        <v>9.7963519120473297</v>
      </c>
      <c r="E93" s="10">
        <f t="shared" si="101"/>
        <v>6.7594766139762097</v>
      </c>
      <c r="F93" s="7" t="s">
        <v>83</v>
      </c>
      <c r="G93" s="1">
        <v>5</v>
      </c>
      <c r="H93" s="9">
        <f t="shared" si="84"/>
        <v>9.7963519120473297</v>
      </c>
      <c r="I93" s="9">
        <f t="shared" si="85"/>
        <v>282.94635191204731</v>
      </c>
      <c r="J93" s="9">
        <f t="shared" si="86"/>
        <v>5.9868735952448328E-2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18.574070777581746</v>
      </c>
      <c r="O93" s="9">
        <f t="shared" si="102"/>
        <v>6.2828576725042993</v>
      </c>
      <c r="P93" s="9">
        <f t="shared" si="89"/>
        <v>0.37614674702197398</v>
      </c>
      <c r="Q93" s="12">
        <f t="shared" si="90"/>
        <v>0.16926603615988831</v>
      </c>
      <c r="R93" s="9">
        <f t="shared" si="91"/>
        <v>2.3873737500000001</v>
      </c>
      <c r="S93" s="13">
        <f t="shared" si="92"/>
        <v>7.0900518261913667E-2</v>
      </c>
      <c r="T93" s="2">
        <f t="shared" si="93"/>
        <v>0.51</v>
      </c>
      <c r="U93" s="14">
        <f t="shared" si="94"/>
        <v>3.6159264313575974E-2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3.3813018190543158E-2</v>
      </c>
      <c r="AK93" s="9">
        <f t="shared" si="96"/>
        <v>10.4025</v>
      </c>
      <c r="AL93" s="1">
        <f t="shared" si="97"/>
        <v>0.45</v>
      </c>
      <c r="AM93" s="17">
        <f t="shared" si="98"/>
        <v>2171116.6666666665</v>
      </c>
      <c r="AN93" s="1">
        <f t="shared" si="99"/>
        <v>7636684063.9379025</v>
      </c>
    </row>
    <row r="94" spans="1:48" x14ac:dyDescent="0.15">
      <c r="C94" s="7">
        <v>5</v>
      </c>
      <c r="D94" s="7">
        <f t="shared" si="100"/>
        <v>11.167236429617899</v>
      </c>
      <c r="E94" s="10">
        <f t="shared" si="101"/>
        <v>9.7963519120473297</v>
      </c>
      <c r="F94" s="7" t="s">
        <v>85</v>
      </c>
      <c r="G94" s="1">
        <v>6</v>
      </c>
      <c r="H94" s="9">
        <f t="shared" si="84"/>
        <v>11.167236429617899</v>
      </c>
      <c r="I94" s="9">
        <f t="shared" si="85"/>
        <v>284.31723642961788</v>
      </c>
      <c r="J94" s="9">
        <f t="shared" si="86"/>
        <v>7.0674051629533816E-2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11.211985925482326</v>
      </c>
      <c r="P94" s="9">
        <f t="shared" si="89"/>
        <v>0.79239647216714437</v>
      </c>
      <c r="Q94" s="12">
        <f t="shared" si="90"/>
        <v>0.35657841247521499</v>
      </c>
      <c r="R94" s="9">
        <f t="shared" si="91"/>
        <v>2.3873737500000001</v>
      </c>
      <c r="S94" s="13">
        <f t="shared" si="92"/>
        <v>0.1493601127495077</v>
      </c>
      <c r="T94" s="2">
        <f t="shared" si="93"/>
        <v>0.51</v>
      </c>
      <c r="U94" s="14">
        <f t="shared" si="94"/>
        <v>7.6173657502248929E-2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4.9095357736928052E-2</v>
      </c>
      <c r="AK94" s="9">
        <f t="shared" si="96"/>
        <v>10.4025</v>
      </c>
      <c r="AL94" s="1">
        <f t="shared" si="97"/>
        <v>0.45</v>
      </c>
      <c r="AM94" s="17">
        <f t="shared" si="98"/>
        <v>2171116.6666666665</v>
      </c>
      <c r="AN94" s="1">
        <f t="shared" si="99"/>
        <v>11088206735.351068</v>
      </c>
    </row>
    <row r="95" spans="1:48" x14ac:dyDescent="0.15">
      <c r="C95" s="7">
        <v>6</v>
      </c>
      <c r="D95" s="7">
        <f t="shared" si="100"/>
        <v>19.9168549740161</v>
      </c>
      <c r="E95" s="10">
        <f t="shared" si="101"/>
        <v>11.167236429617899</v>
      </c>
      <c r="F95" s="7" t="s">
        <v>83</v>
      </c>
      <c r="G95" s="1">
        <v>7</v>
      </c>
      <c r="H95" s="9">
        <f t="shared" si="84"/>
        <v>19.9168549740161</v>
      </c>
      <c r="I95" s="9">
        <f t="shared" si="85"/>
        <v>293.06685497401605</v>
      </c>
      <c r="J95" s="9">
        <f t="shared" si="86"/>
        <v>0.19647040272438476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15.724864453315181</v>
      </c>
      <c r="P95" s="9">
        <f t="shared" si="89"/>
        <v>3.0894704519291962</v>
      </c>
      <c r="Q95" s="12">
        <f t="shared" si="90"/>
        <v>1.3902617033681384</v>
      </c>
      <c r="R95" s="9">
        <f t="shared" si="91"/>
        <v>2.3873737500000001</v>
      </c>
      <c r="S95" s="13">
        <f t="shared" si="92"/>
        <v>0.58233936071724768</v>
      </c>
      <c r="T95" s="2">
        <f t="shared" si="93"/>
        <v>0.51</v>
      </c>
      <c r="U95" s="14">
        <f t="shared" si="94"/>
        <v>0.29699307396579633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0.13599841180068761</v>
      </c>
      <c r="AK95" s="9">
        <f t="shared" si="96"/>
        <v>10.4025</v>
      </c>
      <c r="AL95" s="1">
        <f t="shared" si="97"/>
        <v>0.45</v>
      </c>
      <c r="AM95" s="17">
        <f t="shared" si="98"/>
        <v>2171116.6666666665</v>
      </c>
      <c r="AN95" s="1">
        <f t="shared" si="99"/>
        <v>30715297234.532146</v>
      </c>
    </row>
    <row r="96" spans="1:48" x14ac:dyDescent="0.15">
      <c r="C96" s="7">
        <v>7</v>
      </c>
      <c r="D96" s="7">
        <f t="shared" si="100"/>
        <v>19.033049327732101</v>
      </c>
      <c r="E96" s="10">
        <f t="shared" si="101"/>
        <v>19.9168549740161</v>
      </c>
      <c r="F96" s="7" t="s">
        <v>83</v>
      </c>
      <c r="G96" s="1">
        <v>8</v>
      </c>
      <c r="H96" s="9">
        <f t="shared" si="84"/>
        <v>19.033049327732101</v>
      </c>
      <c r="I96" s="9">
        <f t="shared" si="85"/>
        <v>292.18304932773208</v>
      </c>
      <c r="J96" s="9">
        <f t="shared" si="86"/>
        <v>0.17768553414601893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17.940669001385984</v>
      </c>
      <c r="P96" s="9">
        <f t="shared" si="89"/>
        <v>3.1877973544481928</v>
      </c>
      <c r="Q96" s="12">
        <f t="shared" si="90"/>
        <v>1.4345088095016867</v>
      </c>
      <c r="R96" s="9">
        <f t="shared" si="91"/>
        <v>2.3873737500000001</v>
      </c>
      <c r="S96" s="13">
        <f t="shared" si="92"/>
        <v>0.60087316009974834</v>
      </c>
      <c r="T96" s="2">
        <f t="shared" si="93"/>
        <v>0.51</v>
      </c>
      <c r="U96" s="14">
        <f t="shared" si="94"/>
        <v>0.30644531165087163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0.13884826146273782</v>
      </c>
      <c r="AK96" s="9">
        <f t="shared" si="96"/>
        <v>10.4025</v>
      </c>
      <c r="AL96" s="1">
        <f t="shared" si="97"/>
        <v>0.45</v>
      </c>
      <c r="AM96" s="17">
        <f t="shared" si="98"/>
        <v>2171116.6666666665</v>
      </c>
      <c r="AN96" s="1">
        <f t="shared" si="99"/>
        <v>31358936952.70686</v>
      </c>
    </row>
    <row r="97" spans="1:50" x14ac:dyDescent="0.15">
      <c r="C97" s="7">
        <v>8</v>
      </c>
      <c r="D97" s="7">
        <f t="shared" si="100"/>
        <v>19.2520318670405</v>
      </c>
      <c r="E97" s="10">
        <f t="shared" si="101"/>
        <v>19.033049327732101</v>
      </c>
      <c r="F97" s="7" t="s">
        <v>83</v>
      </c>
      <c r="G97" s="1">
        <v>9</v>
      </c>
      <c r="H97" s="9">
        <f t="shared" si="84"/>
        <v>19.2520318670405</v>
      </c>
      <c r="I97" s="9">
        <f t="shared" si="85"/>
        <v>292.40203186704048</v>
      </c>
      <c r="J97" s="9">
        <f t="shared" si="86"/>
        <v>0.18217580463961172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20.058146646937793</v>
      </c>
      <c r="P97" s="9">
        <f t="shared" si="89"/>
        <v>3.6541090049852221</v>
      </c>
      <c r="Q97" s="12">
        <f t="shared" si="90"/>
        <v>1.6443490522433499</v>
      </c>
      <c r="R97" s="9">
        <f t="shared" si="91"/>
        <v>2.3873737500000001</v>
      </c>
      <c r="S97" s="13">
        <f t="shared" si="92"/>
        <v>0.68876900914377137</v>
      </c>
      <c r="T97" s="2">
        <f t="shared" si="93"/>
        <v>0.51</v>
      </c>
      <c r="U97" s="14">
        <f t="shared" si="94"/>
        <v>0.35127219466332338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0.15236356669099199</v>
      </c>
      <c r="AK97" s="9">
        <f t="shared" si="96"/>
        <v>10.4025</v>
      </c>
      <c r="AL97" s="1">
        <f t="shared" si="97"/>
        <v>0.45</v>
      </c>
      <c r="AM97" s="17">
        <f t="shared" si="98"/>
        <v>2171116.6666666665</v>
      </c>
      <c r="AN97" s="1">
        <f t="shared" si="99"/>
        <v>34411374196.677338</v>
      </c>
    </row>
    <row r="98" spans="1:50" x14ac:dyDescent="0.15">
      <c r="C98" s="7">
        <v>9</v>
      </c>
      <c r="D98" s="7">
        <f t="shared" si="100"/>
        <v>14.2618960865218</v>
      </c>
      <c r="E98" s="10">
        <f t="shared" si="101"/>
        <v>19.2520318670405</v>
      </c>
      <c r="F98" s="7" t="s">
        <v>83</v>
      </c>
      <c r="G98" s="1">
        <v>10</v>
      </c>
      <c r="H98" s="9">
        <f t="shared" si="84"/>
        <v>14.2618960865218</v>
      </c>
      <c r="I98" s="9">
        <f t="shared" si="85"/>
        <v>287.41189608652178</v>
      </c>
      <c r="J98" s="9">
        <f t="shared" si="86"/>
        <v>0.10218847376709449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21.709312641952572</v>
      </c>
      <c r="P98" s="9">
        <f t="shared" si="89"/>
        <v>2.218441525413823</v>
      </c>
      <c r="Q98" s="12">
        <f t="shared" si="90"/>
        <v>0.99829868643622033</v>
      </c>
      <c r="R98" s="9">
        <f t="shared" si="91"/>
        <v>2.3873737500000001</v>
      </c>
      <c r="S98" s="13">
        <f t="shared" si="92"/>
        <v>0.41815768747403725</v>
      </c>
      <c r="T98" s="2">
        <f t="shared" si="93"/>
        <v>0.51</v>
      </c>
      <c r="U98" s="14">
        <f t="shared" si="94"/>
        <v>0.21326042061175901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0.10754701681444534</v>
      </c>
      <c r="AK98" s="9">
        <f t="shared" si="96"/>
        <v>10.4025</v>
      </c>
      <c r="AL98" s="1">
        <f t="shared" si="97"/>
        <v>0.45</v>
      </c>
      <c r="AM98" s="17">
        <f t="shared" si="98"/>
        <v>2171116.6666666665</v>
      </c>
      <c r="AN98" s="1">
        <f t="shared" si="99"/>
        <v>24289537976.253143</v>
      </c>
    </row>
    <row r="99" spans="1:50" x14ac:dyDescent="0.15">
      <c r="C99" s="7">
        <v>10</v>
      </c>
      <c r="D99" s="7">
        <f t="shared" si="100"/>
        <v>11.005970094495</v>
      </c>
      <c r="E99" s="10">
        <f t="shared" si="101"/>
        <v>14.2618960865218</v>
      </c>
      <c r="F99" s="7" t="s">
        <v>83</v>
      </c>
      <c r="G99" s="1">
        <v>11</v>
      </c>
      <c r="H99" s="9">
        <f t="shared" si="84"/>
        <v>11.005970094495</v>
      </c>
      <c r="I99" s="9">
        <f t="shared" si="85"/>
        <v>284.15597009449499</v>
      </c>
      <c r="J99" s="9">
        <f t="shared" si="86"/>
        <v>6.9313716448899096E-2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18.516327560711812</v>
      </c>
      <c r="O99" s="9">
        <f t="shared" si="102"/>
        <v>6.2798185558269388</v>
      </c>
      <c r="P99" s="9">
        <f t="shared" si="89"/>
        <v>0.43527756272912344</v>
      </c>
      <c r="Q99" s="12">
        <f t="shared" si="90"/>
        <v>0.19587490322810555</v>
      </c>
      <c r="R99" s="9">
        <f t="shared" si="91"/>
        <v>2.3873737500000001</v>
      </c>
      <c r="S99" s="13">
        <f t="shared" si="92"/>
        <v>8.2046182851807578E-2</v>
      </c>
      <c r="T99" s="2">
        <f t="shared" si="93"/>
        <v>0.51</v>
      </c>
      <c r="U99" s="14">
        <f t="shared" si="94"/>
        <v>4.1843553254421864E-2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4.2952831306208195E-2</v>
      </c>
      <c r="AK99" s="9">
        <f t="shared" si="96"/>
        <v>10.4025</v>
      </c>
      <c r="AL99" s="1">
        <f t="shared" si="97"/>
        <v>0.45</v>
      </c>
      <c r="AM99" s="17">
        <f t="shared" si="98"/>
        <v>2171116.6666666665</v>
      </c>
      <c r="AN99" s="1">
        <f t="shared" si="99"/>
        <v>9700914614.8589935</v>
      </c>
    </row>
    <row r="100" spans="1:50" x14ac:dyDescent="0.15">
      <c r="C100" s="7">
        <v>11</v>
      </c>
      <c r="D100" s="7">
        <f t="shared" si="100"/>
        <v>5.4007638463441001</v>
      </c>
      <c r="E100" s="10">
        <f t="shared" si="101"/>
        <v>11.005970094495</v>
      </c>
      <c r="F100" s="7" t="s">
        <v>85</v>
      </c>
      <c r="G100" s="1">
        <v>12</v>
      </c>
      <c r="H100" s="9">
        <f t="shared" si="84"/>
        <v>5.4007638463441001</v>
      </c>
      <c r="I100" s="9">
        <f t="shared" si="85"/>
        <v>278.55076384634407</v>
      </c>
      <c r="J100" s="9">
        <f t="shared" si="86"/>
        <v>3.4782828749790676E-2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11.149815993097816</v>
      </c>
      <c r="P100" s="9">
        <f t="shared" si="89"/>
        <v>0.3878221402795986</v>
      </c>
      <c r="Q100" s="12">
        <f t="shared" si="90"/>
        <v>0.17451996312581938</v>
      </c>
      <c r="R100" s="9">
        <f t="shared" si="91"/>
        <v>2.3873737500000001</v>
      </c>
      <c r="S100" s="13">
        <f t="shared" si="92"/>
        <v>7.3101232316816492E-2</v>
      </c>
      <c r="T100" s="2">
        <f t="shared" si="93"/>
        <v>0.51</v>
      </c>
      <c r="U100" s="14">
        <f t="shared" si="94"/>
        <v>3.7281628481576415E-2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4.1577410987195293E-2</v>
      </c>
      <c r="AK100" s="9">
        <f t="shared" si="96"/>
        <v>10.4025</v>
      </c>
      <c r="AL100" s="1">
        <f t="shared" si="97"/>
        <v>0.45</v>
      </c>
      <c r="AM100" s="17">
        <f t="shared" si="98"/>
        <v>2171116.6666666665</v>
      </c>
      <c r="AN100" s="1">
        <f t="shared" si="99"/>
        <v>9390275370.1683235</v>
      </c>
      <c r="AO100" s="1">
        <f>SUM(AN89:AN100)</f>
        <v>196925780983.16223</v>
      </c>
    </row>
    <row r="101" spans="1:50" x14ac:dyDescent="0.15">
      <c r="C101" s="7">
        <v>12</v>
      </c>
      <c r="D101" s="7">
        <f t="shared" si="100"/>
        <v>3.9695110162782301</v>
      </c>
      <c r="E101" s="10">
        <f t="shared" si="101"/>
        <v>5.4007638463441001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4.1109012549677404</v>
      </c>
      <c r="E105" s="7"/>
      <c r="F105" s="7"/>
      <c r="G105" s="1">
        <v>1</v>
      </c>
      <c r="H105" s="9">
        <f t="shared" ref="H105:H116" si="103">E106</f>
        <v>4.1109012549677404</v>
      </c>
      <c r="I105" s="9">
        <f t="shared" ref="I105:I116" si="104">H105+273.15</f>
        <v>277.26090125496773</v>
      </c>
      <c r="J105" s="9">
        <f t="shared" ref="J105:J116" si="105">EXP(($C$15*(I105-$C$13))/($C$16*I105*$C$13))</f>
        <v>2.9562501953839387E-2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1.9153255549727577E-2</v>
      </c>
      <c r="Q105" s="12">
        <f t="shared" ref="Q105:Q116" si="109">P105*$B$107</f>
        <v>5.7459766649182731E-3</v>
      </c>
      <c r="R105" s="9">
        <f t="shared" ref="R105:R116" si="110">L105*$B$107</f>
        <v>0.19436706250000002</v>
      </c>
      <c r="S105" s="13">
        <f t="shared" ref="S105:S116" si="111">Q105/R105</f>
        <v>2.9562501953839387E-2</v>
      </c>
      <c r="T105" s="2">
        <f t="shared" ref="T105:T116" si="112">$B$106/100</f>
        <v>0.01</v>
      </c>
      <c r="U105" s="14">
        <f t="shared" ref="U105:U116" si="113">S105*T105</f>
        <v>2.956250195383939E-4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5.7856250195383943E-3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0.89934566504922198</v>
      </c>
      <c r="E106" s="10">
        <f t="shared" ref="E106:E117" si="122">D105</f>
        <v>4.1109012549677404</v>
      </c>
      <c r="F106" s="7" t="s">
        <v>83</v>
      </c>
      <c r="G106" s="1">
        <v>2</v>
      </c>
      <c r="H106" s="9">
        <f t="shared" si="103"/>
        <v>0.89934566504922198</v>
      </c>
      <c r="I106" s="9">
        <f t="shared" si="104"/>
        <v>274.0493456650492</v>
      </c>
      <c r="J106" s="9">
        <f t="shared" si="105"/>
        <v>1.9588938982138579E-2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1.2766271611169393</v>
      </c>
      <c r="P106" s="9">
        <f t="shared" si="108"/>
        <v>2.5007771562060521E-2</v>
      </c>
      <c r="Q106" s="12">
        <f t="shared" si="109"/>
        <v>7.5023314686181557E-3</v>
      </c>
      <c r="R106" s="9">
        <f t="shared" si="110"/>
        <v>0.19436706250000002</v>
      </c>
      <c r="S106" s="13">
        <f t="shared" si="111"/>
        <v>3.8598779917344048E-2</v>
      </c>
      <c r="T106" s="2">
        <f t="shared" si="112"/>
        <v>0.01</v>
      </c>
      <c r="U106" s="14">
        <f t="shared" si="113"/>
        <v>3.8598779917344049E-4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5.875987799173441E-3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4.23956926163335</v>
      </c>
      <c r="E107" s="10">
        <f t="shared" si="122"/>
        <v>0.89934566504922198</v>
      </c>
      <c r="F107" s="7" t="s">
        <v>83</v>
      </c>
      <c r="G107" s="1">
        <v>3</v>
      </c>
      <c r="H107" s="9">
        <f t="shared" si="103"/>
        <v>4.23956926163335</v>
      </c>
      <c r="I107" s="9">
        <f t="shared" si="104"/>
        <v>277.38956926163331</v>
      </c>
      <c r="J107" s="9">
        <f t="shared" si="105"/>
        <v>3.0048003690368419E-2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1.8995095978882124</v>
      </c>
      <c r="P107" s="9">
        <f t="shared" si="108"/>
        <v>5.7076471407235235E-2</v>
      </c>
      <c r="Q107" s="12">
        <f t="shared" si="109"/>
        <v>1.7122941422170568E-2</v>
      </c>
      <c r="R107" s="9">
        <f t="shared" si="110"/>
        <v>0.19436706250000002</v>
      </c>
      <c r="S107" s="13">
        <f t="shared" si="111"/>
        <v>8.8095900621899689E-2</v>
      </c>
      <c r="T107" s="2">
        <f t="shared" si="112"/>
        <v>0.01</v>
      </c>
      <c r="U107" s="14">
        <f t="shared" si="113"/>
        <v>8.8095900621899695E-4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6.3709590062189974E-3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6.7594766139762097</v>
      </c>
      <c r="E108" s="10">
        <f t="shared" si="122"/>
        <v>4.23956926163335</v>
      </c>
      <c r="F108" s="7" t="s">
        <v>83</v>
      </c>
      <c r="G108" s="1">
        <v>4</v>
      </c>
      <c r="H108" s="9">
        <f t="shared" si="103"/>
        <v>6.7594766139762097</v>
      </c>
      <c r="I108" s="9">
        <f t="shared" si="104"/>
        <v>279.90947661397621</v>
      </c>
      <c r="J108" s="9">
        <f t="shared" si="105"/>
        <v>4.121491673817488E-2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2.4903233348143106</v>
      </c>
      <c r="P108" s="9">
        <f t="shared" si="108"/>
        <v>0.10263846889550582</v>
      </c>
      <c r="Q108" s="12">
        <f t="shared" si="109"/>
        <v>3.0791540668651744E-2</v>
      </c>
      <c r="R108" s="9">
        <f t="shared" si="110"/>
        <v>0.19436706250000002</v>
      </c>
      <c r="S108" s="13">
        <f t="shared" si="111"/>
        <v>0.15841954018650531</v>
      </c>
      <c r="T108" s="2">
        <f t="shared" si="112"/>
        <v>0.01</v>
      </c>
      <c r="U108" s="14">
        <f t="shared" si="113"/>
        <v>1.5841954018650532E-3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7.0741954018650535E-3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9.7963519120473297</v>
      </c>
      <c r="E109" s="10">
        <f t="shared" si="122"/>
        <v>6.7594766139762097</v>
      </c>
      <c r="F109" s="7" t="s">
        <v>83</v>
      </c>
      <c r="G109" s="1">
        <v>5</v>
      </c>
      <c r="H109" s="9">
        <f t="shared" si="103"/>
        <v>9.7963519120473297</v>
      </c>
      <c r="I109" s="9">
        <f t="shared" si="104"/>
        <v>282.94635191204731</v>
      </c>
      <c r="J109" s="9">
        <f t="shared" si="105"/>
        <v>5.9868735952448328E-2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2.2683006226228644</v>
      </c>
      <c r="O109" s="9">
        <f t="shared" si="123"/>
        <v>0.76727445162927399</v>
      </c>
      <c r="P109" s="9">
        <f t="shared" si="108"/>
        <v>4.5935751547652594E-2</v>
      </c>
      <c r="Q109" s="12">
        <f t="shared" si="109"/>
        <v>1.3780725464295778E-2</v>
      </c>
      <c r="R109" s="9">
        <f t="shared" si="110"/>
        <v>0.19436706250000002</v>
      </c>
      <c r="S109" s="13">
        <f t="shared" si="111"/>
        <v>7.0900518261913723E-2</v>
      </c>
      <c r="T109" s="2">
        <f t="shared" si="112"/>
        <v>0.01</v>
      </c>
      <c r="U109" s="14">
        <f t="shared" si="113"/>
        <v>7.0900518261913723E-4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6.1990051826191373E-3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11.167236429617899</v>
      </c>
      <c r="E110" s="10">
        <f t="shared" si="122"/>
        <v>9.7963519120473297</v>
      </c>
      <c r="F110" s="7" t="s">
        <v>85</v>
      </c>
      <c r="G110" s="1">
        <v>6</v>
      </c>
      <c r="H110" s="9">
        <f t="shared" si="103"/>
        <v>11.167236429617899</v>
      </c>
      <c r="I110" s="9">
        <f t="shared" si="104"/>
        <v>284.31723642961788</v>
      </c>
      <c r="J110" s="9">
        <f t="shared" si="105"/>
        <v>7.0674051629533816E-2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1.3692289084149549</v>
      </c>
      <c r="P110" s="9">
        <f t="shared" si="108"/>
        <v>9.6768954565968748E-2</v>
      </c>
      <c r="Q110" s="12">
        <f t="shared" si="109"/>
        <v>2.9030686369790622E-2</v>
      </c>
      <c r="R110" s="9">
        <f t="shared" si="110"/>
        <v>0.19436706250000002</v>
      </c>
      <c r="S110" s="13">
        <f t="shared" si="111"/>
        <v>0.14936011274950775</v>
      </c>
      <c r="T110" s="2">
        <f t="shared" si="112"/>
        <v>0.01</v>
      </c>
      <c r="U110" s="14">
        <f t="shared" si="113"/>
        <v>1.4936011274950776E-3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6.9836011274950777E-3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19.9168549740161</v>
      </c>
      <c r="E111" s="10">
        <f t="shared" si="122"/>
        <v>11.167236429617899</v>
      </c>
      <c r="F111" s="7" t="s">
        <v>83</v>
      </c>
      <c r="G111" s="1">
        <v>7</v>
      </c>
      <c r="H111" s="9">
        <f t="shared" si="103"/>
        <v>19.9168549740161</v>
      </c>
      <c r="I111" s="9">
        <f t="shared" si="104"/>
        <v>293.06685497401605</v>
      </c>
      <c r="J111" s="9">
        <f t="shared" si="105"/>
        <v>0.19647040272438476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1.9203501621823198</v>
      </c>
      <c r="P111" s="9">
        <f t="shared" si="108"/>
        <v>0.37729196973579798</v>
      </c>
      <c r="Q111" s="12">
        <f t="shared" si="109"/>
        <v>0.11318759092073939</v>
      </c>
      <c r="R111" s="9">
        <f t="shared" si="110"/>
        <v>0.19436706250000002</v>
      </c>
      <c r="S111" s="13">
        <f t="shared" si="111"/>
        <v>0.58233936071724801</v>
      </c>
      <c r="T111" s="2">
        <f t="shared" si="112"/>
        <v>0.01</v>
      </c>
      <c r="U111" s="14">
        <f t="shared" si="113"/>
        <v>5.8233936071724803E-3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1.5773393607172479E-2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19.033049327732101</v>
      </c>
      <c r="E112" s="10">
        <f t="shared" si="122"/>
        <v>19.9168549740161</v>
      </c>
      <c r="F112" s="7" t="s">
        <v>83</v>
      </c>
      <c r="G112" s="1">
        <v>8</v>
      </c>
      <c r="H112" s="9">
        <f t="shared" si="103"/>
        <v>19.033049327732101</v>
      </c>
      <c r="I112" s="9">
        <f t="shared" si="104"/>
        <v>292.18304932773208</v>
      </c>
      <c r="J112" s="9">
        <f t="shared" si="105"/>
        <v>0.17768553414601893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2.1909484007798552</v>
      </c>
      <c r="P112" s="9">
        <f t="shared" si="108"/>
        <v>0.38929983687893449</v>
      </c>
      <c r="Q112" s="12">
        <f t="shared" si="109"/>
        <v>0.11678995106368034</v>
      </c>
      <c r="R112" s="9">
        <f t="shared" si="110"/>
        <v>0.19436706250000002</v>
      </c>
      <c r="S112" s="13">
        <f t="shared" si="111"/>
        <v>0.60087316009974856</v>
      </c>
      <c r="T112" s="2">
        <f t="shared" si="112"/>
        <v>0.01</v>
      </c>
      <c r="U112" s="14">
        <f t="shared" si="113"/>
        <v>6.0087316009974859E-3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1.5958731600997485E-2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19.2520318670405</v>
      </c>
      <c r="E113" s="10">
        <f t="shared" si="122"/>
        <v>19.033049327732101</v>
      </c>
      <c r="F113" s="7" t="s">
        <v>83</v>
      </c>
      <c r="G113" s="1">
        <v>9</v>
      </c>
      <c r="H113" s="9">
        <f t="shared" si="103"/>
        <v>19.2520318670405</v>
      </c>
      <c r="I113" s="9">
        <f t="shared" si="104"/>
        <v>292.40203186704048</v>
      </c>
      <c r="J113" s="9">
        <f t="shared" si="105"/>
        <v>0.18217580463961172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2.4495387722342543</v>
      </c>
      <c r="P113" s="9">
        <f t="shared" si="108"/>
        <v>0.44624669682770185</v>
      </c>
      <c r="Q113" s="12">
        <f t="shared" si="109"/>
        <v>0.13387400904831054</v>
      </c>
      <c r="R113" s="9">
        <f t="shared" si="110"/>
        <v>0.19436706250000002</v>
      </c>
      <c r="S113" s="13">
        <f t="shared" si="111"/>
        <v>0.68876900914377159</v>
      </c>
      <c r="T113" s="2">
        <f t="shared" si="112"/>
        <v>0.01</v>
      </c>
      <c r="U113" s="14">
        <f t="shared" si="113"/>
        <v>6.887690091437716E-3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1.6837690091437717E-2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14.2618960865218</v>
      </c>
      <c r="E114" s="10">
        <f t="shared" si="122"/>
        <v>19.2520318670405</v>
      </c>
      <c r="F114" s="7" t="s">
        <v>83</v>
      </c>
      <c r="G114" s="1">
        <v>10</v>
      </c>
      <c r="H114" s="9">
        <f t="shared" si="103"/>
        <v>14.2618960865218</v>
      </c>
      <c r="I114" s="9">
        <f t="shared" si="104"/>
        <v>287.41189608652178</v>
      </c>
      <c r="J114" s="9">
        <f t="shared" si="105"/>
        <v>0.10218847376709449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2.6511822837398862</v>
      </c>
      <c r="P114" s="9">
        <f t="shared" si="108"/>
        <v>0.27092027125373902</v>
      </c>
      <c r="Q114" s="12">
        <f t="shared" si="109"/>
        <v>8.1276081376121703E-2</v>
      </c>
      <c r="R114" s="9">
        <f t="shared" si="110"/>
        <v>0.19436706250000002</v>
      </c>
      <c r="S114" s="13">
        <f t="shared" si="111"/>
        <v>0.41815768747403742</v>
      </c>
      <c r="T114" s="2">
        <f t="shared" si="112"/>
        <v>0.01</v>
      </c>
      <c r="U114" s="14">
        <f t="shared" si="113"/>
        <v>4.1815768747403741E-3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1.4131576874740374E-2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11.005970094495</v>
      </c>
      <c r="E115" s="10">
        <f t="shared" si="122"/>
        <v>14.2618960865218</v>
      </c>
      <c r="F115" s="7" t="s">
        <v>83</v>
      </c>
      <c r="G115" s="1">
        <v>11</v>
      </c>
      <c r="H115" s="9">
        <f t="shared" si="103"/>
        <v>11.005970094495</v>
      </c>
      <c r="I115" s="9">
        <f t="shared" si="104"/>
        <v>284.15597009449499</v>
      </c>
      <c r="J115" s="9">
        <f t="shared" si="105"/>
        <v>6.9313716448899096E-2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2.26124891186184</v>
      </c>
      <c r="O115" s="9">
        <f t="shared" si="123"/>
        <v>0.76690330895764092</v>
      </c>
      <c r="P115" s="9">
        <f t="shared" si="108"/>
        <v>5.3156918500812382E-2</v>
      </c>
      <c r="Q115" s="12">
        <f t="shared" si="109"/>
        <v>1.5947075550243713E-2</v>
      </c>
      <c r="R115" s="9">
        <f t="shared" si="110"/>
        <v>0.19436706250000002</v>
      </c>
      <c r="S115" s="13">
        <f t="shared" si="111"/>
        <v>8.2046182851807578E-2</v>
      </c>
      <c r="T115" s="2">
        <f t="shared" si="112"/>
        <v>0.01</v>
      </c>
      <c r="U115" s="14">
        <f t="shared" si="113"/>
        <v>8.2046182851807585E-4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6.310461828518076E-3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5.4007638463441001</v>
      </c>
      <c r="E116" s="10">
        <f t="shared" si="122"/>
        <v>11.005970094495</v>
      </c>
      <c r="F116" s="7" t="s">
        <v>85</v>
      </c>
      <c r="G116" s="1">
        <v>12</v>
      </c>
      <c r="H116" s="9">
        <f t="shared" si="103"/>
        <v>5.4007638463441001</v>
      </c>
      <c r="I116" s="9">
        <f t="shared" si="104"/>
        <v>278.55076384634407</v>
      </c>
      <c r="J116" s="9">
        <f t="shared" si="105"/>
        <v>3.4782828749790676E-2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1.3616365987901622</v>
      </c>
      <c r="P116" s="9">
        <f t="shared" si="108"/>
        <v>4.7361572635165647E-2</v>
      </c>
      <c r="Q116" s="12">
        <f t="shared" si="109"/>
        <v>1.4208471790549694E-2</v>
      </c>
      <c r="R116" s="9">
        <f t="shared" si="110"/>
        <v>0.19436706250000002</v>
      </c>
      <c r="S116" s="13">
        <f t="shared" si="111"/>
        <v>7.3101232316816492E-2</v>
      </c>
      <c r="T116" s="2">
        <f t="shared" si="112"/>
        <v>0.01</v>
      </c>
      <c r="U116" s="14">
        <f t="shared" si="113"/>
        <v>7.3101232316816493E-4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6.2210123231681647E-3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3.9695110162782301</v>
      </c>
      <c r="E117" s="10">
        <f t="shared" si="122"/>
        <v>5.4007638463441001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4.1109012549677404</v>
      </c>
      <c r="E121" s="7"/>
      <c r="F121" s="7"/>
      <c r="G121" s="1">
        <v>1</v>
      </c>
      <c r="H121" s="9">
        <f t="shared" ref="H121:H132" si="124">E122</f>
        <v>4.1109012549677404</v>
      </c>
      <c r="I121" s="9">
        <f t="shared" ref="I121:I132" si="125">H121+273.15</f>
        <v>277.26090125496773</v>
      </c>
      <c r="J121" s="9">
        <f t="shared" ref="J121:J132" si="126">EXP(($C$15*(I121-$C$13))/($C$16*I121*$C$13))</f>
        <v>2.9562501953839387E-2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8.4164443062580731E-3</v>
      </c>
      <c r="Q121" s="12">
        <f t="shared" ref="Q121:Q132" si="130">P121*$B$123</f>
        <v>2.7774266210651641E-3</v>
      </c>
      <c r="R121" s="9">
        <f t="shared" ref="R121:R132" si="131">L121*$B$123</f>
        <v>9.3951000000000007E-2</v>
      </c>
      <c r="S121" s="13">
        <f t="shared" ref="S121:S132" si="132">Q121/R121</f>
        <v>2.9562501953839384E-2</v>
      </c>
      <c r="T121" s="2">
        <f t="shared" ref="T121:T132" si="133">$B$122/100</f>
        <v>0.01</v>
      </c>
      <c r="U121" s="14">
        <f t="shared" ref="U121:U132" si="134">S121*T121</f>
        <v>2.9562501953839384E-4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5.7856250195383943E-3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0.89934566504922198</v>
      </c>
      <c r="E122" s="10">
        <f t="shared" ref="E122:E133" si="145">D121</f>
        <v>4.1109012549677404</v>
      </c>
      <c r="F122" s="7" t="s">
        <v>83</v>
      </c>
      <c r="G122" s="1">
        <v>2</v>
      </c>
      <c r="H122" s="9">
        <f t="shared" si="124"/>
        <v>0.89934566504922198</v>
      </c>
      <c r="I122" s="9">
        <f t="shared" si="125"/>
        <v>274.0493456650492</v>
      </c>
      <c r="J122" s="9">
        <f t="shared" si="126"/>
        <v>1.9588938982138579E-2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0.56098355569374192</v>
      </c>
      <c r="P122" s="9">
        <f t="shared" si="129"/>
        <v>1.0989072642467851E-2</v>
      </c>
      <c r="Q122" s="12">
        <f t="shared" si="130"/>
        <v>3.6263939720143907E-3</v>
      </c>
      <c r="R122" s="9">
        <f t="shared" si="131"/>
        <v>9.3951000000000007E-2</v>
      </c>
      <c r="S122" s="13">
        <f t="shared" si="132"/>
        <v>3.8598779917344048E-2</v>
      </c>
      <c r="T122" s="2">
        <f t="shared" si="133"/>
        <v>0.01</v>
      </c>
      <c r="U122" s="14">
        <f t="shared" si="134"/>
        <v>3.8598779917344049E-4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5.875987799173441E-3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4.23956926163335</v>
      </c>
      <c r="E123" s="10">
        <f t="shared" si="145"/>
        <v>0.89934566504922198</v>
      </c>
      <c r="F123" s="7" t="s">
        <v>83</v>
      </c>
      <c r="G123" s="1">
        <v>3</v>
      </c>
      <c r="H123" s="9">
        <f t="shared" si="124"/>
        <v>4.23956926163335</v>
      </c>
      <c r="I123" s="9">
        <f t="shared" si="125"/>
        <v>277.38956926163331</v>
      </c>
      <c r="J123" s="9">
        <f t="shared" si="126"/>
        <v>3.0048003690368419E-2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0.83469448305127403</v>
      </c>
      <c r="P123" s="9">
        <f t="shared" si="129"/>
        <v>2.5080902907054843E-2</v>
      </c>
      <c r="Q123" s="12">
        <f t="shared" si="130"/>
        <v>8.2766979593280991E-3</v>
      </c>
      <c r="R123" s="9">
        <f t="shared" si="131"/>
        <v>9.3951000000000007E-2</v>
      </c>
      <c r="S123" s="13">
        <f t="shared" si="132"/>
        <v>8.8095900621899703E-2</v>
      </c>
      <c r="T123" s="2">
        <f t="shared" si="133"/>
        <v>0.01</v>
      </c>
      <c r="U123" s="14">
        <f t="shared" si="134"/>
        <v>8.8095900621899706E-4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6.3709590062189974E-3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6.7594766139762097</v>
      </c>
      <c r="E124" s="10">
        <f t="shared" si="145"/>
        <v>4.23956926163335</v>
      </c>
      <c r="F124" s="7" t="s">
        <v>83</v>
      </c>
      <c r="G124" s="1">
        <v>4</v>
      </c>
      <c r="H124" s="9">
        <f t="shared" si="124"/>
        <v>6.7594766139762097</v>
      </c>
      <c r="I124" s="9">
        <f t="shared" si="125"/>
        <v>279.90947661397621</v>
      </c>
      <c r="J124" s="9">
        <f t="shared" si="126"/>
        <v>4.121491673817488E-2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1.0943135801442192</v>
      </c>
      <c r="P124" s="9">
        <f t="shared" si="129"/>
        <v>4.5102043091098054E-2</v>
      </c>
      <c r="Q124" s="12">
        <f t="shared" si="130"/>
        <v>1.4883674220062358E-2</v>
      </c>
      <c r="R124" s="9">
        <f t="shared" si="131"/>
        <v>9.3951000000000007E-2</v>
      </c>
      <c r="S124" s="13">
        <f t="shared" si="132"/>
        <v>0.15841954018650528</v>
      </c>
      <c r="T124" s="2">
        <f t="shared" si="133"/>
        <v>0.01</v>
      </c>
      <c r="U124" s="14">
        <f t="shared" si="134"/>
        <v>1.5841954018650528E-3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7.0741954018650527E-3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9.7963519120473297</v>
      </c>
      <c r="E125" s="10">
        <f t="shared" si="145"/>
        <v>6.7594766139762097</v>
      </c>
      <c r="F125" s="7" t="s">
        <v>83</v>
      </c>
      <c r="G125" s="1">
        <v>5</v>
      </c>
      <c r="H125" s="9">
        <f t="shared" si="124"/>
        <v>9.7963519120473297</v>
      </c>
      <c r="I125" s="9">
        <f t="shared" si="125"/>
        <v>282.94635191204731</v>
      </c>
      <c r="J125" s="9">
        <f t="shared" si="126"/>
        <v>5.9868735952448328E-2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0.99675096020046505</v>
      </c>
      <c r="O125" s="9">
        <f t="shared" si="146"/>
        <v>0.3371605768526561</v>
      </c>
      <c r="P125" s="9">
        <f t="shared" si="129"/>
        <v>2.0185377549166831E-2</v>
      </c>
      <c r="Q125" s="12">
        <f t="shared" si="130"/>
        <v>6.6611745912250548E-3</v>
      </c>
      <c r="R125" s="9">
        <f t="shared" si="131"/>
        <v>9.3951000000000007E-2</v>
      </c>
      <c r="S125" s="13">
        <f t="shared" si="132"/>
        <v>7.0900518261913709E-2</v>
      </c>
      <c r="T125" s="2">
        <f t="shared" si="133"/>
        <v>0.01</v>
      </c>
      <c r="U125" s="14">
        <f t="shared" si="134"/>
        <v>7.0900518261913712E-4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6.1990051826191373E-3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11.167236429617899</v>
      </c>
      <c r="E126" s="10">
        <f t="shared" si="145"/>
        <v>9.7963519120473297</v>
      </c>
      <c r="F126" s="7" t="s">
        <v>85</v>
      </c>
      <c r="G126" s="1">
        <v>6</v>
      </c>
      <c r="H126" s="9">
        <f t="shared" si="124"/>
        <v>11.167236429617899</v>
      </c>
      <c r="I126" s="9">
        <f t="shared" si="125"/>
        <v>284.31723642961788</v>
      </c>
      <c r="J126" s="9">
        <f t="shared" si="126"/>
        <v>7.0674051629533816E-2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0.60167519930348934</v>
      </c>
      <c r="P126" s="9">
        <f t="shared" si="129"/>
        <v>4.2522824099784855E-2</v>
      </c>
      <c r="Q126" s="12">
        <f t="shared" si="130"/>
        <v>1.4032531952929002E-2</v>
      </c>
      <c r="R126" s="9">
        <f t="shared" si="131"/>
        <v>9.3951000000000007E-2</v>
      </c>
      <c r="S126" s="13">
        <f t="shared" si="132"/>
        <v>0.14936011274950772</v>
      </c>
      <c r="T126" s="2">
        <f t="shared" si="133"/>
        <v>0.01</v>
      </c>
      <c r="U126" s="14">
        <f t="shared" si="134"/>
        <v>1.4936011274950772E-3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6.9836011274950769E-3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19.9168549740161</v>
      </c>
      <c r="E127" s="10">
        <f t="shared" si="145"/>
        <v>11.167236429617899</v>
      </c>
      <c r="F127" s="7" t="s">
        <v>83</v>
      </c>
      <c r="G127" s="1">
        <v>7</v>
      </c>
      <c r="H127" s="9">
        <f t="shared" si="124"/>
        <v>19.9168549740161</v>
      </c>
      <c r="I127" s="9">
        <f t="shared" si="125"/>
        <v>293.06685497401605</v>
      </c>
      <c r="J127" s="9">
        <f t="shared" si="126"/>
        <v>0.19647040272438476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0.8438523752037046</v>
      </c>
      <c r="P127" s="9">
        <f t="shared" si="129"/>
        <v>0.16579201599620047</v>
      </c>
      <c r="Q127" s="12">
        <f t="shared" si="130"/>
        <v>5.4711365278746156E-2</v>
      </c>
      <c r="R127" s="9">
        <f t="shared" si="131"/>
        <v>9.3951000000000007E-2</v>
      </c>
      <c r="S127" s="13">
        <f t="shared" si="132"/>
        <v>0.58233936071724779</v>
      </c>
      <c r="T127" s="2">
        <f t="shared" si="133"/>
        <v>0.01</v>
      </c>
      <c r="U127" s="14">
        <f t="shared" si="134"/>
        <v>5.8233936071724777E-3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1.5773393607172479E-2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19.033049327732101</v>
      </c>
      <c r="E128" s="10">
        <f t="shared" si="145"/>
        <v>19.9168549740161</v>
      </c>
      <c r="F128" s="7" t="s">
        <v>83</v>
      </c>
      <c r="G128" s="1">
        <v>8</v>
      </c>
      <c r="H128" s="9">
        <f t="shared" si="124"/>
        <v>19.033049327732101</v>
      </c>
      <c r="I128" s="9">
        <f t="shared" si="125"/>
        <v>292.18304932773208</v>
      </c>
      <c r="J128" s="9">
        <f t="shared" si="126"/>
        <v>0.17768553414601893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0.96276035920750402</v>
      </c>
      <c r="P128" s="9">
        <f t="shared" si="129"/>
        <v>0.1710685886803984</v>
      </c>
      <c r="Q128" s="12">
        <f t="shared" si="130"/>
        <v>5.6452634264531475E-2</v>
      </c>
      <c r="R128" s="9">
        <f t="shared" si="131"/>
        <v>9.3951000000000007E-2</v>
      </c>
      <c r="S128" s="13">
        <f t="shared" si="132"/>
        <v>0.60087316009974845</v>
      </c>
      <c r="T128" s="2">
        <f t="shared" si="133"/>
        <v>0.01</v>
      </c>
      <c r="U128" s="14">
        <f t="shared" si="134"/>
        <v>6.0087316009974842E-3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1.5958731600997485E-2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19.2520318670405</v>
      </c>
      <c r="E129" s="10">
        <f t="shared" si="145"/>
        <v>19.033049327732101</v>
      </c>
      <c r="F129" s="7" t="s">
        <v>83</v>
      </c>
      <c r="G129" s="1">
        <v>9</v>
      </c>
      <c r="H129" s="9">
        <f t="shared" si="124"/>
        <v>19.2520318670405</v>
      </c>
      <c r="I129" s="9">
        <f t="shared" si="125"/>
        <v>292.40203186704048</v>
      </c>
      <c r="J129" s="9">
        <f t="shared" si="126"/>
        <v>0.18217580463961172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1.0763917705271056</v>
      </c>
      <c r="P129" s="9">
        <f t="shared" si="129"/>
        <v>0.19609253690323175</v>
      </c>
      <c r="Q129" s="12">
        <f t="shared" si="130"/>
        <v>6.4710537178066477E-2</v>
      </c>
      <c r="R129" s="9">
        <f t="shared" si="131"/>
        <v>9.3951000000000007E-2</v>
      </c>
      <c r="S129" s="13">
        <f t="shared" si="132"/>
        <v>0.68876900914377148</v>
      </c>
      <c r="T129" s="2">
        <f t="shared" si="133"/>
        <v>0.01</v>
      </c>
      <c r="U129" s="14">
        <f t="shared" si="134"/>
        <v>6.8876900914377152E-3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1.6837690091437714E-2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14.2618960865218</v>
      </c>
      <c r="E130" s="10">
        <f t="shared" si="145"/>
        <v>19.2520318670405</v>
      </c>
      <c r="F130" s="7" t="s">
        <v>83</v>
      </c>
      <c r="G130" s="1">
        <v>10</v>
      </c>
      <c r="H130" s="9">
        <f t="shared" si="124"/>
        <v>14.2618960865218</v>
      </c>
      <c r="I130" s="9">
        <f t="shared" si="125"/>
        <v>287.41189608652178</v>
      </c>
      <c r="J130" s="9">
        <f t="shared" si="126"/>
        <v>0.10218847376709449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1.1649992336238737</v>
      </c>
      <c r="P130" s="9">
        <f t="shared" si="129"/>
        <v>0.1190494936238584</v>
      </c>
      <c r="Q130" s="12">
        <f t="shared" si="130"/>
        <v>3.9286332895873272E-2</v>
      </c>
      <c r="R130" s="9">
        <f t="shared" si="131"/>
        <v>9.3951000000000007E-2</v>
      </c>
      <c r="S130" s="13">
        <f t="shared" si="132"/>
        <v>0.4181576874740372</v>
      </c>
      <c r="T130" s="2">
        <f t="shared" si="133"/>
        <v>0.01</v>
      </c>
      <c r="U130" s="14">
        <f t="shared" si="134"/>
        <v>4.1815768747403724E-3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1.4131576874740374E-2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11.005970094495</v>
      </c>
      <c r="E131" s="10">
        <f t="shared" si="145"/>
        <v>14.2618960865218</v>
      </c>
      <c r="F131" s="7" t="s">
        <v>83</v>
      </c>
      <c r="G131" s="1">
        <v>11</v>
      </c>
      <c r="H131" s="9">
        <f t="shared" si="124"/>
        <v>11.005970094495</v>
      </c>
      <c r="I131" s="9">
        <f t="shared" si="125"/>
        <v>284.15597009449499</v>
      </c>
      <c r="J131" s="9">
        <f t="shared" si="126"/>
        <v>6.9313716448899096E-2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0.99365225300001458</v>
      </c>
      <c r="O131" s="9">
        <f t="shared" si="146"/>
        <v>0.33699748700000065</v>
      </c>
      <c r="P131" s="9">
        <f t="shared" si="129"/>
        <v>2.3358548257909603E-2</v>
      </c>
      <c r="Q131" s="12">
        <f t="shared" si="130"/>
        <v>7.7083209251101693E-3</v>
      </c>
      <c r="R131" s="9">
        <f t="shared" si="131"/>
        <v>9.3951000000000007E-2</v>
      </c>
      <c r="S131" s="13">
        <f t="shared" si="132"/>
        <v>8.2046182851807523E-2</v>
      </c>
      <c r="T131" s="2">
        <f t="shared" si="133"/>
        <v>0.01</v>
      </c>
      <c r="U131" s="14">
        <f t="shared" si="134"/>
        <v>8.204618285180752E-4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6.3104618285180752E-3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5.4007638463441001</v>
      </c>
      <c r="E132" s="10">
        <f t="shared" si="145"/>
        <v>11.005970094495</v>
      </c>
      <c r="F132" s="7" t="s">
        <v>85</v>
      </c>
      <c r="G132" s="1">
        <v>12</v>
      </c>
      <c r="H132" s="9">
        <f t="shared" si="124"/>
        <v>5.4007638463441001</v>
      </c>
      <c r="I132" s="9">
        <f t="shared" si="125"/>
        <v>278.55076384634407</v>
      </c>
      <c r="J132" s="9">
        <f t="shared" si="126"/>
        <v>3.4782828749790676E-2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0.5983389387420911</v>
      </c>
      <c r="P132" s="9">
        <f t="shared" si="129"/>
        <v>2.0811920840597648E-2</v>
      </c>
      <c r="Q132" s="12">
        <f t="shared" si="130"/>
        <v>6.867933877397224E-3</v>
      </c>
      <c r="R132" s="9">
        <f t="shared" si="131"/>
        <v>9.3951000000000007E-2</v>
      </c>
      <c r="S132" s="13">
        <f t="shared" si="132"/>
        <v>7.3101232316816464E-2</v>
      </c>
      <c r="T132" s="2">
        <f t="shared" si="133"/>
        <v>0.01</v>
      </c>
      <c r="U132" s="14">
        <f t="shared" si="134"/>
        <v>7.3101232316816461E-4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6.2210123231681647E-3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3.9695110162782301</v>
      </c>
      <c r="E133" s="10">
        <f t="shared" si="145"/>
        <v>5.4007638463441001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4.1109012549677404</v>
      </c>
      <c r="E136" s="7"/>
      <c r="F136" s="7"/>
      <c r="G136" s="1">
        <v>1</v>
      </c>
      <c r="H136" s="9">
        <f t="shared" ref="H136:H147" si="147">E137</f>
        <v>4.1109012549677404</v>
      </c>
      <c r="I136" s="9">
        <f t="shared" ref="I136:I147" si="148">H136+273.15</f>
        <v>277.26090125496773</v>
      </c>
      <c r="J136" s="9">
        <f t="shared" ref="J136:J147" si="149">EXP(($C$15*(I136-$C$13))/($C$16*I136*$C$13))</f>
        <v>2.9562501953839387E-2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2.2439355519516053E-2</v>
      </c>
      <c r="Q136" s="12">
        <f t="shared" ref="Q136:Q147" si="153">P136*$B$138</f>
        <v>5.8342324350741737E-3</v>
      </c>
      <c r="R136" s="9">
        <f t="shared" ref="R136:R147" si="154">L136*$B$138</f>
        <v>0.19735245833333334</v>
      </c>
      <c r="S136" s="13">
        <f t="shared" ref="S136:S147" si="155">Q136/R136</f>
        <v>2.9562501953839391E-2</v>
      </c>
      <c r="T136" s="2">
        <f t="shared" ref="T136:T147" si="156">$B$137/100</f>
        <v>0.01</v>
      </c>
      <c r="U136" s="14">
        <f t="shared" ref="U136:U147" si="157">S136*T136</f>
        <v>2.956250195383939E-4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5.7856250195383943E-3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0.89934566504922198</v>
      </c>
      <c r="E137" s="10">
        <f t="shared" ref="E137:E148" si="166">D136</f>
        <v>4.1109012549677404</v>
      </c>
      <c r="F137" s="7" t="s">
        <v>83</v>
      </c>
      <c r="G137" s="1">
        <v>2</v>
      </c>
      <c r="H137" s="9">
        <f t="shared" si="147"/>
        <v>0.89934566504922198</v>
      </c>
      <c r="I137" s="9">
        <f t="shared" si="148"/>
        <v>274.0493456650492</v>
      </c>
      <c r="J137" s="9">
        <f t="shared" si="149"/>
        <v>1.9588938982138579E-2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1.4956564778138173</v>
      </c>
      <c r="P137" s="9">
        <f t="shared" si="152"/>
        <v>2.929832348213517E-2</v>
      </c>
      <c r="Q137" s="12">
        <f t="shared" si="153"/>
        <v>7.6175641053551442E-3</v>
      </c>
      <c r="R137" s="9">
        <f t="shared" si="154"/>
        <v>0.19735245833333334</v>
      </c>
      <c r="S137" s="13">
        <f t="shared" si="155"/>
        <v>3.8598779917344041E-2</v>
      </c>
      <c r="T137" s="2">
        <f t="shared" si="156"/>
        <v>0.01</v>
      </c>
      <c r="U137" s="14">
        <f t="shared" si="157"/>
        <v>3.8598779917344044E-4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5.8759877991734401E-3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4.23956926163335</v>
      </c>
      <c r="E138" s="10">
        <f t="shared" si="166"/>
        <v>0.89934566504922198</v>
      </c>
      <c r="F138" s="7" t="s">
        <v>83</v>
      </c>
      <c r="G138" s="1">
        <v>3</v>
      </c>
      <c r="H138" s="9">
        <f t="shared" si="147"/>
        <v>4.23956926163335</v>
      </c>
      <c r="I138" s="9">
        <f t="shared" si="148"/>
        <v>277.38956926163331</v>
      </c>
      <c r="J138" s="9">
        <f t="shared" si="149"/>
        <v>3.0048003690368419E-2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2.225406070998349</v>
      </c>
      <c r="P138" s="9">
        <f t="shared" si="152"/>
        <v>6.6869009833926671E-2</v>
      </c>
      <c r="Q138" s="12">
        <f t="shared" si="153"/>
        <v>1.7385942556820935E-2</v>
      </c>
      <c r="R138" s="9">
        <f t="shared" si="154"/>
        <v>0.19735245833333334</v>
      </c>
      <c r="S138" s="13">
        <f t="shared" si="155"/>
        <v>8.8095900621899689E-2</v>
      </c>
      <c r="T138" s="2">
        <f t="shared" si="156"/>
        <v>0.01</v>
      </c>
      <c r="U138" s="14">
        <f t="shared" si="157"/>
        <v>8.8095900621899695E-4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6.3709590062189974E-3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6.7594766139762097</v>
      </c>
      <c r="E139" s="10">
        <f t="shared" si="166"/>
        <v>4.23956926163335</v>
      </c>
      <c r="F139" s="7" t="s">
        <v>83</v>
      </c>
      <c r="G139" s="1">
        <v>4</v>
      </c>
      <c r="H139" s="9">
        <f t="shared" si="147"/>
        <v>6.7594766139762097</v>
      </c>
      <c r="I139" s="9">
        <f t="shared" si="148"/>
        <v>279.90947661397621</v>
      </c>
      <c r="J139" s="9">
        <f t="shared" si="149"/>
        <v>4.121491673817488E-2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2.9175849778310892</v>
      </c>
      <c r="P139" s="9">
        <f t="shared" si="152"/>
        <v>0.12024802193785813</v>
      </c>
      <c r="Q139" s="12">
        <f t="shared" si="153"/>
        <v>3.1264485703843117E-2</v>
      </c>
      <c r="R139" s="9">
        <f t="shared" si="154"/>
        <v>0.19735245833333334</v>
      </c>
      <c r="S139" s="13">
        <f t="shared" si="155"/>
        <v>0.15841954018650531</v>
      </c>
      <c r="T139" s="2">
        <f t="shared" si="156"/>
        <v>0.01</v>
      </c>
      <c r="U139" s="14">
        <f t="shared" si="157"/>
        <v>1.5841954018650532E-3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7.0741954018650535E-3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9.7963519120473297</v>
      </c>
      <c r="E140" s="10">
        <f t="shared" si="166"/>
        <v>6.7594766139762097</v>
      </c>
      <c r="F140" s="7" t="s">
        <v>83</v>
      </c>
      <c r="G140" s="1">
        <v>5</v>
      </c>
      <c r="H140" s="9">
        <f t="shared" si="147"/>
        <v>9.7963519120473297</v>
      </c>
      <c r="I140" s="9">
        <f t="shared" si="148"/>
        <v>282.94635191204731</v>
      </c>
      <c r="J140" s="9">
        <f t="shared" si="149"/>
        <v>5.9868735952448328E-2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3.5563848725598977</v>
      </c>
      <c r="P140" s="9">
        <f t="shared" si="152"/>
        <v>0.21291626688057011</v>
      </c>
      <c r="Q140" s="12">
        <f t="shared" si="153"/>
        <v>5.535822938894823E-2</v>
      </c>
      <c r="R140" s="9">
        <f t="shared" si="154"/>
        <v>0.19735245833333334</v>
      </c>
      <c r="S140" s="13">
        <f t="shared" si="155"/>
        <v>0.28050438214175555</v>
      </c>
      <c r="T140" s="2">
        <f t="shared" si="156"/>
        <v>0.01</v>
      </c>
      <c r="U140" s="14">
        <f t="shared" si="157"/>
        <v>2.8050438214175556E-3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8.2950438214175557E-3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11.167236429617899</v>
      </c>
      <c r="E141" s="10">
        <f t="shared" si="166"/>
        <v>9.7963519120473297</v>
      </c>
      <c r="F141" s="7" t="s">
        <v>85</v>
      </c>
      <c r="G141" s="1">
        <v>6</v>
      </c>
      <c r="H141" s="9">
        <f t="shared" si="147"/>
        <v>11.167236429617899</v>
      </c>
      <c r="I141" s="9">
        <f t="shared" si="148"/>
        <v>284.31723642961788</v>
      </c>
      <c r="J141" s="9">
        <f t="shared" si="149"/>
        <v>7.0674051629533816E-2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4.1025165223459945</v>
      </c>
      <c r="P141" s="9">
        <f t="shared" si="152"/>
        <v>0.28994146451129632</v>
      </c>
      <c r="Q141" s="12">
        <f t="shared" si="153"/>
        <v>7.5384780772937046E-2</v>
      </c>
      <c r="R141" s="9">
        <f t="shared" si="154"/>
        <v>0.19735245833333334</v>
      </c>
      <c r="S141" s="13">
        <f t="shared" si="155"/>
        <v>0.38198044964613631</v>
      </c>
      <c r="T141" s="2">
        <f t="shared" si="156"/>
        <v>0.01</v>
      </c>
      <c r="U141" s="14">
        <f t="shared" si="157"/>
        <v>3.8198044964613633E-3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9.309804496461363E-3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19.9168549740161</v>
      </c>
      <c r="E142" s="10">
        <f t="shared" si="166"/>
        <v>11.167236429617899</v>
      </c>
      <c r="F142" s="7" t="s">
        <v>83</v>
      </c>
      <c r="G142" s="1">
        <v>7</v>
      </c>
      <c r="H142" s="9">
        <f t="shared" si="147"/>
        <v>19.9168549740161</v>
      </c>
      <c r="I142" s="9">
        <f t="shared" si="148"/>
        <v>293.06685497401605</v>
      </c>
      <c r="J142" s="9">
        <f t="shared" si="149"/>
        <v>0.19647040272438476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4.5716229745013646</v>
      </c>
      <c r="P142" s="9">
        <f t="shared" si="152"/>
        <v>0.89818860690433289</v>
      </c>
      <c r="Q142" s="12">
        <f t="shared" si="153"/>
        <v>0.23352903779512657</v>
      </c>
      <c r="R142" s="9">
        <f t="shared" si="154"/>
        <v>0.19735245833333334</v>
      </c>
      <c r="S142" s="13">
        <f t="shared" si="155"/>
        <v>1.1833094949376819</v>
      </c>
      <c r="T142" s="2">
        <f t="shared" si="156"/>
        <v>0.01</v>
      </c>
      <c r="U142" s="14">
        <f t="shared" si="157"/>
        <v>1.1833094949376819E-2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2.178309494937682E-2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19.033049327732101</v>
      </c>
      <c r="E143" s="10">
        <f t="shared" si="166"/>
        <v>19.9168549740161</v>
      </c>
      <c r="F143" s="7" t="s">
        <v>83</v>
      </c>
      <c r="G143" s="1">
        <v>8</v>
      </c>
      <c r="H143" s="9">
        <f t="shared" si="147"/>
        <v>19.033049327732101</v>
      </c>
      <c r="I143" s="9">
        <f t="shared" si="148"/>
        <v>292.18304932773208</v>
      </c>
      <c r="J143" s="9">
        <f t="shared" si="149"/>
        <v>0.17768553414601893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4.4324822842636982</v>
      </c>
      <c r="P143" s="9">
        <f t="shared" si="152"/>
        <v>0.78758798227216131</v>
      </c>
      <c r="Q143" s="12">
        <f t="shared" si="153"/>
        <v>0.20477287539076194</v>
      </c>
      <c r="R143" s="9">
        <f t="shared" si="154"/>
        <v>0.19735245833333334</v>
      </c>
      <c r="S143" s="13">
        <f t="shared" si="155"/>
        <v>1.0375998207475852</v>
      </c>
      <c r="T143" s="2">
        <f t="shared" si="156"/>
        <v>0.01</v>
      </c>
      <c r="U143" s="14">
        <f t="shared" si="157"/>
        <v>1.0375998207475852E-2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2.0325998207475854E-2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19.2520318670405</v>
      </c>
      <c r="E144" s="10">
        <f t="shared" si="166"/>
        <v>19.033049327732101</v>
      </c>
      <c r="F144" s="7" t="s">
        <v>83</v>
      </c>
      <c r="G144" s="1">
        <v>9</v>
      </c>
      <c r="H144" s="9">
        <f t="shared" si="147"/>
        <v>19.2520318670405</v>
      </c>
      <c r="I144" s="9">
        <f t="shared" si="148"/>
        <v>292.40203186704048</v>
      </c>
      <c r="J144" s="9">
        <f t="shared" si="149"/>
        <v>0.18217580463961172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4.4039422186582033</v>
      </c>
      <c r="P144" s="9">
        <f t="shared" si="152"/>
        <v>0.80229171727041504</v>
      </c>
      <c r="Q144" s="12">
        <f t="shared" si="153"/>
        <v>0.20859584649030791</v>
      </c>
      <c r="R144" s="9">
        <f t="shared" si="154"/>
        <v>0.19735245833333334</v>
      </c>
      <c r="S144" s="13">
        <f t="shared" si="155"/>
        <v>1.0569711076919255</v>
      </c>
      <c r="T144" s="2">
        <f t="shared" si="156"/>
        <v>0.01</v>
      </c>
      <c r="U144" s="14">
        <f t="shared" si="157"/>
        <v>1.0569711076919255E-2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2.0519711076919255E-2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14.2618960865218</v>
      </c>
      <c r="E145" s="10">
        <f t="shared" si="166"/>
        <v>19.2520318670405</v>
      </c>
      <c r="F145" s="7" t="s">
        <v>83</v>
      </c>
      <c r="G145" s="1">
        <v>10</v>
      </c>
      <c r="H145" s="9">
        <f t="shared" si="147"/>
        <v>14.2618960865218</v>
      </c>
      <c r="I145" s="9">
        <f t="shared" si="148"/>
        <v>287.41189608652178</v>
      </c>
      <c r="J145" s="9">
        <f t="shared" si="149"/>
        <v>0.10218847376709449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4.3606984180544552</v>
      </c>
      <c r="P145" s="9">
        <f t="shared" si="152"/>
        <v>0.44561311589956815</v>
      </c>
      <c r="Q145" s="12">
        <f t="shared" si="153"/>
        <v>0.11585941013388772</v>
      </c>
      <c r="R145" s="9">
        <f t="shared" si="154"/>
        <v>0.19735245833333334</v>
      </c>
      <c r="S145" s="13">
        <f t="shared" si="155"/>
        <v>0.58706849214007872</v>
      </c>
      <c r="T145" s="2">
        <f t="shared" si="156"/>
        <v>0.01</v>
      </c>
      <c r="U145" s="14">
        <f t="shared" si="157"/>
        <v>5.8706849214007874E-3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1.5820684921400787E-2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11.005970094495</v>
      </c>
      <c r="E146" s="10">
        <f t="shared" si="166"/>
        <v>14.2618960865218</v>
      </c>
      <c r="F146" s="7" t="s">
        <v>83</v>
      </c>
      <c r="G146" s="1">
        <v>11</v>
      </c>
      <c r="H146" s="9">
        <f t="shared" si="147"/>
        <v>11.005970094495</v>
      </c>
      <c r="I146" s="9">
        <f t="shared" si="148"/>
        <v>284.15597009449499</v>
      </c>
      <c r="J146" s="9">
        <f t="shared" si="149"/>
        <v>6.9313716448899096E-2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4.6741332188215541</v>
      </c>
      <c r="P146" s="9">
        <f t="shared" si="152"/>
        <v>0.3239815445737772</v>
      </c>
      <c r="Q146" s="12">
        <f t="shared" si="153"/>
        <v>8.4235201589182074E-2</v>
      </c>
      <c r="R146" s="9">
        <f t="shared" si="154"/>
        <v>0.19735245833333334</v>
      </c>
      <c r="S146" s="13">
        <f t="shared" si="155"/>
        <v>0.42682620880712147</v>
      </c>
      <c r="T146" s="2">
        <f t="shared" si="156"/>
        <v>0.01</v>
      </c>
      <c r="U146" s="14">
        <f t="shared" si="157"/>
        <v>4.2682620880712145E-3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9.7582620880712137E-3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5.4007638463441001</v>
      </c>
      <c r="E147" s="10">
        <f t="shared" si="166"/>
        <v>11.005970094495</v>
      </c>
      <c r="F147" s="7" t="s">
        <v>85</v>
      </c>
      <c r="G147" s="1">
        <v>12</v>
      </c>
      <c r="H147" s="9">
        <f t="shared" si="147"/>
        <v>5.4007638463441001</v>
      </c>
      <c r="I147" s="9">
        <f t="shared" si="148"/>
        <v>278.55076384634407</v>
      </c>
      <c r="J147" s="9">
        <f t="shared" si="149"/>
        <v>3.4782828749790676E-2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5.1091995909144439</v>
      </c>
      <c r="P147" s="9">
        <f t="shared" si="152"/>
        <v>0.17771241441927768</v>
      </c>
      <c r="Q147" s="12">
        <f t="shared" si="153"/>
        <v>4.6205227749012201E-2</v>
      </c>
      <c r="R147" s="9">
        <f t="shared" si="154"/>
        <v>0.19735245833333334</v>
      </c>
      <c r="S147" s="13">
        <f t="shared" si="155"/>
        <v>0.2341254228055796</v>
      </c>
      <c r="T147" s="2">
        <f t="shared" si="156"/>
        <v>0.01</v>
      </c>
      <c r="U147" s="14">
        <f t="shared" si="157"/>
        <v>2.3412542280557961E-3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7.8312542280557958E-3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3.9695110162782301</v>
      </c>
      <c r="E148" s="10">
        <f t="shared" si="166"/>
        <v>5.4007638463441001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1500000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18800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138010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12728000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41860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12367472.534030389</v>
      </c>
      <c r="J13" s="6" t="s">
        <v>37</v>
      </c>
      <c r="K13" s="6">
        <f>I13/(10000*1000)</f>
        <v>1.2367472534030388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4.6104063366128996</v>
      </c>
      <c r="E26" s="7"/>
      <c r="F26" s="7"/>
      <c r="G26" s="1">
        <v>1</v>
      </c>
      <c r="H26" s="9">
        <f t="shared" ref="H26:H37" si="0">E27</f>
        <v>4.6104063366128996</v>
      </c>
      <c r="I26" s="9">
        <f t="shared" ref="I26:I37" si="1">H26+273.15</f>
        <v>277.7604063366129</v>
      </c>
      <c r="J26" s="9">
        <f t="shared" ref="J26:J37" si="2">EXP(($C$15*(I26-$C$13))/($C$16*I26*$C$13))</f>
        <v>3.1489688022432766E-2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1.2763430002042002</v>
      </c>
      <c r="Q26" s="12">
        <f t="shared" ref="Q26:Q37" si="6">P26*$B$28</f>
        <v>0.12763430002042003</v>
      </c>
      <c r="R26" s="9">
        <f t="shared" ref="R26:R37" si="7">L26*$B$28</f>
        <v>4.0532094166666672</v>
      </c>
      <c r="S26" s="13">
        <f t="shared" ref="S26:S37" si="8">Q26/R26</f>
        <v>3.1489688022432759E-2</v>
      </c>
      <c r="T26" s="2">
        <f t="shared" ref="T26:T37" si="9">$B$27/100</f>
        <v>0.34</v>
      </c>
      <c r="U26" s="14">
        <f t="shared" ref="U26:U37" si="10">S26*T26</f>
        <v>1.0706493927627139E-2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2.3606493927627141E-2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2.4128096711804399</v>
      </c>
      <c r="E27" s="10">
        <f t="shared" ref="E27:E38" si="18">D26</f>
        <v>4.6104063366128996</v>
      </c>
      <c r="F27" s="7" t="s">
        <v>83</v>
      </c>
      <c r="G27" s="1">
        <v>2</v>
      </c>
      <c r="H27" s="9">
        <f t="shared" si="0"/>
        <v>2.4128096711804399</v>
      </c>
      <c r="I27" s="9">
        <f t="shared" si="1"/>
        <v>275.56280967118039</v>
      </c>
      <c r="J27" s="9">
        <f t="shared" si="2"/>
        <v>2.3809902337659592E-2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79.787845333129127</v>
      </c>
      <c r="P27" s="9">
        <f t="shared" si="5"/>
        <v>1.8997408051140932</v>
      </c>
      <c r="Q27" s="12">
        <f t="shared" si="6"/>
        <v>0.18997408051140932</v>
      </c>
      <c r="R27" s="9">
        <f t="shared" si="7"/>
        <v>4.0532094166666672</v>
      </c>
      <c r="S27" s="13">
        <f t="shared" si="8"/>
        <v>4.687003827886168E-2</v>
      </c>
      <c r="T27" s="2">
        <f t="shared" si="9"/>
        <v>0.34</v>
      </c>
      <c r="U27" s="14">
        <f t="shared" si="10"/>
        <v>1.5935813014812974E-2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2.8835813014812972E-2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4.5158506721619096</v>
      </c>
      <c r="E28" s="10">
        <f t="shared" si="18"/>
        <v>2.4128096711804399</v>
      </c>
      <c r="F28" s="7" t="s">
        <v>83</v>
      </c>
      <c r="G28" s="1">
        <v>3</v>
      </c>
      <c r="H28" s="9">
        <f t="shared" si="0"/>
        <v>4.5158506721619096</v>
      </c>
      <c r="I28" s="9">
        <f t="shared" si="1"/>
        <v>277.66585067216187</v>
      </c>
      <c r="J28" s="9">
        <f t="shared" si="2"/>
        <v>3.111601713387372E-2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118.4201986946817</v>
      </c>
      <c r="P28" s="9">
        <f t="shared" si="5"/>
        <v>3.684764931580446</v>
      </c>
      <c r="Q28" s="12">
        <f t="shared" si="6"/>
        <v>0.36847649315804465</v>
      </c>
      <c r="R28" s="9">
        <f t="shared" si="7"/>
        <v>4.0532094166666672</v>
      </c>
      <c r="S28" s="13">
        <f t="shared" si="8"/>
        <v>9.0909808815424417E-2</v>
      </c>
      <c r="T28" s="2">
        <f t="shared" si="9"/>
        <v>0.34</v>
      </c>
      <c r="U28" s="14">
        <f t="shared" si="10"/>
        <v>3.0909334997244305E-2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4.3809334997244306E-2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5.5825406925818903</v>
      </c>
      <c r="E29" s="10">
        <f t="shared" si="18"/>
        <v>4.5158506721619096</v>
      </c>
      <c r="F29" s="7" t="s">
        <v>83</v>
      </c>
      <c r="G29" s="1">
        <v>4</v>
      </c>
      <c r="H29" s="9">
        <f t="shared" si="0"/>
        <v>5.5825406925818903</v>
      </c>
      <c r="I29" s="9">
        <f t="shared" si="1"/>
        <v>278.73254069258189</v>
      </c>
      <c r="J29" s="9">
        <f t="shared" si="2"/>
        <v>3.5584851585512167E-2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155.26752792976794</v>
      </c>
      <c r="P29" s="9">
        <f t="shared" si="5"/>
        <v>5.5251719374301569</v>
      </c>
      <c r="Q29" s="12">
        <f t="shared" si="6"/>
        <v>0.55251719374301567</v>
      </c>
      <c r="R29" s="9">
        <f t="shared" si="7"/>
        <v>4.0532094166666672</v>
      </c>
      <c r="S29" s="13">
        <f t="shared" si="8"/>
        <v>0.13631597505697157</v>
      </c>
      <c r="T29" s="2">
        <f t="shared" si="9"/>
        <v>0.34</v>
      </c>
      <c r="U29" s="14">
        <f t="shared" si="10"/>
        <v>4.634743151937034E-2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5.9247431519370342E-2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8.15309315914104</v>
      </c>
      <c r="E30" s="10">
        <f t="shared" si="18"/>
        <v>5.5825406925818903</v>
      </c>
      <c r="F30" s="7" t="s">
        <v>83</v>
      </c>
      <c r="G30" s="1">
        <v>5</v>
      </c>
      <c r="H30" s="9">
        <f t="shared" si="0"/>
        <v>8.15309315914104</v>
      </c>
      <c r="I30" s="9">
        <f t="shared" si="1"/>
        <v>281.30309315914104</v>
      </c>
      <c r="J30" s="9">
        <f t="shared" si="2"/>
        <v>4.8966316942377019E-2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142.2552381927209</v>
      </c>
      <c r="O30" s="9">
        <f t="shared" si="19"/>
        <v>48.019211966283564</v>
      </c>
      <c r="P30" s="9">
        <f t="shared" si="5"/>
        <v>2.3513239524642242</v>
      </c>
      <c r="Q30" s="12">
        <f t="shared" si="6"/>
        <v>0.23513239524642243</v>
      </c>
      <c r="R30" s="9">
        <f t="shared" si="7"/>
        <v>4.0532094166666672</v>
      </c>
      <c r="S30" s="13">
        <f t="shared" si="8"/>
        <v>5.8011410483644284E-2</v>
      </c>
      <c r="T30" s="2">
        <f t="shared" si="9"/>
        <v>0.34</v>
      </c>
      <c r="U30" s="14">
        <f t="shared" si="10"/>
        <v>1.9723879564439058E-2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3.2623879564439059E-2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10.001484102775599</v>
      </c>
      <c r="E31" s="10">
        <f t="shared" si="18"/>
        <v>8.15309315914104</v>
      </c>
      <c r="F31" s="7" t="s">
        <v>85</v>
      </c>
      <c r="G31" s="1">
        <v>6</v>
      </c>
      <c r="H31" s="9">
        <f t="shared" si="0"/>
        <v>10.001484102775599</v>
      </c>
      <c r="I31" s="9">
        <f t="shared" si="1"/>
        <v>283.15148410277556</v>
      </c>
      <c r="J31" s="9">
        <f t="shared" si="2"/>
        <v>6.1380038839689025E-2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86.199982180486003</v>
      </c>
      <c r="P31" s="9">
        <f t="shared" si="5"/>
        <v>5.290958254218733</v>
      </c>
      <c r="Q31" s="12">
        <f t="shared" si="6"/>
        <v>0.52909582542187328</v>
      </c>
      <c r="R31" s="9">
        <f t="shared" si="7"/>
        <v>4.0532094166666672</v>
      </c>
      <c r="S31" s="13">
        <f t="shared" si="8"/>
        <v>0.13053750029451924</v>
      </c>
      <c r="T31" s="2">
        <f t="shared" si="9"/>
        <v>0.34</v>
      </c>
      <c r="U31" s="14">
        <f t="shared" si="10"/>
        <v>4.4382750100136543E-2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5.7282750100136545E-2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16.226031939871199</v>
      </c>
      <c r="E32" s="10">
        <f t="shared" si="18"/>
        <v>10.001484102775599</v>
      </c>
      <c r="F32" s="7" t="s">
        <v>83</v>
      </c>
      <c r="G32" s="1">
        <v>7</v>
      </c>
      <c r="H32" s="9">
        <f t="shared" si="0"/>
        <v>16.226031939871199</v>
      </c>
      <c r="I32" s="9">
        <f t="shared" si="1"/>
        <v>289.37603193987115</v>
      </c>
      <c r="J32" s="9">
        <f t="shared" si="2"/>
        <v>0.12860706951831383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121.44111809293393</v>
      </c>
      <c r="P32" s="9">
        <f t="shared" si="5"/>
        <v>15.618186316959713</v>
      </c>
      <c r="Q32" s="12">
        <f t="shared" si="6"/>
        <v>1.5618186316959715</v>
      </c>
      <c r="R32" s="9">
        <f t="shared" si="7"/>
        <v>4.0532094166666672</v>
      </c>
      <c r="S32" s="13">
        <f t="shared" si="8"/>
        <v>0.38532887673501975</v>
      </c>
      <c r="T32" s="2">
        <f t="shared" si="9"/>
        <v>0.34</v>
      </c>
      <c r="U32" s="14">
        <f t="shared" si="10"/>
        <v>0.13101181808990672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0.15666181808990673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16.837745583786401</v>
      </c>
      <c r="E33" s="10">
        <f t="shared" si="18"/>
        <v>16.226031939871199</v>
      </c>
      <c r="F33" s="7" t="s">
        <v>83</v>
      </c>
      <c r="G33" s="1">
        <v>8</v>
      </c>
      <c r="H33" s="9">
        <f t="shared" si="0"/>
        <v>16.837745583786401</v>
      </c>
      <c r="I33" s="9">
        <f t="shared" si="1"/>
        <v>289.98774558378636</v>
      </c>
      <c r="J33" s="9">
        <f t="shared" si="2"/>
        <v>0.13806705206227049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146.35502594264088</v>
      </c>
      <c r="P33" s="9">
        <f t="shared" si="5"/>
        <v>20.206806986397545</v>
      </c>
      <c r="Q33" s="12">
        <f t="shared" si="6"/>
        <v>2.0206806986397545</v>
      </c>
      <c r="R33" s="9">
        <f t="shared" si="7"/>
        <v>4.0532094166666672</v>
      </c>
      <c r="S33" s="13">
        <f t="shared" si="8"/>
        <v>0.49853843976844131</v>
      </c>
      <c r="T33" s="2">
        <f t="shared" si="9"/>
        <v>0.34</v>
      </c>
      <c r="U33" s="14">
        <f t="shared" si="10"/>
        <v>0.16950306952127006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0.19515306952127007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17.559978430060699</v>
      </c>
      <c r="E34" s="10">
        <f t="shared" si="18"/>
        <v>16.837745583786401</v>
      </c>
      <c r="F34" s="7" t="s">
        <v>83</v>
      </c>
      <c r="G34" s="1">
        <v>9</v>
      </c>
      <c r="H34" s="9">
        <f t="shared" si="0"/>
        <v>17.559978430060699</v>
      </c>
      <c r="I34" s="9">
        <f t="shared" si="1"/>
        <v>290.70997843006069</v>
      </c>
      <c r="J34" s="9">
        <f t="shared" si="2"/>
        <v>0.15007816082427464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166.68031312291001</v>
      </c>
      <c r="P34" s="9">
        <f t="shared" si="5"/>
        <v>25.015074839100542</v>
      </c>
      <c r="Q34" s="12">
        <f t="shared" si="6"/>
        <v>2.5015074839100544</v>
      </c>
      <c r="R34" s="9">
        <f t="shared" si="7"/>
        <v>4.0532094166666672</v>
      </c>
      <c r="S34" s="13">
        <f t="shared" si="8"/>
        <v>0.61716709569062378</v>
      </c>
      <c r="T34" s="2">
        <f t="shared" si="9"/>
        <v>0.34</v>
      </c>
      <c r="U34" s="14">
        <f t="shared" si="10"/>
        <v>0.20983681253481209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0.2354868125348121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13.759005250967199</v>
      </c>
      <c r="E35" s="10">
        <f t="shared" si="18"/>
        <v>17.559978430060699</v>
      </c>
      <c r="F35" s="7" t="s">
        <v>83</v>
      </c>
      <c r="G35" s="1">
        <v>10</v>
      </c>
      <c r="H35" s="9">
        <f t="shared" si="0"/>
        <v>13.759005250967199</v>
      </c>
      <c r="I35" s="9">
        <f t="shared" si="1"/>
        <v>286.9090052509672</v>
      </c>
      <c r="J35" s="9">
        <f t="shared" si="2"/>
        <v>9.6297161160993114E-2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182.19733245047613</v>
      </c>
      <c r="P35" s="9">
        <f t="shared" si="5"/>
        <v>17.54508588608654</v>
      </c>
      <c r="Q35" s="12">
        <f t="shared" si="6"/>
        <v>1.754508588608654</v>
      </c>
      <c r="R35" s="9">
        <f t="shared" si="7"/>
        <v>4.0532094166666672</v>
      </c>
      <c r="S35" s="13">
        <f t="shared" si="8"/>
        <v>0.43286897079488934</v>
      </c>
      <c r="T35" s="2">
        <f t="shared" si="9"/>
        <v>0.34</v>
      </c>
      <c r="U35" s="14">
        <f t="shared" si="10"/>
        <v>0.14717545007026239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0.1728254500702624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9.8817063538178207</v>
      </c>
      <c r="E36" s="10">
        <f t="shared" si="18"/>
        <v>13.759005250967199</v>
      </c>
      <c r="F36" s="7" t="s">
        <v>83</v>
      </c>
      <c r="G36" s="1">
        <v>11</v>
      </c>
      <c r="H36" s="9">
        <f t="shared" si="0"/>
        <v>9.8817063538178207</v>
      </c>
      <c r="I36" s="9">
        <f t="shared" si="1"/>
        <v>283.03170635381781</v>
      </c>
      <c r="J36" s="9">
        <f t="shared" si="2"/>
        <v>6.049327304494951E-2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156.41963423617011</v>
      </c>
      <c r="O36" s="9">
        <f t="shared" si="19"/>
        <v>48.764706494886127</v>
      </c>
      <c r="P36" s="9">
        <f t="shared" si="5"/>
        <v>2.9499367049519694</v>
      </c>
      <c r="Q36" s="12">
        <f t="shared" si="6"/>
        <v>0.29499367049519692</v>
      </c>
      <c r="R36" s="9">
        <f t="shared" si="7"/>
        <v>4.0532094166666672</v>
      </c>
      <c r="S36" s="13">
        <f t="shared" si="8"/>
        <v>7.278026871303328E-2</v>
      </c>
      <c r="T36" s="2">
        <f t="shared" si="9"/>
        <v>0.34</v>
      </c>
      <c r="U36" s="14">
        <f t="shared" si="10"/>
        <v>2.4745291362431317E-2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3.7645291362431318E-2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6.2213891725624899</v>
      </c>
      <c r="E37" s="10">
        <f t="shared" si="18"/>
        <v>9.8817063538178207</v>
      </c>
      <c r="F37" s="7" t="s">
        <v>85</v>
      </c>
      <c r="G37" s="1">
        <v>12</v>
      </c>
      <c r="H37" s="9">
        <f t="shared" si="0"/>
        <v>6.2213891725624899</v>
      </c>
      <c r="I37" s="9">
        <f t="shared" si="1"/>
        <v>279.37138917256249</v>
      </c>
      <c r="J37" s="9">
        <f t="shared" si="2"/>
        <v>3.8544026319964772E-2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86.346863956600828</v>
      </c>
      <c r="P37" s="9">
        <f t="shared" si="5"/>
        <v>3.3281557969896398</v>
      </c>
      <c r="Q37" s="12">
        <f t="shared" si="6"/>
        <v>0.33281557969896403</v>
      </c>
      <c r="R37" s="9">
        <f t="shared" si="7"/>
        <v>4.0532094166666672</v>
      </c>
      <c r="S37" s="13">
        <f t="shared" si="8"/>
        <v>8.2111617112710006E-2</v>
      </c>
      <c r="T37" s="2">
        <f t="shared" si="9"/>
        <v>0.34</v>
      </c>
      <c r="U37" s="14">
        <f t="shared" si="10"/>
        <v>2.7917949818321405E-2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4.0817949818321403E-2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5.2208140554431699</v>
      </c>
      <c r="E38" s="10">
        <f t="shared" si="18"/>
        <v>6.2213891725624899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4.6104063366128996</v>
      </c>
      <c r="E42" s="7"/>
      <c r="F42" s="7"/>
      <c r="G42" s="1">
        <v>1</v>
      </c>
      <c r="H42" s="9">
        <f t="shared" ref="H42:H53" si="20">E43</f>
        <v>4.6104063366128996</v>
      </c>
      <c r="I42" s="9">
        <f t="shared" ref="I42:I53" si="21">H42+273.15</f>
        <v>277.7604063366129</v>
      </c>
      <c r="J42" s="9">
        <f t="shared" ref="J42:J53" si="22">EXP(($C$15*(I42-$C$13))/($C$16*I42*$C$13))</f>
        <v>3.1489688022432766E-2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1.8533649506703085</v>
      </c>
      <c r="Q42" s="12">
        <f t="shared" ref="Q42:Q53" si="26">P42*$B$44</f>
        <v>0.44480758816087401</v>
      </c>
      <c r="R42" s="9">
        <f t="shared" ref="R42:R53" si="27">L42*$B$44</f>
        <v>14.125500000000001</v>
      </c>
      <c r="S42" s="13">
        <f t="shared" ref="S42:S53" si="28">Q42/R42</f>
        <v>3.1489688022432766E-2</v>
      </c>
      <c r="T42" s="2">
        <f t="shared" ref="T42:T53" si="29">$B$43/100</f>
        <v>0.43</v>
      </c>
      <c r="U42" s="14">
        <f t="shared" ref="U42:U53" si="30">S42*T42</f>
        <v>1.3540565849646089E-2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2.1960565849646087E-2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125000</v>
      </c>
      <c r="AU42" s="1">
        <f t="shared" ref="AU42:AU53" si="38">AT42*10000*AS42*0.67*AR42*AQ42</f>
        <v>604176342.58473194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2.4128096711804399</v>
      </c>
      <c r="E43" s="10">
        <f t="shared" ref="E43:E54" si="40">D42</f>
        <v>4.6104063366128996</v>
      </c>
      <c r="F43" s="7" t="s">
        <v>83</v>
      </c>
      <c r="G43" s="1">
        <v>2</v>
      </c>
      <c r="H43" s="9">
        <f t="shared" si="20"/>
        <v>2.4128096711804399</v>
      </c>
      <c r="I43" s="9">
        <f t="shared" si="21"/>
        <v>275.56280967118039</v>
      </c>
      <c r="J43" s="9">
        <f t="shared" si="22"/>
        <v>2.3809902337659592E-2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115.85913504932969</v>
      </c>
      <c r="P43" s="9">
        <f t="shared" si="25"/>
        <v>2.7585946904502534</v>
      </c>
      <c r="Q43" s="12">
        <f t="shared" si="26"/>
        <v>0.6620627257080608</v>
      </c>
      <c r="R43" s="9">
        <f t="shared" si="27"/>
        <v>14.125500000000001</v>
      </c>
      <c r="S43" s="13">
        <f t="shared" si="28"/>
        <v>4.6870038278861686E-2</v>
      </c>
      <c r="T43" s="2">
        <f t="shared" si="29"/>
        <v>0.43</v>
      </c>
      <c r="U43" s="14">
        <f t="shared" si="30"/>
        <v>2.0154116459910526E-2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2.8574116459910523E-2</v>
      </c>
      <c r="AR43" s="9">
        <f t="shared" si="35"/>
        <v>136.875</v>
      </c>
      <c r="AS43" s="1">
        <f t="shared" si="36"/>
        <v>0.24</v>
      </c>
      <c r="AT43" s="1">
        <f t="shared" si="37"/>
        <v>125000</v>
      </c>
      <c r="AU43" s="1">
        <f t="shared" si="38"/>
        <v>786127520.28050077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4.5158506721619096</v>
      </c>
      <c r="E44" s="10">
        <f t="shared" si="40"/>
        <v>2.4128096711804399</v>
      </c>
      <c r="F44" s="7" t="s">
        <v>83</v>
      </c>
      <c r="G44" s="1">
        <v>3</v>
      </c>
      <c r="H44" s="9">
        <f t="shared" si="20"/>
        <v>4.5158506721619096</v>
      </c>
      <c r="I44" s="9">
        <f t="shared" si="21"/>
        <v>277.66585067216187</v>
      </c>
      <c r="J44" s="9">
        <f t="shared" si="22"/>
        <v>3.111601713387372E-2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171.95679035887946</v>
      </c>
      <c r="P44" s="9">
        <f t="shared" si="25"/>
        <v>5.3506104350928245</v>
      </c>
      <c r="Q44" s="12">
        <f t="shared" si="26"/>
        <v>1.2841465044222777</v>
      </c>
      <c r="R44" s="9">
        <f t="shared" si="27"/>
        <v>14.125500000000001</v>
      </c>
      <c r="S44" s="13">
        <f t="shared" si="28"/>
        <v>9.0909808815424417E-2</v>
      </c>
      <c r="T44" s="2">
        <f t="shared" si="29"/>
        <v>0.43</v>
      </c>
      <c r="U44" s="14">
        <f t="shared" si="30"/>
        <v>3.9091217790632501E-2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4.7511217790632498E-2</v>
      </c>
      <c r="AR44" s="9">
        <f t="shared" si="35"/>
        <v>136.875</v>
      </c>
      <c r="AS44" s="1">
        <f t="shared" si="36"/>
        <v>0.24</v>
      </c>
      <c r="AT44" s="1">
        <f t="shared" si="37"/>
        <v>125000</v>
      </c>
      <c r="AU44" s="1">
        <f t="shared" si="38"/>
        <v>1307122684.9536574</v>
      </c>
    </row>
    <row r="45" spans="1:48" x14ac:dyDescent="0.15">
      <c r="C45" s="7">
        <v>3</v>
      </c>
      <c r="D45" s="7">
        <f t="shared" si="39"/>
        <v>5.5825406925818903</v>
      </c>
      <c r="E45" s="10">
        <f t="shared" si="40"/>
        <v>4.5158506721619096</v>
      </c>
      <c r="F45" s="7" t="s">
        <v>83</v>
      </c>
      <c r="G45" s="1">
        <v>4</v>
      </c>
      <c r="H45" s="9">
        <f t="shared" si="20"/>
        <v>5.5825406925818903</v>
      </c>
      <c r="I45" s="9">
        <f t="shared" si="21"/>
        <v>278.73254069258189</v>
      </c>
      <c r="J45" s="9">
        <f t="shared" si="22"/>
        <v>3.5584851585512167E-2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225.46242992378663</v>
      </c>
      <c r="P45" s="9">
        <f t="shared" si="25"/>
        <v>8.0230471069468852</v>
      </c>
      <c r="Q45" s="12">
        <f t="shared" si="26"/>
        <v>1.9255313056672523</v>
      </c>
      <c r="R45" s="9">
        <f t="shared" si="27"/>
        <v>14.125500000000001</v>
      </c>
      <c r="S45" s="13">
        <f t="shared" si="28"/>
        <v>0.1363159750569716</v>
      </c>
      <c r="T45" s="2">
        <f t="shared" si="29"/>
        <v>0.43</v>
      </c>
      <c r="U45" s="14">
        <f t="shared" si="30"/>
        <v>5.8615869274497787E-2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6.7035869274497797E-2</v>
      </c>
      <c r="AR45" s="9">
        <f t="shared" si="35"/>
        <v>136.875</v>
      </c>
      <c r="AS45" s="1">
        <f t="shared" si="36"/>
        <v>0.24</v>
      </c>
      <c r="AT45" s="1">
        <f t="shared" si="37"/>
        <v>125000</v>
      </c>
      <c r="AU45" s="1">
        <f t="shared" si="38"/>
        <v>1844282455.9963241</v>
      </c>
    </row>
    <row r="46" spans="1:48" x14ac:dyDescent="0.15">
      <c r="C46" s="7">
        <v>4</v>
      </c>
      <c r="D46" s="7">
        <f t="shared" si="39"/>
        <v>8.15309315914104</v>
      </c>
      <c r="E46" s="10">
        <f t="shared" si="40"/>
        <v>5.5825406925818903</v>
      </c>
      <c r="F46" s="7" t="s">
        <v>83</v>
      </c>
      <c r="G46" s="1">
        <v>5</v>
      </c>
      <c r="H46" s="9">
        <f t="shared" si="20"/>
        <v>8.15309315914104</v>
      </c>
      <c r="I46" s="9">
        <f t="shared" si="21"/>
        <v>281.30309315914104</v>
      </c>
      <c r="J46" s="9">
        <f t="shared" si="22"/>
        <v>4.8966316942377019E-2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206.56741367599778</v>
      </c>
      <c r="O46" s="9">
        <f t="shared" si="41"/>
        <v>69.728219140841986</v>
      </c>
      <c r="P46" s="9">
        <f t="shared" si="25"/>
        <v>3.4143340782779887</v>
      </c>
      <c r="Q46" s="12">
        <f t="shared" si="26"/>
        <v>0.81944017878671727</v>
      </c>
      <c r="R46" s="9">
        <f t="shared" si="27"/>
        <v>14.125500000000001</v>
      </c>
      <c r="S46" s="13">
        <f t="shared" si="28"/>
        <v>5.8011410483644277E-2</v>
      </c>
      <c r="T46" s="2">
        <f t="shared" si="29"/>
        <v>0.43</v>
      </c>
      <c r="U46" s="14">
        <f t="shared" si="30"/>
        <v>2.4944906507967039E-2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3.3364906507967036E-2</v>
      </c>
      <c r="AR46" s="9">
        <f t="shared" si="35"/>
        <v>136.875</v>
      </c>
      <c r="AS46" s="1">
        <f t="shared" si="36"/>
        <v>0.24</v>
      </c>
      <c r="AT46" s="1">
        <f t="shared" si="37"/>
        <v>125000</v>
      </c>
      <c r="AU46" s="1">
        <f t="shared" si="38"/>
        <v>917931137.23387563</v>
      </c>
    </row>
    <row r="47" spans="1:48" x14ac:dyDescent="0.15">
      <c r="C47" s="7">
        <v>5</v>
      </c>
      <c r="D47" s="7">
        <f t="shared" si="39"/>
        <v>10.001484102775599</v>
      </c>
      <c r="E47" s="10">
        <f t="shared" si="40"/>
        <v>8.15309315914104</v>
      </c>
      <c r="F47" s="7" t="s">
        <v>85</v>
      </c>
      <c r="G47" s="1">
        <v>6</v>
      </c>
      <c r="H47" s="9">
        <f t="shared" si="20"/>
        <v>10.001484102775599</v>
      </c>
      <c r="I47" s="9">
        <f t="shared" si="21"/>
        <v>283.15148410277556</v>
      </c>
      <c r="J47" s="9">
        <f t="shared" si="22"/>
        <v>6.1380038839689025E-2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125.17013506256399</v>
      </c>
      <c r="P47" s="9">
        <f t="shared" si="25"/>
        <v>7.6829477517092988</v>
      </c>
      <c r="Q47" s="12">
        <f t="shared" si="26"/>
        <v>1.8439074604102317</v>
      </c>
      <c r="R47" s="9">
        <f t="shared" si="27"/>
        <v>14.125500000000001</v>
      </c>
      <c r="S47" s="13">
        <f t="shared" si="28"/>
        <v>0.13053750029451924</v>
      </c>
      <c r="T47" s="2">
        <f t="shared" si="29"/>
        <v>0.43</v>
      </c>
      <c r="U47" s="14">
        <f t="shared" si="30"/>
        <v>5.6131125126643276E-2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6.455112512664328E-2</v>
      </c>
      <c r="AR47" s="9">
        <f t="shared" si="35"/>
        <v>136.875</v>
      </c>
      <c r="AS47" s="1">
        <f t="shared" si="36"/>
        <v>0.24</v>
      </c>
      <c r="AT47" s="1">
        <f t="shared" si="37"/>
        <v>125000</v>
      </c>
      <c r="AU47" s="1">
        <f t="shared" si="38"/>
        <v>1775922485.593569</v>
      </c>
    </row>
    <row r="48" spans="1:48" x14ac:dyDescent="0.15">
      <c r="C48" s="7">
        <v>6</v>
      </c>
      <c r="D48" s="7">
        <f t="shared" si="39"/>
        <v>16.226031939871199</v>
      </c>
      <c r="E48" s="10">
        <f t="shared" si="40"/>
        <v>10.001484102775599</v>
      </c>
      <c r="F48" s="7" t="s">
        <v>83</v>
      </c>
      <c r="G48" s="1">
        <v>7</v>
      </c>
      <c r="H48" s="9">
        <f t="shared" si="20"/>
        <v>16.226031939871199</v>
      </c>
      <c r="I48" s="9">
        <f t="shared" si="21"/>
        <v>289.37603193987115</v>
      </c>
      <c r="J48" s="9">
        <f t="shared" si="22"/>
        <v>0.12860706951831383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176.34343731085468</v>
      </c>
      <c r="P48" s="9">
        <f t="shared" si="25"/>
        <v>22.679012701335505</v>
      </c>
      <c r="Q48" s="12">
        <f t="shared" si="26"/>
        <v>5.4429630483205207</v>
      </c>
      <c r="R48" s="9">
        <f t="shared" si="27"/>
        <v>14.125500000000001</v>
      </c>
      <c r="S48" s="13">
        <f t="shared" si="28"/>
        <v>0.3853288767350197</v>
      </c>
      <c r="T48" s="2">
        <f t="shared" si="29"/>
        <v>0.43</v>
      </c>
      <c r="U48" s="14">
        <f t="shared" si="30"/>
        <v>0.16569141699605847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0.18129141699605844</v>
      </c>
      <c r="AR48" s="9">
        <f t="shared" si="35"/>
        <v>136.875</v>
      </c>
      <c r="AS48" s="1">
        <f t="shared" si="36"/>
        <v>0.24</v>
      </c>
      <c r="AT48" s="1">
        <f t="shared" si="37"/>
        <v>125000</v>
      </c>
      <c r="AU48" s="1">
        <f t="shared" si="38"/>
        <v>4987666802.9684353</v>
      </c>
    </row>
    <row r="49" spans="1:48" x14ac:dyDescent="0.15">
      <c r="C49" s="7">
        <v>7</v>
      </c>
      <c r="D49" s="7">
        <f t="shared" si="39"/>
        <v>16.837745583786401</v>
      </c>
      <c r="E49" s="10">
        <f t="shared" si="40"/>
        <v>16.226031939871199</v>
      </c>
      <c r="F49" s="7" t="s">
        <v>83</v>
      </c>
      <c r="G49" s="1">
        <v>8</v>
      </c>
      <c r="H49" s="9">
        <f t="shared" si="20"/>
        <v>16.837745583786401</v>
      </c>
      <c r="I49" s="9">
        <f t="shared" si="21"/>
        <v>289.98774558378636</v>
      </c>
      <c r="J49" s="9">
        <f t="shared" si="22"/>
        <v>0.13806705206227049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212.5206746095192</v>
      </c>
      <c r="P49" s="9">
        <f t="shared" si="25"/>
        <v>29.342103045621336</v>
      </c>
      <c r="Q49" s="12">
        <f t="shared" si="26"/>
        <v>7.04210473094912</v>
      </c>
      <c r="R49" s="9">
        <f t="shared" si="27"/>
        <v>14.125500000000001</v>
      </c>
      <c r="S49" s="13">
        <f t="shared" si="28"/>
        <v>0.49853843976844148</v>
      </c>
      <c r="T49" s="2">
        <f t="shared" si="29"/>
        <v>0.43</v>
      </c>
      <c r="U49" s="14">
        <f t="shared" si="30"/>
        <v>0.21437152910042984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0.22997152910042984</v>
      </c>
      <c r="AR49" s="9">
        <f t="shared" si="35"/>
        <v>136.875</v>
      </c>
      <c r="AS49" s="1">
        <f t="shared" si="36"/>
        <v>0.24</v>
      </c>
      <c r="AT49" s="1">
        <f t="shared" si="37"/>
        <v>125000</v>
      </c>
      <c r="AU49" s="1">
        <f t="shared" si="38"/>
        <v>6326947962.1698885</v>
      </c>
    </row>
    <row r="50" spans="1:48" x14ac:dyDescent="0.15">
      <c r="C50" s="7">
        <v>8</v>
      </c>
      <c r="D50" s="7">
        <f t="shared" si="39"/>
        <v>17.559978430060699</v>
      </c>
      <c r="E50" s="10">
        <f t="shared" si="40"/>
        <v>16.837745583786401</v>
      </c>
      <c r="F50" s="7" t="s">
        <v>83</v>
      </c>
      <c r="G50" s="1">
        <v>9</v>
      </c>
      <c r="H50" s="9">
        <f t="shared" si="20"/>
        <v>17.559978430060699</v>
      </c>
      <c r="I50" s="9">
        <f t="shared" si="21"/>
        <v>290.70997843006069</v>
      </c>
      <c r="J50" s="9">
        <f t="shared" si="22"/>
        <v>0.15007816082427464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242.03482156389788</v>
      </c>
      <c r="P50" s="9">
        <f t="shared" si="25"/>
        <v>36.324140875741278</v>
      </c>
      <c r="Q50" s="12">
        <f t="shared" si="26"/>
        <v>8.7177938101779073</v>
      </c>
      <c r="R50" s="9">
        <f t="shared" si="27"/>
        <v>14.125500000000001</v>
      </c>
      <c r="S50" s="13">
        <f t="shared" si="28"/>
        <v>0.61716709569062378</v>
      </c>
      <c r="T50" s="2">
        <f t="shared" si="29"/>
        <v>0.43</v>
      </c>
      <c r="U50" s="14">
        <f t="shared" si="30"/>
        <v>0.26538185114696822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0.28098185114696822</v>
      </c>
      <c r="AR50" s="9">
        <f t="shared" si="35"/>
        <v>136.875</v>
      </c>
      <c r="AS50" s="1">
        <f t="shared" si="36"/>
        <v>0.24</v>
      </c>
      <c r="AT50" s="1">
        <f t="shared" si="37"/>
        <v>125000</v>
      </c>
      <c r="AU50" s="1">
        <f t="shared" si="38"/>
        <v>7730337566.0239964</v>
      </c>
    </row>
    <row r="51" spans="1:48" x14ac:dyDescent="0.15">
      <c r="C51" s="7">
        <v>9</v>
      </c>
      <c r="D51" s="7">
        <f t="shared" si="39"/>
        <v>13.759005250967199</v>
      </c>
      <c r="E51" s="10">
        <f t="shared" si="40"/>
        <v>17.559978430060699</v>
      </c>
      <c r="F51" s="7" t="s">
        <v>83</v>
      </c>
      <c r="G51" s="1">
        <v>10</v>
      </c>
      <c r="H51" s="9">
        <f t="shared" si="20"/>
        <v>13.759005250967199</v>
      </c>
      <c r="I51" s="9">
        <f t="shared" si="21"/>
        <v>286.9090052509672</v>
      </c>
      <c r="J51" s="9">
        <f t="shared" si="22"/>
        <v>9.6297161160993114E-2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264.56693068815662</v>
      </c>
      <c r="P51" s="9">
        <f t="shared" si="25"/>
        <v>25.477044362346714</v>
      </c>
      <c r="Q51" s="12">
        <f t="shared" si="26"/>
        <v>6.114490646963211</v>
      </c>
      <c r="R51" s="9">
        <f t="shared" si="27"/>
        <v>14.125500000000001</v>
      </c>
      <c r="S51" s="13">
        <f t="shared" si="28"/>
        <v>0.43286897079488945</v>
      </c>
      <c r="T51" s="2">
        <f t="shared" si="29"/>
        <v>0.43</v>
      </c>
      <c r="U51" s="14">
        <f t="shared" si="30"/>
        <v>0.18613365744180246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0.20173365744180244</v>
      </c>
      <c r="AR51" s="9">
        <f t="shared" si="35"/>
        <v>136.875</v>
      </c>
      <c r="AS51" s="1">
        <f t="shared" si="36"/>
        <v>0.24</v>
      </c>
      <c r="AT51" s="1">
        <f t="shared" si="37"/>
        <v>125000</v>
      </c>
      <c r="AU51" s="1">
        <f t="shared" si="38"/>
        <v>5550071166.8316889</v>
      </c>
    </row>
    <row r="52" spans="1:48" x14ac:dyDescent="0.15">
      <c r="C52" s="7">
        <v>10</v>
      </c>
      <c r="D52" s="7">
        <f t="shared" si="39"/>
        <v>9.8817063538178207</v>
      </c>
      <c r="E52" s="10">
        <f t="shared" si="40"/>
        <v>13.759005250967199</v>
      </c>
      <c r="F52" s="7" t="s">
        <v>83</v>
      </c>
      <c r="G52" s="1">
        <v>11</v>
      </c>
      <c r="H52" s="9">
        <f t="shared" si="20"/>
        <v>9.8817063538178207</v>
      </c>
      <c r="I52" s="9">
        <f t="shared" si="21"/>
        <v>283.03170635381781</v>
      </c>
      <c r="J52" s="9">
        <f t="shared" si="22"/>
        <v>6.049327304494951E-2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227.13539200951942</v>
      </c>
      <c r="O52" s="9">
        <f t="shared" si="41"/>
        <v>70.810744316290481</v>
      </c>
      <c r="P52" s="9">
        <f t="shared" si="25"/>
        <v>4.2835736904414663</v>
      </c>
      <c r="Q52" s="12">
        <f t="shared" si="26"/>
        <v>1.0280576857059518</v>
      </c>
      <c r="R52" s="9">
        <f t="shared" si="27"/>
        <v>14.125500000000001</v>
      </c>
      <c r="S52" s="13">
        <f t="shared" si="28"/>
        <v>7.2780268713033294E-2</v>
      </c>
      <c r="T52" s="2">
        <f t="shared" si="29"/>
        <v>0.43</v>
      </c>
      <c r="U52" s="14">
        <f t="shared" si="30"/>
        <v>3.1295515546604313E-2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3.971551554660431E-2</v>
      </c>
      <c r="AR52" s="9">
        <f t="shared" si="35"/>
        <v>136.875</v>
      </c>
      <c r="AS52" s="1">
        <f t="shared" si="36"/>
        <v>0.24</v>
      </c>
      <c r="AT52" s="1">
        <f t="shared" si="37"/>
        <v>125000</v>
      </c>
      <c r="AU52" s="1">
        <f t="shared" si="38"/>
        <v>1092648299.2787344</v>
      </c>
    </row>
    <row r="53" spans="1:48" x14ac:dyDescent="0.15">
      <c r="C53" s="7">
        <v>11</v>
      </c>
      <c r="D53" s="7">
        <f t="shared" si="39"/>
        <v>6.2213891725624899</v>
      </c>
      <c r="E53" s="10">
        <f t="shared" si="40"/>
        <v>9.8817063538178207</v>
      </c>
      <c r="F53" s="7" t="s">
        <v>85</v>
      </c>
      <c r="G53" s="1">
        <v>12</v>
      </c>
      <c r="H53" s="9">
        <f t="shared" si="20"/>
        <v>6.2213891725624899</v>
      </c>
      <c r="I53" s="9">
        <f t="shared" si="21"/>
        <v>279.37138917256249</v>
      </c>
      <c r="J53" s="9">
        <f t="shared" si="22"/>
        <v>3.8544026319964772E-2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125.383420625849</v>
      </c>
      <c r="P53" s="9">
        <f t="shared" si="25"/>
        <v>4.8327818646899381</v>
      </c>
      <c r="Q53" s="12">
        <f t="shared" si="26"/>
        <v>1.1598676475255851</v>
      </c>
      <c r="R53" s="9">
        <f t="shared" si="27"/>
        <v>14.125500000000001</v>
      </c>
      <c r="S53" s="13">
        <f t="shared" si="28"/>
        <v>8.2111617112709992E-2</v>
      </c>
      <c r="T53" s="2">
        <f t="shared" si="29"/>
        <v>0.43</v>
      </c>
      <c r="U53" s="14">
        <f t="shared" si="30"/>
        <v>3.5307995358465294E-2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4.3727995358465291E-2</v>
      </c>
      <c r="AR53" s="9">
        <f t="shared" si="35"/>
        <v>136.875</v>
      </c>
      <c r="AS53" s="1">
        <f t="shared" si="36"/>
        <v>0.24</v>
      </c>
      <c r="AT53" s="1">
        <f t="shared" si="37"/>
        <v>125000</v>
      </c>
      <c r="AU53" s="1">
        <f t="shared" si="38"/>
        <v>1203039142.3026772</v>
      </c>
      <c r="AV53" s="1">
        <f>SUM(AU42:AU53)</f>
        <v>34126273566.218079</v>
      </c>
    </row>
    <row r="54" spans="1:48" x14ac:dyDescent="0.15">
      <c r="C54" s="7">
        <v>12</v>
      </c>
      <c r="D54" s="7">
        <f t="shared" si="39"/>
        <v>5.2208140554431699</v>
      </c>
      <c r="E54" s="10">
        <f t="shared" si="40"/>
        <v>6.2213891725624899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4.6104063366128996</v>
      </c>
      <c r="E58" s="7"/>
      <c r="F58" s="7"/>
      <c r="G58" s="1">
        <v>1</v>
      </c>
      <c r="H58" s="9">
        <f t="shared" ref="H58:H69" si="42">E59</f>
        <v>4.6104063366128996</v>
      </c>
      <c r="I58" s="9">
        <f t="shared" ref="I58:I69" si="43">H58+273.15</f>
        <v>277.7604063366129</v>
      </c>
      <c r="J58" s="9">
        <f t="shared" ref="J58:J69" si="44">EXP(($C$15*(I58-$C$13))/($C$16*I58*$C$13))</f>
        <v>3.1489688022432766E-2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3.1416212083713755E-3</v>
      </c>
      <c r="Q58" s="12">
        <f t="shared" ref="Q58:Q69" si="48">P58*$B$60</f>
        <v>5.9690802959056139E-4</v>
      </c>
      <c r="R58" s="9">
        <f t="shared" ref="R58:R69" si="49">L58*$B$60</f>
        <v>1.8955666666666669E-2</v>
      </c>
      <c r="S58" s="13">
        <f t="shared" ref="S58:S69" si="50">Q58/R58</f>
        <v>3.1489688022432766E-2</v>
      </c>
      <c r="T58" s="2">
        <f t="shared" ref="T58:T69" si="51">$B$59/100</f>
        <v>0.01</v>
      </c>
      <c r="U58" s="14">
        <f t="shared" ref="U58:U69" si="52">S58*T58</f>
        <v>3.1489688022432767E-4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1.2314896880224328E-2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11500.833333333334</v>
      </c>
      <c r="AU58" s="1">
        <f t="shared" ref="AU58:AU69" si="59">AT58*10000*AS58*0.67*AR58*AQ58</f>
        <v>1798763.0393831183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2.4128096711804399</v>
      </c>
      <c r="E59" s="10">
        <f t="shared" ref="E59:E70" si="61">D58</f>
        <v>4.6104063366128996</v>
      </c>
      <c r="F59" s="7" t="s">
        <v>83</v>
      </c>
      <c r="G59" s="1">
        <v>2</v>
      </c>
      <c r="H59" s="9">
        <f t="shared" si="42"/>
        <v>2.4128096711804399</v>
      </c>
      <c r="I59" s="9">
        <f t="shared" si="43"/>
        <v>275.56280967118039</v>
      </c>
      <c r="J59" s="9">
        <f t="shared" si="44"/>
        <v>2.3809902337659592E-2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0.19639171212496195</v>
      </c>
      <c r="P59" s="9">
        <f t="shared" si="47"/>
        <v>4.6760674856211014E-3</v>
      </c>
      <c r="Q59" s="12">
        <f t="shared" si="48"/>
        <v>8.8845282226800929E-4</v>
      </c>
      <c r="R59" s="9">
        <f t="shared" si="49"/>
        <v>1.8955666666666669E-2</v>
      </c>
      <c r="S59" s="13">
        <f t="shared" si="50"/>
        <v>4.6870038278861686E-2</v>
      </c>
      <c r="T59" s="2">
        <f t="shared" si="51"/>
        <v>0.01</v>
      </c>
      <c r="U59" s="14">
        <f t="shared" si="52"/>
        <v>4.6870038278861689E-4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1.2468700382788618E-2</v>
      </c>
      <c r="AR59" s="9">
        <f t="shared" si="56"/>
        <v>9.9766666666666666</v>
      </c>
      <c r="AS59" s="1">
        <f t="shared" si="57"/>
        <v>0.19</v>
      </c>
      <c r="AT59" s="1">
        <f t="shared" si="58"/>
        <v>11500.833333333334</v>
      </c>
      <c r="AU59" s="1">
        <f t="shared" si="59"/>
        <v>1821228.1934506749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4.5158506721619096</v>
      </c>
      <c r="E60" s="10">
        <f t="shared" si="61"/>
        <v>2.4128096711804399</v>
      </c>
      <c r="F60" s="7" t="s">
        <v>83</v>
      </c>
      <c r="G60" s="1">
        <v>3</v>
      </c>
      <c r="H60" s="9">
        <f t="shared" si="42"/>
        <v>4.5158506721619096</v>
      </c>
      <c r="I60" s="9">
        <f t="shared" si="43"/>
        <v>277.66585067216187</v>
      </c>
      <c r="J60" s="9">
        <f t="shared" si="44"/>
        <v>3.111601713387372E-2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0.29148231130600755</v>
      </c>
      <c r="P60" s="9">
        <f t="shared" si="47"/>
        <v>9.069768592818845E-3</v>
      </c>
      <c r="Q60" s="12">
        <f t="shared" si="48"/>
        <v>1.7232560326355805E-3</v>
      </c>
      <c r="R60" s="9">
        <f t="shared" si="49"/>
        <v>1.8955666666666669E-2</v>
      </c>
      <c r="S60" s="13">
        <f t="shared" si="50"/>
        <v>9.0909808815424431E-2</v>
      </c>
      <c r="T60" s="2">
        <f t="shared" si="51"/>
        <v>0.01</v>
      </c>
      <c r="U60" s="14">
        <f t="shared" si="52"/>
        <v>9.0909808815424432E-4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1.2909098088154245E-2</v>
      </c>
      <c r="AR60" s="9">
        <f t="shared" si="56"/>
        <v>9.9766666666666666</v>
      </c>
      <c r="AS60" s="1">
        <f t="shared" si="57"/>
        <v>0.19</v>
      </c>
      <c r="AT60" s="1">
        <f t="shared" si="58"/>
        <v>11500.833333333334</v>
      </c>
      <c r="AU60" s="1">
        <f t="shared" si="59"/>
        <v>1885554.4417940874</v>
      </c>
    </row>
    <row r="61" spans="1:48" x14ac:dyDescent="0.15">
      <c r="C61" s="7">
        <v>3</v>
      </c>
      <c r="D61" s="7">
        <f t="shared" si="60"/>
        <v>5.5825406925818903</v>
      </c>
      <c r="E61" s="10">
        <f t="shared" si="61"/>
        <v>4.5158506721619096</v>
      </c>
      <c r="F61" s="7" t="s">
        <v>83</v>
      </c>
      <c r="G61" s="1">
        <v>4</v>
      </c>
      <c r="H61" s="9">
        <f t="shared" si="42"/>
        <v>5.5825406925818903</v>
      </c>
      <c r="I61" s="9">
        <f t="shared" si="43"/>
        <v>278.73254069258189</v>
      </c>
      <c r="J61" s="9">
        <f t="shared" si="44"/>
        <v>3.5584851585512167E-2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0.38217920937985539</v>
      </c>
      <c r="P61" s="9">
        <f t="shared" si="47"/>
        <v>1.3599790444850534E-2</v>
      </c>
      <c r="Q61" s="12">
        <f t="shared" si="48"/>
        <v>2.5839601845216013E-3</v>
      </c>
      <c r="R61" s="9">
        <f t="shared" si="49"/>
        <v>1.8955666666666669E-2</v>
      </c>
      <c r="S61" s="13">
        <f t="shared" si="50"/>
        <v>0.13631597505697157</v>
      </c>
      <c r="T61" s="2">
        <f t="shared" si="51"/>
        <v>0.01</v>
      </c>
      <c r="U61" s="14">
        <f t="shared" si="52"/>
        <v>1.3631597505697158E-3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1.3363159750569717E-2</v>
      </c>
      <c r="AR61" s="9">
        <f t="shared" si="56"/>
        <v>9.9766666666666666</v>
      </c>
      <c r="AS61" s="1">
        <f t="shared" si="57"/>
        <v>0.19</v>
      </c>
      <c r="AT61" s="1">
        <f t="shared" si="58"/>
        <v>11500.833333333334</v>
      </c>
      <c r="AU61" s="1">
        <f t="shared" si="59"/>
        <v>1951876.5022950866</v>
      </c>
    </row>
    <row r="62" spans="1:48" x14ac:dyDescent="0.15">
      <c r="C62" s="7">
        <v>4</v>
      </c>
      <c r="D62" s="7">
        <f t="shared" si="60"/>
        <v>8.15309315914104</v>
      </c>
      <c r="E62" s="10">
        <f t="shared" si="61"/>
        <v>5.5825406925818903</v>
      </c>
      <c r="F62" s="7" t="s">
        <v>83</v>
      </c>
      <c r="G62" s="1">
        <v>5</v>
      </c>
      <c r="H62" s="9">
        <f t="shared" si="42"/>
        <v>8.15309315914104</v>
      </c>
      <c r="I62" s="9">
        <f t="shared" si="43"/>
        <v>281.30309315914104</v>
      </c>
      <c r="J62" s="9">
        <f t="shared" si="44"/>
        <v>4.8966316942377019E-2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0.35015044798825457</v>
      </c>
      <c r="O62" s="9">
        <f t="shared" si="62"/>
        <v>0.11819563761341695</v>
      </c>
      <c r="P62" s="9">
        <f t="shared" si="47"/>
        <v>5.7876050525849125E-3</v>
      </c>
      <c r="Q62" s="12">
        <f t="shared" si="48"/>
        <v>1.0996449599911333E-3</v>
      </c>
      <c r="R62" s="9">
        <f t="shared" si="49"/>
        <v>1.8955666666666669E-2</v>
      </c>
      <c r="S62" s="13">
        <f t="shared" si="50"/>
        <v>5.8011410483644284E-2</v>
      </c>
      <c r="T62" s="2">
        <f t="shared" si="51"/>
        <v>0.01</v>
      </c>
      <c r="U62" s="14">
        <f t="shared" si="52"/>
        <v>5.8011410483644287E-4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1.2580114104836443E-2</v>
      </c>
      <c r="AR62" s="9">
        <f t="shared" si="56"/>
        <v>9.9766666666666666</v>
      </c>
      <c r="AS62" s="1">
        <f t="shared" si="57"/>
        <v>0.19</v>
      </c>
      <c r="AT62" s="1">
        <f t="shared" si="58"/>
        <v>11500.833333333334</v>
      </c>
      <c r="AU62" s="1">
        <f t="shared" si="59"/>
        <v>1837501.7268183439</v>
      </c>
    </row>
    <row r="63" spans="1:48" x14ac:dyDescent="0.15">
      <c r="C63" s="7">
        <v>5</v>
      </c>
      <c r="D63" s="7">
        <f t="shared" si="60"/>
        <v>10.001484102775599</v>
      </c>
      <c r="E63" s="10">
        <f t="shared" si="61"/>
        <v>8.15309315914104</v>
      </c>
      <c r="F63" s="7" t="s">
        <v>85</v>
      </c>
      <c r="G63" s="1">
        <v>6</v>
      </c>
      <c r="H63" s="9">
        <f t="shared" si="42"/>
        <v>10.001484102775599</v>
      </c>
      <c r="I63" s="9">
        <f t="shared" si="43"/>
        <v>283.15148410277556</v>
      </c>
      <c r="J63" s="9">
        <f t="shared" si="44"/>
        <v>6.1380038839689025E-2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0.21217469922749871</v>
      </c>
      <c r="P63" s="9">
        <f t="shared" si="47"/>
        <v>1.3023291279383207E-2</v>
      </c>
      <c r="Q63" s="12">
        <f t="shared" si="48"/>
        <v>2.4744253430828093E-3</v>
      </c>
      <c r="R63" s="9">
        <f t="shared" si="49"/>
        <v>1.8955666666666669E-2</v>
      </c>
      <c r="S63" s="13">
        <f t="shared" si="50"/>
        <v>0.13053750029451927</v>
      </c>
      <c r="T63" s="2">
        <f t="shared" si="51"/>
        <v>0.01</v>
      </c>
      <c r="U63" s="14">
        <f t="shared" si="52"/>
        <v>1.3053750029451928E-3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1.3305375002945194E-2</v>
      </c>
      <c r="AR63" s="9">
        <f t="shared" si="56"/>
        <v>9.9766666666666666</v>
      </c>
      <c r="AS63" s="1">
        <f t="shared" si="57"/>
        <v>0.19</v>
      </c>
      <c r="AT63" s="1">
        <f t="shared" si="58"/>
        <v>11500.833333333334</v>
      </c>
      <c r="AU63" s="1">
        <f t="shared" si="59"/>
        <v>1943436.2311926964</v>
      </c>
    </row>
    <row r="64" spans="1:48" x14ac:dyDescent="0.15">
      <c r="C64" s="7">
        <v>6</v>
      </c>
      <c r="D64" s="7">
        <f t="shared" si="60"/>
        <v>16.226031939871199</v>
      </c>
      <c r="E64" s="10">
        <f t="shared" si="61"/>
        <v>10.001484102775599</v>
      </c>
      <c r="F64" s="7" t="s">
        <v>83</v>
      </c>
      <c r="G64" s="1">
        <v>7</v>
      </c>
      <c r="H64" s="9">
        <f t="shared" si="42"/>
        <v>16.226031939871199</v>
      </c>
      <c r="I64" s="9">
        <f t="shared" si="43"/>
        <v>289.37603193987115</v>
      </c>
      <c r="J64" s="9">
        <f t="shared" si="44"/>
        <v>0.12860706951831383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0.29891807461478215</v>
      </c>
      <c r="P64" s="9">
        <f t="shared" si="47"/>
        <v>3.8442977602263805E-2</v>
      </c>
      <c r="Q64" s="12">
        <f t="shared" si="48"/>
        <v>7.3041657444301231E-3</v>
      </c>
      <c r="R64" s="9">
        <f t="shared" si="49"/>
        <v>1.8955666666666669E-2</v>
      </c>
      <c r="S64" s="13">
        <f t="shared" si="50"/>
        <v>0.3853288767350197</v>
      </c>
      <c r="T64" s="2">
        <f t="shared" si="51"/>
        <v>0.01</v>
      </c>
      <c r="U64" s="14">
        <f t="shared" si="52"/>
        <v>3.8532887673501971E-3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2.3953288767350197E-2</v>
      </c>
      <c r="AR64" s="9">
        <f t="shared" si="56"/>
        <v>9.9766666666666666</v>
      </c>
      <c r="AS64" s="1">
        <f t="shared" si="57"/>
        <v>0.19</v>
      </c>
      <c r="AT64" s="1">
        <f t="shared" si="58"/>
        <v>11500.833333333334</v>
      </c>
      <c r="AU64" s="1">
        <f t="shared" si="59"/>
        <v>3498713.0566695812</v>
      </c>
    </row>
    <row r="65" spans="1:48" x14ac:dyDescent="0.15">
      <c r="C65" s="7">
        <v>7</v>
      </c>
      <c r="D65" s="7">
        <f t="shared" si="60"/>
        <v>16.837745583786401</v>
      </c>
      <c r="E65" s="10">
        <f t="shared" si="61"/>
        <v>16.226031939871199</v>
      </c>
      <c r="F65" s="7" t="s">
        <v>83</v>
      </c>
      <c r="G65" s="1">
        <v>8</v>
      </c>
      <c r="H65" s="9">
        <f t="shared" si="42"/>
        <v>16.837745583786401</v>
      </c>
      <c r="I65" s="9">
        <f t="shared" si="43"/>
        <v>289.98774558378636</v>
      </c>
      <c r="J65" s="9">
        <f t="shared" si="44"/>
        <v>0.13806705206227049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0.36024176367918503</v>
      </c>
      <c r="P65" s="9">
        <f t="shared" si="47"/>
        <v>4.9737518340898179E-2</v>
      </c>
      <c r="Q65" s="12">
        <f t="shared" si="48"/>
        <v>9.4501284847706545E-3</v>
      </c>
      <c r="R65" s="9">
        <f t="shared" si="49"/>
        <v>1.8955666666666669E-2</v>
      </c>
      <c r="S65" s="13">
        <f t="shared" si="50"/>
        <v>0.49853843976844142</v>
      </c>
      <c r="T65" s="2">
        <f t="shared" si="51"/>
        <v>0.01</v>
      </c>
      <c r="U65" s="14">
        <f t="shared" si="52"/>
        <v>4.9853843976844147E-3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2.5085384397684415E-2</v>
      </c>
      <c r="AR65" s="9">
        <f t="shared" si="56"/>
        <v>9.9766666666666666</v>
      </c>
      <c r="AS65" s="1">
        <f t="shared" si="57"/>
        <v>0.19</v>
      </c>
      <c r="AT65" s="1">
        <f t="shared" si="58"/>
        <v>11500.833333333334</v>
      </c>
      <c r="AU65" s="1">
        <f t="shared" si="59"/>
        <v>3664071.4674381195</v>
      </c>
    </row>
    <row r="66" spans="1:48" x14ac:dyDescent="0.15">
      <c r="C66" s="7">
        <v>8</v>
      </c>
      <c r="D66" s="7">
        <f t="shared" si="60"/>
        <v>17.559978430060699</v>
      </c>
      <c r="E66" s="10">
        <f t="shared" si="61"/>
        <v>16.837745583786401</v>
      </c>
      <c r="F66" s="7" t="s">
        <v>83</v>
      </c>
      <c r="G66" s="1">
        <v>9</v>
      </c>
      <c r="H66" s="9">
        <f t="shared" si="42"/>
        <v>17.559978430060699</v>
      </c>
      <c r="I66" s="9">
        <f t="shared" si="43"/>
        <v>290.70997843006069</v>
      </c>
      <c r="J66" s="9">
        <f t="shared" si="44"/>
        <v>0.15007816082427464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0.41027091200495353</v>
      </c>
      <c r="P66" s="9">
        <f t="shared" si="47"/>
        <v>6.1572703913401243E-2</v>
      </c>
      <c r="Q66" s="12">
        <f t="shared" si="48"/>
        <v>1.1698813743546236E-2</v>
      </c>
      <c r="R66" s="9">
        <f t="shared" si="49"/>
        <v>1.8955666666666669E-2</v>
      </c>
      <c r="S66" s="13">
        <f t="shared" si="50"/>
        <v>0.61716709569062378</v>
      </c>
      <c r="T66" s="2">
        <f t="shared" si="51"/>
        <v>0.01</v>
      </c>
      <c r="U66" s="14">
        <f t="shared" si="52"/>
        <v>6.171670956906238E-3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2.6271670956906239E-2</v>
      </c>
      <c r="AR66" s="9">
        <f t="shared" si="56"/>
        <v>9.9766666666666666</v>
      </c>
      <c r="AS66" s="1">
        <f t="shared" si="57"/>
        <v>0.19</v>
      </c>
      <c r="AT66" s="1">
        <f t="shared" si="58"/>
        <v>11500.833333333334</v>
      </c>
      <c r="AU66" s="1">
        <f t="shared" si="59"/>
        <v>3837345.2217861395</v>
      </c>
    </row>
    <row r="67" spans="1:48" x14ac:dyDescent="0.15">
      <c r="C67" s="7">
        <v>9</v>
      </c>
      <c r="D67" s="7">
        <f t="shared" si="60"/>
        <v>13.759005250967199</v>
      </c>
      <c r="E67" s="10">
        <f t="shared" si="61"/>
        <v>17.559978430060699</v>
      </c>
      <c r="F67" s="7" t="s">
        <v>83</v>
      </c>
      <c r="G67" s="1">
        <v>10</v>
      </c>
      <c r="H67" s="9">
        <f t="shared" si="42"/>
        <v>13.759005250967199</v>
      </c>
      <c r="I67" s="9">
        <f t="shared" si="43"/>
        <v>286.9090052509672</v>
      </c>
      <c r="J67" s="9">
        <f t="shared" si="44"/>
        <v>9.6297161160993114E-2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0.448464874758219</v>
      </c>
      <c r="P67" s="9">
        <f t="shared" si="47"/>
        <v>4.3185894319636806E-2</v>
      </c>
      <c r="Q67" s="12">
        <f t="shared" si="48"/>
        <v>8.2053199207309923E-3</v>
      </c>
      <c r="R67" s="9">
        <f t="shared" si="49"/>
        <v>1.8955666666666669E-2</v>
      </c>
      <c r="S67" s="13">
        <f t="shared" si="50"/>
        <v>0.43286897079488934</v>
      </c>
      <c r="T67" s="2">
        <f t="shared" si="51"/>
        <v>0.01</v>
      </c>
      <c r="U67" s="14">
        <f t="shared" si="52"/>
        <v>4.3286897079488932E-3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2.4428689707948894E-2</v>
      </c>
      <c r="AR67" s="9">
        <f t="shared" si="56"/>
        <v>9.9766666666666666</v>
      </c>
      <c r="AS67" s="1">
        <f t="shared" si="57"/>
        <v>0.19</v>
      </c>
      <c r="AT67" s="1">
        <f t="shared" si="58"/>
        <v>11500.833333333334</v>
      </c>
      <c r="AU67" s="1">
        <f t="shared" si="59"/>
        <v>3568152.0173977143</v>
      </c>
    </row>
    <row r="68" spans="1:48" x14ac:dyDescent="0.15">
      <c r="C68" s="7">
        <v>10</v>
      </c>
      <c r="D68" s="7">
        <f t="shared" si="60"/>
        <v>9.8817063538178207</v>
      </c>
      <c r="E68" s="10">
        <f t="shared" si="61"/>
        <v>13.759005250967199</v>
      </c>
      <c r="F68" s="7" t="s">
        <v>83</v>
      </c>
      <c r="G68" s="1">
        <v>11</v>
      </c>
      <c r="H68" s="9">
        <f t="shared" si="42"/>
        <v>9.8817063538178207</v>
      </c>
      <c r="I68" s="9">
        <f t="shared" si="43"/>
        <v>283.03170635381781</v>
      </c>
      <c r="J68" s="9">
        <f t="shared" si="44"/>
        <v>6.049327304494951E-2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0.38501503141665311</v>
      </c>
      <c r="O68" s="9">
        <f t="shared" si="62"/>
        <v>0.1200306156885958</v>
      </c>
      <c r="P68" s="9">
        <f t="shared" si="47"/>
        <v>7.2610448086036262E-3</v>
      </c>
      <c r="Q68" s="12">
        <f t="shared" si="48"/>
        <v>1.3795985136346889E-3</v>
      </c>
      <c r="R68" s="9">
        <f t="shared" si="49"/>
        <v>1.8955666666666669E-2</v>
      </c>
      <c r="S68" s="13">
        <f t="shared" si="50"/>
        <v>7.2780268713033322E-2</v>
      </c>
      <c r="T68" s="2">
        <f t="shared" si="51"/>
        <v>0.01</v>
      </c>
      <c r="U68" s="14">
        <f t="shared" si="52"/>
        <v>7.2780268713033326E-4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1.2727802687130333E-2</v>
      </c>
      <c r="AR68" s="9">
        <f t="shared" si="56"/>
        <v>9.9766666666666666</v>
      </c>
      <c r="AS68" s="1">
        <f t="shared" si="57"/>
        <v>0.19</v>
      </c>
      <c r="AT68" s="1">
        <f t="shared" si="58"/>
        <v>11500.833333333334</v>
      </c>
      <c r="AU68" s="1">
        <f t="shared" si="59"/>
        <v>1859073.7112005875</v>
      </c>
    </row>
    <row r="69" spans="1:48" x14ac:dyDescent="0.15">
      <c r="C69" s="7">
        <v>11</v>
      </c>
      <c r="D69" s="7">
        <f t="shared" si="60"/>
        <v>6.2213891725624899</v>
      </c>
      <c r="E69" s="10">
        <f t="shared" si="61"/>
        <v>9.8817063538178207</v>
      </c>
      <c r="F69" s="7" t="s">
        <v>85</v>
      </c>
      <c r="G69" s="1">
        <v>12</v>
      </c>
      <c r="H69" s="9">
        <f t="shared" si="42"/>
        <v>6.2213891725624899</v>
      </c>
      <c r="I69" s="9">
        <f t="shared" si="43"/>
        <v>279.37138917256249</v>
      </c>
      <c r="J69" s="9">
        <f t="shared" si="44"/>
        <v>3.8544026319964772E-2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0.21253623754665885</v>
      </c>
      <c r="P69" s="9">
        <f t="shared" si="47"/>
        <v>8.1920023339447038E-3</v>
      </c>
      <c r="Q69" s="12">
        <f t="shared" si="48"/>
        <v>1.5564804434494938E-3</v>
      </c>
      <c r="R69" s="9">
        <f t="shared" si="49"/>
        <v>1.8955666666666669E-2</v>
      </c>
      <c r="S69" s="13">
        <f t="shared" si="50"/>
        <v>8.211161711271002E-2</v>
      </c>
      <c r="T69" s="2">
        <f t="shared" si="51"/>
        <v>0.01</v>
      </c>
      <c r="U69" s="14">
        <f t="shared" si="52"/>
        <v>8.2111617112710022E-4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1.2821116171127101E-2</v>
      </c>
      <c r="AR69" s="9">
        <f t="shared" si="56"/>
        <v>9.9766666666666666</v>
      </c>
      <c r="AS69" s="1">
        <f t="shared" si="57"/>
        <v>0.19</v>
      </c>
      <c r="AT69" s="1">
        <f t="shared" si="58"/>
        <v>11500.833333333334</v>
      </c>
      <c r="AU69" s="1">
        <f t="shared" si="59"/>
        <v>1872703.4514835931</v>
      </c>
      <c r="AV69" s="1">
        <f>SUM(AU58:AU69)</f>
        <v>29538419.060909744</v>
      </c>
    </row>
    <row r="70" spans="1:48" x14ac:dyDescent="0.15">
      <c r="C70" s="7">
        <v>12</v>
      </c>
      <c r="D70" s="7">
        <f t="shared" si="60"/>
        <v>5.2208140554431699</v>
      </c>
      <c r="E70" s="10">
        <f t="shared" si="61"/>
        <v>6.2213891725624899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4.6104063366128996</v>
      </c>
      <c r="E73" s="7"/>
      <c r="F73" s="7"/>
      <c r="G73" s="1">
        <v>1</v>
      </c>
      <c r="H73" s="9">
        <f t="shared" ref="H73:H84" si="63">E74</f>
        <v>4.6104063366128996</v>
      </c>
      <c r="I73" s="9">
        <f t="shared" ref="I73:I84" si="64">H73+273.15</f>
        <v>277.7604063366129</v>
      </c>
      <c r="J73" s="9">
        <f t="shared" ref="J73:J84" si="65">EXP(($C$15*(I73-$C$13))/($C$16*I73*$C$13))</f>
        <v>3.1489688022432766E-2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3.4481208384563884E-3</v>
      </c>
      <c r="Q73" s="12">
        <f t="shared" ref="Q73:Q84" si="69">P73*$B$75</f>
        <v>6.2066175092214987E-4</v>
      </c>
      <c r="R73" s="9">
        <f t="shared" ref="R73:R84" si="70">L73*$B$75</f>
        <v>1.9710000000000002E-2</v>
      </c>
      <c r="S73" s="13">
        <f t="shared" ref="S73:S84" si="71">Q73/R73</f>
        <v>3.1489688022432766E-2</v>
      </c>
      <c r="T73" s="2">
        <f t="shared" ref="T73:T84" si="72">$B$74/100</f>
        <v>0.01</v>
      </c>
      <c r="U73" s="14">
        <f t="shared" ref="U73:U84" si="73">S73*T73</f>
        <v>3.1489688022432767E-4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1.2914896880224328E-2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1566.6666666666667</v>
      </c>
      <c r="AU73" s="1">
        <f t="shared" ref="AU73:AU84" si="80">AT73*10000*AS73*0.67*AR73*AQ73</f>
        <v>267195.39751217957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2.4128096711804399</v>
      </c>
      <c r="E74" s="10">
        <f t="shared" ref="E74:E85" si="82">D73</f>
        <v>4.6104063366128996</v>
      </c>
      <c r="F74" s="7" t="s">
        <v>83</v>
      </c>
      <c r="G74" s="1">
        <v>2</v>
      </c>
      <c r="H74" s="9">
        <f t="shared" si="63"/>
        <v>2.4128096711804399</v>
      </c>
      <c r="I74" s="9">
        <f t="shared" si="64"/>
        <v>275.56280967118039</v>
      </c>
      <c r="J74" s="9">
        <f t="shared" si="65"/>
        <v>2.3809902337659592E-2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0.21555187916154364</v>
      </c>
      <c r="P74" s="9">
        <f t="shared" si="68"/>
        <v>5.1322691915353562E-3</v>
      </c>
      <c r="Q74" s="12">
        <f t="shared" si="69"/>
        <v>9.2380845447636412E-4</v>
      </c>
      <c r="R74" s="9">
        <f t="shared" si="70"/>
        <v>1.9710000000000002E-2</v>
      </c>
      <c r="S74" s="13">
        <f t="shared" si="71"/>
        <v>4.6870038278861693E-2</v>
      </c>
      <c r="T74" s="2">
        <f t="shared" si="72"/>
        <v>0.01</v>
      </c>
      <c r="U74" s="14">
        <f t="shared" si="73"/>
        <v>4.6870038278861695E-4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1.3068700382788618E-2</v>
      </c>
      <c r="AR74" s="9">
        <f t="shared" si="77"/>
        <v>10.950000000000001</v>
      </c>
      <c r="AS74" s="1">
        <f t="shared" si="78"/>
        <v>0.18</v>
      </c>
      <c r="AT74" s="1">
        <f t="shared" si="79"/>
        <v>1566.6666666666667</v>
      </c>
      <c r="AU74" s="1">
        <f t="shared" si="80"/>
        <v>270377.42741048697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4.5158506721619096</v>
      </c>
      <c r="E75" s="10">
        <f t="shared" si="82"/>
        <v>2.4128096711804399</v>
      </c>
      <c r="F75" s="7" t="s">
        <v>83</v>
      </c>
      <c r="G75" s="1">
        <v>3</v>
      </c>
      <c r="H75" s="9">
        <f t="shared" si="63"/>
        <v>4.5158506721619096</v>
      </c>
      <c r="I75" s="9">
        <f t="shared" si="64"/>
        <v>277.66585067216187</v>
      </c>
      <c r="J75" s="9">
        <f t="shared" si="65"/>
        <v>3.111601713387372E-2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0.31991960997000829</v>
      </c>
      <c r="P75" s="9">
        <f t="shared" si="68"/>
        <v>9.9546240652889761E-3</v>
      </c>
      <c r="Q75" s="12">
        <f t="shared" si="69"/>
        <v>1.7918323317520155E-3</v>
      </c>
      <c r="R75" s="9">
        <f t="shared" si="70"/>
        <v>1.9710000000000002E-2</v>
      </c>
      <c r="S75" s="13">
        <f t="shared" si="71"/>
        <v>9.0909808815424417E-2</v>
      </c>
      <c r="T75" s="2">
        <f t="shared" si="72"/>
        <v>0.01</v>
      </c>
      <c r="U75" s="14">
        <f t="shared" si="73"/>
        <v>9.0909808815424421E-4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1.3509098088154245E-2</v>
      </c>
      <c r="AR75" s="9">
        <f t="shared" si="77"/>
        <v>10.950000000000001</v>
      </c>
      <c r="AS75" s="1">
        <f t="shared" si="78"/>
        <v>0.18</v>
      </c>
      <c r="AT75" s="1">
        <f t="shared" si="79"/>
        <v>1566.6666666666667</v>
      </c>
      <c r="AU75" s="1">
        <f t="shared" si="80"/>
        <v>279488.78470895707</v>
      </c>
    </row>
    <row r="76" spans="1:48" x14ac:dyDescent="0.15">
      <c r="C76" s="7">
        <v>3</v>
      </c>
      <c r="D76" s="7">
        <f t="shared" si="81"/>
        <v>5.5825406925818903</v>
      </c>
      <c r="E76" s="10">
        <f t="shared" si="82"/>
        <v>4.5158506721619096</v>
      </c>
      <c r="F76" s="7" t="s">
        <v>83</v>
      </c>
      <c r="G76" s="1">
        <v>4</v>
      </c>
      <c r="H76" s="9">
        <f t="shared" si="63"/>
        <v>5.5825406925818903</v>
      </c>
      <c r="I76" s="9">
        <f t="shared" si="64"/>
        <v>278.73254069258189</v>
      </c>
      <c r="J76" s="9">
        <f t="shared" si="65"/>
        <v>3.5584851585512167E-2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0.41946498590471931</v>
      </c>
      <c r="P76" s="9">
        <f t="shared" si="68"/>
        <v>1.492659926873839E-2</v>
      </c>
      <c r="Q76" s="12">
        <f t="shared" si="69"/>
        <v>2.68678786837291E-3</v>
      </c>
      <c r="R76" s="9">
        <f t="shared" si="70"/>
        <v>1.9710000000000002E-2</v>
      </c>
      <c r="S76" s="13">
        <f t="shared" si="71"/>
        <v>0.13631597505697157</v>
      </c>
      <c r="T76" s="2">
        <f t="shared" si="72"/>
        <v>0.01</v>
      </c>
      <c r="U76" s="14">
        <f t="shared" si="73"/>
        <v>1.3631597505697158E-3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1.3963159750569717E-2</v>
      </c>
      <c r="AR76" s="9">
        <f t="shared" si="77"/>
        <v>10.950000000000001</v>
      </c>
      <c r="AS76" s="1">
        <f t="shared" si="78"/>
        <v>0.18</v>
      </c>
      <c r="AT76" s="1">
        <f t="shared" si="79"/>
        <v>1566.6666666666667</v>
      </c>
      <c r="AU76" s="1">
        <f t="shared" si="80"/>
        <v>288882.8346583544</v>
      </c>
    </row>
    <row r="77" spans="1:48" x14ac:dyDescent="0.15">
      <c r="C77" s="7">
        <v>4</v>
      </c>
      <c r="D77" s="7">
        <f t="shared" si="81"/>
        <v>8.15309315914104</v>
      </c>
      <c r="E77" s="10">
        <f t="shared" si="82"/>
        <v>5.5825406925818903</v>
      </c>
      <c r="F77" s="7" t="s">
        <v>83</v>
      </c>
      <c r="G77" s="1">
        <v>5</v>
      </c>
      <c r="H77" s="9">
        <f t="shared" si="63"/>
        <v>8.15309315914104</v>
      </c>
      <c r="I77" s="9">
        <f t="shared" si="64"/>
        <v>281.30309315914104</v>
      </c>
      <c r="J77" s="9">
        <f t="shared" si="65"/>
        <v>4.8966316942377019E-2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0.38431146730418186</v>
      </c>
      <c r="O77" s="9">
        <f t="shared" si="83"/>
        <v>0.12972691933179903</v>
      </c>
      <c r="P77" s="9">
        <f t="shared" si="68"/>
        <v>6.3522494479590474E-3</v>
      </c>
      <c r="Q77" s="12">
        <f t="shared" si="69"/>
        <v>1.1434049006326286E-3</v>
      </c>
      <c r="R77" s="9">
        <f t="shared" si="70"/>
        <v>1.9710000000000002E-2</v>
      </c>
      <c r="S77" s="13">
        <f t="shared" si="71"/>
        <v>5.8011410483644263E-2</v>
      </c>
      <c r="T77" s="2">
        <f t="shared" si="72"/>
        <v>0.01</v>
      </c>
      <c r="U77" s="14">
        <f t="shared" si="73"/>
        <v>5.8011410483644265E-4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1.3180114104836443E-2</v>
      </c>
      <c r="AR77" s="9">
        <f t="shared" si="77"/>
        <v>10.950000000000001</v>
      </c>
      <c r="AS77" s="1">
        <f t="shared" si="78"/>
        <v>0.18</v>
      </c>
      <c r="AT77" s="1">
        <f t="shared" si="79"/>
        <v>1566.6666666666667</v>
      </c>
      <c r="AU77" s="1">
        <f t="shared" si="80"/>
        <v>272682.45810697391</v>
      </c>
    </row>
    <row r="78" spans="1:48" x14ac:dyDescent="0.15">
      <c r="C78" s="7">
        <v>5</v>
      </c>
      <c r="D78" s="7">
        <f t="shared" si="81"/>
        <v>10.001484102775599</v>
      </c>
      <c r="E78" s="10">
        <f t="shared" si="82"/>
        <v>8.15309315914104</v>
      </c>
      <c r="F78" s="7" t="s">
        <v>85</v>
      </c>
      <c r="G78" s="1">
        <v>6</v>
      </c>
      <c r="H78" s="9">
        <f t="shared" si="63"/>
        <v>10.001484102775599</v>
      </c>
      <c r="I78" s="9">
        <f t="shared" si="64"/>
        <v>283.15148410277556</v>
      </c>
      <c r="J78" s="9">
        <f t="shared" si="65"/>
        <v>6.1380038839689025E-2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0.23287466988384001</v>
      </c>
      <c r="P78" s="9">
        <f t="shared" si="68"/>
        <v>1.429385628224986E-2</v>
      </c>
      <c r="Q78" s="12">
        <f t="shared" si="69"/>
        <v>2.5728941308049745E-3</v>
      </c>
      <c r="R78" s="9">
        <f t="shared" si="70"/>
        <v>1.9710000000000002E-2</v>
      </c>
      <c r="S78" s="13">
        <f t="shared" si="71"/>
        <v>0.13053750029451924</v>
      </c>
      <c r="T78" s="2">
        <f t="shared" si="72"/>
        <v>0.01</v>
      </c>
      <c r="U78" s="14">
        <f t="shared" si="73"/>
        <v>1.3053750029451924E-3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1.3905375002945192E-2</v>
      </c>
      <c r="AR78" s="9">
        <f t="shared" si="77"/>
        <v>10.950000000000001</v>
      </c>
      <c r="AS78" s="1">
        <f t="shared" si="78"/>
        <v>0.18</v>
      </c>
      <c r="AT78" s="1">
        <f t="shared" si="79"/>
        <v>1566.6666666666667</v>
      </c>
      <c r="AU78" s="1">
        <f t="shared" si="80"/>
        <v>287687.33005968295</v>
      </c>
    </row>
    <row r="79" spans="1:48" x14ac:dyDescent="0.15">
      <c r="C79" s="7">
        <v>6</v>
      </c>
      <c r="D79" s="7">
        <f t="shared" si="81"/>
        <v>16.226031939871199</v>
      </c>
      <c r="E79" s="10">
        <f t="shared" si="82"/>
        <v>10.001484102775599</v>
      </c>
      <c r="F79" s="7" t="s">
        <v>83</v>
      </c>
      <c r="G79" s="1">
        <v>7</v>
      </c>
      <c r="H79" s="9">
        <f t="shared" si="63"/>
        <v>16.226031939871199</v>
      </c>
      <c r="I79" s="9">
        <f t="shared" si="64"/>
        <v>289.37603193987115</v>
      </c>
      <c r="J79" s="9">
        <f t="shared" si="65"/>
        <v>0.12860706951831383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0.32808081360159014</v>
      </c>
      <c r="P79" s="9">
        <f t="shared" si="68"/>
        <v>4.2193512002484661E-2</v>
      </c>
      <c r="Q79" s="12">
        <f t="shared" si="69"/>
        <v>7.594832160447239E-3</v>
      </c>
      <c r="R79" s="9">
        <f t="shared" si="70"/>
        <v>1.9710000000000002E-2</v>
      </c>
      <c r="S79" s="13">
        <f t="shared" si="71"/>
        <v>0.3853288767350197</v>
      </c>
      <c r="T79" s="2">
        <f t="shared" si="72"/>
        <v>0.01</v>
      </c>
      <c r="U79" s="14">
        <f t="shared" si="73"/>
        <v>3.8532887673501971E-3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2.5453288767350198E-2</v>
      </c>
      <c r="AR79" s="9">
        <f t="shared" si="77"/>
        <v>10.950000000000001</v>
      </c>
      <c r="AS79" s="1">
        <f t="shared" si="78"/>
        <v>0.18</v>
      </c>
      <c r="AT79" s="1">
        <f t="shared" si="79"/>
        <v>1566.6666666666667</v>
      </c>
      <c r="AU79" s="1">
        <f t="shared" si="80"/>
        <v>526601.30957749463</v>
      </c>
    </row>
    <row r="80" spans="1:48" x14ac:dyDescent="0.15">
      <c r="C80" s="7">
        <v>7</v>
      </c>
      <c r="D80" s="7">
        <f t="shared" si="81"/>
        <v>16.837745583786401</v>
      </c>
      <c r="E80" s="10">
        <f t="shared" si="82"/>
        <v>16.226031939871199</v>
      </c>
      <c r="F80" s="7" t="s">
        <v>83</v>
      </c>
      <c r="G80" s="1">
        <v>8</v>
      </c>
      <c r="H80" s="9">
        <f t="shared" si="63"/>
        <v>16.837745583786401</v>
      </c>
      <c r="I80" s="9">
        <f t="shared" si="64"/>
        <v>289.98774558378636</v>
      </c>
      <c r="J80" s="9">
        <f t="shared" si="65"/>
        <v>0.13806705206227049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0.39538730159910551</v>
      </c>
      <c r="P80" s="9">
        <f t="shared" si="68"/>
        <v>5.4589959154644346E-2</v>
      </c>
      <c r="Q80" s="12">
        <f t="shared" si="69"/>
        <v>9.826192647835982E-3</v>
      </c>
      <c r="R80" s="9">
        <f t="shared" si="70"/>
        <v>1.9710000000000002E-2</v>
      </c>
      <c r="S80" s="13">
        <f t="shared" si="71"/>
        <v>0.49853843976844148</v>
      </c>
      <c r="T80" s="2">
        <f t="shared" si="72"/>
        <v>0.01</v>
      </c>
      <c r="U80" s="14">
        <f t="shared" si="73"/>
        <v>4.9853843976844147E-3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2.6585384397684417E-2</v>
      </c>
      <c r="AR80" s="9">
        <f t="shared" si="77"/>
        <v>10.950000000000001</v>
      </c>
      <c r="AS80" s="1">
        <f t="shared" si="78"/>
        <v>0.18</v>
      </c>
      <c r="AT80" s="1">
        <f t="shared" si="79"/>
        <v>1566.6666666666667</v>
      </c>
      <c r="AU80" s="1">
        <f t="shared" si="80"/>
        <v>550023.15682678518</v>
      </c>
    </row>
    <row r="81" spans="1:48" x14ac:dyDescent="0.15">
      <c r="C81" s="7">
        <v>8</v>
      </c>
      <c r="D81" s="7">
        <f t="shared" si="81"/>
        <v>17.559978430060699</v>
      </c>
      <c r="E81" s="10">
        <f t="shared" si="82"/>
        <v>16.837745583786401</v>
      </c>
      <c r="F81" s="7" t="s">
        <v>83</v>
      </c>
      <c r="G81" s="1">
        <v>9</v>
      </c>
      <c r="H81" s="9">
        <f t="shared" si="63"/>
        <v>17.559978430060699</v>
      </c>
      <c r="I81" s="9">
        <f t="shared" si="64"/>
        <v>290.70997843006069</v>
      </c>
      <c r="J81" s="9">
        <f t="shared" si="65"/>
        <v>0.15007816082427464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0.45029734244446118</v>
      </c>
      <c r="P81" s="9">
        <f t="shared" si="68"/>
        <v>6.7579796978123316E-2</v>
      </c>
      <c r="Q81" s="12">
        <f t="shared" si="69"/>
        <v>1.2164363456062196E-2</v>
      </c>
      <c r="R81" s="9">
        <f t="shared" si="70"/>
        <v>1.9710000000000002E-2</v>
      </c>
      <c r="S81" s="13">
        <f t="shared" si="71"/>
        <v>0.61716709569062378</v>
      </c>
      <c r="T81" s="2">
        <f t="shared" si="72"/>
        <v>0.01</v>
      </c>
      <c r="U81" s="14">
        <f t="shared" si="73"/>
        <v>6.171670956906238E-3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2.777167095690624E-2</v>
      </c>
      <c r="AR81" s="9">
        <f t="shared" si="77"/>
        <v>10.950000000000001</v>
      </c>
      <c r="AS81" s="1">
        <f t="shared" si="78"/>
        <v>0.18</v>
      </c>
      <c r="AT81" s="1">
        <f t="shared" si="79"/>
        <v>1566.6666666666667</v>
      </c>
      <c r="AU81" s="1">
        <f t="shared" si="80"/>
        <v>574566.1564104663</v>
      </c>
    </row>
    <row r="82" spans="1:48" x14ac:dyDescent="0.15">
      <c r="C82" s="7">
        <v>9</v>
      </c>
      <c r="D82" s="7">
        <f t="shared" si="81"/>
        <v>13.759005250967199</v>
      </c>
      <c r="E82" s="10">
        <f t="shared" si="82"/>
        <v>17.559978430060699</v>
      </c>
      <c r="F82" s="7" t="s">
        <v>83</v>
      </c>
      <c r="G82" s="1">
        <v>10</v>
      </c>
      <c r="H82" s="9">
        <f t="shared" si="63"/>
        <v>13.759005250967199</v>
      </c>
      <c r="I82" s="9">
        <f t="shared" si="64"/>
        <v>286.9090052509672</v>
      </c>
      <c r="J82" s="9">
        <f t="shared" si="65"/>
        <v>9.6297161160993114E-2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0.49221754546633789</v>
      </c>
      <c r="P82" s="9">
        <f t="shared" si="68"/>
        <v>4.7399152302040393E-2</v>
      </c>
      <c r="Q82" s="12">
        <f t="shared" si="69"/>
        <v>8.5318474143672701E-3</v>
      </c>
      <c r="R82" s="9">
        <f t="shared" si="70"/>
        <v>1.9710000000000002E-2</v>
      </c>
      <c r="S82" s="13">
        <f t="shared" si="71"/>
        <v>0.43286897079488934</v>
      </c>
      <c r="T82" s="2">
        <f t="shared" si="72"/>
        <v>0.01</v>
      </c>
      <c r="U82" s="14">
        <f t="shared" si="73"/>
        <v>4.3286897079488932E-3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2.5928689707948895E-2</v>
      </c>
      <c r="AR82" s="9">
        <f t="shared" si="77"/>
        <v>10.950000000000001</v>
      </c>
      <c r="AS82" s="1">
        <f t="shared" si="78"/>
        <v>0.18</v>
      </c>
      <c r="AT82" s="1">
        <f t="shared" si="79"/>
        <v>1566.6666666666667</v>
      </c>
      <c r="AU82" s="1">
        <f t="shared" si="80"/>
        <v>536436.84635947528</v>
      </c>
    </row>
    <row r="83" spans="1:48" x14ac:dyDescent="0.15">
      <c r="C83" s="7">
        <v>10</v>
      </c>
      <c r="D83" s="7">
        <f t="shared" si="81"/>
        <v>9.8817063538178207</v>
      </c>
      <c r="E83" s="10">
        <f t="shared" si="82"/>
        <v>13.759005250967199</v>
      </c>
      <c r="F83" s="7" t="s">
        <v>83</v>
      </c>
      <c r="G83" s="1">
        <v>11</v>
      </c>
      <c r="H83" s="9">
        <f t="shared" si="63"/>
        <v>9.8817063538178207</v>
      </c>
      <c r="I83" s="9">
        <f t="shared" si="64"/>
        <v>283.03170635381781</v>
      </c>
      <c r="J83" s="9">
        <f t="shared" si="65"/>
        <v>6.049327304494951E-2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0.4225774735060826</v>
      </c>
      <c r="O83" s="9">
        <f t="shared" si="83"/>
        <v>0.13174091965821494</v>
      </c>
      <c r="P83" s="9">
        <f t="shared" si="68"/>
        <v>7.9694394240771519E-3</v>
      </c>
      <c r="Q83" s="12">
        <f t="shared" si="69"/>
        <v>1.4344990963338874E-3</v>
      </c>
      <c r="R83" s="9">
        <f t="shared" si="70"/>
        <v>1.9710000000000002E-2</v>
      </c>
      <c r="S83" s="13">
        <f t="shared" si="71"/>
        <v>7.278026871303335E-2</v>
      </c>
      <c r="T83" s="2">
        <f t="shared" si="72"/>
        <v>0.01</v>
      </c>
      <c r="U83" s="14">
        <f t="shared" si="73"/>
        <v>7.2780268713033348E-4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1.3327802687130333E-2</v>
      </c>
      <c r="AR83" s="9">
        <f t="shared" si="77"/>
        <v>10.950000000000001</v>
      </c>
      <c r="AS83" s="1">
        <f t="shared" si="78"/>
        <v>0.18</v>
      </c>
      <c r="AT83" s="1">
        <f t="shared" si="79"/>
        <v>1566.6666666666667</v>
      </c>
      <c r="AU83" s="1">
        <f t="shared" si="80"/>
        <v>275737.97684785142</v>
      </c>
    </row>
    <row r="84" spans="1:48" x14ac:dyDescent="0.15">
      <c r="C84" s="7">
        <v>11</v>
      </c>
      <c r="D84" s="7">
        <f t="shared" si="81"/>
        <v>6.2213891725624899</v>
      </c>
      <c r="E84" s="10">
        <f t="shared" si="82"/>
        <v>9.8817063538178207</v>
      </c>
      <c r="F84" s="7" t="s">
        <v>85</v>
      </c>
      <c r="G84" s="1">
        <v>12</v>
      </c>
      <c r="H84" s="9">
        <f t="shared" si="63"/>
        <v>6.2213891725624899</v>
      </c>
      <c r="I84" s="9">
        <f t="shared" si="64"/>
        <v>279.37138917256249</v>
      </c>
      <c r="J84" s="9">
        <f t="shared" si="65"/>
        <v>3.8544026319964772E-2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0.2332714802341378</v>
      </c>
      <c r="P84" s="9">
        <f t="shared" si="68"/>
        <v>8.9912220738417488E-3</v>
      </c>
      <c r="Q84" s="12">
        <f t="shared" si="69"/>
        <v>1.6184199732915147E-3</v>
      </c>
      <c r="R84" s="9">
        <f t="shared" si="70"/>
        <v>1.9710000000000002E-2</v>
      </c>
      <c r="S84" s="13">
        <f t="shared" si="71"/>
        <v>8.211161711271002E-2</v>
      </c>
      <c r="T84" s="2">
        <f t="shared" si="72"/>
        <v>0.01</v>
      </c>
      <c r="U84" s="14">
        <f t="shared" si="73"/>
        <v>8.2111617112710022E-4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1.3421116171127101E-2</v>
      </c>
      <c r="AR84" s="9">
        <f t="shared" si="77"/>
        <v>10.950000000000001</v>
      </c>
      <c r="AS84" s="1">
        <f t="shared" si="78"/>
        <v>0.18</v>
      </c>
      <c r="AT84" s="1">
        <f t="shared" si="79"/>
        <v>1566.6666666666667</v>
      </c>
      <c r="AU84" s="1">
        <f t="shared" si="80"/>
        <v>277668.53298631666</v>
      </c>
      <c r="AV84" s="1">
        <f>SUM(AU73:AU84)</f>
        <v>4407348.2114650253</v>
      </c>
    </row>
    <row r="85" spans="1:48" x14ac:dyDescent="0.15">
      <c r="C85" s="7">
        <v>12</v>
      </c>
      <c r="D85" s="7">
        <f t="shared" si="81"/>
        <v>5.2208140554431699</v>
      </c>
      <c r="E85" s="10">
        <f t="shared" si="82"/>
        <v>6.2213891725624899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4.6104063366128996</v>
      </c>
      <c r="E89" s="7"/>
      <c r="F89" s="7"/>
      <c r="G89" s="1">
        <v>1</v>
      </c>
      <c r="H89" s="9">
        <f t="shared" ref="H89:H100" si="84">E90</f>
        <v>4.6104063366128996</v>
      </c>
      <c r="I89" s="9">
        <f t="shared" ref="I89:I100" si="85">H89+273.15</f>
        <v>277.7604063366129</v>
      </c>
      <c r="J89" s="9">
        <f t="shared" ref="J89:J100" si="86">EXP(($C$15*(I89-$C$13))/($C$16*I89*$C$13))</f>
        <v>3.1489688022432766E-2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0.16706145462321198</v>
      </c>
      <c r="Q89" s="12">
        <f t="shared" ref="Q89:Q100" si="90">P89*$B$91</f>
        <v>7.5177654580445397E-2</v>
      </c>
      <c r="R89" s="9">
        <f t="shared" ref="R89:R100" si="91">L89*$B$91</f>
        <v>2.3873737500000001</v>
      </c>
      <c r="S89" s="13">
        <f t="shared" ref="S89:S100" si="92">Q89/R89</f>
        <v>3.1489688022432766E-2</v>
      </c>
      <c r="T89" s="2">
        <f t="shared" ref="T89:T100" si="93">$B$90/100</f>
        <v>0.51</v>
      </c>
      <c r="U89" s="14">
        <f t="shared" ref="U89:U100" si="94">S89*T89</f>
        <v>1.6059740891440712E-2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3.5179011878769373E-2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1060666.6666666667</v>
      </c>
      <c r="AN89" s="1">
        <f t="shared" ref="AN89:AN100" si="99">AM89*10000*AK89*AJ89</f>
        <v>3881506177.8041162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2.4128096711804399</v>
      </c>
      <c r="E90" s="10">
        <f t="shared" ref="E90:E101" si="101">D89</f>
        <v>4.6104063366128996</v>
      </c>
      <c r="F90" s="7" t="s">
        <v>83</v>
      </c>
      <c r="G90" s="1">
        <v>2</v>
      </c>
      <c r="H90" s="9">
        <f t="shared" si="84"/>
        <v>2.4128096711804399</v>
      </c>
      <c r="I90" s="9">
        <f t="shared" si="85"/>
        <v>275.56280967118039</v>
      </c>
      <c r="J90" s="9">
        <f t="shared" si="86"/>
        <v>2.3809902337659592E-2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10.443488545376788</v>
      </c>
      <c r="P90" s="9">
        <f t="shared" si="89"/>
        <v>0.24865844232988796</v>
      </c>
      <c r="Q90" s="12">
        <f t="shared" si="90"/>
        <v>0.11189629904844958</v>
      </c>
      <c r="R90" s="9">
        <f t="shared" si="91"/>
        <v>2.3873737500000001</v>
      </c>
      <c r="S90" s="13">
        <f t="shared" si="92"/>
        <v>4.6870038278861693E-2</v>
      </c>
      <c r="T90" s="2">
        <f t="shared" si="93"/>
        <v>0.51</v>
      </c>
      <c r="U90" s="14">
        <f t="shared" si="94"/>
        <v>2.3903719522219462E-2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3.7543971435949168E-2</v>
      </c>
      <c r="AK90" s="9">
        <f t="shared" si="96"/>
        <v>10.4025</v>
      </c>
      <c r="AL90" s="1">
        <f t="shared" si="97"/>
        <v>0.45</v>
      </c>
      <c r="AM90" s="17">
        <f t="shared" si="98"/>
        <v>1060666.6666666667</v>
      </c>
      <c r="AN90" s="1">
        <f t="shared" si="99"/>
        <v>4142446000.7611728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4.5158506721619096</v>
      </c>
      <c r="E91" s="10">
        <f t="shared" si="101"/>
        <v>2.4128096711804399</v>
      </c>
      <c r="F91" s="7" t="s">
        <v>83</v>
      </c>
      <c r="G91" s="1">
        <v>3</v>
      </c>
      <c r="H91" s="9">
        <f t="shared" si="84"/>
        <v>4.5158506721619096</v>
      </c>
      <c r="I91" s="9">
        <f t="shared" si="85"/>
        <v>277.66585067216187</v>
      </c>
      <c r="J91" s="9">
        <f t="shared" si="86"/>
        <v>3.111601713387372E-2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15.5001051030469</v>
      </c>
      <c r="P91" s="9">
        <f t="shared" si="89"/>
        <v>0.48230153596325082</v>
      </c>
      <c r="Q91" s="12">
        <f t="shared" si="90"/>
        <v>0.21703569118346286</v>
      </c>
      <c r="R91" s="9">
        <f t="shared" si="91"/>
        <v>2.3873737500000001</v>
      </c>
      <c r="S91" s="13">
        <f t="shared" si="92"/>
        <v>9.0909808815424417E-2</v>
      </c>
      <c r="T91" s="2">
        <f t="shared" si="93"/>
        <v>0.51</v>
      </c>
      <c r="U91" s="14">
        <f t="shared" si="94"/>
        <v>4.6364002495866453E-2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4.4315746752503736E-2</v>
      </c>
      <c r="AK91" s="9">
        <f t="shared" si="96"/>
        <v>10.4025</v>
      </c>
      <c r="AL91" s="1">
        <f t="shared" si="97"/>
        <v>0.45</v>
      </c>
      <c r="AM91" s="17">
        <f t="shared" si="98"/>
        <v>1060666.6666666667</v>
      </c>
      <c r="AN91" s="1">
        <f t="shared" si="99"/>
        <v>4889615586.3222399</v>
      </c>
    </row>
    <row r="92" spans="1:48" x14ac:dyDescent="0.15">
      <c r="C92" s="7">
        <v>3</v>
      </c>
      <c r="D92" s="7">
        <f t="shared" si="100"/>
        <v>5.5825406925818903</v>
      </c>
      <c r="E92" s="10">
        <f t="shared" si="101"/>
        <v>4.5158506721619096</v>
      </c>
      <c r="F92" s="7" t="s">
        <v>83</v>
      </c>
      <c r="G92" s="1">
        <v>4</v>
      </c>
      <c r="H92" s="9">
        <f t="shared" si="84"/>
        <v>5.5825406925818903</v>
      </c>
      <c r="I92" s="9">
        <f t="shared" si="85"/>
        <v>278.73254069258189</v>
      </c>
      <c r="J92" s="9">
        <f t="shared" si="86"/>
        <v>3.5584851585512167E-2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20.323078567083648</v>
      </c>
      <c r="P92" s="9">
        <f t="shared" si="89"/>
        <v>0.72319373457037495</v>
      </c>
      <c r="Q92" s="12">
        <f t="shared" si="90"/>
        <v>0.32543718055666876</v>
      </c>
      <c r="R92" s="9">
        <f t="shared" si="91"/>
        <v>2.3873737500000001</v>
      </c>
      <c r="S92" s="13">
        <f t="shared" si="92"/>
        <v>0.1363159750569716</v>
      </c>
      <c r="T92" s="2">
        <f t="shared" si="93"/>
        <v>0.51</v>
      </c>
      <c r="U92" s="14">
        <f t="shared" si="94"/>
        <v>6.952114727905552E-2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5.1297625904635241E-2</v>
      </c>
      <c r="AK92" s="9">
        <f t="shared" si="96"/>
        <v>10.4025</v>
      </c>
      <c r="AL92" s="1">
        <f t="shared" si="97"/>
        <v>0.45</v>
      </c>
      <c r="AM92" s="17">
        <f t="shared" si="98"/>
        <v>1060666.6666666667</v>
      </c>
      <c r="AN92" s="1">
        <f t="shared" si="99"/>
        <v>5659967157.1699495</v>
      </c>
    </row>
    <row r="93" spans="1:48" x14ac:dyDescent="0.15">
      <c r="C93" s="7">
        <v>4</v>
      </c>
      <c r="D93" s="7">
        <f t="shared" si="100"/>
        <v>8.15309315914104</v>
      </c>
      <c r="E93" s="10">
        <f t="shared" si="101"/>
        <v>5.5825406925818903</v>
      </c>
      <c r="F93" s="7" t="s">
        <v>83</v>
      </c>
      <c r="G93" s="1">
        <v>5</v>
      </c>
      <c r="H93" s="9">
        <f t="shared" si="84"/>
        <v>8.15309315914104</v>
      </c>
      <c r="I93" s="9">
        <f t="shared" si="85"/>
        <v>281.30309315914104</v>
      </c>
      <c r="J93" s="9">
        <f t="shared" si="86"/>
        <v>4.8966316942377019E-2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18.619890590887607</v>
      </c>
      <c r="O93" s="9">
        <f t="shared" si="102"/>
        <v>6.2852692416256666</v>
      </c>
      <c r="P93" s="9">
        <f t="shared" si="89"/>
        <v>0.30776648575361604</v>
      </c>
      <c r="Q93" s="12">
        <f t="shared" si="90"/>
        <v>0.13849491858912721</v>
      </c>
      <c r="R93" s="9">
        <f t="shared" si="91"/>
        <v>2.3873737500000001</v>
      </c>
      <c r="S93" s="13">
        <f t="shared" si="92"/>
        <v>5.8011410483644305E-2</v>
      </c>
      <c r="T93" s="2">
        <f t="shared" si="93"/>
        <v>0.51</v>
      </c>
      <c r="U93" s="14">
        <f t="shared" si="94"/>
        <v>2.9585819346658597E-2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3.183112453301757E-2</v>
      </c>
      <c r="AK93" s="9">
        <f t="shared" si="96"/>
        <v>10.4025</v>
      </c>
      <c r="AL93" s="1">
        <f t="shared" si="97"/>
        <v>0.45</v>
      </c>
      <c r="AM93" s="17">
        <f t="shared" si="98"/>
        <v>1060666.6666666667</v>
      </c>
      <c r="AN93" s="1">
        <f t="shared" si="99"/>
        <v>3512114181.8063469</v>
      </c>
    </row>
    <row r="94" spans="1:48" x14ac:dyDescent="0.15">
      <c r="C94" s="7">
        <v>5</v>
      </c>
      <c r="D94" s="7">
        <f t="shared" si="100"/>
        <v>10.001484102775599</v>
      </c>
      <c r="E94" s="10">
        <f t="shared" si="101"/>
        <v>8.15309315914104</v>
      </c>
      <c r="F94" s="7" t="s">
        <v>85</v>
      </c>
      <c r="G94" s="1">
        <v>6</v>
      </c>
      <c r="H94" s="9">
        <f t="shared" si="84"/>
        <v>10.001484102775599</v>
      </c>
      <c r="I94" s="9">
        <f t="shared" si="85"/>
        <v>283.15148410277556</v>
      </c>
      <c r="J94" s="9">
        <f t="shared" si="86"/>
        <v>6.1380038839689025E-2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11.282777755872051</v>
      </c>
      <c r="P94" s="9">
        <f t="shared" si="89"/>
        <v>0.69253733687500585</v>
      </c>
      <c r="Q94" s="12">
        <f t="shared" si="90"/>
        <v>0.31164180159375265</v>
      </c>
      <c r="R94" s="9">
        <f t="shared" si="91"/>
        <v>2.3873737500000001</v>
      </c>
      <c r="S94" s="13">
        <f t="shared" si="92"/>
        <v>0.1305375002945193</v>
      </c>
      <c r="T94" s="2">
        <f t="shared" si="93"/>
        <v>0.51</v>
      </c>
      <c r="U94" s="14">
        <f t="shared" si="94"/>
        <v>6.6574125150204846E-2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4.6201098732786765E-2</v>
      </c>
      <c r="AK94" s="9">
        <f t="shared" si="96"/>
        <v>10.4025</v>
      </c>
      <c r="AL94" s="1">
        <f t="shared" si="97"/>
        <v>0.45</v>
      </c>
      <c r="AM94" s="17">
        <f t="shared" si="98"/>
        <v>1060666.6666666667</v>
      </c>
      <c r="AN94" s="1">
        <f t="shared" si="99"/>
        <v>5097637499.6159515</v>
      </c>
    </row>
    <row r="95" spans="1:48" x14ac:dyDescent="0.15">
      <c r="C95" s="7">
        <v>6</v>
      </c>
      <c r="D95" s="7">
        <f t="shared" si="100"/>
        <v>16.226031939871199</v>
      </c>
      <c r="E95" s="10">
        <f t="shared" si="101"/>
        <v>10.001484102775599</v>
      </c>
      <c r="F95" s="7" t="s">
        <v>83</v>
      </c>
      <c r="G95" s="1">
        <v>7</v>
      </c>
      <c r="H95" s="9">
        <f t="shared" si="84"/>
        <v>16.226031939871199</v>
      </c>
      <c r="I95" s="9">
        <f t="shared" si="85"/>
        <v>289.37603193987115</v>
      </c>
      <c r="J95" s="9">
        <f t="shared" si="86"/>
        <v>0.12860706951831383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15.895515418997043</v>
      </c>
      <c r="P95" s="9">
        <f t="shared" si="89"/>
        <v>2.0442756565203819</v>
      </c>
      <c r="Q95" s="12">
        <f t="shared" si="90"/>
        <v>0.91992404543417183</v>
      </c>
      <c r="R95" s="9">
        <f t="shared" si="91"/>
        <v>2.3873737500000001</v>
      </c>
      <c r="S95" s="13">
        <f t="shared" si="92"/>
        <v>0.38532887673501975</v>
      </c>
      <c r="T95" s="2">
        <f t="shared" si="93"/>
        <v>0.51</v>
      </c>
      <c r="U95" s="14">
        <f t="shared" si="94"/>
        <v>0.19651772713486007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0.1057050947311603</v>
      </c>
      <c r="AK95" s="9">
        <f t="shared" si="96"/>
        <v>10.4025</v>
      </c>
      <c r="AL95" s="1">
        <f t="shared" si="97"/>
        <v>0.45</v>
      </c>
      <c r="AM95" s="17">
        <f t="shared" si="98"/>
        <v>1060666.6666666667</v>
      </c>
      <c r="AN95" s="1">
        <f t="shared" si="99"/>
        <v>11663061476.493095</v>
      </c>
    </row>
    <row r="96" spans="1:48" x14ac:dyDescent="0.15">
      <c r="C96" s="7">
        <v>7</v>
      </c>
      <c r="D96" s="7">
        <f t="shared" si="100"/>
        <v>16.837745583786401</v>
      </c>
      <c r="E96" s="10">
        <f t="shared" si="101"/>
        <v>16.226031939871199</v>
      </c>
      <c r="F96" s="7" t="s">
        <v>83</v>
      </c>
      <c r="G96" s="1">
        <v>8</v>
      </c>
      <c r="H96" s="9">
        <f t="shared" si="84"/>
        <v>16.837745583786401</v>
      </c>
      <c r="I96" s="9">
        <f t="shared" si="85"/>
        <v>289.98774558378636</v>
      </c>
      <c r="J96" s="9">
        <f t="shared" si="86"/>
        <v>0.13806705206227049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19.156514762476661</v>
      </c>
      <c r="P96" s="9">
        <f t="shared" si="89"/>
        <v>2.6448835210425186</v>
      </c>
      <c r="Q96" s="12">
        <f t="shared" si="90"/>
        <v>1.1901975844691335</v>
      </c>
      <c r="R96" s="9">
        <f t="shared" si="91"/>
        <v>2.3873737500000001</v>
      </c>
      <c r="S96" s="13">
        <f t="shared" si="92"/>
        <v>0.49853843976844153</v>
      </c>
      <c r="T96" s="2">
        <f t="shared" si="93"/>
        <v>0.51</v>
      </c>
      <c r="U96" s="14">
        <f t="shared" si="94"/>
        <v>0.25425460428190516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0.12311276319099441</v>
      </c>
      <c r="AK96" s="9">
        <f t="shared" si="96"/>
        <v>10.4025</v>
      </c>
      <c r="AL96" s="1">
        <f t="shared" si="97"/>
        <v>0.45</v>
      </c>
      <c r="AM96" s="17">
        <f t="shared" si="98"/>
        <v>1060666.6666666667</v>
      </c>
      <c r="AN96" s="1">
        <f t="shared" si="99"/>
        <v>13583751372.527082</v>
      </c>
    </row>
    <row r="97" spans="1:50" x14ac:dyDescent="0.15">
      <c r="C97" s="7">
        <v>8</v>
      </c>
      <c r="D97" s="7">
        <f t="shared" si="100"/>
        <v>17.559978430060699</v>
      </c>
      <c r="E97" s="10">
        <f t="shared" si="101"/>
        <v>16.837745583786401</v>
      </c>
      <c r="F97" s="7" t="s">
        <v>83</v>
      </c>
      <c r="G97" s="1">
        <v>9</v>
      </c>
      <c r="H97" s="9">
        <f t="shared" si="84"/>
        <v>17.559978430060699</v>
      </c>
      <c r="I97" s="9">
        <f t="shared" si="85"/>
        <v>290.70997843006069</v>
      </c>
      <c r="J97" s="9">
        <f t="shared" si="86"/>
        <v>0.15007816082427464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21.816906241434143</v>
      </c>
      <c r="P97" s="9">
        <f t="shared" si="89"/>
        <v>3.2742411635900743</v>
      </c>
      <c r="Q97" s="12">
        <f t="shared" si="90"/>
        <v>1.4734085236155334</v>
      </c>
      <c r="R97" s="9">
        <f t="shared" si="91"/>
        <v>2.3873737500000001</v>
      </c>
      <c r="S97" s="13">
        <f t="shared" si="92"/>
        <v>0.61716709569062378</v>
      </c>
      <c r="T97" s="2">
        <f t="shared" si="93"/>
        <v>0.51</v>
      </c>
      <c r="U97" s="14">
        <f t="shared" si="94"/>
        <v>0.31475521880221813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0.14135369846886878</v>
      </c>
      <c r="AK97" s="9">
        <f t="shared" si="96"/>
        <v>10.4025</v>
      </c>
      <c r="AL97" s="1">
        <f t="shared" si="97"/>
        <v>0.45</v>
      </c>
      <c r="AM97" s="17">
        <f t="shared" si="98"/>
        <v>1060666.6666666667</v>
      </c>
      <c r="AN97" s="1">
        <f t="shared" si="99"/>
        <v>15596380471.206337</v>
      </c>
    </row>
    <row r="98" spans="1:50" x14ac:dyDescent="0.15">
      <c r="C98" s="7">
        <v>9</v>
      </c>
      <c r="D98" s="7">
        <f t="shared" si="100"/>
        <v>13.759005250967199</v>
      </c>
      <c r="E98" s="10">
        <f t="shared" si="101"/>
        <v>17.559978430060699</v>
      </c>
      <c r="F98" s="7" t="s">
        <v>83</v>
      </c>
      <c r="G98" s="1">
        <v>10</v>
      </c>
      <c r="H98" s="9">
        <f t="shared" si="84"/>
        <v>13.759005250967199</v>
      </c>
      <c r="I98" s="9">
        <f t="shared" si="85"/>
        <v>286.9090052509672</v>
      </c>
      <c r="J98" s="9">
        <f t="shared" si="86"/>
        <v>9.6297161160993114E-2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23.847940077844068</v>
      </c>
      <c r="P98" s="9">
        <f t="shared" si="89"/>
        <v>2.296488929033857</v>
      </c>
      <c r="Q98" s="12">
        <f t="shared" si="90"/>
        <v>1.0334200180652358</v>
      </c>
      <c r="R98" s="9">
        <f t="shared" si="91"/>
        <v>2.3873737500000001</v>
      </c>
      <c r="S98" s="13">
        <f t="shared" si="92"/>
        <v>0.43286897079488945</v>
      </c>
      <c r="T98" s="2">
        <f t="shared" si="93"/>
        <v>0.51</v>
      </c>
      <c r="U98" s="14">
        <f t="shared" si="94"/>
        <v>0.22076317510539362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0.10980909729427618</v>
      </c>
      <c r="AK98" s="9">
        <f t="shared" si="96"/>
        <v>10.4025</v>
      </c>
      <c r="AL98" s="1">
        <f t="shared" si="97"/>
        <v>0.45</v>
      </c>
      <c r="AM98" s="17">
        <f t="shared" si="98"/>
        <v>1060666.6666666667</v>
      </c>
      <c r="AN98" s="1">
        <f t="shared" si="99"/>
        <v>12115880087.696665</v>
      </c>
    </row>
    <row r="99" spans="1:50" x14ac:dyDescent="0.15">
      <c r="C99" s="7">
        <v>10</v>
      </c>
      <c r="D99" s="7">
        <f t="shared" si="100"/>
        <v>9.8817063538178207</v>
      </c>
      <c r="E99" s="10">
        <f t="shared" si="101"/>
        <v>13.759005250967199</v>
      </c>
      <c r="F99" s="7" t="s">
        <v>83</v>
      </c>
      <c r="G99" s="1">
        <v>11</v>
      </c>
      <c r="H99" s="9">
        <f t="shared" si="84"/>
        <v>9.8817063538178207</v>
      </c>
      <c r="I99" s="9">
        <f t="shared" si="85"/>
        <v>283.03170635381781</v>
      </c>
      <c r="J99" s="9">
        <f t="shared" si="86"/>
        <v>6.049327304494951E-2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20.473878591369701</v>
      </c>
      <c r="O99" s="9">
        <f t="shared" si="102"/>
        <v>6.3828475574405097</v>
      </c>
      <c r="P99" s="9">
        <f t="shared" si="89"/>
        <v>0.38611934009653781</v>
      </c>
      <c r="Q99" s="12">
        <f t="shared" si="90"/>
        <v>0.17375370304344201</v>
      </c>
      <c r="R99" s="9">
        <f t="shared" si="91"/>
        <v>2.3873737500000001</v>
      </c>
      <c r="S99" s="13">
        <f t="shared" si="92"/>
        <v>7.2780268713033308E-2</v>
      </c>
      <c r="T99" s="2">
        <f t="shared" si="93"/>
        <v>0.51</v>
      </c>
      <c r="U99" s="14">
        <f t="shared" si="94"/>
        <v>3.7117937043646985E-2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4.1528058018659567E-2</v>
      </c>
      <c r="AK99" s="9">
        <f t="shared" si="96"/>
        <v>10.4025</v>
      </c>
      <c r="AL99" s="1">
        <f t="shared" si="97"/>
        <v>0.45</v>
      </c>
      <c r="AM99" s="17">
        <f t="shared" si="98"/>
        <v>1060666.6666666667</v>
      </c>
      <c r="AN99" s="1">
        <f t="shared" si="99"/>
        <v>4582033580.3381195</v>
      </c>
    </row>
    <row r="100" spans="1:50" x14ac:dyDescent="0.15">
      <c r="C100" s="7">
        <v>11</v>
      </c>
      <c r="D100" s="7">
        <f t="shared" si="100"/>
        <v>6.2213891725624899</v>
      </c>
      <c r="E100" s="10">
        <f t="shared" si="101"/>
        <v>9.8817063538178207</v>
      </c>
      <c r="F100" s="7" t="s">
        <v>85</v>
      </c>
      <c r="G100" s="1">
        <v>12</v>
      </c>
      <c r="H100" s="9">
        <f t="shared" si="84"/>
        <v>6.2213891725624899</v>
      </c>
      <c r="I100" s="9">
        <f t="shared" si="85"/>
        <v>279.37138917256249</v>
      </c>
      <c r="J100" s="9">
        <f t="shared" si="86"/>
        <v>3.8544026319964772E-2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11.302003217343971</v>
      </c>
      <c r="P100" s="9">
        <f t="shared" si="89"/>
        <v>0.43562470947763254</v>
      </c>
      <c r="Q100" s="12">
        <f t="shared" si="90"/>
        <v>0.19603111926493466</v>
      </c>
      <c r="R100" s="9">
        <f t="shared" si="91"/>
        <v>2.3873737500000001</v>
      </c>
      <c r="S100" s="13">
        <f t="shared" si="92"/>
        <v>8.2111617112710006E-2</v>
      </c>
      <c r="T100" s="2">
        <f t="shared" si="93"/>
        <v>0.51</v>
      </c>
      <c r="U100" s="14">
        <f t="shared" si="94"/>
        <v>4.1876924727482105E-2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4.2962892805335856E-2</v>
      </c>
      <c r="AK100" s="9">
        <f t="shared" si="96"/>
        <v>10.4025</v>
      </c>
      <c r="AL100" s="1">
        <f t="shared" si="97"/>
        <v>0.45</v>
      </c>
      <c r="AM100" s="17">
        <f t="shared" si="98"/>
        <v>1060666.6666666667</v>
      </c>
      <c r="AN100" s="1">
        <f t="shared" si="99"/>
        <v>4740347296.1356173</v>
      </c>
      <c r="AO100" s="1">
        <f>SUM(AN89:AN100)</f>
        <v>89464740887.876694</v>
      </c>
    </row>
    <row r="101" spans="1:50" x14ac:dyDescent="0.15">
      <c r="C101" s="7">
        <v>12</v>
      </c>
      <c r="D101" s="7">
        <f t="shared" si="100"/>
        <v>5.2208140554431699</v>
      </c>
      <c r="E101" s="10">
        <f t="shared" si="101"/>
        <v>6.2213891725624899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4.6104063366128996</v>
      </c>
      <c r="E105" s="7"/>
      <c r="F105" s="7"/>
      <c r="G105" s="1">
        <v>1</v>
      </c>
      <c r="H105" s="9">
        <f t="shared" ref="H105:H116" si="103">E106</f>
        <v>4.6104063366128996</v>
      </c>
      <c r="I105" s="9">
        <f t="shared" ref="I105:I116" si="104">H105+273.15</f>
        <v>277.7604063366129</v>
      </c>
      <c r="J105" s="9">
        <f t="shared" ref="J105:J116" si="105">EXP(($C$15*(I105-$C$13))/($C$16*I105*$C$13))</f>
        <v>3.1489688022432766E-2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2.040186053320564E-2</v>
      </c>
      <c r="Q105" s="12">
        <f t="shared" ref="Q105:Q116" si="109">P105*$B$107</f>
        <v>6.1205581599616922E-3</v>
      </c>
      <c r="R105" s="9">
        <f t="shared" ref="R105:R116" si="110">L105*$B$107</f>
        <v>0.19436706250000002</v>
      </c>
      <c r="S105" s="13">
        <f t="shared" ref="S105:S116" si="111">Q105/R105</f>
        <v>3.1489688022432773E-2</v>
      </c>
      <c r="T105" s="2">
        <f t="shared" ref="T105:T116" si="112">$B$106/100</f>
        <v>0.01</v>
      </c>
      <c r="U105" s="14">
        <f t="shared" ref="U105:U116" si="113">S105*T105</f>
        <v>3.1489688022432773E-4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5.8048968802243278E-3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3488.3333333333335</v>
      </c>
      <c r="AX105" s="1">
        <f t="shared" ref="AX105:AX116" si="120">AW105*10000*AV105*0.67*AU105*AT105</f>
        <v>2636998.9752631295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2.4128096711804399</v>
      </c>
      <c r="E106" s="10">
        <f t="shared" ref="E106:E117" si="122">D105</f>
        <v>4.6104063366128996</v>
      </c>
      <c r="F106" s="7" t="s">
        <v>83</v>
      </c>
      <c r="G106" s="1">
        <v>2</v>
      </c>
      <c r="H106" s="9">
        <f t="shared" si="103"/>
        <v>2.4128096711804399</v>
      </c>
      <c r="I106" s="9">
        <f t="shared" si="104"/>
        <v>275.56280967118039</v>
      </c>
      <c r="J106" s="9">
        <f t="shared" si="105"/>
        <v>2.3809902337659592E-2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1.2753785561334612</v>
      </c>
      <c r="P106" s="9">
        <f t="shared" si="108"/>
        <v>3.0366638865083014E-2</v>
      </c>
      <c r="Q106" s="12">
        <f t="shared" si="109"/>
        <v>9.109991659524903E-3</v>
      </c>
      <c r="R106" s="9">
        <f t="shared" si="110"/>
        <v>0.19436706250000002</v>
      </c>
      <c r="S106" s="13">
        <f t="shared" si="111"/>
        <v>4.6870038278861686E-2</v>
      </c>
      <c r="T106" s="2">
        <f t="shared" si="112"/>
        <v>0.01</v>
      </c>
      <c r="U106" s="14">
        <f t="shared" si="113"/>
        <v>4.6870038278861689E-4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5.9587003827886167E-3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3488.3333333333335</v>
      </c>
      <c r="AX106" s="1">
        <f t="shared" si="120"/>
        <v>2706867.5167760043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4.5158506721619096</v>
      </c>
      <c r="E107" s="10">
        <f t="shared" si="122"/>
        <v>2.4128096711804399</v>
      </c>
      <c r="F107" s="7" t="s">
        <v>83</v>
      </c>
      <c r="G107" s="1">
        <v>3</v>
      </c>
      <c r="H107" s="9">
        <f t="shared" si="103"/>
        <v>4.5158506721619096</v>
      </c>
      <c r="I107" s="9">
        <f t="shared" si="104"/>
        <v>277.66585067216187</v>
      </c>
      <c r="J107" s="9">
        <f t="shared" si="105"/>
        <v>3.111601713387372E-2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1.8929021256017116</v>
      </c>
      <c r="P107" s="9">
        <f t="shared" si="108"/>
        <v>5.8899574972968841E-2</v>
      </c>
      <c r="Q107" s="12">
        <f t="shared" si="109"/>
        <v>1.7669872491890653E-2</v>
      </c>
      <c r="R107" s="9">
        <f t="shared" si="110"/>
        <v>0.19436706250000002</v>
      </c>
      <c r="S107" s="13">
        <f t="shared" si="111"/>
        <v>9.0909808815424431E-2</v>
      </c>
      <c r="T107" s="2">
        <f t="shared" si="112"/>
        <v>0.01</v>
      </c>
      <c r="U107" s="14">
        <f t="shared" si="113"/>
        <v>9.0909808815424432E-4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6.3990980881542441E-3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3488.3333333333335</v>
      </c>
      <c r="AX107" s="1">
        <f t="shared" si="120"/>
        <v>2906927.6249432513</v>
      </c>
    </row>
    <row r="108" spans="1:50" x14ac:dyDescent="0.15">
      <c r="C108" s="7">
        <v>3</v>
      </c>
      <c r="D108" s="7">
        <f t="shared" si="121"/>
        <v>5.5825406925818903</v>
      </c>
      <c r="E108" s="10">
        <f t="shared" si="122"/>
        <v>4.5158506721619096</v>
      </c>
      <c r="F108" s="7" t="s">
        <v>83</v>
      </c>
      <c r="G108" s="1">
        <v>4</v>
      </c>
      <c r="H108" s="9">
        <f t="shared" si="103"/>
        <v>5.5825406925818903</v>
      </c>
      <c r="I108" s="9">
        <f t="shared" si="104"/>
        <v>278.73254069258189</v>
      </c>
      <c r="J108" s="9">
        <f t="shared" si="105"/>
        <v>3.5584851585512167E-2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2.4818927589620761</v>
      </c>
      <c r="P108" s="9">
        <f t="shared" si="108"/>
        <v>8.8317785478822797E-2</v>
      </c>
      <c r="Q108" s="12">
        <f t="shared" si="109"/>
        <v>2.6495335643646839E-2</v>
      </c>
      <c r="R108" s="9">
        <f t="shared" si="110"/>
        <v>0.19436706250000002</v>
      </c>
      <c r="S108" s="13">
        <f t="shared" si="111"/>
        <v>0.13631597505697157</v>
      </c>
      <c r="T108" s="2">
        <f t="shared" si="112"/>
        <v>0.01</v>
      </c>
      <c r="U108" s="14">
        <f t="shared" si="113"/>
        <v>1.3631597505697158E-3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6.8531597505697159E-3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3488.3333333333335</v>
      </c>
      <c r="AX108" s="1">
        <f t="shared" si="120"/>
        <v>3113194.8788155718</v>
      </c>
    </row>
    <row r="109" spans="1:50" x14ac:dyDescent="0.15">
      <c r="C109" s="7">
        <v>4</v>
      </c>
      <c r="D109" s="7">
        <f t="shared" si="121"/>
        <v>8.15309315914104</v>
      </c>
      <c r="E109" s="10">
        <f t="shared" si="122"/>
        <v>5.5825406925818903</v>
      </c>
      <c r="F109" s="7" t="s">
        <v>83</v>
      </c>
      <c r="G109" s="1">
        <v>5</v>
      </c>
      <c r="H109" s="9">
        <f t="shared" si="103"/>
        <v>8.15309315914104</v>
      </c>
      <c r="I109" s="9">
        <f t="shared" si="104"/>
        <v>281.30309315914104</v>
      </c>
      <c r="J109" s="9">
        <f t="shared" si="105"/>
        <v>4.8966316942377019E-2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2.2738962248090906</v>
      </c>
      <c r="O109" s="9">
        <f t="shared" si="123"/>
        <v>0.76756895700749617</v>
      </c>
      <c r="P109" s="9">
        <f t="shared" si="108"/>
        <v>3.7585024823958819E-2</v>
      </c>
      <c r="Q109" s="12">
        <f t="shared" si="109"/>
        <v>1.1275507447187645E-2</v>
      </c>
      <c r="R109" s="9">
        <f t="shared" si="110"/>
        <v>0.19436706250000002</v>
      </c>
      <c r="S109" s="13">
        <f t="shared" si="111"/>
        <v>5.8011410483644284E-2</v>
      </c>
      <c r="T109" s="2">
        <f t="shared" si="112"/>
        <v>0.01</v>
      </c>
      <c r="U109" s="14">
        <f t="shared" si="113"/>
        <v>5.8011410483644287E-4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6.0701141048364431E-3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3488.3333333333335</v>
      </c>
      <c r="AX109" s="1">
        <f t="shared" si="120"/>
        <v>2757479.5908459602</v>
      </c>
    </row>
    <row r="110" spans="1:50" x14ac:dyDescent="0.15">
      <c r="C110" s="7">
        <v>5</v>
      </c>
      <c r="D110" s="7">
        <f t="shared" si="121"/>
        <v>10.001484102775599</v>
      </c>
      <c r="E110" s="10">
        <f t="shared" si="122"/>
        <v>8.15309315914104</v>
      </c>
      <c r="F110" s="7" t="s">
        <v>85</v>
      </c>
      <c r="G110" s="1">
        <v>6</v>
      </c>
      <c r="H110" s="9">
        <f t="shared" si="103"/>
        <v>10.001484102775599</v>
      </c>
      <c r="I110" s="9">
        <f t="shared" si="104"/>
        <v>283.15148410277556</v>
      </c>
      <c r="J110" s="9">
        <f t="shared" si="105"/>
        <v>6.1380038839689025E-2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1.3778741405168708</v>
      </c>
      <c r="P110" s="9">
        <f t="shared" si="108"/>
        <v>8.457396826112866E-2</v>
      </c>
      <c r="Q110" s="12">
        <f t="shared" si="109"/>
        <v>2.5372190478338597E-2</v>
      </c>
      <c r="R110" s="9">
        <f t="shared" si="110"/>
        <v>0.19436706250000002</v>
      </c>
      <c r="S110" s="13">
        <f t="shared" si="111"/>
        <v>0.13053750029451927</v>
      </c>
      <c r="T110" s="2">
        <f t="shared" si="112"/>
        <v>0.01</v>
      </c>
      <c r="U110" s="14">
        <f t="shared" si="113"/>
        <v>1.3053750029451928E-3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6.7953750029451929E-3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3488.3333333333335</v>
      </c>
      <c r="AX110" s="1">
        <f t="shared" si="120"/>
        <v>3086944.9172028485</v>
      </c>
    </row>
    <row r="111" spans="1:50" x14ac:dyDescent="0.15">
      <c r="C111" s="7">
        <v>6</v>
      </c>
      <c r="D111" s="7">
        <f t="shared" si="121"/>
        <v>16.226031939871199</v>
      </c>
      <c r="E111" s="10">
        <f t="shared" si="122"/>
        <v>10.001484102775599</v>
      </c>
      <c r="F111" s="7" t="s">
        <v>83</v>
      </c>
      <c r="G111" s="1">
        <v>7</v>
      </c>
      <c r="H111" s="9">
        <f t="shared" si="103"/>
        <v>16.226031939871199</v>
      </c>
      <c r="I111" s="9">
        <f t="shared" si="104"/>
        <v>289.37603193987115</v>
      </c>
      <c r="J111" s="9">
        <f t="shared" si="105"/>
        <v>0.12860706951831383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1.9411903805890758</v>
      </c>
      <c r="P111" s="9">
        <f t="shared" si="108"/>
        <v>0.24965080622470134</v>
      </c>
      <c r="Q111" s="12">
        <f t="shared" si="109"/>
        <v>7.4895241867410395E-2</v>
      </c>
      <c r="R111" s="9">
        <f t="shared" si="110"/>
        <v>0.19436706250000002</v>
      </c>
      <c r="S111" s="13">
        <f t="shared" si="111"/>
        <v>0.38532887673501981</v>
      </c>
      <c r="T111" s="2">
        <f t="shared" si="112"/>
        <v>0.01</v>
      </c>
      <c r="U111" s="14">
        <f t="shared" si="113"/>
        <v>3.853288767350198E-3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1.3803288767350198E-2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3488.3333333333335</v>
      </c>
      <c r="AX111" s="1">
        <f t="shared" si="120"/>
        <v>6270440.1276731901</v>
      </c>
    </row>
    <row r="112" spans="1:50" x14ac:dyDescent="0.15">
      <c r="C112" s="7">
        <v>7</v>
      </c>
      <c r="D112" s="7">
        <f t="shared" si="121"/>
        <v>16.837745583786401</v>
      </c>
      <c r="E112" s="10">
        <f t="shared" si="122"/>
        <v>16.226031939871199</v>
      </c>
      <c r="F112" s="7" t="s">
        <v>83</v>
      </c>
      <c r="G112" s="1">
        <v>8</v>
      </c>
      <c r="H112" s="9">
        <f t="shared" si="103"/>
        <v>16.837745583786401</v>
      </c>
      <c r="I112" s="9">
        <f t="shared" si="104"/>
        <v>289.98774558378636</v>
      </c>
      <c r="J112" s="9">
        <f t="shared" si="105"/>
        <v>0.13806705206227049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2.339429782697708</v>
      </c>
      <c r="P112" s="9">
        <f t="shared" si="108"/>
        <v>0.3229981736037506</v>
      </c>
      <c r="Q112" s="12">
        <f t="shared" si="109"/>
        <v>9.6899452081125173E-2</v>
      </c>
      <c r="R112" s="9">
        <f t="shared" si="110"/>
        <v>0.19436706250000002</v>
      </c>
      <c r="S112" s="13">
        <f t="shared" si="111"/>
        <v>0.49853843976844153</v>
      </c>
      <c r="T112" s="2">
        <f t="shared" si="112"/>
        <v>0.01</v>
      </c>
      <c r="U112" s="14">
        <f t="shared" si="113"/>
        <v>4.9853843976844156E-3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1.4935384397684416E-2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3488.3333333333335</v>
      </c>
      <c r="AX112" s="1">
        <f t="shared" si="120"/>
        <v>6784718.8614197634</v>
      </c>
    </row>
    <row r="113" spans="1:53" x14ac:dyDescent="0.15">
      <c r="C113" s="7">
        <v>8</v>
      </c>
      <c r="D113" s="7">
        <f t="shared" si="121"/>
        <v>17.559978430060699</v>
      </c>
      <c r="E113" s="10">
        <f t="shared" si="122"/>
        <v>16.837745583786401</v>
      </c>
      <c r="F113" s="7" t="s">
        <v>83</v>
      </c>
      <c r="G113" s="1">
        <v>9</v>
      </c>
      <c r="H113" s="9">
        <f t="shared" si="103"/>
        <v>17.559978430060699</v>
      </c>
      <c r="I113" s="9">
        <f t="shared" si="104"/>
        <v>290.70997843006069</v>
      </c>
      <c r="J113" s="9">
        <f t="shared" si="105"/>
        <v>0.15007816082427464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2.6643218174272909</v>
      </c>
      <c r="P113" s="9">
        <f t="shared" si="108"/>
        <v>0.39985651820347667</v>
      </c>
      <c r="Q113" s="12">
        <f t="shared" si="109"/>
        <v>0.119956955461043</v>
      </c>
      <c r="R113" s="9">
        <f t="shared" si="110"/>
        <v>0.19436706250000002</v>
      </c>
      <c r="S113" s="13">
        <f t="shared" si="111"/>
        <v>0.617167095690624</v>
      </c>
      <c r="T113" s="2">
        <f t="shared" si="112"/>
        <v>0.01</v>
      </c>
      <c r="U113" s="14">
        <f t="shared" si="113"/>
        <v>6.1716709569062398E-3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1.6121670956906239E-2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3488.3333333333335</v>
      </c>
      <c r="AX113" s="1">
        <f t="shared" si="120"/>
        <v>7323614.9874979723</v>
      </c>
    </row>
    <row r="114" spans="1:53" x14ac:dyDescent="0.15">
      <c r="C114" s="7">
        <v>9</v>
      </c>
      <c r="D114" s="7">
        <f t="shared" si="121"/>
        <v>13.759005250967199</v>
      </c>
      <c r="E114" s="10">
        <f t="shared" si="122"/>
        <v>17.559978430060699</v>
      </c>
      <c r="F114" s="7" t="s">
        <v>83</v>
      </c>
      <c r="G114" s="1">
        <v>10</v>
      </c>
      <c r="H114" s="9">
        <f t="shared" si="103"/>
        <v>13.759005250967199</v>
      </c>
      <c r="I114" s="9">
        <f t="shared" si="104"/>
        <v>286.9090052509672</v>
      </c>
      <c r="J114" s="9">
        <f t="shared" si="105"/>
        <v>9.6297161160993114E-2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2.9123555075571477</v>
      </c>
      <c r="P114" s="9">
        <f t="shared" si="108"/>
        <v>0.28045156766933654</v>
      </c>
      <c r="Q114" s="12">
        <f t="shared" si="109"/>
        <v>8.4135470300800957E-2</v>
      </c>
      <c r="R114" s="9">
        <f t="shared" si="110"/>
        <v>0.19436706250000002</v>
      </c>
      <c r="S114" s="13">
        <f t="shared" si="111"/>
        <v>0.43286897079488945</v>
      </c>
      <c r="T114" s="2">
        <f t="shared" si="112"/>
        <v>0.01</v>
      </c>
      <c r="U114" s="14">
        <f t="shared" si="113"/>
        <v>4.328689707948895E-3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1.4278689707948895E-2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3488.3333333333335</v>
      </c>
      <c r="AX114" s="1">
        <f t="shared" si="120"/>
        <v>6486401.2065803222</v>
      </c>
    </row>
    <row r="115" spans="1:53" x14ac:dyDescent="0.15">
      <c r="C115" s="7">
        <v>10</v>
      </c>
      <c r="D115" s="7">
        <f t="shared" si="121"/>
        <v>9.8817063538178207</v>
      </c>
      <c r="E115" s="10">
        <f t="shared" si="122"/>
        <v>13.759005250967199</v>
      </c>
      <c r="F115" s="7" t="s">
        <v>83</v>
      </c>
      <c r="G115" s="1">
        <v>11</v>
      </c>
      <c r="H115" s="9">
        <f t="shared" si="103"/>
        <v>9.8817063538178207</v>
      </c>
      <c r="I115" s="9">
        <f t="shared" si="104"/>
        <v>283.03170635381781</v>
      </c>
      <c r="J115" s="9">
        <f t="shared" si="105"/>
        <v>6.049327304494951E-2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2.5003087428934205</v>
      </c>
      <c r="O115" s="9">
        <f t="shared" si="123"/>
        <v>0.77948540532772403</v>
      </c>
      <c r="P115" s="9">
        <f t="shared" si="108"/>
        <v>4.7153623459043149E-2</v>
      </c>
      <c r="Q115" s="12">
        <f t="shared" si="109"/>
        <v>1.4146087037712944E-2</v>
      </c>
      <c r="R115" s="9">
        <f t="shared" si="110"/>
        <v>0.19436706250000002</v>
      </c>
      <c r="S115" s="13">
        <f t="shared" si="111"/>
        <v>7.2780268713033322E-2</v>
      </c>
      <c r="T115" s="2">
        <f t="shared" si="112"/>
        <v>0.01</v>
      </c>
      <c r="U115" s="14">
        <f t="shared" si="113"/>
        <v>7.2780268713033326E-4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6.2178026871303332E-3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3488.3333333333335</v>
      </c>
      <c r="AX115" s="1">
        <f t="shared" si="120"/>
        <v>2824570.2986057857</v>
      </c>
    </row>
    <row r="116" spans="1:53" x14ac:dyDescent="0.15">
      <c r="C116" s="7">
        <v>11</v>
      </c>
      <c r="D116" s="7">
        <f t="shared" si="121"/>
        <v>6.2213891725624899</v>
      </c>
      <c r="E116" s="10">
        <f t="shared" si="122"/>
        <v>9.8817063538178207</v>
      </c>
      <c r="F116" s="7" t="s">
        <v>85</v>
      </c>
      <c r="G116" s="1">
        <v>12</v>
      </c>
      <c r="H116" s="9">
        <f t="shared" si="103"/>
        <v>6.2213891725624899</v>
      </c>
      <c r="I116" s="9">
        <f t="shared" si="104"/>
        <v>279.37138917256249</v>
      </c>
      <c r="J116" s="9">
        <f t="shared" si="105"/>
        <v>3.8544026319964772E-2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1.3802219902020145</v>
      </c>
      <c r="P116" s="9">
        <f t="shared" si="108"/>
        <v>5.3199312717740609E-2</v>
      </c>
      <c r="Q116" s="12">
        <f t="shared" si="109"/>
        <v>1.5959793815322181E-2</v>
      </c>
      <c r="R116" s="9">
        <f t="shared" si="110"/>
        <v>0.19436706250000002</v>
      </c>
      <c r="S116" s="13">
        <f t="shared" si="111"/>
        <v>8.2111617112710034E-2</v>
      </c>
      <c r="T116" s="2">
        <f t="shared" si="112"/>
        <v>0.01</v>
      </c>
      <c r="U116" s="14">
        <f t="shared" si="113"/>
        <v>8.2111617112710033E-4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6.3111161711271006E-3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3488.3333333333335</v>
      </c>
      <c r="AX116" s="1">
        <f t="shared" si="120"/>
        <v>2866959.951127606</v>
      </c>
      <c r="AY116" s="1">
        <f>SUM(AX105:AX116)</f>
        <v>49765118.93675141</v>
      </c>
    </row>
    <row r="117" spans="1:53" x14ac:dyDescent="0.15">
      <c r="C117" s="7">
        <v>12</v>
      </c>
      <c r="D117" s="7">
        <f t="shared" si="121"/>
        <v>5.2208140554431699</v>
      </c>
      <c r="E117" s="10">
        <f t="shared" si="122"/>
        <v>6.2213891725624899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4.6104063366128996</v>
      </c>
      <c r="E121" s="7"/>
      <c r="F121" s="7"/>
      <c r="G121" s="1">
        <v>1</v>
      </c>
      <c r="H121" s="9">
        <f t="shared" ref="H121:H132" si="124">E122</f>
        <v>4.6104063366128996</v>
      </c>
      <c r="I121" s="9">
        <f t="shared" ref="I121:I132" si="125">H121+273.15</f>
        <v>277.7604063366129</v>
      </c>
      <c r="J121" s="9">
        <f t="shared" ref="J121:J132" si="126">EXP(($C$15*(I121-$C$13))/($C$16*I121*$C$13))</f>
        <v>3.1489688022432766E-2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8.9651141799866087E-3</v>
      </c>
      <c r="Q121" s="12">
        <f t="shared" ref="Q121:Q132" si="130">P121*$B$123</f>
        <v>2.9584876793955811E-3</v>
      </c>
      <c r="R121" s="9">
        <f t="shared" ref="R121:R132" si="131">L121*$B$123</f>
        <v>9.3951000000000007E-2</v>
      </c>
      <c r="S121" s="13">
        <f t="shared" ref="S121:S132" si="132">Q121/R121</f>
        <v>3.1489688022432766E-2</v>
      </c>
      <c r="T121" s="2">
        <f t="shared" ref="T121:T132" si="133">$B$122/100</f>
        <v>0.01</v>
      </c>
      <c r="U121" s="14">
        <f t="shared" ref="U121:U132" si="134">S121*T121</f>
        <v>3.1489688022432767E-4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5.8048968802243278E-3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2.4128096711804399</v>
      </c>
      <c r="E122" s="10">
        <f t="shared" ref="E122:E133" si="145">D121</f>
        <v>4.6104063366128996</v>
      </c>
      <c r="F122" s="7" t="s">
        <v>83</v>
      </c>
      <c r="G122" s="1">
        <v>2</v>
      </c>
      <c r="H122" s="9">
        <f t="shared" si="124"/>
        <v>2.4128096711804399</v>
      </c>
      <c r="I122" s="9">
        <f t="shared" si="125"/>
        <v>275.56280967118039</v>
      </c>
      <c r="J122" s="9">
        <f t="shared" si="126"/>
        <v>2.3809902337659592E-2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0.56043488582001344</v>
      </c>
      <c r="P122" s="9">
        <f t="shared" si="129"/>
        <v>1.3343899897991925E-2</v>
      </c>
      <c r="Q122" s="12">
        <f t="shared" si="130"/>
        <v>4.4034869663373355E-3</v>
      </c>
      <c r="R122" s="9">
        <f t="shared" si="131"/>
        <v>9.3951000000000007E-2</v>
      </c>
      <c r="S122" s="13">
        <f t="shared" si="132"/>
        <v>4.6870038278861693E-2</v>
      </c>
      <c r="T122" s="2">
        <f t="shared" si="133"/>
        <v>0.01</v>
      </c>
      <c r="U122" s="14">
        <f t="shared" si="134"/>
        <v>4.6870038278861695E-4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5.9587003827886167E-3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4.5158506721619096</v>
      </c>
      <c r="E123" s="10">
        <f t="shared" si="145"/>
        <v>2.4128096711804399</v>
      </c>
      <c r="F123" s="7" t="s">
        <v>83</v>
      </c>
      <c r="G123" s="1">
        <v>3</v>
      </c>
      <c r="H123" s="9">
        <f t="shared" si="124"/>
        <v>4.5158506721619096</v>
      </c>
      <c r="I123" s="9">
        <f t="shared" si="125"/>
        <v>277.66585067216187</v>
      </c>
      <c r="J123" s="9">
        <f t="shared" si="126"/>
        <v>3.111601713387372E-2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0.8317909859220215</v>
      </c>
      <c r="P123" s="9">
        <f t="shared" si="129"/>
        <v>2.5882022569751334E-2</v>
      </c>
      <c r="Q123" s="12">
        <f t="shared" si="130"/>
        <v>8.5410674480179399E-3</v>
      </c>
      <c r="R123" s="9">
        <f t="shared" si="131"/>
        <v>9.3951000000000007E-2</v>
      </c>
      <c r="S123" s="13">
        <f t="shared" si="132"/>
        <v>9.0909808815424417E-2</v>
      </c>
      <c r="T123" s="2">
        <f t="shared" si="133"/>
        <v>0.01</v>
      </c>
      <c r="U123" s="14">
        <f t="shared" si="134"/>
        <v>9.0909808815424421E-4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6.3990980881542441E-3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5.5825406925818903</v>
      </c>
      <c r="E124" s="10">
        <f t="shared" si="145"/>
        <v>4.5158506721619096</v>
      </c>
      <c r="F124" s="7" t="s">
        <v>83</v>
      </c>
      <c r="G124" s="1">
        <v>4</v>
      </c>
      <c r="H124" s="9">
        <f t="shared" si="124"/>
        <v>5.5825406925818903</v>
      </c>
      <c r="I124" s="9">
        <f t="shared" si="125"/>
        <v>278.73254069258189</v>
      </c>
      <c r="J124" s="9">
        <f t="shared" si="126"/>
        <v>3.5584851585512167E-2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1.0906089633522702</v>
      </c>
      <c r="P124" s="9">
        <f t="shared" si="129"/>
        <v>3.8809158098719813E-2</v>
      </c>
      <c r="Q124" s="12">
        <f t="shared" si="130"/>
        <v>1.2807022172577539E-2</v>
      </c>
      <c r="R124" s="9">
        <f t="shared" si="131"/>
        <v>9.3951000000000007E-2</v>
      </c>
      <c r="S124" s="13">
        <f t="shared" si="132"/>
        <v>0.1363159750569716</v>
      </c>
      <c r="T124" s="2">
        <f t="shared" si="133"/>
        <v>0.01</v>
      </c>
      <c r="U124" s="14">
        <f t="shared" si="134"/>
        <v>1.363159750569716E-3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6.8531597505697159E-3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8.15309315914104</v>
      </c>
      <c r="E125" s="10">
        <f t="shared" si="145"/>
        <v>5.5825406925818903</v>
      </c>
      <c r="F125" s="7" t="s">
        <v>83</v>
      </c>
      <c r="G125" s="1">
        <v>5</v>
      </c>
      <c r="H125" s="9">
        <f t="shared" si="124"/>
        <v>8.15309315914104</v>
      </c>
      <c r="I125" s="9">
        <f t="shared" si="125"/>
        <v>281.30309315914104</v>
      </c>
      <c r="J125" s="9">
        <f t="shared" si="126"/>
        <v>4.8966316942377019E-2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0.99920981499087291</v>
      </c>
      <c r="O125" s="9">
        <f t="shared" si="146"/>
        <v>0.33728999026267747</v>
      </c>
      <c r="P125" s="9">
        <f t="shared" si="129"/>
        <v>1.6515848564693524E-2</v>
      </c>
      <c r="Q125" s="12">
        <f t="shared" si="130"/>
        <v>5.4502300263488635E-3</v>
      </c>
      <c r="R125" s="9">
        <f t="shared" si="131"/>
        <v>9.3951000000000007E-2</v>
      </c>
      <c r="S125" s="13">
        <f t="shared" si="132"/>
        <v>5.8011410483644277E-2</v>
      </c>
      <c r="T125" s="2">
        <f t="shared" si="133"/>
        <v>0.01</v>
      </c>
      <c r="U125" s="14">
        <f t="shared" si="134"/>
        <v>5.8011410483644276E-4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6.0701141048364431E-3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10.001484102775599</v>
      </c>
      <c r="E126" s="10">
        <f t="shared" si="145"/>
        <v>8.15309315914104</v>
      </c>
      <c r="F126" s="7" t="s">
        <v>85</v>
      </c>
      <c r="G126" s="1">
        <v>6</v>
      </c>
      <c r="H126" s="9">
        <f t="shared" si="124"/>
        <v>10.001484102775599</v>
      </c>
      <c r="I126" s="9">
        <f t="shared" si="125"/>
        <v>283.15148410277556</v>
      </c>
      <c r="J126" s="9">
        <f t="shared" si="126"/>
        <v>6.1380038839689025E-2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0.60547414169798397</v>
      </c>
      <c r="P126" s="9">
        <f t="shared" si="129"/>
        <v>3.7164026333849631E-2</v>
      </c>
      <c r="Q126" s="12">
        <f t="shared" si="130"/>
        <v>1.2264128690170378E-2</v>
      </c>
      <c r="R126" s="9">
        <f t="shared" si="131"/>
        <v>9.3951000000000007E-2</v>
      </c>
      <c r="S126" s="13">
        <f t="shared" si="132"/>
        <v>0.13053750029451924</v>
      </c>
      <c r="T126" s="2">
        <f t="shared" si="133"/>
        <v>0.01</v>
      </c>
      <c r="U126" s="14">
        <f t="shared" si="134"/>
        <v>1.3053750029451924E-3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6.7953750029451929E-3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16.226031939871199</v>
      </c>
      <c r="E127" s="10">
        <f t="shared" si="145"/>
        <v>10.001484102775599</v>
      </c>
      <c r="F127" s="7" t="s">
        <v>83</v>
      </c>
      <c r="G127" s="1">
        <v>7</v>
      </c>
      <c r="H127" s="9">
        <f t="shared" si="124"/>
        <v>16.226031939871199</v>
      </c>
      <c r="I127" s="9">
        <f t="shared" si="125"/>
        <v>289.37603193987115</v>
      </c>
      <c r="J127" s="9">
        <f t="shared" si="126"/>
        <v>0.12860706951831383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0.8530101153641344</v>
      </c>
      <c r="P127" s="9">
        <f t="shared" si="129"/>
        <v>0.10970313120646014</v>
      </c>
      <c r="Q127" s="12">
        <f t="shared" si="130"/>
        <v>3.6202033298131847E-2</v>
      </c>
      <c r="R127" s="9">
        <f t="shared" si="131"/>
        <v>9.3951000000000007E-2</v>
      </c>
      <c r="S127" s="13">
        <f t="shared" si="132"/>
        <v>0.38532887673501981</v>
      </c>
      <c r="T127" s="2">
        <f t="shared" si="133"/>
        <v>0.01</v>
      </c>
      <c r="U127" s="14">
        <f t="shared" si="134"/>
        <v>3.853288767350198E-3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1.3803288767350198E-2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16.837745583786401</v>
      </c>
      <c r="E128" s="10">
        <f t="shared" si="145"/>
        <v>16.226031939871199</v>
      </c>
      <c r="F128" s="7" t="s">
        <v>83</v>
      </c>
      <c r="G128" s="1">
        <v>8</v>
      </c>
      <c r="H128" s="9">
        <f t="shared" si="124"/>
        <v>16.837745583786401</v>
      </c>
      <c r="I128" s="9">
        <f t="shared" si="125"/>
        <v>289.98774558378636</v>
      </c>
      <c r="J128" s="9">
        <f t="shared" si="126"/>
        <v>0.13806705206227049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1.0280069841576744</v>
      </c>
      <c r="P128" s="9">
        <f t="shared" si="129"/>
        <v>0.1419338938020753</v>
      </c>
      <c r="Q128" s="12">
        <f t="shared" si="130"/>
        <v>4.683818495468485E-2</v>
      </c>
      <c r="R128" s="9">
        <f t="shared" si="131"/>
        <v>9.3951000000000007E-2</v>
      </c>
      <c r="S128" s="13">
        <f t="shared" si="132"/>
        <v>0.49853843976844148</v>
      </c>
      <c r="T128" s="2">
        <f t="shared" si="133"/>
        <v>0.01</v>
      </c>
      <c r="U128" s="14">
        <f t="shared" si="134"/>
        <v>4.9853843976844147E-3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1.4935384397684416E-2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17.559978430060699</v>
      </c>
      <c r="E129" s="10">
        <f t="shared" si="145"/>
        <v>16.837745583786401</v>
      </c>
      <c r="F129" s="7" t="s">
        <v>83</v>
      </c>
      <c r="G129" s="1">
        <v>9</v>
      </c>
      <c r="H129" s="9">
        <f t="shared" si="124"/>
        <v>17.559978430060699</v>
      </c>
      <c r="I129" s="9">
        <f t="shared" si="125"/>
        <v>290.70997843006069</v>
      </c>
      <c r="J129" s="9">
        <f t="shared" si="126"/>
        <v>0.15007816082427464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1.1707730903555991</v>
      </c>
      <c r="P129" s="9">
        <f t="shared" si="129"/>
        <v>0.17570747214312063</v>
      </c>
      <c r="Q129" s="12">
        <f t="shared" si="130"/>
        <v>5.7983465807229809E-2</v>
      </c>
      <c r="R129" s="9">
        <f t="shared" si="131"/>
        <v>9.3951000000000007E-2</v>
      </c>
      <c r="S129" s="13">
        <f t="shared" si="132"/>
        <v>0.61716709569062389</v>
      </c>
      <c r="T129" s="2">
        <f t="shared" si="133"/>
        <v>0.01</v>
      </c>
      <c r="U129" s="14">
        <f t="shared" si="134"/>
        <v>6.1716709569062389E-3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1.6121670956906239E-2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13.759005250967199</v>
      </c>
      <c r="E130" s="10">
        <f t="shared" si="145"/>
        <v>17.559978430060699</v>
      </c>
      <c r="F130" s="7" t="s">
        <v>83</v>
      </c>
      <c r="G130" s="1">
        <v>10</v>
      </c>
      <c r="H130" s="9">
        <f t="shared" si="124"/>
        <v>13.759005250967199</v>
      </c>
      <c r="I130" s="9">
        <f t="shared" si="125"/>
        <v>286.9090052509672</v>
      </c>
      <c r="J130" s="9">
        <f t="shared" si="126"/>
        <v>9.6297161160993114E-2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1.2797656182124784</v>
      </c>
      <c r="P130" s="9">
        <f t="shared" si="129"/>
        <v>0.12323779598530502</v>
      </c>
      <c r="Q130" s="12">
        <f t="shared" si="130"/>
        <v>4.0668472675150655E-2</v>
      </c>
      <c r="R130" s="9">
        <f t="shared" si="131"/>
        <v>9.3951000000000007E-2</v>
      </c>
      <c r="S130" s="13">
        <f t="shared" si="132"/>
        <v>0.4328689707948894</v>
      </c>
      <c r="T130" s="2">
        <f t="shared" si="133"/>
        <v>0.01</v>
      </c>
      <c r="U130" s="14">
        <f t="shared" si="134"/>
        <v>4.3286897079488941E-3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1.4278689707948895E-2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9.8817063538178207</v>
      </c>
      <c r="E131" s="10">
        <f t="shared" si="145"/>
        <v>13.759005250967199</v>
      </c>
      <c r="F131" s="7" t="s">
        <v>83</v>
      </c>
      <c r="G131" s="1">
        <v>11</v>
      </c>
      <c r="H131" s="9">
        <f t="shared" si="124"/>
        <v>9.8817063538178207</v>
      </c>
      <c r="I131" s="9">
        <f t="shared" si="125"/>
        <v>283.03170635381781</v>
      </c>
      <c r="J131" s="9">
        <f t="shared" si="126"/>
        <v>6.049327304494951E-2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1.0987014311158148</v>
      </c>
      <c r="O131" s="9">
        <f t="shared" si="146"/>
        <v>0.34252639111135852</v>
      </c>
      <c r="P131" s="9">
        <f t="shared" si="129"/>
        <v>2.0720542502600577E-2</v>
      </c>
      <c r="Q131" s="12">
        <f t="shared" si="130"/>
        <v>6.837779025858191E-3</v>
      </c>
      <c r="R131" s="9">
        <f t="shared" si="131"/>
        <v>9.3951000000000007E-2</v>
      </c>
      <c r="S131" s="13">
        <f t="shared" si="132"/>
        <v>7.2780268713033294E-2</v>
      </c>
      <c r="T131" s="2">
        <f t="shared" si="133"/>
        <v>0.01</v>
      </c>
      <c r="U131" s="14">
        <f t="shared" si="134"/>
        <v>7.2780268713033293E-4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6.2178026871303332E-3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6.2213891725624899</v>
      </c>
      <c r="E132" s="10">
        <f t="shared" si="145"/>
        <v>9.8817063538178207</v>
      </c>
      <c r="F132" s="7" t="s">
        <v>85</v>
      </c>
      <c r="G132" s="1">
        <v>12</v>
      </c>
      <c r="H132" s="9">
        <f t="shared" si="124"/>
        <v>6.2213891725624899</v>
      </c>
      <c r="I132" s="9">
        <f t="shared" si="125"/>
        <v>279.37138917256249</v>
      </c>
      <c r="J132" s="9">
        <f t="shared" si="126"/>
        <v>3.8544026319964772E-2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0.60650584860875789</v>
      </c>
      <c r="P132" s="9">
        <f t="shared" si="129"/>
        <v>2.3377177391988534E-2</v>
      </c>
      <c r="Q132" s="12">
        <f t="shared" si="130"/>
        <v>7.7144685393562163E-3</v>
      </c>
      <c r="R132" s="9">
        <f t="shared" si="131"/>
        <v>9.3951000000000007E-2</v>
      </c>
      <c r="S132" s="13">
        <f t="shared" si="132"/>
        <v>8.2111617112709978E-2</v>
      </c>
      <c r="T132" s="2">
        <f t="shared" si="133"/>
        <v>0.01</v>
      </c>
      <c r="U132" s="14">
        <f t="shared" si="134"/>
        <v>8.2111617112709979E-4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6.3111161711270998E-3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5.2208140554431699</v>
      </c>
      <c r="E133" s="10">
        <f t="shared" si="145"/>
        <v>6.2213891725624899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4.6104063366128996</v>
      </c>
      <c r="E136" s="7"/>
      <c r="F136" s="7"/>
      <c r="G136" s="1">
        <v>1</v>
      </c>
      <c r="H136" s="9">
        <f t="shared" ref="H136:H147" si="147">E137</f>
        <v>4.6104063366128996</v>
      </c>
      <c r="I136" s="9">
        <f t="shared" ref="I136:I147" si="148">H136+273.15</f>
        <v>277.7604063366129</v>
      </c>
      <c r="J136" s="9">
        <f t="shared" ref="J136:J147" si="149">EXP(($C$15*(I136-$C$13))/($C$16*I136*$C$13))</f>
        <v>3.1489688022432766E-2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2.3902182089910878E-2</v>
      </c>
      <c r="Q136" s="12">
        <f t="shared" ref="Q136:Q147" si="153">P136*$B$138</f>
        <v>6.2145673433768285E-3</v>
      </c>
      <c r="R136" s="9">
        <f t="shared" ref="R136:R147" si="154">L136*$B$138</f>
        <v>0.19735245833333334</v>
      </c>
      <c r="S136" s="13">
        <f t="shared" ref="S136:S147" si="155">Q136/R136</f>
        <v>3.1489688022432766E-2</v>
      </c>
      <c r="T136" s="2">
        <f t="shared" ref="T136:T147" si="156">$B$137/100</f>
        <v>0.01</v>
      </c>
      <c r="U136" s="14">
        <f t="shared" ref="U136:U147" si="157">S136*T136</f>
        <v>3.1489688022432767E-4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5.8048968802243278E-3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2.4128096711804399</v>
      </c>
      <c r="E137" s="10">
        <f t="shared" ref="E137:E148" si="166">D136</f>
        <v>4.6104063366128996</v>
      </c>
      <c r="F137" s="7" t="s">
        <v>83</v>
      </c>
      <c r="G137" s="1">
        <v>2</v>
      </c>
      <c r="H137" s="9">
        <f t="shared" si="147"/>
        <v>2.4128096711804399</v>
      </c>
      <c r="I137" s="9">
        <f t="shared" si="148"/>
        <v>275.56280967118039</v>
      </c>
      <c r="J137" s="9">
        <f t="shared" si="149"/>
        <v>2.3809902337659592E-2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1.4941936512434226</v>
      </c>
      <c r="P137" s="9">
        <f t="shared" si="152"/>
        <v>3.5576604909656889E-2</v>
      </c>
      <c r="Q137" s="12">
        <f t="shared" si="153"/>
        <v>9.2499172765107916E-3</v>
      </c>
      <c r="R137" s="9">
        <f t="shared" si="154"/>
        <v>0.19735245833333334</v>
      </c>
      <c r="S137" s="13">
        <f t="shared" si="155"/>
        <v>4.6870038278861693E-2</v>
      </c>
      <c r="T137" s="2">
        <f t="shared" si="156"/>
        <v>0.01</v>
      </c>
      <c r="U137" s="14">
        <f t="shared" si="157"/>
        <v>4.6870038278861695E-4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5.9587003827886167E-3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4.5158506721619096</v>
      </c>
      <c r="E138" s="10">
        <f t="shared" si="166"/>
        <v>2.4128096711804399</v>
      </c>
      <c r="F138" s="7" t="s">
        <v>83</v>
      </c>
      <c r="G138" s="1">
        <v>3</v>
      </c>
      <c r="H138" s="9">
        <f t="shared" si="147"/>
        <v>4.5158506721619096</v>
      </c>
      <c r="I138" s="9">
        <f t="shared" si="148"/>
        <v>277.66585067216187</v>
      </c>
      <c r="J138" s="9">
        <f t="shared" si="149"/>
        <v>3.111601713387372E-2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2.2176649630004324</v>
      </c>
      <c r="P138" s="9">
        <f t="shared" si="152"/>
        <v>6.9004900985912887E-2</v>
      </c>
      <c r="Q138" s="12">
        <f t="shared" si="153"/>
        <v>1.7941274256337351E-2</v>
      </c>
      <c r="R138" s="9">
        <f t="shared" si="154"/>
        <v>0.19735245833333334</v>
      </c>
      <c r="S138" s="13">
        <f t="shared" si="155"/>
        <v>9.0909808815424431E-2</v>
      </c>
      <c r="T138" s="2">
        <f t="shared" si="156"/>
        <v>0.01</v>
      </c>
      <c r="U138" s="14">
        <f t="shared" si="157"/>
        <v>9.0909808815424432E-4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6.3990980881542441E-3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5.5825406925818903</v>
      </c>
      <c r="E139" s="10">
        <f t="shared" si="166"/>
        <v>4.5158506721619096</v>
      </c>
      <c r="F139" s="7" t="s">
        <v>83</v>
      </c>
      <c r="G139" s="1">
        <v>4</v>
      </c>
      <c r="H139" s="9">
        <f t="shared" si="147"/>
        <v>5.5825406925818903</v>
      </c>
      <c r="I139" s="9">
        <f t="shared" si="148"/>
        <v>278.73254069258189</v>
      </c>
      <c r="J139" s="9">
        <f t="shared" si="149"/>
        <v>3.5584851585512167E-2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2.9077079786811861</v>
      </c>
      <c r="P139" s="9">
        <f t="shared" si="152"/>
        <v>0.10347035687537959</v>
      </c>
      <c r="Q139" s="12">
        <f t="shared" si="153"/>
        <v>2.6902292787598692E-2</v>
      </c>
      <c r="R139" s="9">
        <f t="shared" si="154"/>
        <v>0.19735245833333334</v>
      </c>
      <c r="S139" s="13">
        <f t="shared" si="155"/>
        <v>0.1363159750569716</v>
      </c>
      <c r="T139" s="2">
        <f t="shared" si="156"/>
        <v>0.01</v>
      </c>
      <c r="U139" s="14">
        <f t="shared" si="157"/>
        <v>1.363159750569716E-3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6.8531597505697159E-3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8.15309315914104</v>
      </c>
      <c r="E140" s="10">
        <f t="shared" si="166"/>
        <v>5.5825406925818903</v>
      </c>
      <c r="F140" s="7" t="s">
        <v>83</v>
      </c>
      <c r="G140" s="1">
        <v>5</v>
      </c>
      <c r="H140" s="9">
        <f t="shared" si="147"/>
        <v>8.15309315914104</v>
      </c>
      <c r="I140" s="9">
        <f t="shared" si="148"/>
        <v>281.30309315914104</v>
      </c>
      <c r="J140" s="9">
        <f t="shared" si="149"/>
        <v>4.8966316942377019E-2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3.5632855384724733</v>
      </c>
      <c r="P140" s="9">
        <f t="shared" si="152"/>
        <v>0.1744809690330317</v>
      </c>
      <c r="Q140" s="12">
        <f t="shared" si="153"/>
        <v>4.5365051948588246E-2</v>
      </c>
      <c r="R140" s="9">
        <f t="shared" si="154"/>
        <v>0.19735245833333334</v>
      </c>
      <c r="S140" s="13">
        <f t="shared" si="155"/>
        <v>0.22986818776772222</v>
      </c>
      <c r="T140" s="2">
        <f t="shared" si="156"/>
        <v>0.01</v>
      </c>
      <c r="U140" s="14">
        <f t="shared" si="157"/>
        <v>2.2986818776772225E-3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7.7886818776772221E-3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10.001484102775599</v>
      </c>
      <c r="E141" s="10">
        <f t="shared" si="166"/>
        <v>8.15309315914104</v>
      </c>
      <c r="F141" s="7" t="s">
        <v>85</v>
      </c>
      <c r="G141" s="1">
        <v>6</v>
      </c>
      <c r="H141" s="9">
        <f t="shared" si="147"/>
        <v>10.001484102775599</v>
      </c>
      <c r="I141" s="9">
        <f t="shared" si="148"/>
        <v>283.15148410277556</v>
      </c>
      <c r="J141" s="9">
        <f t="shared" si="149"/>
        <v>6.1380038839689025E-2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4.1478524861061086</v>
      </c>
      <c r="P141" s="9">
        <f t="shared" si="152"/>
        <v>0.2545953466984936</v>
      </c>
      <c r="Q141" s="12">
        <f t="shared" si="153"/>
        <v>6.619479014160834E-2</v>
      </c>
      <c r="R141" s="9">
        <f t="shared" si="154"/>
        <v>0.19735245833333334</v>
      </c>
      <c r="S141" s="13">
        <f t="shared" si="155"/>
        <v>0.33541406426163511</v>
      </c>
      <c r="T141" s="2">
        <f t="shared" si="156"/>
        <v>0.01</v>
      </c>
      <c r="U141" s="14">
        <f t="shared" si="157"/>
        <v>3.354140642616351E-3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8.8441406426163528E-3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16.226031939871199</v>
      </c>
      <c r="E142" s="10">
        <f t="shared" si="166"/>
        <v>10.001484102775599</v>
      </c>
      <c r="F142" s="7" t="s">
        <v>83</v>
      </c>
      <c r="G142" s="1">
        <v>7</v>
      </c>
      <c r="H142" s="9">
        <f t="shared" si="147"/>
        <v>16.226031939871199</v>
      </c>
      <c r="I142" s="9">
        <f t="shared" si="148"/>
        <v>289.37603193987115</v>
      </c>
      <c r="J142" s="9">
        <f t="shared" si="149"/>
        <v>0.12860706951831383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4.6523050560742814</v>
      </c>
      <c r="P142" s="9">
        <f t="shared" si="152"/>
        <v>0.59831931976694797</v>
      </c>
      <c r="Q142" s="12">
        <f t="shared" si="153"/>
        <v>0.15556302313940648</v>
      </c>
      <c r="R142" s="9">
        <f t="shared" si="154"/>
        <v>0.19735245833333334</v>
      </c>
      <c r="S142" s="13">
        <f t="shared" si="155"/>
        <v>0.78824973579329105</v>
      </c>
      <c r="T142" s="2">
        <f t="shared" si="156"/>
        <v>0.01</v>
      </c>
      <c r="U142" s="14">
        <f t="shared" si="157"/>
        <v>7.8824973579329112E-3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1.7832497357932912E-2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16.837745583786401</v>
      </c>
      <c r="E143" s="10">
        <f t="shared" si="166"/>
        <v>16.226031939871199</v>
      </c>
      <c r="F143" s="7" t="s">
        <v>83</v>
      </c>
      <c r="G143" s="1">
        <v>8</v>
      </c>
      <c r="H143" s="9">
        <f t="shared" si="147"/>
        <v>16.837745583786401</v>
      </c>
      <c r="I143" s="9">
        <f t="shared" si="148"/>
        <v>289.98774558378636</v>
      </c>
      <c r="J143" s="9">
        <f t="shared" si="149"/>
        <v>0.13806705206227049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4.8130336529740001</v>
      </c>
      <c r="P143" s="9">
        <f t="shared" si="152"/>
        <v>0.66452136794262118</v>
      </c>
      <c r="Q143" s="12">
        <f t="shared" si="153"/>
        <v>0.17277555566508151</v>
      </c>
      <c r="R143" s="9">
        <f t="shared" si="154"/>
        <v>0.19735245833333334</v>
      </c>
      <c r="S143" s="13">
        <f t="shared" si="155"/>
        <v>0.87546695452487944</v>
      </c>
      <c r="T143" s="2">
        <f t="shared" si="156"/>
        <v>0.01</v>
      </c>
      <c r="U143" s="14">
        <f t="shared" si="157"/>
        <v>8.7546695452487954E-3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1.8704669545248798E-2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17.559978430060699</v>
      </c>
      <c r="E144" s="10">
        <f t="shared" si="166"/>
        <v>16.837745583786401</v>
      </c>
      <c r="F144" s="7" t="s">
        <v>83</v>
      </c>
      <c r="G144" s="1">
        <v>9</v>
      </c>
      <c r="H144" s="9">
        <f t="shared" si="147"/>
        <v>17.559978430060699</v>
      </c>
      <c r="I144" s="9">
        <f t="shared" si="148"/>
        <v>290.70997843006069</v>
      </c>
      <c r="J144" s="9">
        <f t="shared" si="149"/>
        <v>0.15007816082427464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4.907560201698046</v>
      </c>
      <c r="P144" s="9">
        <f t="shared" si="152"/>
        <v>0.736517609205249</v>
      </c>
      <c r="Q144" s="12">
        <f t="shared" si="153"/>
        <v>0.19149457839336476</v>
      </c>
      <c r="R144" s="9">
        <f t="shared" si="154"/>
        <v>0.19735245833333334</v>
      </c>
      <c r="S144" s="13">
        <f t="shared" si="155"/>
        <v>0.97031767433028637</v>
      </c>
      <c r="T144" s="2">
        <f t="shared" si="156"/>
        <v>0.01</v>
      </c>
      <c r="U144" s="14">
        <f t="shared" si="157"/>
        <v>9.7031767433028646E-3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1.9653176743302865E-2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13.759005250967199</v>
      </c>
      <c r="E145" s="10">
        <f t="shared" si="166"/>
        <v>17.559978430060699</v>
      </c>
      <c r="F145" s="7" t="s">
        <v>83</v>
      </c>
      <c r="G145" s="1">
        <v>10</v>
      </c>
      <c r="H145" s="9">
        <f t="shared" si="147"/>
        <v>13.759005250967199</v>
      </c>
      <c r="I145" s="9">
        <f t="shared" si="148"/>
        <v>286.9090052509672</v>
      </c>
      <c r="J145" s="9">
        <f t="shared" si="149"/>
        <v>9.6297161160993114E-2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4.9300905091594638</v>
      </c>
      <c r="P145" s="9">
        <f t="shared" si="152"/>
        <v>0.47475372029881147</v>
      </c>
      <c r="Q145" s="12">
        <f t="shared" si="153"/>
        <v>0.12343596727769099</v>
      </c>
      <c r="R145" s="9">
        <f t="shared" si="154"/>
        <v>0.19735245833333334</v>
      </c>
      <c r="S145" s="13">
        <f t="shared" si="155"/>
        <v>0.62545948664700435</v>
      </c>
      <c r="T145" s="2">
        <f t="shared" si="156"/>
        <v>0.01</v>
      </c>
      <c r="U145" s="14">
        <f t="shared" si="157"/>
        <v>6.2545948664700438E-3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1.6204594866470044E-2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9.8817063538178207</v>
      </c>
      <c r="E146" s="10">
        <f t="shared" si="166"/>
        <v>13.759005250967199</v>
      </c>
      <c r="F146" s="7" t="s">
        <v>83</v>
      </c>
      <c r="G146" s="1">
        <v>11</v>
      </c>
      <c r="H146" s="9">
        <f t="shared" si="147"/>
        <v>9.8817063538178207</v>
      </c>
      <c r="I146" s="9">
        <f t="shared" si="148"/>
        <v>283.03170635381781</v>
      </c>
      <c r="J146" s="9">
        <f t="shared" si="149"/>
        <v>6.049327304494951E-2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5.2143847055273191</v>
      </c>
      <c r="P146" s="9">
        <f t="shared" si="152"/>
        <v>0.31543519775287276</v>
      </c>
      <c r="Q146" s="12">
        <f t="shared" si="153"/>
        <v>8.2013151415746915E-2</v>
      </c>
      <c r="R146" s="9">
        <f t="shared" si="154"/>
        <v>0.19735245833333334</v>
      </c>
      <c r="S146" s="13">
        <f t="shared" si="155"/>
        <v>0.41556691063470114</v>
      </c>
      <c r="T146" s="2">
        <f t="shared" si="156"/>
        <v>0.01</v>
      </c>
      <c r="U146" s="14">
        <f t="shared" si="157"/>
        <v>4.1556691063470118E-3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9.6456691063470136E-3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6.2213891725624899</v>
      </c>
      <c r="E147" s="10">
        <f t="shared" si="166"/>
        <v>9.8817063538178207</v>
      </c>
      <c r="F147" s="7" t="s">
        <v>85</v>
      </c>
      <c r="G147" s="1">
        <v>12</v>
      </c>
      <c r="H147" s="9">
        <f t="shared" si="147"/>
        <v>6.2213891725624899</v>
      </c>
      <c r="I147" s="9">
        <f t="shared" si="148"/>
        <v>279.37138917256249</v>
      </c>
      <c r="J147" s="9">
        <f t="shared" si="149"/>
        <v>3.8544026319964772E-2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5.6579974244411133</v>
      </c>
      <c r="P147" s="9">
        <f t="shared" si="152"/>
        <v>0.21808200164595115</v>
      </c>
      <c r="Q147" s="12">
        <f t="shared" si="153"/>
        <v>5.6701320427947302E-2</v>
      </c>
      <c r="R147" s="9">
        <f t="shared" si="154"/>
        <v>0.19735245833333334</v>
      </c>
      <c r="S147" s="13">
        <f t="shared" si="155"/>
        <v>0.28730992715670822</v>
      </c>
      <c r="T147" s="2">
        <f t="shared" si="156"/>
        <v>0.01</v>
      </c>
      <c r="U147" s="14">
        <f t="shared" si="157"/>
        <v>2.8730992715670822E-3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8.3630992715670836E-3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5.2208140554431699</v>
      </c>
      <c r="E148" s="10">
        <f t="shared" si="166"/>
        <v>6.2213891725624899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970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6600330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2659110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15478620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31246040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54275889.382830217</v>
      </c>
      <c r="J13" s="6" t="s">
        <v>37</v>
      </c>
      <c r="K13" s="6">
        <f>I13/(10000*1000)</f>
        <v>5.427588938283022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7.0363132419354804</v>
      </c>
      <c r="E26" s="7"/>
      <c r="F26" s="7"/>
      <c r="G26" s="1">
        <v>1</v>
      </c>
      <c r="H26" s="9">
        <f t="shared" ref="H26:H37" si="0">E27</f>
        <v>7.0363132419354804</v>
      </c>
      <c r="I26" s="9">
        <f t="shared" ref="I26:I37" si="1">H26+273.15</f>
        <v>280.18631324193547</v>
      </c>
      <c r="J26" s="9">
        <f t="shared" ref="J26:J37" si="2">EXP(($C$15*(I26-$C$13))/($C$16*I26*$C$13))</f>
        <v>4.2656082274573272E-2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1.7289403435340847</v>
      </c>
      <c r="Q26" s="12">
        <f t="shared" ref="Q26:Q37" si="6">P26*$B$28</f>
        <v>0.17289403435340847</v>
      </c>
      <c r="R26" s="9">
        <f t="shared" ref="R26:R37" si="7">L26*$B$28</f>
        <v>4.0532094166666672</v>
      </c>
      <c r="S26" s="13">
        <f t="shared" ref="S26:S37" si="8">Q26/R26</f>
        <v>4.2656082274573265E-2</v>
      </c>
      <c r="T26" s="2">
        <f t="shared" ref="T26:T37" si="9">$B$27/100</f>
        <v>0.34</v>
      </c>
      <c r="U26" s="14">
        <f t="shared" ref="U26:U37" si="10">S26*T26</f>
        <v>1.450306797335491E-2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2.740306797335491E-2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80.833333333333329</v>
      </c>
      <c r="AU26" s="1">
        <f t="shared" ref="AU26:AU37" si="17">AT26*10000*AS26*0.67*AR26*AQ26</f>
        <v>176923.12625867096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5.65815841726622</v>
      </c>
      <c r="E27" s="10">
        <f t="shared" ref="E27:E38" si="18">D26</f>
        <v>7.0363132419354804</v>
      </c>
      <c r="F27" s="7" t="s">
        <v>83</v>
      </c>
      <c r="G27" s="1">
        <v>2</v>
      </c>
      <c r="H27" s="9">
        <f t="shared" si="0"/>
        <v>5.65815841726622</v>
      </c>
      <c r="I27" s="9">
        <f t="shared" si="1"/>
        <v>278.80815841726621</v>
      </c>
      <c r="J27" s="9">
        <f t="shared" si="2"/>
        <v>3.5923594574702594E-2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79.335247989799242</v>
      </c>
      <c r="P27" s="9">
        <f t="shared" si="5"/>
        <v>2.8500072842690369</v>
      </c>
      <c r="Q27" s="12">
        <f t="shared" si="6"/>
        <v>0.28500072842690372</v>
      </c>
      <c r="R27" s="9">
        <f t="shared" si="7"/>
        <v>4.0532094166666672</v>
      </c>
      <c r="S27" s="13">
        <f t="shared" si="8"/>
        <v>7.0314829343628246E-2</v>
      </c>
      <c r="T27" s="2">
        <f t="shared" si="9"/>
        <v>0.34</v>
      </c>
      <c r="U27" s="14">
        <f t="shared" si="10"/>
        <v>2.3907041976833604E-2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3.6807041976833606E-2</v>
      </c>
      <c r="AR27" s="9">
        <f t="shared" si="14"/>
        <v>119.21204166666666</v>
      </c>
      <c r="AS27" s="1">
        <f t="shared" si="15"/>
        <v>0.1</v>
      </c>
      <c r="AT27" s="1">
        <f t="shared" si="16"/>
        <v>80.833333333333329</v>
      </c>
      <c r="AU27" s="1">
        <f t="shared" si="17"/>
        <v>237638.24332397478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8.2642025796512293</v>
      </c>
      <c r="E28" s="10">
        <f t="shared" si="18"/>
        <v>5.65815841726622</v>
      </c>
      <c r="F28" s="7" t="s">
        <v>83</v>
      </c>
      <c r="G28" s="1">
        <v>3</v>
      </c>
      <c r="H28" s="9">
        <f t="shared" si="0"/>
        <v>8.2642025796512293</v>
      </c>
      <c r="I28" s="9">
        <f t="shared" si="1"/>
        <v>281.4142025796512</v>
      </c>
      <c r="J28" s="9">
        <f t="shared" si="2"/>
        <v>4.9640091353054153E-2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117.01733487219687</v>
      </c>
      <c r="P28" s="9">
        <f t="shared" si="5"/>
        <v>5.8087511929467821</v>
      </c>
      <c r="Q28" s="12">
        <f t="shared" si="6"/>
        <v>0.58087511929467828</v>
      </c>
      <c r="R28" s="9">
        <f t="shared" si="7"/>
        <v>4.0532094166666672</v>
      </c>
      <c r="S28" s="13">
        <f t="shared" si="8"/>
        <v>0.14331238768619711</v>
      </c>
      <c r="T28" s="2">
        <f t="shared" si="9"/>
        <v>0.34</v>
      </c>
      <c r="U28" s="14">
        <f t="shared" si="10"/>
        <v>4.8726211813307024E-2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6.1626211813307026E-2</v>
      </c>
      <c r="AR28" s="9">
        <f t="shared" si="14"/>
        <v>119.21204166666666</v>
      </c>
      <c r="AS28" s="1">
        <f t="shared" si="15"/>
        <v>0.1</v>
      </c>
      <c r="AT28" s="1">
        <f t="shared" si="16"/>
        <v>80.833333333333329</v>
      </c>
      <c r="AU28" s="1">
        <f t="shared" si="17"/>
        <v>397878.88217811374</v>
      </c>
    </row>
    <row r="29" spans="1:47" x14ac:dyDescent="0.15">
      <c r="C29" s="7">
        <v>3</v>
      </c>
      <c r="D29" s="8">
        <v>10.6522715534549</v>
      </c>
      <c r="E29" s="10">
        <f t="shared" si="18"/>
        <v>8.2642025796512293</v>
      </c>
      <c r="F29" s="7" t="s">
        <v>83</v>
      </c>
      <c r="G29" s="1">
        <v>4</v>
      </c>
      <c r="H29" s="9">
        <f t="shared" si="0"/>
        <v>10.6522715534549</v>
      </c>
      <c r="I29" s="9">
        <f t="shared" si="1"/>
        <v>283.80227155345489</v>
      </c>
      <c r="J29" s="9">
        <f t="shared" si="2"/>
        <v>6.6416003618783692E-2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151.74067784591676</v>
      </c>
      <c r="P29" s="9">
        <f t="shared" si="5"/>
        <v>10.078009408931099</v>
      </c>
      <c r="Q29" s="12">
        <f t="shared" si="6"/>
        <v>1.0078009408931099</v>
      </c>
      <c r="R29" s="9">
        <f t="shared" si="7"/>
        <v>4.0532094166666672</v>
      </c>
      <c r="S29" s="13">
        <f t="shared" si="8"/>
        <v>0.2486427019411</v>
      </c>
      <c r="T29" s="2">
        <f t="shared" si="9"/>
        <v>0.34</v>
      </c>
      <c r="U29" s="14">
        <f t="shared" si="10"/>
        <v>8.4538518659973999E-2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9.7438518659973994E-2</v>
      </c>
      <c r="AR29" s="9">
        <f t="shared" si="14"/>
        <v>119.21204166666666</v>
      </c>
      <c r="AS29" s="1">
        <f t="shared" si="15"/>
        <v>0.1</v>
      </c>
      <c r="AT29" s="1">
        <f t="shared" si="16"/>
        <v>80.833333333333329</v>
      </c>
      <c r="AU29" s="1">
        <f t="shared" si="17"/>
        <v>629094.79172546428</v>
      </c>
    </row>
    <row r="30" spans="1:47" x14ac:dyDescent="0.15">
      <c r="C30" s="7">
        <v>4</v>
      </c>
      <c r="D30" s="8">
        <v>11.3748815780313</v>
      </c>
      <c r="E30" s="10">
        <f t="shared" si="18"/>
        <v>10.6522715534549</v>
      </c>
      <c r="F30" s="7" t="s">
        <v>83</v>
      </c>
      <c r="G30" s="1">
        <v>5</v>
      </c>
      <c r="H30" s="9">
        <f t="shared" si="0"/>
        <v>11.3748815780313</v>
      </c>
      <c r="I30" s="9">
        <f t="shared" si="1"/>
        <v>284.52488157803128</v>
      </c>
      <c r="J30" s="9">
        <f t="shared" si="2"/>
        <v>7.2462648689931713E-2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134.57953501513637</v>
      </c>
      <c r="O30" s="9">
        <f t="shared" si="19"/>
        <v>47.61522758851595</v>
      </c>
      <c r="P30" s="9">
        <f t="shared" si="5"/>
        <v>3.4503255090377758</v>
      </c>
      <c r="Q30" s="12">
        <f t="shared" si="6"/>
        <v>0.3450325509037776</v>
      </c>
      <c r="R30" s="9">
        <f t="shared" si="7"/>
        <v>4.0532094166666672</v>
      </c>
      <c r="S30" s="13">
        <f t="shared" si="8"/>
        <v>8.5125764655784822E-2</v>
      </c>
      <c r="T30" s="2">
        <f t="shared" si="9"/>
        <v>0.34</v>
      </c>
      <c r="U30" s="14">
        <f t="shared" si="10"/>
        <v>2.8942759982966842E-2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4.184275998296684E-2</v>
      </c>
      <c r="AR30" s="9">
        <f t="shared" si="14"/>
        <v>119.21204166666666</v>
      </c>
      <c r="AS30" s="1">
        <f t="shared" si="15"/>
        <v>0.1</v>
      </c>
      <c r="AT30" s="1">
        <f t="shared" si="16"/>
        <v>80.833333333333329</v>
      </c>
      <c r="AU30" s="1">
        <f t="shared" si="17"/>
        <v>270150.47784707503</v>
      </c>
    </row>
    <row r="31" spans="1:47" x14ac:dyDescent="0.15">
      <c r="C31" s="7">
        <v>5</v>
      </c>
      <c r="D31" s="8">
        <v>16.2696303324581</v>
      </c>
      <c r="E31" s="10">
        <f t="shared" si="18"/>
        <v>11.3748815780313</v>
      </c>
      <c r="F31" s="7" t="s">
        <v>85</v>
      </c>
      <c r="G31" s="1">
        <v>6</v>
      </c>
      <c r="H31" s="9">
        <f t="shared" si="0"/>
        <v>16.2696303324581</v>
      </c>
      <c r="I31" s="9">
        <f t="shared" si="1"/>
        <v>289.4196303324581</v>
      </c>
      <c r="J31" s="9">
        <f t="shared" si="2"/>
        <v>0.12926059369695655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84.696996246144835</v>
      </c>
      <c r="P31" s="9">
        <f t="shared" si="5"/>
        <v>10.947984019125583</v>
      </c>
      <c r="Q31" s="12">
        <f t="shared" si="6"/>
        <v>1.0947984019125583</v>
      </c>
      <c r="R31" s="9">
        <f t="shared" si="7"/>
        <v>4.0532094166666672</v>
      </c>
      <c r="S31" s="13">
        <f t="shared" si="8"/>
        <v>0.27010654752028906</v>
      </c>
      <c r="T31" s="2">
        <f t="shared" si="9"/>
        <v>0.34</v>
      </c>
      <c r="U31" s="14">
        <f t="shared" si="10"/>
        <v>9.1836226156898293E-2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0.1174862261568983</v>
      </c>
      <c r="AR31" s="9">
        <f t="shared" si="14"/>
        <v>119.21204166666666</v>
      </c>
      <c r="AS31" s="1">
        <f t="shared" si="15"/>
        <v>0.1</v>
      </c>
      <c r="AT31" s="1">
        <f t="shared" si="16"/>
        <v>80.833333333333329</v>
      </c>
      <c r="AU31" s="1">
        <f t="shared" si="17"/>
        <v>758529.31665252848</v>
      </c>
    </row>
    <row r="32" spans="1:47" x14ac:dyDescent="0.15">
      <c r="C32" s="7">
        <v>6</v>
      </c>
      <c r="D32" s="8">
        <v>20.2849432469636</v>
      </c>
      <c r="E32" s="10">
        <f t="shared" si="18"/>
        <v>16.2696303324581</v>
      </c>
      <c r="F32" s="7" t="s">
        <v>83</v>
      </c>
      <c r="G32" s="1">
        <v>7</v>
      </c>
      <c r="H32" s="9">
        <f t="shared" si="0"/>
        <v>20.2849432469636</v>
      </c>
      <c r="I32" s="9">
        <f t="shared" si="1"/>
        <v>293.4349432469636</v>
      </c>
      <c r="J32" s="9">
        <f t="shared" si="2"/>
        <v>0.20483158463739121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114.28110639368592</v>
      </c>
      <c r="P32" s="9">
        <f t="shared" si="5"/>
        <v>23.408380116732985</v>
      </c>
      <c r="Q32" s="12">
        <f t="shared" si="6"/>
        <v>2.3408380116732985</v>
      </c>
      <c r="R32" s="9">
        <f t="shared" si="7"/>
        <v>4.0532094166666672</v>
      </c>
      <c r="S32" s="13">
        <f t="shared" si="8"/>
        <v>0.5775270337742352</v>
      </c>
      <c r="T32" s="2">
        <f t="shared" si="9"/>
        <v>0.34</v>
      </c>
      <c r="U32" s="14">
        <f t="shared" si="10"/>
        <v>0.19635919148323999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0.22200919148324</v>
      </c>
      <c r="AR32" s="9">
        <f t="shared" si="14"/>
        <v>119.21204166666666</v>
      </c>
      <c r="AS32" s="1">
        <f t="shared" si="15"/>
        <v>0.1</v>
      </c>
      <c r="AT32" s="1">
        <f t="shared" si="16"/>
        <v>80.833333333333329</v>
      </c>
      <c r="AU32" s="1">
        <f t="shared" si="17"/>
        <v>1433363.6019721162</v>
      </c>
    </row>
    <row r="33" spans="1:48" x14ac:dyDescent="0.15">
      <c r="C33" s="7">
        <v>7</v>
      </c>
      <c r="D33" s="8">
        <v>23.845596280097499</v>
      </c>
      <c r="E33" s="10">
        <f t="shared" si="18"/>
        <v>20.2849432469636</v>
      </c>
      <c r="F33" s="7" t="s">
        <v>83</v>
      </c>
      <c r="G33" s="1">
        <v>8</v>
      </c>
      <c r="H33" s="9">
        <f t="shared" si="0"/>
        <v>23.845596280097499</v>
      </c>
      <c r="I33" s="9">
        <f t="shared" si="1"/>
        <v>296.99559628009746</v>
      </c>
      <c r="J33" s="9">
        <f t="shared" si="2"/>
        <v>0.30490654676752194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131.4048204436196</v>
      </c>
      <c r="P33" s="9">
        <f t="shared" si="5"/>
        <v>40.066190030070324</v>
      </c>
      <c r="Q33" s="12">
        <f t="shared" si="6"/>
        <v>4.0066190030070326</v>
      </c>
      <c r="R33" s="9">
        <f t="shared" si="7"/>
        <v>4.0532094166666672</v>
      </c>
      <c r="S33" s="13">
        <f t="shared" si="8"/>
        <v>0.988505303114106</v>
      </c>
      <c r="T33" s="2">
        <f t="shared" si="9"/>
        <v>0.34</v>
      </c>
      <c r="U33" s="14">
        <f t="shared" si="10"/>
        <v>0.33609180305879605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0.36174180305879605</v>
      </c>
      <c r="AR33" s="9">
        <f t="shared" si="14"/>
        <v>119.21204166666666</v>
      </c>
      <c r="AS33" s="1">
        <f t="shared" si="15"/>
        <v>0.1</v>
      </c>
      <c r="AT33" s="1">
        <f t="shared" si="16"/>
        <v>80.833333333333329</v>
      </c>
      <c r="AU33" s="1">
        <f t="shared" si="17"/>
        <v>2335522.823861944</v>
      </c>
    </row>
    <row r="34" spans="1:48" x14ac:dyDescent="0.15">
      <c r="C34" s="7">
        <v>8</v>
      </c>
      <c r="D34" s="8">
        <v>23.389213897083501</v>
      </c>
      <c r="E34" s="10">
        <f t="shared" si="18"/>
        <v>23.845596280097499</v>
      </c>
      <c r="F34" s="7" t="s">
        <v>83</v>
      </c>
      <c r="G34" s="1">
        <v>9</v>
      </c>
      <c r="H34" s="9">
        <f t="shared" si="0"/>
        <v>23.389213897083501</v>
      </c>
      <c r="I34" s="9">
        <f t="shared" si="1"/>
        <v>296.53921389708347</v>
      </c>
      <c r="J34" s="9">
        <f t="shared" si="2"/>
        <v>0.28990386360216974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131.87072458021595</v>
      </c>
      <c r="P34" s="9">
        <f t="shared" si="5"/>
        <v>38.22983255182222</v>
      </c>
      <c r="Q34" s="12">
        <f t="shared" si="6"/>
        <v>3.8229832551822223</v>
      </c>
      <c r="R34" s="9">
        <f t="shared" si="7"/>
        <v>4.0532094166666672</v>
      </c>
      <c r="S34" s="13">
        <f t="shared" si="8"/>
        <v>0.94319904603552873</v>
      </c>
      <c r="T34" s="2">
        <f t="shared" si="9"/>
        <v>0.34</v>
      </c>
      <c r="U34" s="14">
        <f t="shared" si="10"/>
        <v>0.32068767565207978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0.34633767565207979</v>
      </c>
      <c r="AR34" s="9">
        <f t="shared" si="14"/>
        <v>119.21204166666666</v>
      </c>
      <c r="AS34" s="1">
        <f t="shared" si="15"/>
        <v>0.1</v>
      </c>
      <c r="AT34" s="1">
        <f t="shared" si="16"/>
        <v>80.833333333333329</v>
      </c>
      <c r="AU34" s="1">
        <f t="shared" si="17"/>
        <v>2236068.7634358243</v>
      </c>
    </row>
    <row r="35" spans="1:48" x14ac:dyDescent="0.15">
      <c r="C35" s="7">
        <v>9</v>
      </c>
      <c r="D35" s="8">
        <v>19.539289511626301</v>
      </c>
      <c r="E35" s="10">
        <f t="shared" si="18"/>
        <v>23.389213897083501</v>
      </c>
      <c r="F35" s="7" t="s">
        <v>83</v>
      </c>
      <c r="G35" s="1">
        <v>10</v>
      </c>
      <c r="H35" s="9">
        <f t="shared" si="0"/>
        <v>19.539289511626301</v>
      </c>
      <c r="I35" s="9">
        <f t="shared" si="1"/>
        <v>292.68928951162627</v>
      </c>
      <c r="J35" s="9">
        <f t="shared" si="2"/>
        <v>0.18822791493597238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134.17298619506039</v>
      </c>
      <c r="P35" s="9">
        <f t="shared" si="5"/>
        <v>25.255101432229225</v>
      </c>
      <c r="Q35" s="12">
        <f t="shared" si="6"/>
        <v>2.5255101432229226</v>
      </c>
      <c r="R35" s="9">
        <f t="shared" si="7"/>
        <v>4.0532094166666672</v>
      </c>
      <c r="S35" s="13">
        <f t="shared" si="8"/>
        <v>0.62308898544400537</v>
      </c>
      <c r="T35" s="2">
        <f t="shared" si="9"/>
        <v>0.34</v>
      </c>
      <c r="U35" s="14">
        <f t="shared" si="10"/>
        <v>0.21185025505096183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0.23750025505096184</v>
      </c>
      <c r="AR35" s="9">
        <f t="shared" si="14"/>
        <v>119.21204166666666</v>
      </c>
      <c r="AS35" s="1">
        <f t="shared" si="15"/>
        <v>0.1</v>
      </c>
      <c r="AT35" s="1">
        <f t="shared" si="16"/>
        <v>80.833333333333329</v>
      </c>
      <c r="AU35" s="1">
        <f t="shared" si="17"/>
        <v>1533378.9505505331</v>
      </c>
    </row>
    <row r="36" spans="1:48" x14ac:dyDescent="0.15">
      <c r="C36" s="7">
        <v>10</v>
      </c>
      <c r="D36" s="8">
        <v>15.661088777624901</v>
      </c>
      <c r="E36" s="10">
        <f t="shared" si="18"/>
        <v>19.539289511626301</v>
      </c>
      <c r="F36" s="7" t="s">
        <v>83</v>
      </c>
      <c r="G36" s="1">
        <v>11</v>
      </c>
      <c r="H36" s="9">
        <f t="shared" si="0"/>
        <v>15.661088777624901</v>
      </c>
      <c r="I36" s="9">
        <f t="shared" si="1"/>
        <v>288.81108877762489</v>
      </c>
      <c r="J36" s="9">
        <f t="shared" si="2"/>
        <v>0.12041497127520293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103.4719905246896</v>
      </c>
      <c r="O36" s="9">
        <f t="shared" si="19"/>
        <v>45.977988404808229</v>
      </c>
      <c r="P36" s="9">
        <f t="shared" si="5"/>
        <v>5.5364381530565963</v>
      </c>
      <c r="Q36" s="12">
        <f t="shared" si="6"/>
        <v>0.55364381530565965</v>
      </c>
      <c r="R36" s="9">
        <f t="shared" si="7"/>
        <v>4.0532094166666672</v>
      </c>
      <c r="S36" s="13">
        <f t="shared" si="8"/>
        <v>0.13659393295325281</v>
      </c>
      <c r="T36" s="2">
        <f t="shared" si="9"/>
        <v>0.34</v>
      </c>
      <c r="U36" s="14">
        <f t="shared" si="10"/>
        <v>4.6441937204105957E-2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5.9341937204105959E-2</v>
      </c>
      <c r="AR36" s="9">
        <f t="shared" si="14"/>
        <v>119.21204166666666</v>
      </c>
      <c r="AS36" s="1">
        <f t="shared" si="15"/>
        <v>0.1</v>
      </c>
      <c r="AT36" s="1">
        <f t="shared" si="16"/>
        <v>80.833333333333329</v>
      </c>
      <c r="AU36" s="1">
        <f t="shared" si="17"/>
        <v>383130.86179272772</v>
      </c>
    </row>
    <row r="37" spans="1:48" x14ac:dyDescent="0.15">
      <c r="C37" s="7">
        <v>11</v>
      </c>
      <c r="D37" s="8">
        <v>9.2717476166175405</v>
      </c>
      <c r="E37" s="10">
        <f t="shared" si="18"/>
        <v>15.661088777624901</v>
      </c>
      <c r="F37" s="7" t="s">
        <v>85</v>
      </c>
      <c r="G37" s="1">
        <v>12</v>
      </c>
      <c r="H37" s="9">
        <f t="shared" si="0"/>
        <v>9.2717476166175405</v>
      </c>
      <c r="I37" s="9">
        <f t="shared" si="1"/>
        <v>282.42174761661749</v>
      </c>
      <c r="J37" s="9">
        <f t="shared" si="2"/>
        <v>5.6161595259061295E-2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80.973644418418303</v>
      </c>
      <c r="P37" s="9">
        <f t="shared" si="5"/>
        <v>4.5476090444783566</v>
      </c>
      <c r="Q37" s="12">
        <f t="shared" si="6"/>
        <v>0.45476090444783568</v>
      </c>
      <c r="R37" s="9">
        <f t="shared" si="7"/>
        <v>4.0532094166666672</v>
      </c>
      <c r="S37" s="13">
        <f t="shared" si="8"/>
        <v>0.11219773214230516</v>
      </c>
      <c r="T37" s="2">
        <f t="shared" si="9"/>
        <v>0.34</v>
      </c>
      <c r="U37" s="14">
        <f t="shared" si="10"/>
        <v>3.8147228928383757E-2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5.1047228928383759E-2</v>
      </c>
      <c r="AR37" s="9">
        <f t="shared" si="14"/>
        <v>119.21204166666666</v>
      </c>
      <c r="AS37" s="1">
        <f t="shared" si="15"/>
        <v>0.1</v>
      </c>
      <c r="AT37" s="1">
        <f t="shared" si="16"/>
        <v>80.833333333333329</v>
      </c>
      <c r="AU37" s="1">
        <f t="shared" si="17"/>
        <v>329577.52532064455</v>
      </c>
      <c r="AV37" s="1">
        <f>SUM(AU26:AU37)</f>
        <v>10721257.36491962</v>
      </c>
    </row>
    <row r="38" spans="1:48" x14ac:dyDescent="0.15">
      <c r="C38" s="7">
        <v>12</v>
      </c>
      <c r="D38" s="8">
        <v>8.3550388829408799</v>
      </c>
      <c r="E38" s="10">
        <f t="shared" si="18"/>
        <v>9.2717476166175405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7.0363132419354804</v>
      </c>
      <c r="E42" s="7"/>
      <c r="F42" s="7"/>
      <c r="G42" s="1">
        <v>1</v>
      </c>
      <c r="H42" s="9">
        <f t="shared" ref="H42:H53" si="20">E43</f>
        <v>7.0363132419354804</v>
      </c>
      <c r="I42" s="9">
        <f t="shared" ref="I42:I53" si="21">H42+273.15</f>
        <v>280.18631324193547</v>
      </c>
      <c r="J42" s="9">
        <f t="shared" ref="J42:J53" si="22">EXP(($C$15*(I42-$C$13))/($C$16*I42*$C$13))</f>
        <v>4.2656082274573272E-2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2.5105770423728533</v>
      </c>
      <c r="Q42" s="12">
        <f t="shared" ref="Q42:Q53" si="26">P42*$B$44</f>
        <v>0.6025384901694848</v>
      </c>
      <c r="R42" s="9">
        <f t="shared" ref="R42:R53" si="27">L42*$B$44</f>
        <v>14.125500000000001</v>
      </c>
      <c r="S42" s="13">
        <f t="shared" ref="S42:S53" si="28">Q42/R42</f>
        <v>4.2656082274573272E-2</v>
      </c>
      <c r="T42" s="2">
        <f t="shared" ref="T42:T53" si="29">$B$43/100</f>
        <v>0.43</v>
      </c>
      <c r="U42" s="14">
        <f t="shared" ref="U42:U53" si="30">S42*T42</f>
        <v>1.8342115378066508E-2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2.6762115378066505E-2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550027.5</v>
      </c>
      <c r="AU42" s="1">
        <f t="shared" ref="AU42:AU53" si="38">AT42*10000*AS42*0.67*AR42*AQ42</f>
        <v>3239776261.9886146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5.65815841726622</v>
      </c>
      <c r="E43" s="10">
        <f t="shared" ref="E43:E54" si="40">D42</f>
        <v>7.0363132419354804</v>
      </c>
      <c r="F43" s="7" t="s">
        <v>83</v>
      </c>
      <c r="G43" s="1">
        <v>2</v>
      </c>
      <c r="H43" s="9">
        <f t="shared" si="20"/>
        <v>5.65815841726622</v>
      </c>
      <c r="I43" s="9">
        <f t="shared" si="21"/>
        <v>278.80815841726621</v>
      </c>
      <c r="J43" s="9">
        <f t="shared" si="22"/>
        <v>3.5923594574702594E-2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115.20192295762715</v>
      </c>
      <c r="P43" s="9">
        <f t="shared" si="25"/>
        <v>4.1384671745559212</v>
      </c>
      <c r="Q43" s="12">
        <f t="shared" si="26"/>
        <v>0.99323212189342103</v>
      </c>
      <c r="R43" s="9">
        <f t="shared" si="27"/>
        <v>14.125500000000001</v>
      </c>
      <c r="S43" s="13">
        <f t="shared" si="28"/>
        <v>7.031482934362826E-2</v>
      </c>
      <c r="T43" s="2">
        <f t="shared" si="29"/>
        <v>0.43</v>
      </c>
      <c r="U43" s="14">
        <f t="shared" si="30"/>
        <v>3.023537661776015E-2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3.8655376617760147E-2</v>
      </c>
      <c r="AR43" s="9">
        <f t="shared" si="35"/>
        <v>136.875</v>
      </c>
      <c r="AS43" s="1">
        <f t="shared" si="36"/>
        <v>0.24</v>
      </c>
      <c r="AT43" s="1">
        <f t="shared" si="37"/>
        <v>550027.5</v>
      </c>
      <c r="AU43" s="1">
        <f t="shared" si="38"/>
        <v>4679554280.1929646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8.2642025796512293</v>
      </c>
      <c r="E44" s="10">
        <f t="shared" si="40"/>
        <v>5.65815841726622</v>
      </c>
      <c r="F44" s="7" t="s">
        <v>83</v>
      </c>
      <c r="G44" s="1">
        <v>3</v>
      </c>
      <c r="H44" s="9">
        <f t="shared" si="20"/>
        <v>8.2642025796512293</v>
      </c>
      <c r="I44" s="9">
        <f t="shared" si="21"/>
        <v>281.4142025796512</v>
      </c>
      <c r="J44" s="9">
        <f t="shared" si="22"/>
        <v>4.9640091353054153E-2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169.91970578307124</v>
      </c>
      <c r="P44" s="9">
        <f t="shared" si="25"/>
        <v>8.4348297177557399</v>
      </c>
      <c r="Q44" s="12">
        <f t="shared" si="26"/>
        <v>2.0243591322613774</v>
      </c>
      <c r="R44" s="9">
        <f t="shared" si="27"/>
        <v>14.125500000000001</v>
      </c>
      <c r="S44" s="13">
        <f t="shared" si="28"/>
        <v>0.14331238768619711</v>
      </c>
      <c r="T44" s="2">
        <f t="shared" si="29"/>
        <v>0.43</v>
      </c>
      <c r="U44" s="14">
        <f t="shared" si="30"/>
        <v>6.1624326705064757E-2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7.0044326705064761E-2</v>
      </c>
      <c r="AR44" s="9">
        <f t="shared" si="35"/>
        <v>136.875</v>
      </c>
      <c r="AS44" s="1">
        <f t="shared" si="36"/>
        <v>0.24</v>
      </c>
      <c r="AT44" s="1">
        <f t="shared" si="37"/>
        <v>550027.5</v>
      </c>
      <c r="AU44" s="1">
        <f t="shared" si="38"/>
        <v>8479447298.5505447</v>
      </c>
    </row>
    <row r="45" spans="1:48" x14ac:dyDescent="0.15">
      <c r="C45" s="7">
        <v>3</v>
      </c>
      <c r="D45" s="7">
        <f t="shared" si="39"/>
        <v>10.6522715534549</v>
      </c>
      <c r="E45" s="10">
        <f t="shared" si="40"/>
        <v>8.2642025796512293</v>
      </c>
      <c r="F45" s="7" t="s">
        <v>83</v>
      </c>
      <c r="G45" s="1">
        <v>4</v>
      </c>
      <c r="H45" s="9">
        <f t="shared" si="20"/>
        <v>10.6522715534549</v>
      </c>
      <c r="I45" s="9">
        <f t="shared" si="21"/>
        <v>283.80227155345489</v>
      </c>
      <c r="J45" s="9">
        <f t="shared" si="22"/>
        <v>6.6416003618783692E-2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220.34112606531551</v>
      </c>
      <c r="P45" s="9">
        <f t="shared" si="25"/>
        <v>14.634177026120868</v>
      </c>
      <c r="Q45" s="12">
        <f t="shared" si="26"/>
        <v>3.5122024862690084</v>
      </c>
      <c r="R45" s="9">
        <f t="shared" si="27"/>
        <v>14.125500000000001</v>
      </c>
      <c r="S45" s="13">
        <f t="shared" si="28"/>
        <v>0.24864270194110002</v>
      </c>
      <c r="T45" s="2">
        <f t="shared" si="29"/>
        <v>0.43</v>
      </c>
      <c r="U45" s="14">
        <f t="shared" si="30"/>
        <v>0.10691636183467301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0.11533636183467302</v>
      </c>
      <c r="AR45" s="9">
        <f t="shared" si="35"/>
        <v>136.875</v>
      </c>
      <c r="AS45" s="1">
        <f t="shared" si="36"/>
        <v>0.24</v>
      </c>
      <c r="AT45" s="1">
        <f t="shared" si="37"/>
        <v>550027.5</v>
      </c>
      <c r="AU45" s="1">
        <f t="shared" si="38"/>
        <v>13962424193.206642</v>
      </c>
    </row>
    <row r="46" spans="1:48" x14ac:dyDescent="0.15">
      <c r="C46" s="7">
        <v>4</v>
      </c>
      <c r="D46" s="7">
        <f t="shared" si="39"/>
        <v>11.3748815780313</v>
      </c>
      <c r="E46" s="10">
        <f t="shared" si="40"/>
        <v>10.6522715534549</v>
      </c>
      <c r="F46" s="7" t="s">
        <v>83</v>
      </c>
      <c r="G46" s="1">
        <v>5</v>
      </c>
      <c r="H46" s="9">
        <f t="shared" si="20"/>
        <v>11.3748815780313</v>
      </c>
      <c r="I46" s="9">
        <f t="shared" si="21"/>
        <v>284.52488157803128</v>
      </c>
      <c r="J46" s="9">
        <f t="shared" si="22"/>
        <v>7.2462648689931713E-2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195.4216015872349</v>
      </c>
      <c r="O46" s="9">
        <f t="shared" si="41"/>
        <v>69.141597451959711</v>
      </c>
      <c r="P46" s="9">
        <f t="shared" si="25"/>
        <v>5.0101832860220341</v>
      </c>
      <c r="Q46" s="12">
        <f t="shared" si="26"/>
        <v>1.2024439886452882</v>
      </c>
      <c r="R46" s="9">
        <f t="shared" si="27"/>
        <v>14.125500000000001</v>
      </c>
      <c r="S46" s="13">
        <f t="shared" si="28"/>
        <v>8.5125764655784794E-2</v>
      </c>
      <c r="T46" s="2">
        <f t="shared" si="29"/>
        <v>0.43</v>
      </c>
      <c r="U46" s="14">
        <f t="shared" si="30"/>
        <v>3.6604078801987461E-2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4.5024078801987458E-2</v>
      </c>
      <c r="AR46" s="9">
        <f t="shared" si="35"/>
        <v>136.875</v>
      </c>
      <c r="AS46" s="1">
        <f t="shared" si="36"/>
        <v>0.24</v>
      </c>
      <c r="AT46" s="1">
        <f t="shared" si="37"/>
        <v>550027.5</v>
      </c>
      <c r="AU46" s="1">
        <f t="shared" si="38"/>
        <v>5450538556.4600439</v>
      </c>
    </row>
    <row r="47" spans="1:48" x14ac:dyDescent="0.15">
      <c r="C47" s="7">
        <v>5</v>
      </c>
      <c r="D47" s="7">
        <f t="shared" si="39"/>
        <v>16.2696303324581</v>
      </c>
      <c r="E47" s="10">
        <f t="shared" si="40"/>
        <v>11.3748815780313</v>
      </c>
      <c r="F47" s="7" t="s">
        <v>85</v>
      </c>
      <c r="G47" s="1">
        <v>6</v>
      </c>
      <c r="H47" s="9">
        <f t="shared" si="20"/>
        <v>16.2696303324581</v>
      </c>
      <c r="I47" s="9">
        <f t="shared" si="21"/>
        <v>289.4196303324581</v>
      </c>
      <c r="J47" s="9">
        <f t="shared" si="22"/>
        <v>0.12926059369695655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122.98766416593767</v>
      </c>
      <c r="P47" s="9">
        <f t="shared" si="25"/>
        <v>15.897458487491013</v>
      </c>
      <c r="Q47" s="12">
        <f t="shared" si="26"/>
        <v>3.8153900369978428</v>
      </c>
      <c r="R47" s="9">
        <f t="shared" si="27"/>
        <v>14.125500000000001</v>
      </c>
      <c r="S47" s="13">
        <f t="shared" si="28"/>
        <v>0.27010654752028901</v>
      </c>
      <c r="T47" s="2">
        <f t="shared" si="29"/>
        <v>0.43</v>
      </c>
      <c r="U47" s="14">
        <f t="shared" si="30"/>
        <v>0.11614581543372428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0.13166581543372427</v>
      </c>
      <c r="AR47" s="9">
        <f t="shared" si="35"/>
        <v>136.875</v>
      </c>
      <c r="AS47" s="1">
        <f t="shared" si="36"/>
        <v>0.24</v>
      </c>
      <c r="AT47" s="1">
        <f t="shared" si="37"/>
        <v>550027.5</v>
      </c>
      <c r="AU47" s="1">
        <f t="shared" si="38"/>
        <v>15939240128.497366</v>
      </c>
    </row>
    <row r="48" spans="1:48" x14ac:dyDescent="0.15">
      <c r="C48" s="7">
        <v>6</v>
      </c>
      <c r="D48" s="7">
        <f t="shared" si="39"/>
        <v>20.2849432469636</v>
      </c>
      <c r="E48" s="10">
        <f t="shared" si="40"/>
        <v>16.2696303324581</v>
      </c>
      <c r="F48" s="7" t="s">
        <v>83</v>
      </c>
      <c r="G48" s="1">
        <v>7</v>
      </c>
      <c r="H48" s="9">
        <f t="shared" si="20"/>
        <v>20.2849432469636</v>
      </c>
      <c r="I48" s="9">
        <f t="shared" si="21"/>
        <v>293.4349432469636</v>
      </c>
      <c r="J48" s="9">
        <f t="shared" si="22"/>
        <v>0.20483158463739121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165.94645567844668</v>
      </c>
      <c r="P48" s="9">
        <f t="shared" si="25"/>
        <v>33.991075481574839</v>
      </c>
      <c r="Q48" s="12">
        <f t="shared" si="26"/>
        <v>8.1578581155779606</v>
      </c>
      <c r="R48" s="9">
        <f t="shared" si="27"/>
        <v>14.125500000000001</v>
      </c>
      <c r="S48" s="13">
        <f t="shared" si="28"/>
        <v>0.57752703377423531</v>
      </c>
      <c r="T48" s="2">
        <f t="shared" si="29"/>
        <v>0.43</v>
      </c>
      <c r="U48" s="14">
        <f t="shared" si="30"/>
        <v>0.24833662452292118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0.26393662452292116</v>
      </c>
      <c r="AR48" s="9">
        <f t="shared" si="35"/>
        <v>136.875</v>
      </c>
      <c r="AS48" s="1">
        <f t="shared" si="36"/>
        <v>0.24</v>
      </c>
      <c r="AT48" s="1">
        <f t="shared" si="37"/>
        <v>550027.5</v>
      </c>
      <c r="AU48" s="1">
        <f t="shared" si="38"/>
        <v>31951719762.017578</v>
      </c>
    </row>
    <row r="49" spans="1:48" x14ac:dyDescent="0.15">
      <c r="C49" s="7">
        <v>7</v>
      </c>
      <c r="D49" s="7">
        <f t="shared" si="39"/>
        <v>23.845596280097499</v>
      </c>
      <c r="E49" s="10">
        <f t="shared" si="40"/>
        <v>20.2849432469636</v>
      </c>
      <c r="F49" s="7" t="s">
        <v>83</v>
      </c>
      <c r="G49" s="1">
        <v>8</v>
      </c>
      <c r="H49" s="9">
        <f t="shared" si="20"/>
        <v>23.845596280097499</v>
      </c>
      <c r="I49" s="9">
        <f t="shared" si="21"/>
        <v>296.99559628009746</v>
      </c>
      <c r="J49" s="9">
        <f t="shared" si="22"/>
        <v>0.30490654676752194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190.81163019687182</v>
      </c>
      <c r="P49" s="9">
        <f t="shared" si="25"/>
        <v>58.1797152464096</v>
      </c>
      <c r="Q49" s="12">
        <f t="shared" si="26"/>
        <v>13.963131659138304</v>
      </c>
      <c r="R49" s="9">
        <f t="shared" si="27"/>
        <v>14.125500000000001</v>
      </c>
      <c r="S49" s="13">
        <f t="shared" si="28"/>
        <v>0.98850530311410589</v>
      </c>
      <c r="T49" s="2">
        <f t="shared" si="29"/>
        <v>0.43</v>
      </c>
      <c r="U49" s="14">
        <f t="shared" si="30"/>
        <v>0.42505728033906554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0.44065728033906554</v>
      </c>
      <c r="AR49" s="9">
        <f t="shared" si="35"/>
        <v>136.875</v>
      </c>
      <c r="AS49" s="1">
        <f t="shared" si="36"/>
        <v>0.24</v>
      </c>
      <c r="AT49" s="1">
        <f t="shared" si="37"/>
        <v>550027.5</v>
      </c>
      <c r="AU49" s="1">
        <f t="shared" si="38"/>
        <v>53345222391.687843</v>
      </c>
    </row>
    <row r="50" spans="1:48" x14ac:dyDescent="0.15">
      <c r="C50" s="7">
        <v>8</v>
      </c>
      <c r="D50" s="7">
        <f t="shared" si="39"/>
        <v>23.389213897083501</v>
      </c>
      <c r="E50" s="10">
        <f t="shared" si="40"/>
        <v>23.845596280097499</v>
      </c>
      <c r="F50" s="7" t="s">
        <v>83</v>
      </c>
      <c r="G50" s="1">
        <v>9</v>
      </c>
      <c r="H50" s="9">
        <f t="shared" si="20"/>
        <v>23.389213897083501</v>
      </c>
      <c r="I50" s="9">
        <f t="shared" si="21"/>
        <v>296.53921389708347</v>
      </c>
      <c r="J50" s="9">
        <f t="shared" si="22"/>
        <v>0.28990386360216974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191.48816495046219</v>
      </c>
      <c r="P50" s="9">
        <f t="shared" si="25"/>
        <v>55.513158853228575</v>
      </c>
      <c r="Q50" s="12">
        <f t="shared" si="26"/>
        <v>13.323158124774858</v>
      </c>
      <c r="R50" s="9">
        <f t="shared" si="27"/>
        <v>14.125500000000001</v>
      </c>
      <c r="S50" s="13">
        <f t="shared" si="28"/>
        <v>0.94319904603552851</v>
      </c>
      <c r="T50" s="2">
        <f t="shared" si="29"/>
        <v>0.43</v>
      </c>
      <c r="U50" s="14">
        <f t="shared" si="30"/>
        <v>0.40557558979527725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0.42117558979527725</v>
      </c>
      <c r="AR50" s="9">
        <f t="shared" si="35"/>
        <v>136.875</v>
      </c>
      <c r="AS50" s="1">
        <f t="shared" si="36"/>
        <v>0.24</v>
      </c>
      <c r="AT50" s="1">
        <f t="shared" si="37"/>
        <v>550027.5</v>
      </c>
      <c r="AU50" s="1">
        <f t="shared" si="38"/>
        <v>50986802002.434837</v>
      </c>
    </row>
    <row r="51" spans="1:48" x14ac:dyDescent="0.15">
      <c r="C51" s="7">
        <v>9</v>
      </c>
      <c r="D51" s="7">
        <f t="shared" si="39"/>
        <v>19.539289511626301</v>
      </c>
      <c r="E51" s="10">
        <f t="shared" si="40"/>
        <v>23.389213897083501</v>
      </c>
      <c r="F51" s="7" t="s">
        <v>83</v>
      </c>
      <c r="G51" s="1">
        <v>10</v>
      </c>
      <c r="H51" s="9">
        <f t="shared" si="20"/>
        <v>19.539289511626301</v>
      </c>
      <c r="I51" s="9">
        <f t="shared" si="21"/>
        <v>292.68928951162627</v>
      </c>
      <c r="J51" s="9">
        <f t="shared" si="22"/>
        <v>0.18822791493597238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194.83125609723362</v>
      </c>
      <c r="P51" s="9">
        <f t="shared" si="25"/>
        <v>36.672681099538742</v>
      </c>
      <c r="Q51" s="12">
        <f t="shared" si="26"/>
        <v>8.8014434638892975</v>
      </c>
      <c r="R51" s="9">
        <f t="shared" si="27"/>
        <v>14.125500000000001</v>
      </c>
      <c r="S51" s="13">
        <f t="shared" si="28"/>
        <v>0.62308898544400537</v>
      </c>
      <c r="T51" s="2">
        <f t="shared" si="29"/>
        <v>0.43</v>
      </c>
      <c r="U51" s="14">
        <f t="shared" si="30"/>
        <v>0.26792826374092232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0.28352826374092233</v>
      </c>
      <c r="AR51" s="9">
        <f t="shared" si="35"/>
        <v>136.875</v>
      </c>
      <c r="AS51" s="1">
        <f t="shared" si="36"/>
        <v>0.24</v>
      </c>
      <c r="AT51" s="1">
        <f t="shared" si="37"/>
        <v>550027.5</v>
      </c>
      <c r="AU51" s="1">
        <f t="shared" si="38"/>
        <v>34323450351.145287</v>
      </c>
    </row>
    <row r="52" spans="1:48" x14ac:dyDescent="0.15">
      <c r="C52" s="7">
        <v>10</v>
      </c>
      <c r="D52" s="7">
        <f t="shared" si="39"/>
        <v>15.661088777624901</v>
      </c>
      <c r="E52" s="10">
        <f t="shared" si="40"/>
        <v>19.539289511626301</v>
      </c>
      <c r="F52" s="7" t="s">
        <v>83</v>
      </c>
      <c r="G52" s="1">
        <v>11</v>
      </c>
      <c r="H52" s="9">
        <f t="shared" si="20"/>
        <v>15.661088777624901</v>
      </c>
      <c r="I52" s="9">
        <f t="shared" si="21"/>
        <v>288.81108877762489</v>
      </c>
      <c r="J52" s="9">
        <f t="shared" si="22"/>
        <v>0.12041497127520293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150.25064624781012</v>
      </c>
      <c r="O52" s="9">
        <f t="shared" si="41"/>
        <v>66.764178749884735</v>
      </c>
      <c r="P52" s="9">
        <f t="shared" si="25"/>
        <v>8.0394066663798842</v>
      </c>
      <c r="Q52" s="12">
        <f t="shared" si="26"/>
        <v>1.9294575999311721</v>
      </c>
      <c r="R52" s="9">
        <f t="shared" si="27"/>
        <v>14.125500000000001</v>
      </c>
      <c r="S52" s="13">
        <f t="shared" si="28"/>
        <v>0.13659393295325276</v>
      </c>
      <c r="T52" s="2">
        <f t="shared" si="29"/>
        <v>0.43</v>
      </c>
      <c r="U52" s="14">
        <f t="shared" si="30"/>
        <v>5.8735391169898683E-2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6.7155391169898687E-2</v>
      </c>
      <c r="AR52" s="9">
        <f t="shared" si="35"/>
        <v>136.875</v>
      </c>
      <c r="AS52" s="1">
        <f t="shared" si="36"/>
        <v>0.24</v>
      </c>
      <c r="AT52" s="1">
        <f t="shared" si="37"/>
        <v>550027.5</v>
      </c>
      <c r="AU52" s="1">
        <f t="shared" si="38"/>
        <v>8129717666.306406</v>
      </c>
    </row>
    <row r="53" spans="1:48" x14ac:dyDescent="0.15">
      <c r="C53" s="7">
        <v>11</v>
      </c>
      <c r="D53" s="7">
        <f t="shared" si="39"/>
        <v>9.2717476166175405</v>
      </c>
      <c r="E53" s="10">
        <f t="shared" si="40"/>
        <v>15.661088777624901</v>
      </c>
      <c r="F53" s="7" t="s">
        <v>85</v>
      </c>
      <c r="G53" s="1">
        <v>12</v>
      </c>
      <c r="H53" s="9">
        <f t="shared" si="20"/>
        <v>9.2717476166175405</v>
      </c>
      <c r="I53" s="9">
        <f t="shared" si="21"/>
        <v>282.42174761661749</v>
      </c>
      <c r="J53" s="9">
        <f t="shared" si="22"/>
        <v>5.6161595259061295E-2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117.58102208350485</v>
      </c>
      <c r="P53" s="9">
        <f t="shared" si="25"/>
        <v>6.6035377724005473</v>
      </c>
      <c r="Q53" s="12">
        <f t="shared" si="26"/>
        <v>1.5848490653761313</v>
      </c>
      <c r="R53" s="9">
        <f t="shared" si="27"/>
        <v>14.125500000000001</v>
      </c>
      <c r="S53" s="13">
        <f t="shared" si="28"/>
        <v>0.11219773214230515</v>
      </c>
      <c r="T53" s="2">
        <f t="shared" si="29"/>
        <v>0.43</v>
      </c>
      <c r="U53" s="14">
        <f t="shared" si="30"/>
        <v>4.824502482119121E-2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5.6665024821191207E-2</v>
      </c>
      <c r="AR53" s="9">
        <f t="shared" si="35"/>
        <v>136.875</v>
      </c>
      <c r="AS53" s="1">
        <f t="shared" si="36"/>
        <v>0.24</v>
      </c>
      <c r="AT53" s="1">
        <f t="shared" si="37"/>
        <v>550027.5</v>
      </c>
      <c r="AU53" s="1">
        <f t="shared" si="38"/>
        <v>6859771722.3485889</v>
      </c>
      <c r="AV53" s="1">
        <f>SUM(AU42:AU53)</f>
        <v>237347664614.83673</v>
      </c>
    </row>
    <row r="54" spans="1:48" x14ac:dyDescent="0.15">
      <c r="C54" s="7">
        <v>12</v>
      </c>
      <c r="D54" s="7">
        <f t="shared" si="39"/>
        <v>8.3550388829408799</v>
      </c>
      <c r="E54" s="10">
        <f t="shared" si="40"/>
        <v>9.2717476166175405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7.0363132419354804</v>
      </c>
      <c r="E58" s="7"/>
      <c r="F58" s="7"/>
      <c r="G58" s="1">
        <v>1</v>
      </c>
      <c r="H58" s="9">
        <f t="shared" ref="H58:H69" si="42">E59</f>
        <v>7.0363132419354804</v>
      </c>
      <c r="I58" s="9">
        <f t="shared" ref="I58:I69" si="43">H58+273.15</f>
        <v>280.18631324193547</v>
      </c>
      <c r="J58" s="9">
        <f t="shared" ref="J58:J69" si="44">EXP(($C$15*(I58-$C$13))/($C$16*I58*$C$13))</f>
        <v>4.2656082274573272E-2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4.2556551415932602E-3</v>
      </c>
      <c r="Q58" s="12">
        <f t="shared" ref="Q58:Q69" si="48">P58*$B$60</f>
        <v>8.0857447690271941E-4</v>
      </c>
      <c r="R58" s="9">
        <f t="shared" ref="R58:R69" si="49">L58*$B$60</f>
        <v>1.8955666666666669E-2</v>
      </c>
      <c r="S58" s="13">
        <f t="shared" ref="S58:S69" si="50">Q58/R58</f>
        <v>4.2656082274573265E-2</v>
      </c>
      <c r="T58" s="2">
        <f t="shared" ref="T58:T69" si="51">$B$59/100</f>
        <v>0.01</v>
      </c>
      <c r="U58" s="14">
        <f t="shared" ref="U58:U69" si="52">S58*T58</f>
        <v>4.2656082274573264E-4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1.2426560822745732E-2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1289885</v>
      </c>
      <c r="AU58" s="1">
        <f t="shared" ref="AU58:AU69" si="59">AT58*10000*AS58*0.67*AR58*AQ58</f>
        <v>203570952.18783575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5.65815841726622</v>
      </c>
      <c r="E59" s="10">
        <f t="shared" ref="E59:E70" si="61">D58</f>
        <v>7.0363132419354804</v>
      </c>
      <c r="F59" s="7" t="s">
        <v>83</v>
      </c>
      <c r="G59" s="1">
        <v>2</v>
      </c>
      <c r="H59" s="9">
        <f t="shared" si="42"/>
        <v>5.65815841726622</v>
      </c>
      <c r="I59" s="9">
        <f t="shared" si="43"/>
        <v>278.80815841726621</v>
      </c>
      <c r="J59" s="9">
        <f t="shared" si="44"/>
        <v>3.5923594574702594E-2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0.19527767819174008</v>
      </c>
      <c r="P59" s="9">
        <f t="shared" si="47"/>
        <v>7.0150761408493125E-3</v>
      </c>
      <c r="Q59" s="12">
        <f t="shared" si="48"/>
        <v>1.3328644667613694E-3</v>
      </c>
      <c r="R59" s="9">
        <f t="shared" si="49"/>
        <v>1.8955666666666669E-2</v>
      </c>
      <c r="S59" s="13">
        <f t="shared" si="50"/>
        <v>7.0314829343628246E-2</v>
      </c>
      <c r="T59" s="2">
        <f t="shared" si="51"/>
        <v>0.01</v>
      </c>
      <c r="U59" s="14">
        <f t="shared" si="52"/>
        <v>7.0314829343628244E-4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1.2703148293436283E-2</v>
      </c>
      <c r="AR59" s="9">
        <f t="shared" si="56"/>
        <v>9.9766666666666666</v>
      </c>
      <c r="AS59" s="1">
        <f t="shared" si="57"/>
        <v>0.19</v>
      </c>
      <c r="AT59" s="1">
        <f t="shared" si="58"/>
        <v>1289885</v>
      </c>
      <c r="AU59" s="1">
        <f t="shared" si="59"/>
        <v>208101986.60474688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8.2642025796512293</v>
      </c>
      <c r="E60" s="10">
        <f t="shared" si="61"/>
        <v>5.65815841726622</v>
      </c>
      <c r="F60" s="7" t="s">
        <v>83</v>
      </c>
      <c r="G60" s="1">
        <v>3</v>
      </c>
      <c r="H60" s="9">
        <f t="shared" si="42"/>
        <v>8.2642025796512293</v>
      </c>
      <c r="I60" s="9">
        <f t="shared" si="43"/>
        <v>281.4142025796512</v>
      </c>
      <c r="J60" s="9">
        <f t="shared" si="44"/>
        <v>4.9640091353054153E-2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0.28802926871755746</v>
      </c>
      <c r="P60" s="9">
        <f t="shared" si="47"/>
        <v>1.4297799211492936E-2</v>
      </c>
      <c r="Q60" s="12">
        <f t="shared" si="48"/>
        <v>2.7165818501836579E-3</v>
      </c>
      <c r="R60" s="9">
        <f t="shared" si="49"/>
        <v>1.8955666666666669E-2</v>
      </c>
      <c r="S60" s="13">
        <f t="shared" si="50"/>
        <v>0.14331238768619714</v>
      </c>
      <c r="T60" s="2">
        <f t="shared" si="51"/>
        <v>0.01</v>
      </c>
      <c r="U60" s="14">
        <f t="shared" si="52"/>
        <v>1.4331238768619714E-3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1.3433123876861972E-2</v>
      </c>
      <c r="AR60" s="9">
        <f t="shared" si="56"/>
        <v>9.9766666666666666</v>
      </c>
      <c r="AS60" s="1">
        <f t="shared" si="57"/>
        <v>0.19</v>
      </c>
      <c r="AT60" s="1">
        <f t="shared" si="58"/>
        <v>1289885</v>
      </c>
      <c r="AU60" s="1">
        <f t="shared" si="59"/>
        <v>220060389.79542178</v>
      </c>
    </row>
    <row r="61" spans="1:48" x14ac:dyDescent="0.15">
      <c r="C61" s="7">
        <v>3</v>
      </c>
      <c r="D61" s="7">
        <f t="shared" si="60"/>
        <v>10.6522715534549</v>
      </c>
      <c r="E61" s="10">
        <f t="shared" si="61"/>
        <v>8.2642025796512293</v>
      </c>
      <c r="F61" s="7" t="s">
        <v>83</v>
      </c>
      <c r="G61" s="1">
        <v>4</v>
      </c>
      <c r="H61" s="9">
        <f t="shared" si="42"/>
        <v>10.6522715534549</v>
      </c>
      <c r="I61" s="9">
        <f t="shared" si="43"/>
        <v>283.80227155345489</v>
      </c>
      <c r="J61" s="9">
        <f t="shared" si="44"/>
        <v>6.6416003618783692E-2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0.3734981361727312</v>
      </c>
      <c r="P61" s="9">
        <f t="shared" si="47"/>
        <v>2.480625356365708E-2</v>
      </c>
      <c r="Q61" s="12">
        <f t="shared" si="48"/>
        <v>4.713188177094845E-3</v>
      </c>
      <c r="R61" s="9">
        <f t="shared" si="49"/>
        <v>1.8955666666666669E-2</v>
      </c>
      <c r="S61" s="13">
        <f t="shared" si="50"/>
        <v>0.2486427019411</v>
      </c>
      <c r="T61" s="2">
        <f t="shared" si="51"/>
        <v>0.01</v>
      </c>
      <c r="U61" s="14">
        <f t="shared" si="52"/>
        <v>2.486427019411E-3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1.4486427019411E-2</v>
      </c>
      <c r="AR61" s="9">
        <f t="shared" si="56"/>
        <v>9.9766666666666666</v>
      </c>
      <c r="AS61" s="1">
        <f t="shared" si="57"/>
        <v>0.19</v>
      </c>
      <c r="AT61" s="1">
        <f t="shared" si="58"/>
        <v>1289885</v>
      </c>
      <c r="AU61" s="1">
        <f t="shared" si="59"/>
        <v>237315519.8937403</v>
      </c>
    </row>
    <row r="62" spans="1:48" x14ac:dyDescent="0.15">
      <c r="C62" s="7">
        <v>4</v>
      </c>
      <c r="D62" s="7">
        <f t="shared" si="60"/>
        <v>11.3748815780313</v>
      </c>
      <c r="E62" s="10">
        <f t="shared" si="61"/>
        <v>10.6522715534549</v>
      </c>
      <c r="F62" s="7" t="s">
        <v>83</v>
      </c>
      <c r="G62" s="1">
        <v>5</v>
      </c>
      <c r="H62" s="9">
        <f t="shared" si="42"/>
        <v>11.3748815780313</v>
      </c>
      <c r="I62" s="9">
        <f t="shared" si="43"/>
        <v>284.52488157803128</v>
      </c>
      <c r="J62" s="9">
        <f t="shared" si="44"/>
        <v>7.2462648689931713E-2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0.3312572884786204</v>
      </c>
      <c r="O62" s="9">
        <f t="shared" si="62"/>
        <v>0.1172012607971204</v>
      </c>
      <c r="P62" s="9">
        <f t="shared" si="47"/>
        <v>8.4927137871588024E-3</v>
      </c>
      <c r="Q62" s="12">
        <f t="shared" si="48"/>
        <v>1.6136156195601724E-3</v>
      </c>
      <c r="R62" s="9">
        <f t="shared" si="49"/>
        <v>1.8955666666666669E-2</v>
      </c>
      <c r="S62" s="13">
        <f t="shared" si="50"/>
        <v>8.5125764655784836E-2</v>
      </c>
      <c r="T62" s="2">
        <f t="shared" si="51"/>
        <v>0.01</v>
      </c>
      <c r="U62" s="14">
        <f t="shared" si="52"/>
        <v>8.512576465578484E-4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1.2851257646557849E-2</v>
      </c>
      <c r="AR62" s="9">
        <f t="shared" si="56"/>
        <v>9.9766666666666666</v>
      </c>
      <c r="AS62" s="1">
        <f t="shared" si="57"/>
        <v>0.19</v>
      </c>
      <c r="AT62" s="1">
        <f t="shared" si="58"/>
        <v>1289885</v>
      </c>
      <c r="AU62" s="1">
        <f t="shared" si="59"/>
        <v>210528302.49962369</v>
      </c>
    </row>
    <row r="63" spans="1:48" x14ac:dyDescent="0.15">
      <c r="C63" s="7">
        <v>5</v>
      </c>
      <c r="D63" s="7">
        <f t="shared" si="60"/>
        <v>16.2696303324581</v>
      </c>
      <c r="E63" s="10">
        <f t="shared" si="61"/>
        <v>11.3748815780313</v>
      </c>
      <c r="F63" s="7" t="s">
        <v>85</v>
      </c>
      <c r="G63" s="1">
        <v>6</v>
      </c>
      <c r="H63" s="9">
        <f t="shared" si="42"/>
        <v>16.2696303324581</v>
      </c>
      <c r="I63" s="9">
        <f t="shared" si="43"/>
        <v>289.4196303324581</v>
      </c>
      <c r="J63" s="9">
        <f t="shared" si="44"/>
        <v>0.12926059369695655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0.20847521367662827</v>
      </c>
      <c r="P63" s="9">
        <f t="shared" si="47"/>
        <v>2.6947629890940846E-2</v>
      </c>
      <c r="Q63" s="12">
        <f t="shared" si="48"/>
        <v>5.1200496792787606E-3</v>
      </c>
      <c r="R63" s="9">
        <f t="shared" si="49"/>
        <v>1.8955666666666669E-2</v>
      </c>
      <c r="S63" s="13">
        <f t="shared" si="50"/>
        <v>0.27010654752028906</v>
      </c>
      <c r="T63" s="2">
        <f t="shared" si="51"/>
        <v>0.01</v>
      </c>
      <c r="U63" s="14">
        <f t="shared" si="52"/>
        <v>2.7010654752028908E-3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2.280106547520289E-2</v>
      </c>
      <c r="AR63" s="9">
        <f t="shared" si="56"/>
        <v>9.9766666666666666</v>
      </c>
      <c r="AS63" s="1">
        <f t="shared" si="57"/>
        <v>0.19</v>
      </c>
      <c r="AT63" s="1">
        <f t="shared" si="58"/>
        <v>1289885</v>
      </c>
      <c r="AU63" s="1">
        <f t="shared" si="59"/>
        <v>373525279.9139834</v>
      </c>
    </row>
    <row r="64" spans="1:48" x14ac:dyDescent="0.15">
      <c r="C64" s="7">
        <v>6</v>
      </c>
      <c r="D64" s="7">
        <f t="shared" si="60"/>
        <v>20.2849432469636</v>
      </c>
      <c r="E64" s="10">
        <f t="shared" si="61"/>
        <v>16.2696303324581</v>
      </c>
      <c r="F64" s="7" t="s">
        <v>83</v>
      </c>
      <c r="G64" s="1">
        <v>7</v>
      </c>
      <c r="H64" s="9">
        <f t="shared" si="42"/>
        <v>20.2849432469636</v>
      </c>
      <c r="I64" s="9">
        <f t="shared" si="43"/>
        <v>293.4349432469636</v>
      </c>
      <c r="J64" s="9">
        <f t="shared" si="44"/>
        <v>0.20483158463739121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0.28129425045235407</v>
      </c>
      <c r="P64" s="9">
        <f t="shared" si="47"/>
        <v>5.7617947069542881E-2</v>
      </c>
      <c r="Q64" s="12">
        <f t="shared" si="48"/>
        <v>1.0947409943213148E-2</v>
      </c>
      <c r="R64" s="9">
        <f t="shared" si="49"/>
        <v>1.8955666666666669E-2</v>
      </c>
      <c r="S64" s="13">
        <f t="shared" si="50"/>
        <v>0.57752703377423531</v>
      </c>
      <c r="T64" s="2">
        <f t="shared" si="51"/>
        <v>0.01</v>
      </c>
      <c r="U64" s="14">
        <f t="shared" si="52"/>
        <v>5.7752703377423531E-3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2.5875270337742354E-2</v>
      </c>
      <c r="AR64" s="9">
        <f t="shared" si="56"/>
        <v>9.9766666666666666</v>
      </c>
      <c r="AS64" s="1">
        <f t="shared" si="57"/>
        <v>0.19</v>
      </c>
      <c r="AT64" s="1">
        <f t="shared" si="58"/>
        <v>1289885</v>
      </c>
      <c r="AU64" s="1">
        <f t="shared" si="59"/>
        <v>423886664.694085</v>
      </c>
    </row>
    <row r="65" spans="1:48" x14ac:dyDescent="0.15">
      <c r="C65" s="7">
        <v>7</v>
      </c>
      <c r="D65" s="7">
        <f t="shared" si="60"/>
        <v>23.845596280097499</v>
      </c>
      <c r="E65" s="10">
        <f t="shared" si="61"/>
        <v>20.2849432469636</v>
      </c>
      <c r="F65" s="7" t="s">
        <v>83</v>
      </c>
      <c r="G65" s="1">
        <v>8</v>
      </c>
      <c r="H65" s="9">
        <f t="shared" si="42"/>
        <v>23.845596280097499</v>
      </c>
      <c r="I65" s="9">
        <f t="shared" si="43"/>
        <v>296.99559628009746</v>
      </c>
      <c r="J65" s="9">
        <f t="shared" si="44"/>
        <v>0.30490654676752194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0.32344297004947786</v>
      </c>
      <c r="P65" s="9">
        <f t="shared" si="47"/>
        <v>9.8619879074017314E-2</v>
      </c>
      <c r="Q65" s="12">
        <f t="shared" si="48"/>
        <v>1.873777702406329E-2</v>
      </c>
      <c r="R65" s="9">
        <f t="shared" si="49"/>
        <v>1.8955666666666669E-2</v>
      </c>
      <c r="S65" s="13">
        <f t="shared" si="50"/>
        <v>0.98850530311410589</v>
      </c>
      <c r="T65" s="2">
        <f t="shared" si="51"/>
        <v>0.01</v>
      </c>
      <c r="U65" s="14">
        <f t="shared" si="52"/>
        <v>9.8850530311410598E-3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2.998505303114106E-2</v>
      </c>
      <c r="AR65" s="9">
        <f t="shared" si="56"/>
        <v>9.9766666666666666</v>
      </c>
      <c r="AS65" s="1">
        <f t="shared" si="57"/>
        <v>0.19</v>
      </c>
      <c r="AT65" s="1">
        <f t="shared" si="58"/>
        <v>1289885</v>
      </c>
      <c r="AU65" s="1">
        <f t="shared" si="59"/>
        <v>491212804.89603692</v>
      </c>
    </row>
    <row r="66" spans="1:48" x14ac:dyDescent="0.15">
      <c r="C66" s="7">
        <v>8</v>
      </c>
      <c r="D66" s="7">
        <f t="shared" si="60"/>
        <v>23.389213897083501</v>
      </c>
      <c r="E66" s="10">
        <f t="shared" si="61"/>
        <v>23.845596280097499</v>
      </c>
      <c r="F66" s="7" t="s">
        <v>83</v>
      </c>
      <c r="G66" s="1">
        <v>9</v>
      </c>
      <c r="H66" s="9">
        <f t="shared" si="42"/>
        <v>23.389213897083501</v>
      </c>
      <c r="I66" s="9">
        <f t="shared" si="43"/>
        <v>296.53921389708347</v>
      </c>
      <c r="J66" s="9">
        <f t="shared" si="44"/>
        <v>0.28990386360216974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0.32458975764212722</v>
      </c>
      <c r="P66" s="9">
        <f t="shared" si="47"/>
        <v>9.4099824826144582E-2</v>
      </c>
      <c r="Q66" s="12">
        <f t="shared" si="48"/>
        <v>1.7878966716967471E-2</v>
      </c>
      <c r="R66" s="9">
        <f t="shared" si="49"/>
        <v>1.8955666666666669E-2</v>
      </c>
      <c r="S66" s="13">
        <f t="shared" si="50"/>
        <v>0.94319904603552862</v>
      </c>
      <c r="T66" s="2">
        <f t="shared" si="51"/>
        <v>0.01</v>
      </c>
      <c r="U66" s="14">
        <f t="shared" si="52"/>
        <v>9.4319904603552863E-3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2.9531990460355286E-2</v>
      </c>
      <c r="AR66" s="9">
        <f t="shared" si="56"/>
        <v>9.9766666666666666</v>
      </c>
      <c r="AS66" s="1">
        <f t="shared" si="57"/>
        <v>0.19</v>
      </c>
      <c r="AT66" s="1">
        <f t="shared" si="58"/>
        <v>1289885</v>
      </c>
      <c r="AU66" s="1">
        <f t="shared" si="59"/>
        <v>483790769.12514943</v>
      </c>
    </row>
    <row r="67" spans="1:48" x14ac:dyDescent="0.15">
      <c r="C67" s="7">
        <v>9</v>
      </c>
      <c r="D67" s="7">
        <f t="shared" si="60"/>
        <v>19.539289511626301</v>
      </c>
      <c r="E67" s="10">
        <f t="shared" si="61"/>
        <v>23.389213897083501</v>
      </c>
      <c r="F67" s="7" t="s">
        <v>83</v>
      </c>
      <c r="G67" s="1">
        <v>10</v>
      </c>
      <c r="H67" s="9">
        <f t="shared" si="42"/>
        <v>19.539289511626301</v>
      </c>
      <c r="I67" s="9">
        <f t="shared" si="43"/>
        <v>292.68928951162627</v>
      </c>
      <c r="J67" s="9">
        <f t="shared" si="44"/>
        <v>0.18822791493597238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0.33025659948264929</v>
      </c>
      <c r="P67" s="9">
        <f t="shared" si="47"/>
        <v>6.216351111446361E-2</v>
      </c>
      <c r="Q67" s="12">
        <f t="shared" si="48"/>
        <v>1.1811067111748086E-2</v>
      </c>
      <c r="R67" s="9">
        <f t="shared" si="49"/>
        <v>1.8955666666666669E-2</v>
      </c>
      <c r="S67" s="13">
        <f t="shared" si="50"/>
        <v>0.62308898544400537</v>
      </c>
      <c r="T67" s="2">
        <f t="shared" si="51"/>
        <v>0.01</v>
      </c>
      <c r="U67" s="14">
        <f t="shared" si="52"/>
        <v>6.2308898544400542E-3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2.6330889854440053E-2</v>
      </c>
      <c r="AR67" s="9">
        <f t="shared" si="56"/>
        <v>9.9766666666666666</v>
      </c>
      <c r="AS67" s="1">
        <f t="shared" si="57"/>
        <v>0.19</v>
      </c>
      <c r="AT67" s="1">
        <f t="shared" si="58"/>
        <v>1289885</v>
      </c>
      <c r="AU67" s="1">
        <f t="shared" si="59"/>
        <v>431350588.15388405</v>
      </c>
    </row>
    <row r="68" spans="1:48" x14ac:dyDescent="0.15">
      <c r="C68" s="7">
        <v>10</v>
      </c>
      <c r="D68" s="7">
        <f t="shared" si="60"/>
        <v>15.661088777624901</v>
      </c>
      <c r="E68" s="10">
        <f t="shared" si="61"/>
        <v>19.539289511626301</v>
      </c>
      <c r="F68" s="7" t="s">
        <v>83</v>
      </c>
      <c r="G68" s="1">
        <v>11</v>
      </c>
      <c r="H68" s="9">
        <f t="shared" si="42"/>
        <v>15.661088777624901</v>
      </c>
      <c r="I68" s="9">
        <f t="shared" si="43"/>
        <v>288.81108877762489</v>
      </c>
      <c r="J68" s="9">
        <f t="shared" si="44"/>
        <v>0.12041497127520293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0.25468843394977642</v>
      </c>
      <c r="O68" s="9">
        <f t="shared" si="62"/>
        <v>0.11317132108507594</v>
      </c>
      <c r="P68" s="9">
        <f t="shared" si="47"/>
        <v>1.3627521377636186E-2</v>
      </c>
      <c r="Q68" s="12">
        <f t="shared" si="48"/>
        <v>2.5892290617508754E-3</v>
      </c>
      <c r="R68" s="9">
        <f t="shared" si="49"/>
        <v>1.8955666666666669E-2</v>
      </c>
      <c r="S68" s="13">
        <f t="shared" si="50"/>
        <v>0.13659393295325276</v>
      </c>
      <c r="T68" s="2">
        <f t="shared" si="51"/>
        <v>0.01</v>
      </c>
      <c r="U68" s="14">
        <f t="shared" si="52"/>
        <v>1.3659393295325276E-3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1.3365939329532528E-2</v>
      </c>
      <c r="AR68" s="9">
        <f t="shared" si="56"/>
        <v>9.9766666666666666</v>
      </c>
      <c r="AS68" s="1">
        <f t="shared" si="57"/>
        <v>0.19</v>
      </c>
      <c r="AT68" s="1">
        <f t="shared" si="58"/>
        <v>1289885</v>
      </c>
      <c r="AU68" s="1">
        <f t="shared" si="59"/>
        <v>218959777.77032074</v>
      </c>
    </row>
    <row r="69" spans="1:48" x14ac:dyDescent="0.15">
      <c r="C69" s="7">
        <v>11</v>
      </c>
      <c r="D69" s="7">
        <f t="shared" si="60"/>
        <v>9.2717476166175405</v>
      </c>
      <c r="E69" s="10">
        <f t="shared" si="61"/>
        <v>15.661088777624901</v>
      </c>
      <c r="F69" s="7" t="s">
        <v>85</v>
      </c>
      <c r="G69" s="1">
        <v>12</v>
      </c>
      <c r="H69" s="9">
        <f t="shared" si="42"/>
        <v>9.2717476166175405</v>
      </c>
      <c r="I69" s="9">
        <f t="shared" si="43"/>
        <v>282.42174761661749</v>
      </c>
      <c r="J69" s="9">
        <f t="shared" si="44"/>
        <v>5.6161595259061295E-2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0.19931046637410643</v>
      </c>
      <c r="P69" s="9">
        <f t="shared" si="47"/>
        <v>1.1193593743397311E-2</v>
      </c>
      <c r="Q69" s="12">
        <f t="shared" si="48"/>
        <v>2.126782811245489E-3</v>
      </c>
      <c r="R69" s="9">
        <f t="shared" si="49"/>
        <v>1.8955666666666669E-2</v>
      </c>
      <c r="S69" s="13">
        <f t="shared" si="50"/>
        <v>0.11219773214230513</v>
      </c>
      <c r="T69" s="2">
        <f t="shared" si="51"/>
        <v>0.01</v>
      </c>
      <c r="U69" s="14">
        <f t="shared" si="52"/>
        <v>1.1219773214230513E-3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1.3121977321423051E-2</v>
      </c>
      <c r="AR69" s="9">
        <f t="shared" si="56"/>
        <v>9.9766666666666666</v>
      </c>
      <c r="AS69" s="1">
        <f t="shared" si="57"/>
        <v>0.19</v>
      </c>
      <c r="AT69" s="1">
        <f t="shared" si="58"/>
        <v>1289885</v>
      </c>
      <c r="AU69" s="1">
        <f t="shared" si="59"/>
        <v>214963211.1420387</v>
      </c>
      <c r="AV69" s="1">
        <f>SUM(AU58:AU69)</f>
        <v>3717266246.6768665</v>
      </c>
    </row>
    <row r="70" spans="1:48" x14ac:dyDescent="0.15">
      <c r="C70" s="7">
        <v>12</v>
      </c>
      <c r="D70" s="7">
        <f t="shared" si="60"/>
        <v>8.3550388829408799</v>
      </c>
      <c r="E70" s="10">
        <f t="shared" si="61"/>
        <v>9.2717476166175405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7.0363132419354804</v>
      </c>
      <c r="E73" s="7"/>
      <c r="F73" s="7"/>
      <c r="G73" s="1">
        <v>1</v>
      </c>
      <c r="H73" s="9">
        <f t="shared" ref="H73:H84" si="63">E74</f>
        <v>7.0363132419354804</v>
      </c>
      <c r="I73" s="9">
        <f t="shared" ref="I73:I84" si="64">H73+273.15</f>
        <v>280.18631324193547</v>
      </c>
      <c r="J73" s="9">
        <f t="shared" ref="J73:J84" si="65">EXP(($C$15*(I73-$C$13))/($C$16*I73*$C$13))</f>
        <v>4.2656082274573272E-2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4.6708410090657735E-3</v>
      </c>
      <c r="Q73" s="12">
        <f t="shared" ref="Q73:Q84" si="69">P73*$B$75</f>
        <v>8.4075138163183924E-4</v>
      </c>
      <c r="R73" s="9">
        <f t="shared" ref="R73:R84" si="70">L73*$B$75</f>
        <v>1.9710000000000002E-2</v>
      </c>
      <c r="S73" s="13">
        <f t="shared" ref="S73:S84" si="71">Q73/R73</f>
        <v>4.2656082274573272E-2</v>
      </c>
      <c r="T73" s="2">
        <f t="shared" ref="T73:T84" si="72">$B$74/100</f>
        <v>0.01</v>
      </c>
      <c r="U73" s="14">
        <f t="shared" ref="U73:U84" si="73">S73*T73</f>
        <v>4.2656082274573274E-4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1.3026560822745732E-2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221592.5</v>
      </c>
      <c r="AU73" s="1">
        <f t="shared" ref="AU73:AU84" si="80">AT73*10000*AS73*0.67*AR73*AQ73</f>
        <v>38119417.5169295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5.65815841726622</v>
      </c>
      <c r="E74" s="10">
        <f t="shared" ref="E74:E85" si="82">D73</f>
        <v>7.0363132419354804</v>
      </c>
      <c r="F74" s="7" t="s">
        <v>83</v>
      </c>
      <c r="G74" s="1">
        <v>2</v>
      </c>
      <c r="H74" s="9">
        <f t="shared" si="63"/>
        <v>5.65815841726622</v>
      </c>
      <c r="I74" s="9">
        <f t="shared" si="64"/>
        <v>278.80815841726621</v>
      </c>
      <c r="J74" s="9">
        <f t="shared" si="65"/>
        <v>3.5923594574702594E-2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0.21432915899093424</v>
      </c>
      <c r="P74" s="9">
        <f t="shared" si="68"/>
        <v>7.6994738131272947E-3</v>
      </c>
      <c r="Q74" s="12">
        <f t="shared" si="69"/>
        <v>1.385905286362913E-3</v>
      </c>
      <c r="R74" s="9">
        <f t="shared" si="70"/>
        <v>1.9710000000000002E-2</v>
      </c>
      <c r="S74" s="13">
        <f t="shared" si="71"/>
        <v>7.0314829343628246E-2</v>
      </c>
      <c r="T74" s="2">
        <f t="shared" si="72"/>
        <v>0.01</v>
      </c>
      <c r="U74" s="14">
        <f t="shared" si="73"/>
        <v>7.0314829343628244E-4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1.3303148293436283E-2</v>
      </c>
      <c r="AR74" s="9">
        <f t="shared" si="77"/>
        <v>10.950000000000001</v>
      </c>
      <c r="AS74" s="1">
        <f t="shared" si="78"/>
        <v>0.18</v>
      </c>
      <c r="AT74" s="1">
        <f t="shared" si="79"/>
        <v>221592.5</v>
      </c>
      <c r="AU74" s="1">
        <f t="shared" si="80"/>
        <v>38928791.028378114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8.2642025796512293</v>
      </c>
      <c r="E75" s="10">
        <f t="shared" si="82"/>
        <v>5.65815841726622</v>
      </c>
      <c r="F75" s="7" t="s">
        <v>83</v>
      </c>
      <c r="G75" s="1">
        <v>3</v>
      </c>
      <c r="H75" s="9">
        <f t="shared" si="63"/>
        <v>8.2642025796512293</v>
      </c>
      <c r="I75" s="9">
        <f t="shared" si="64"/>
        <v>281.4142025796512</v>
      </c>
      <c r="J75" s="9">
        <f t="shared" si="65"/>
        <v>4.9640091353054153E-2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0.31612968517780693</v>
      </c>
      <c r="P75" s="9">
        <f t="shared" si="68"/>
        <v>1.5692706451638585E-2</v>
      </c>
      <c r="Q75" s="12">
        <f t="shared" si="69"/>
        <v>2.8246871612949451E-3</v>
      </c>
      <c r="R75" s="9">
        <f t="shared" si="70"/>
        <v>1.9710000000000002E-2</v>
      </c>
      <c r="S75" s="13">
        <f t="shared" si="71"/>
        <v>0.14331238768619708</v>
      </c>
      <c r="T75" s="2">
        <f t="shared" si="72"/>
        <v>0.01</v>
      </c>
      <c r="U75" s="14">
        <f t="shared" si="73"/>
        <v>1.433123876861971E-3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1.4033123876861972E-2</v>
      </c>
      <c r="AR75" s="9">
        <f t="shared" si="77"/>
        <v>10.950000000000001</v>
      </c>
      <c r="AS75" s="1">
        <f t="shared" si="78"/>
        <v>0.18</v>
      </c>
      <c r="AT75" s="1">
        <f t="shared" si="79"/>
        <v>221592.5</v>
      </c>
      <c r="AU75" s="1">
        <f t="shared" si="80"/>
        <v>41064906.954937987</v>
      </c>
    </row>
    <row r="76" spans="1:48" x14ac:dyDescent="0.15">
      <c r="C76" s="7">
        <v>3</v>
      </c>
      <c r="D76" s="7">
        <f t="shared" si="81"/>
        <v>10.6522715534549</v>
      </c>
      <c r="E76" s="10">
        <f t="shared" si="82"/>
        <v>8.2642025796512293</v>
      </c>
      <c r="F76" s="7" t="s">
        <v>83</v>
      </c>
      <c r="G76" s="1">
        <v>4</v>
      </c>
      <c r="H76" s="9">
        <f t="shared" si="63"/>
        <v>10.6522715534549</v>
      </c>
      <c r="I76" s="9">
        <f t="shared" si="64"/>
        <v>283.80227155345489</v>
      </c>
      <c r="J76" s="9">
        <f t="shared" si="65"/>
        <v>6.6416003618783692E-2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0.40993697872616841</v>
      </c>
      <c r="P76" s="9">
        <f t="shared" si="68"/>
        <v>2.7226375862550455E-2</v>
      </c>
      <c r="Q76" s="12">
        <f t="shared" si="69"/>
        <v>4.9007476552590818E-3</v>
      </c>
      <c r="R76" s="9">
        <f t="shared" si="70"/>
        <v>1.9710000000000002E-2</v>
      </c>
      <c r="S76" s="13">
        <f t="shared" si="71"/>
        <v>0.24864270194110002</v>
      </c>
      <c r="T76" s="2">
        <f t="shared" si="72"/>
        <v>0.01</v>
      </c>
      <c r="U76" s="14">
        <f t="shared" si="73"/>
        <v>2.4864270194110004E-3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1.5086427019411E-2</v>
      </c>
      <c r="AR76" s="9">
        <f t="shared" si="77"/>
        <v>10.950000000000001</v>
      </c>
      <c r="AS76" s="1">
        <f t="shared" si="78"/>
        <v>0.18</v>
      </c>
      <c r="AT76" s="1">
        <f t="shared" si="79"/>
        <v>221592.5</v>
      </c>
      <c r="AU76" s="1">
        <f t="shared" si="80"/>
        <v>44147171.169496596</v>
      </c>
    </row>
    <row r="77" spans="1:48" x14ac:dyDescent="0.15">
      <c r="C77" s="7">
        <v>4</v>
      </c>
      <c r="D77" s="7">
        <f t="shared" si="81"/>
        <v>11.3748815780313</v>
      </c>
      <c r="E77" s="10">
        <f t="shared" si="82"/>
        <v>10.6522715534549</v>
      </c>
      <c r="F77" s="7" t="s">
        <v>83</v>
      </c>
      <c r="G77" s="1">
        <v>5</v>
      </c>
      <c r="H77" s="9">
        <f t="shared" si="63"/>
        <v>11.3748815780313</v>
      </c>
      <c r="I77" s="9">
        <f t="shared" si="64"/>
        <v>284.52488157803128</v>
      </c>
      <c r="J77" s="9">
        <f t="shared" si="65"/>
        <v>7.2462648689931713E-2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0.36357507272043704</v>
      </c>
      <c r="O77" s="9">
        <f t="shared" si="83"/>
        <v>0.12863553014318097</v>
      </c>
      <c r="P77" s="9">
        <f t="shared" si="68"/>
        <v>9.3212712298084439E-3</v>
      </c>
      <c r="Q77" s="12">
        <f t="shared" si="69"/>
        <v>1.6778288213655198E-3</v>
      </c>
      <c r="R77" s="9">
        <f t="shared" si="70"/>
        <v>1.9710000000000002E-2</v>
      </c>
      <c r="S77" s="13">
        <f t="shared" si="71"/>
        <v>8.5125764655784864E-2</v>
      </c>
      <c r="T77" s="2">
        <f t="shared" si="72"/>
        <v>0.01</v>
      </c>
      <c r="U77" s="14">
        <f t="shared" si="73"/>
        <v>8.5125764655784861E-4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1.3451257646557848E-2</v>
      </c>
      <c r="AR77" s="9">
        <f t="shared" si="77"/>
        <v>10.950000000000001</v>
      </c>
      <c r="AS77" s="1">
        <f t="shared" si="78"/>
        <v>0.18</v>
      </c>
      <c r="AT77" s="1">
        <f t="shared" si="79"/>
        <v>221592.5</v>
      </c>
      <c r="AU77" s="1">
        <f t="shared" si="80"/>
        <v>39362201.070109546</v>
      </c>
    </row>
    <row r="78" spans="1:48" x14ac:dyDescent="0.15">
      <c r="C78" s="7">
        <v>5</v>
      </c>
      <c r="D78" s="7">
        <f t="shared" si="81"/>
        <v>16.2696303324581</v>
      </c>
      <c r="E78" s="10">
        <f t="shared" si="82"/>
        <v>11.3748815780313</v>
      </c>
      <c r="F78" s="7" t="s">
        <v>85</v>
      </c>
      <c r="G78" s="1">
        <v>6</v>
      </c>
      <c r="H78" s="9">
        <f t="shared" si="63"/>
        <v>16.2696303324581</v>
      </c>
      <c r="I78" s="9">
        <f t="shared" si="64"/>
        <v>289.4196303324581</v>
      </c>
      <c r="J78" s="9">
        <f t="shared" si="65"/>
        <v>0.12926059369695655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0.22881425891337254</v>
      </c>
      <c r="P78" s="9">
        <f t="shared" si="68"/>
        <v>2.9576666953471668E-2</v>
      </c>
      <c r="Q78" s="12">
        <f t="shared" si="69"/>
        <v>5.3238000516248997E-3</v>
      </c>
      <c r="R78" s="9">
        <f t="shared" si="70"/>
        <v>1.9710000000000002E-2</v>
      </c>
      <c r="S78" s="13">
        <f t="shared" si="71"/>
        <v>0.27010654752028918</v>
      </c>
      <c r="T78" s="2">
        <f t="shared" si="72"/>
        <v>0.01</v>
      </c>
      <c r="U78" s="14">
        <f t="shared" si="73"/>
        <v>2.7010654752028917E-3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2.4301065475202895E-2</v>
      </c>
      <c r="AR78" s="9">
        <f t="shared" si="77"/>
        <v>10.950000000000001</v>
      </c>
      <c r="AS78" s="1">
        <f t="shared" si="78"/>
        <v>0.18</v>
      </c>
      <c r="AT78" s="1">
        <f t="shared" si="79"/>
        <v>221592.5</v>
      </c>
      <c r="AU78" s="1">
        <f t="shared" si="80"/>
        <v>71111820.960295945</v>
      </c>
    </row>
    <row r="79" spans="1:48" x14ac:dyDescent="0.15">
      <c r="C79" s="7">
        <v>6</v>
      </c>
      <c r="D79" s="7">
        <f t="shared" si="81"/>
        <v>20.2849432469636</v>
      </c>
      <c r="E79" s="10">
        <f t="shared" si="82"/>
        <v>16.2696303324581</v>
      </c>
      <c r="F79" s="7" t="s">
        <v>83</v>
      </c>
      <c r="G79" s="1">
        <v>7</v>
      </c>
      <c r="H79" s="9">
        <f t="shared" si="63"/>
        <v>20.2849432469636</v>
      </c>
      <c r="I79" s="9">
        <f t="shared" si="64"/>
        <v>293.4349432469636</v>
      </c>
      <c r="J79" s="9">
        <f t="shared" si="65"/>
        <v>0.20483158463739121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0.30873759195990086</v>
      </c>
      <c r="P79" s="9">
        <f t="shared" si="68"/>
        <v>6.3239210198278786E-2</v>
      </c>
      <c r="Q79" s="12">
        <f t="shared" si="69"/>
        <v>1.138305783569018E-2</v>
      </c>
      <c r="R79" s="9">
        <f t="shared" si="70"/>
        <v>1.9710000000000002E-2</v>
      </c>
      <c r="S79" s="13">
        <f t="shared" si="71"/>
        <v>0.57752703377423542</v>
      </c>
      <c r="T79" s="2">
        <f t="shared" si="72"/>
        <v>0.01</v>
      </c>
      <c r="U79" s="14">
        <f t="shared" si="73"/>
        <v>5.7752703377423539E-3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2.7375270337742355E-2</v>
      </c>
      <c r="AR79" s="9">
        <f t="shared" si="77"/>
        <v>10.950000000000001</v>
      </c>
      <c r="AS79" s="1">
        <f t="shared" si="78"/>
        <v>0.18</v>
      </c>
      <c r="AT79" s="1">
        <f t="shared" si="79"/>
        <v>221592.5</v>
      </c>
      <c r="AU79" s="1">
        <f t="shared" si="80"/>
        <v>80107817.699749693</v>
      </c>
    </row>
    <row r="80" spans="1:48" x14ac:dyDescent="0.15">
      <c r="C80" s="7">
        <v>7</v>
      </c>
      <c r="D80" s="7">
        <f t="shared" si="81"/>
        <v>23.845596280097499</v>
      </c>
      <c r="E80" s="10">
        <f t="shared" si="82"/>
        <v>20.2849432469636</v>
      </c>
      <c r="F80" s="7" t="s">
        <v>83</v>
      </c>
      <c r="G80" s="1">
        <v>8</v>
      </c>
      <c r="H80" s="9">
        <f t="shared" si="63"/>
        <v>23.845596280097499</v>
      </c>
      <c r="I80" s="9">
        <f t="shared" si="64"/>
        <v>296.99559628009746</v>
      </c>
      <c r="J80" s="9">
        <f t="shared" si="65"/>
        <v>0.30490654676752194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0.35499838176162207</v>
      </c>
      <c r="P80" s="9">
        <f t="shared" si="68"/>
        <v>0.10824133069099463</v>
      </c>
      <c r="Q80" s="12">
        <f t="shared" si="69"/>
        <v>1.9483439524379035E-2</v>
      </c>
      <c r="R80" s="9">
        <f t="shared" si="70"/>
        <v>1.9710000000000002E-2</v>
      </c>
      <c r="S80" s="13">
        <f t="shared" si="71"/>
        <v>0.98850530311410623</v>
      </c>
      <c r="T80" s="2">
        <f t="shared" si="72"/>
        <v>0.01</v>
      </c>
      <c r="U80" s="14">
        <f t="shared" si="73"/>
        <v>9.8850530311410632E-3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3.1485053031141061E-2</v>
      </c>
      <c r="AR80" s="9">
        <f t="shared" si="77"/>
        <v>10.950000000000001</v>
      </c>
      <c r="AS80" s="1">
        <f t="shared" si="78"/>
        <v>0.18</v>
      </c>
      <c r="AT80" s="1">
        <f t="shared" si="79"/>
        <v>221592.5</v>
      </c>
      <c r="AU80" s="1">
        <f t="shared" si="80"/>
        <v>92134209.356399953</v>
      </c>
    </row>
    <row r="81" spans="1:48" x14ac:dyDescent="0.15">
      <c r="C81" s="7">
        <v>8</v>
      </c>
      <c r="D81" s="7">
        <f t="shared" si="81"/>
        <v>23.389213897083501</v>
      </c>
      <c r="E81" s="10">
        <f t="shared" si="82"/>
        <v>23.845596280097499</v>
      </c>
      <c r="F81" s="7" t="s">
        <v>83</v>
      </c>
      <c r="G81" s="1">
        <v>9</v>
      </c>
      <c r="H81" s="9">
        <f t="shared" si="63"/>
        <v>23.389213897083501</v>
      </c>
      <c r="I81" s="9">
        <f t="shared" si="64"/>
        <v>296.53921389708347</v>
      </c>
      <c r="J81" s="9">
        <f t="shared" si="65"/>
        <v>0.28990386360216974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0.35625705107062744</v>
      </c>
      <c r="P81" s="9">
        <f t="shared" si="68"/>
        <v>0.1032802955408904</v>
      </c>
      <c r="Q81" s="12">
        <f t="shared" si="69"/>
        <v>1.859045319736027E-2</v>
      </c>
      <c r="R81" s="9">
        <f t="shared" si="70"/>
        <v>1.9710000000000002E-2</v>
      </c>
      <c r="S81" s="13">
        <f t="shared" si="71"/>
        <v>0.94319904603552862</v>
      </c>
      <c r="T81" s="2">
        <f t="shared" si="72"/>
        <v>0.01</v>
      </c>
      <c r="U81" s="14">
        <f t="shared" si="73"/>
        <v>9.4319904603552863E-3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3.1031990460355287E-2</v>
      </c>
      <c r="AR81" s="9">
        <f t="shared" si="77"/>
        <v>10.950000000000001</v>
      </c>
      <c r="AS81" s="1">
        <f t="shared" si="78"/>
        <v>0.18</v>
      </c>
      <c r="AT81" s="1">
        <f t="shared" si="79"/>
        <v>221592.5</v>
      </c>
      <c r="AU81" s="1">
        <f t="shared" si="80"/>
        <v>90808419.569511592</v>
      </c>
    </row>
    <row r="82" spans="1:48" x14ac:dyDescent="0.15">
      <c r="C82" s="7">
        <v>9</v>
      </c>
      <c r="D82" s="7">
        <f t="shared" si="81"/>
        <v>19.539289511626301</v>
      </c>
      <c r="E82" s="10">
        <f t="shared" si="82"/>
        <v>23.389213897083501</v>
      </c>
      <c r="F82" s="7" t="s">
        <v>83</v>
      </c>
      <c r="G82" s="1">
        <v>10</v>
      </c>
      <c r="H82" s="9">
        <f t="shared" si="63"/>
        <v>19.539289511626301</v>
      </c>
      <c r="I82" s="9">
        <f t="shared" si="64"/>
        <v>292.68928951162627</v>
      </c>
      <c r="J82" s="9">
        <f t="shared" si="65"/>
        <v>0.18822791493597238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0.36247675552973707</v>
      </c>
      <c r="P82" s="9">
        <f t="shared" si="68"/>
        <v>6.8228243906118605E-2</v>
      </c>
      <c r="Q82" s="12">
        <f t="shared" si="69"/>
        <v>1.2281083903101349E-2</v>
      </c>
      <c r="R82" s="9">
        <f t="shared" si="70"/>
        <v>1.9710000000000002E-2</v>
      </c>
      <c r="S82" s="13">
        <f t="shared" si="71"/>
        <v>0.62308898544400548</v>
      </c>
      <c r="T82" s="2">
        <f t="shared" si="72"/>
        <v>0.01</v>
      </c>
      <c r="U82" s="14">
        <f t="shared" si="73"/>
        <v>6.230889854440055E-3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2.7830889854440058E-2</v>
      </c>
      <c r="AR82" s="9">
        <f t="shared" si="77"/>
        <v>10.950000000000001</v>
      </c>
      <c r="AS82" s="1">
        <f t="shared" si="78"/>
        <v>0.18</v>
      </c>
      <c r="AT82" s="1">
        <f t="shared" si="79"/>
        <v>221592.5</v>
      </c>
      <c r="AU82" s="1">
        <f t="shared" si="80"/>
        <v>81441089.836746529</v>
      </c>
    </row>
    <row r="83" spans="1:48" x14ac:dyDescent="0.15">
      <c r="C83" s="7">
        <v>10</v>
      </c>
      <c r="D83" s="7">
        <f t="shared" si="81"/>
        <v>15.661088777624901</v>
      </c>
      <c r="E83" s="10">
        <f t="shared" si="82"/>
        <v>19.539289511626301</v>
      </c>
      <c r="F83" s="7" t="s">
        <v>83</v>
      </c>
      <c r="G83" s="1">
        <v>11</v>
      </c>
      <c r="H83" s="9">
        <f t="shared" si="63"/>
        <v>15.661088777624901</v>
      </c>
      <c r="I83" s="9">
        <f t="shared" si="64"/>
        <v>288.81108877762489</v>
      </c>
      <c r="J83" s="9">
        <f t="shared" si="65"/>
        <v>0.12041497127520293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0.27953608604243757</v>
      </c>
      <c r="O83" s="9">
        <f t="shared" si="83"/>
        <v>0.1242124255811809</v>
      </c>
      <c r="P83" s="9">
        <f t="shared" si="68"/>
        <v>1.4957035658381178E-2</v>
      </c>
      <c r="Q83" s="12">
        <f t="shared" si="69"/>
        <v>2.6922664185086119E-3</v>
      </c>
      <c r="R83" s="9">
        <f t="shared" si="70"/>
        <v>1.9710000000000002E-2</v>
      </c>
      <c r="S83" s="13">
        <f t="shared" si="71"/>
        <v>0.13659393295325276</v>
      </c>
      <c r="T83" s="2">
        <f t="shared" si="72"/>
        <v>0.01</v>
      </c>
      <c r="U83" s="14">
        <f t="shared" si="73"/>
        <v>1.3659393295325276E-3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1.3965939329532528E-2</v>
      </c>
      <c r="AR83" s="9">
        <f t="shared" si="77"/>
        <v>10.950000000000001</v>
      </c>
      <c r="AS83" s="1">
        <f t="shared" si="78"/>
        <v>0.18</v>
      </c>
      <c r="AT83" s="1">
        <f t="shared" si="79"/>
        <v>221592.5</v>
      </c>
      <c r="AU83" s="1">
        <f t="shared" si="80"/>
        <v>40868305.883850582</v>
      </c>
    </row>
    <row r="84" spans="1:48" x14ac:dyDescent="0.15">
      <c r="C84" s="7">
        <v>11</v>
      </c>
      <c r="D84" s="7">
        <f t="shared" si="81"/>
        <v>9.2717476166175405</v>
      </c>
      <c r="E84" s="10">
        <f t="shared" si="82"/>
        <v>15.661088777624901</v>
      </c>
      <c r="F84" s="7" t="s">
        <v>85</v>
      </c>
      <c r="G84" s="1">
        <v>12</v>
      </c>
      <c r="H84" s="9">
        <f t="shared" si="63"/>
        <v>9.2717476166175405</v>
      </c>
      <c r="I84" s="9">
        <f t="shared" si="64"/>
        <v>282.42174761661749</v>
      </c>
      <c r="J84" s="9">
        <f t="shared" si="65"/>
        <v>5.6161595259061295E-2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0.21875538992279972</v>
      </c>
      <c r="P84" s="9">
        <f t="shared" si="68"/>
        <v>1.2285651669582414E-2</v>
      </c>
      <c r="Q84" s="12">
        <f t="shared" si="69"/>
        <v>2.2114173005248344E-3</v>
      </c>
      <c r="R84" s="9">
        <f t="shared" si="70"/>
        <v>1.9710000000000002E-2</v>
      </c>
      <c r="S84" s="13">
        <f t="shared" si="71"/>
        <v>0.11219773214230513</v>
      </c>
      <c r="T84" s="2">
        <f t="shared" si="72"/>
        <v>0.01</v>
      </c>
      <c r="U84" s="14">
        <f t="shared" si="73"/>
        <v>1.1219773214230513E-3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1.3721977321423051E-2</v>
      </c>
      <c r="AR84" s="9">
        <f t="shared" si="77"/>
        <v>10.950000000000001</v>
      </c>
      <c r="AS84" s="1">
        <f t="shared" si="78"/>
        <v>0.18</v>
      </c>
      <c r="AT84" s="1">
        <f t="shared" si="79"/>
        <v>221592.5</v>
      </c>
      <c r="AU84" s="1">
        <f t="shared" si="80"/>
        <v>40154403.744065888</v>
      </c>
      <c r="AV84" s="1">
        <f>SUM(AU73:AU84)</f>
        <v>698248554.79047191</v>
      </c>
    </row>
    <row r="85" spans="1:48" x14ac:dyDescent="0.15">
      <c r="C85" s="7">
        <v>12</v>
      </c>
      <c r="D85" s="7">
        <f t="shared" si="81"/>
        <v>8.3550388829408799</v>
      </c>
      <c r="E85" s="10">
        <f t="shared" si="82"/>
        <v>9.2717476166175405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7.0363132419354804</v>
      </c>
      <c r="E89" s="7"/>
      <c r="F89" s="7"/>
      <c r="G89" s="1">
        <v>1</v>
      </c>
      <c r="H89" s="9">
        <f t="shared" ref="H89:H100" si="84">E90</f>
        <v>7.0363132419354804</v>
      </c>
      <c r="I89" s="9">
        <f t="shared" ref="I89:I100" si="85">H89+273.15</f>
        <v>280.18631324193547</v>
      </c>
      <c r="J89" s="9">
        <f t="shared" ref="J89:J100" si="86">EXP(($C$15*(I89-$C$13))/($C$16*I89*$C$13))</f>
        <v>4.2656082274573272E-2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0.22630224688923672</v>
      </c>
      <c r="Q89" s="12">
        <f t="shared" ref="Q89:Q100" si="90">P89*$B$91</f>
        <v>0.10183601110015653</v>
      </c>
      <c r="R89" s="9">
        <f t="shared" ref="R89:R100" si="91">L89*$B$91</f>
        <v>2.3873737500000001</v>
      </c>
      <c r="S89" s="13">
        <f t="shared" ref="S89:S100" si="92">Q89/R89</f>
        <v>4.2656082274573272E-2</v>
      </c>
      <c r="T89" s="2">
        <f t="shared" ref="T89:T100" si="93">$B$90/100</f>
        <v>0.51</v>
      </c>
      <c r="U89" s="14">
        <f t="shared" ref="U89:U100" si="94">S89*T89</f>
        <v>2.1754601960032368E-2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3.6896012490949759E-2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2603836.6666666665</v>
      </c>
      <c r="AN89" s="1">
        <f t="shared" ref="AN89:AN100" si="99">AM89*10000*AK89*AJ89</f>
        <v>9993805558.2379799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5.65815841726622</v>
      </c>
      <c r="E90" s="10">
        <f t="shared" ref="E90:E101" si="101">D89</f>
        <v>7.0363132419354804</v>
      </c>
      <c r="F90" s="7" t="s">
        <v>83</v>
      </c>
      <c r="G90" s="1">
        <v>2</v>
      </c>
      <c r="H90" s="9">
        <f t="shared" si="84"/>
        <v>5.65815841726622</v>
      </c>
      <c r="I90" s="9">
        <f t="shared" si="85"/>
        <v>278.80815841726621</v>
      </c>
      <c r="J90" s="9">
        <f t="shared" si="86"/>
        <v>3.5923594574702594E-2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10.384247753110763</v>
      </c>
      <c r="P90" s="9">
        <f t="shared" si="89"/>
        <v>0.37303950624601739</v>
      </c>
      <c r="Q90" s="12">
        <f t="shared" si="90"/>
        <v>0.16786777781070783</v>
      </c>
      <c r="R90" s="9">
        <f t="shared" si="91"/>
        <v>2.3873737500000001</v>
      </c>
      <c r="S90" s="13">
        <f t="shared" si="92"/>
        <v>7.031482934362826E-2</v>
      </c>
      <c r="T90" s="2">
        <f t="shared" si="93"/>
        <v>0.51</v>
      </c>
      <c r="U90" s="14">
        <f t="shared" si="94"/>
        <v>3.5860562965250413E-2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4.1148959734023001E-2</v>
      </c>
      <c r="AK90" s="9">
        <f t="shared" si="96"/>
        <v>10.4025</v>
      </c>
      <c r="AL90" s="1">
        <f t="shared" si="97"/>
        <v>0.45</v>
      </c>
      <c r="AM90" s="17">
        <f t="shared" si="98"/>
        <v>2603836.6666666665</v>
      </c>
      <c r="AN90" s="1">
        <f t="shared" si="99"/>
        <v>11145776324.920256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8.2642025796512293</v>
      </c>
      <c r="E91" s="10">
        <f t="shared" si="101"/>
        <v>5.65815841726622</v>
      </c>
      <c r="F91" s="7" t="s">
        <v>83</v>
      </c>
      <c r="G91" s="1">
        <v>3</v>
      </c>
      <c r="H91" s="9">
        <f t="shared" si="84"/>
        <v>8.2642025796512293</v>
      </c>
      <c r="I91" s="9">
        <f t="shared" si="85"/>
        <v>281.4142025796512</v>
      </c>
      <c r="J91" s="9">
        <f t="shared" si="86"/>
        <v>4.9640091353054153E-2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15.316483246864745</v>
      </c>
      <c r="P91" s="9">
        <f t="shared" si="89"/>
        <v>0.76031162758188942</v>
      </c>
      <c r="Q91" s="12">
        <f t="shared" si="90"/>
        <v>0.34214023241185026</v>
      </c>
      <c r="R91" s="9">
        <f t="shared" si="91"/>
        <v>2.3873737500000001</v>
      </c>
      <c r="S91" s="13">
        <f t="shared" si="92"/>
        <v>0.14331238768619711</v>
      </c>
      <c r="T91" s="2">
        <f t="shared" si="93"/>
        <v>0.51</v>
      </c>
      <c r="U91" s="14">
        <f t="shared" si="94"/>
        <v>7.3089317719960523E-2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5.2373429292568101E-2</v>
      </c>
      <c r="AK91" s="9">
        <f t="shared" si="96"/>
        <v>10.4025</v>
      </c>
      <c r="AL91" s="1">
        <f t="shared" si="97"/>
        <v>0.45</v>
      </c>
      <c r="AM91" s="17">
        <f t="shared" si="98"/>
        <v>2603836.6666666665</v>
      </c>
      <c r="AN91" s="1">
        <f t="shared" si="99"/>
        <v>14186082273.699314</v>
      </c>
    </row>
    <row r="92" spans="1:48" x14ac:dyDescent="0.15">
      <c r="C92" s="7">
        <v>3</v>
      </c>
      <c r="D92" s="7">
        <f t="shared" si="100"/>
        <v>10.6522715534549</v>
      </c>
      <c r="E92" s="10">
        <f t="shared" si="101"/>
        <v>8.2642025796512293</v>
      </c>
      <c r="F92" s="7" t="s">
        <v>83</v>
      </c>
      <c r="G92" s="1">
        <v>4</v>
      </c>
      <c r="H92" s="9">
        <f t="shared" si="84"/>
        <v>10.6522715534549</v>
      </c>
      <c r="I92" s="9">
        <f t="shared" si="85"/>
        <v>283.80227155345489</v>
      </c>
      <c r="J92" s="9">
        <f t="shared" si="86"/>
        <v>6.6416003618783692E-2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19.861446619282855</v>
      </c>
      <c r="P92" s="9">
        <f t="shared" si="89"/>
        <v>1.3191179105405693</v>
      </c>
      <c r="Q92" s="12">
        <f t="shared" si="90"/>
        <v>0.59360305974325622</v>
      </c>
      <c r="R92" s="9">
        <f t="shared" si="91"/>
        <v>2.3873737500000001</v>
      </c>
      <c r="S92" s="13">
        <f t="shared" si="92"/>
        <v>0.2486427019411</v>
      </c>
      <c r="T92" s="2">
        <f t="shared" si="93"/>
        <v>0.51</v>
      </c>
      <c r="U92" s="14">
        <f t="shared" si="94"/>
        <v>0.12680777798996101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6.8569545063973253E-2</v>
      </c>
      <c r="AK92" s="9">
        <f t="shared" si="96"/>
        <v>10.4025</v>
      </c>
      <c r="AL92" s="1">
        <f t="shared" si="97"/>
        <v>0.45</v>
      </c>
      <c r="AM92" s="17">
        <f t="shared" si="98"/>
        <v>2603836.6666666665</v>
      </c>
      <c r="AN92" s="1">
        <f t="shared" si="99"/>
        <v>18573028745.430847</v>
      </c>
    </row>
    <row r="93" spans="1:48" x14ac:dyDescent="0.15">
      <c r="C93" s="7">
        <v>4</v>
      </c>
      <c r="D93" s="7">
        <f t="shared" si="100"/>
        <v>11.3748815780313</v>
      </c>
      <c r="E93" s="10">
        <f t="shared" si="101"/>
        <v>10.6522715534549</v>
      </c>
      <c r="F93" s="7" t="s">
        <v>83</v>
      </c>
      <c r="G93" s="1">
        <v>5</v>
      </c>
      <c r="H93" s="9">
        <f t="shared" si="84"/>
        <v>11.3748815780313</v>
      </c>
      <c r="I93" s="9">
        <f t="shared" si="85"/>
        <v>284.52488157803128</v>
      </c>
      <c r="J93" s="9">
        <f t="shared" si="86"/>
        <v>7.2462648689931713E-2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17.615212273305172</v>
      </c>
      <c r="O93" s="9">
        <f t="shared" si="102"/>
        <v>6.2323914354371119</v>
      </c>
      <c r="P93" s="9">
        <f t="shared" si="89"/>
        <v>0.45161559108421867</v>
      </c>
      <c r="Q93" s="12">
        <f t="shared" si="90"/>
        <v>0.20322701598789841</v>
      </c>
      <c r="R93" s="9">
        <f t="shared" si="91"/>
        <v>2.3873737500000001</v>
      </c>
      <c r="S93" s="13">
        <f t="shared" si="92"/>
        <v>8.5125764655784794E-2</v>
      </c>
      <c r="T93" s="2">
        <f t="shared" si="93"/>
        <v>0.51</v>
      </c>
      <c r="U93" s="14">
        <f t="shared" si="94"/>
        <v>4.3414139974450247E-2</v>
      </c>
      <c r="V93" s="2">
        <v>220.1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118</v>
      </c>
      <c r="AC93" s="2">
        <v>0.26</v>
      </c>
      <c r="AD93" s="2">
        <v>43</v>
      </c>
      <c r="AE93" s="2">
        <v>0.02</v>
      </c>
      <c r="AF93" s="2">
        <v>1.5</v>
      </c>
      <c r="AG93" s="2">
        <v>0.01</v>
      </c>
      <c r="AH93" s="2"/>
      <c r="AI93" s="2"/>
      <c r="AJ93" s="1">
        <f t="shared" si="95"/>
        <v>5.8690363202296744E-2</v>
      </c>
      <c r="AK93" s="9">
        <f t="shared" si="96"/>
        <v>10.4025</v>
      </c>
      <c r="AL93" s="1">
        <f t="shared" si="97"/>
        <v>0.45</v>
      </c>
      <c r="AM93" s="17">
        <f t="shared" si="98"/>
        <v>2603836.6666666665</v>
      </c>
      <c r="AN93" s="1">
        <f t="shared" si="99"/>
        <v>15897112950.349083</v>
      </c>
    </row>
    <row r="94" spans="1:48" x14ac:dyDescent="0.15">
      <c r="C94" s="7">
        <v>5</v>
      </c>
      <c r="D94" s="7">
        <f t="shared" si="100"/>
        <v>16.2696303324581</v>
      </c>
      <c r="E94" s="10">
        <f t="shared" si="101"/>
        <v>11.3748815780313</v>
      </c>
      <c r="F94" s="7" t="s">
        <v>85</v>
      </c>
      <c r="G94" s="1">
        <v>6</v>
      </c>
      <c r="H94" s="9">
        <f t="shared" si="84"/>
        <v>16.2696303324581</v>
      </c>
      <c r="I94" s="9">
        <f t="shared" si="85"/>
        <v>289.4196303324581</v>
      </c>
      <c r="J94" s="9">
        <f t="shared" si="86"/>
        <v>0.12926059369695655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11.086050844352894</v>
      </c>
      <c r="P94" s="9">
        <f t="shared" si="89"/>
        <v>1.4329895138957016</v>
      </c>
      <c r="Q94" s="12">
        <f t="shared" si="90"/>
        <v>0.64484528125306573</v>
      </c>
      <c r="R94" s="9">
        <f t="shared" si="91"/>
        <v>2.3873737500000001</v>
      </c>
      <c r="S94" s="13">
        <f t="shared" si="92"/>
        <v>0.27010654752028906</v>
      </c>
      <c r="T94" s="2">
        <f t="shared" si="93"/>
        <v>0.51</v>
      </c>
      <c r="U94" s="14">
        <f t="shared" si="94"/>
        <v>0.13775433923534741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8.7987933279457253E-2</v>
      </c>
      <c r="AK94" s="9">
        <f t="shared" si="96"/>
        <v>10.4025</v>
      </c>
      <c r="AL94" s="1">
        <f t="shared" si="97"/>
        <v>0.45</v>
      </c>
      <c r="AM94" s="17">
        <f t="shared" si="98"/>
        <v>2603836.6666666665</v>
      </c>
      <c r="AN94" s="1">
        <f t="shared" si="99"/>
        <v>23832773172.488617</v>
      </c>
    </row>
    <row r="95" spans="1:48" x14ac:dyDescent="0.15">
      <c r="C95" s="7">
        <v>6</v>
      </c>
      <c r="D95" s="7">
        <f t="shared" si="100"/>
        <v>20.2849432469636</v>
      </c>
      <c r="E95" s="10">
        <f t="shared" si="101"/>
        <v>16.2696303324581</v>
      </c>
      <c r="F95" s="7" t="s">
        <v>83</v>
      </c>
      <c r="G95" s="1">
        <v>7</v>
      </c>
      <c r="H95" s="9">
        <f t="shared" si="84"/>
        <v>20.2849432469636</v>
      </c>
      <c r="I95" s="9">
        <f t="shared" si="85"/>
        <v>293.4349432469636</v>
      </c>
      <c r="J95" s="9">
        <f t="shared" si="86"/>
        <v>0.20483158463739121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14.95833633045719</v>
      </c>
      <c r="P95" s="9">
        <f t="shared" si="89"/>
        <v>3.0639397341066057</v>
      </c>
      <c r="Q95" s="12">
        <f t="shared" si="90"/>
        <v>1.3787728803479726</v>
      </c>
      <c r="R95" s="9">
        <f t="shared" si="91"/>
        <v>2.3873737500000001</v>
      </c>
      <c r="S95" s="13">
        <f t="shared" si="92"/>
        <v>0.5775270337742352</v>
      </c>
      <c r="T95" s="2">
        <f t="shared" si="93"/>
        <v>0.51</v>
      </c>
      <c r="U95" s="14">
        <f t="shared" si="94"/>
        <v>0.29453878722485993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0.13525844434829526</v>
      </c>
      <c r="AK95" s="9">
        <f t="shared" si="96"/>
        <v>10.4025</v>
      </c>
      <c r="AL95" s="1">
        <f t="shared" si="97"/>
        <v>0.45</v>
      </c>
      <c r="AM95" s="17">
        <f t="shared" si="98"/>
        <v>2603836.6666666665</v>
      </c>
      <c r="AN95" s="1">
        <f t="shared" si="99"/>
        <v>36636658046.941689</v>
      </c>
    </row>
    <row r="96" spans="1:48" x14ac:dyDescent="0.15">
      <c r="C96" s="7">
        <v>7</v>
      </c>
      <c r="D96" s="7">
        <f t="shared" si="100"/>
        <v>23.845596280097499</v>
      </c>
      <c r="E96" s="10">
        <f t="shared" si="101"/>
        <v>20.2849432469636</v>
      </c>
      <c r="F96" s="7" t="s">
        <v>83</v>
      </c>
      <c r="G96" s="1">
        <v>8</v>
      </c>
      <c r="H96" s="9">
        <f t="shared" si="84"/>
        <v>23.845596280097499</v>
      </c>
      <c r="I96" s="9">
        <f t="shared" si="85"/>
        <v>296.99559628009746</v>
      </c>
      <c r="J96" s="9">
        <f t="shared" si="86"/>
        <v>0.30490654676752194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17.199671596350584</v>
      </c>
      <c r="P96" s="9">
        <f t="shared" si="89"/>
        <v>5.2442924719786879</v>
      </c>
      <c r="Q96" s="12">
        <f t="shared" si="90"/>
        <v>2.3599316123904095</v>
      </c>
      <c r="R96" s="9">
        <f t="shared" si="91"/>
        <v>2.3873737500000001</v>
      </c>
      <c r="S96" s="13">
        <f t="shared" si="92"/>
        <v>0.98850530311410578</v>
      </c>
      <c r="T96" s="2">
        <f t="shared" si="93"/>
        <v>0.51</v>
      </c>
      <c r="U96" s="14">
        <f t="shared" si="94"/>
        <v>0.50413770458819396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0.19845251793334048</v>
      </c>
      <c r="AK96" s="9">
        <f t="shared" si="96"/>
        <v>10.4025</v>
      </c>
      <c r="AL96" s="1">
        <f t="shared" si="97"/>
        <v>0.45</v>
      </c>
      <c r="AM96" s="17">
        <f t="shared" si="98"/>
        <v>2603836.6666666665</v>
      </c>
      <c r="AN96" s="1">
        <f t="shared" si="99"/>
        <v>53753664498.433914</v>
      </c>
    </row>
    <row r="97" spans="1:50" x14ac:dyDescent="0.15">
      <c r="C97" s="7">
        <v>8</v>
      </c>
      <c r="D97" s="7">
        <f t="shared" si="100"/>
        <v>23.389213897083501</v>
      </c>
      <c r="E97" s="10">
        <f t="shared" si="101"/>
        <v>23.845596280097499</v>
      </c>
      <c r="F97" s="7" t="s">
        <v>83</v>
      </c>
      <c r="G97" s="1">
        <v>9</v>
      </c>
      <c r="H97" s="9">
        <f t="shared" si="84"/>
        <v>23.389213897083501</v>
      </c>
      <c r="I97" s="9">
        <f t="shared" si="85"/>
        <v>296.53921389708347</v>
      </c>
      <c r="J97" s="9">
        <f t="shared" si="86"/>
        <v>0.28990386360216974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17.260654124371897</v>
      </c>
      <c r="P97" s="9">
        <f t="shared" si="89"/>
        <v>5.0039303189561393</v>
      </c>
      <c r="Q97" s="12">
        <f t="shared" si="90"/>
        <v>2.2517686435302626</v>
      </c>
      <c r="R97" s="9">
        <f t="shared" si="91"/>
        <v>2.3873737500000001</v>
      </c>
      <c r="S97" s="13">
        <f t="shared" si="92"/>
        <v>0.94319904603552862</v>
      </c>
      <c r="T97" s="2">
        <f t="shared" si="93"/>
        <v>0.51</v>
      </c>
      <c r="U97" s="14">
        <f t="shared" si="94"/>
        <v>0.48103151347811962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0.19148600131365306</v>
      </c>
      <c r="AK97" s="9">
        <f t="shared" si="96"/>
        <v>10.4025</v>
      </c>
      <c r="AL97" s="1">
        <f t="shared" si="97"/>
        <v>0.45</v>
      </c>
      <c r="AM97" s="17">
        <f t="shared" si="98"/>
        <v>2603836.6666666665</v>
      </c>
      <c r="AN97" s="1">
        <f t="shared" si="99"/>
        <v>51866685179.666962</v>
      </c>
    </row>
    <row r="98" spans="1:50" x14ac:dyDescent="0.15">
      <c r="C98" s="7">
        <v>9</v>
      </c>
      <c r="D98" s="7">
        <f t="shared" si="100"/>
        <v>19.539289511626301</v>
      </c>
      <c r="E98" s="10">
        <f t="shared" si="101"/>
        <v>23.389213897083501</v>
      </c>
      <c r="F98" s="7" t="s">
        <v>83</v>
      </c>
      <c r="G98" s="1">
        <v>10</v>
      </c>
      <c r="H98" s="9">
        <f t="shared" si="84"/>
        <v>19.539289511626301</v>
      </c>
      <c r="I98" s="9">
        <f t="shared" si="85"/>
        <v>292.68928951162627</v>
      </c>
      <c r="J98" s="9">
        <f t="shared" si="86"/>
        <v>0.18822791493597238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17.561998805415758</v>
      </c>
      <c r="P98" s="9">
        <f t="shared" si="89"/>
        <v>3.305658417251446</v>
      </c>
      <c r="Q98" s="12">
        <f t="shared" si="90"/>
        <v>1.4875462877631507</v>
      </c>
      <c r="R98" s="9">
        <f t="shared" si="91"/>
        <v>2.3873737500000001</v>
      </c>
      <c r="S98" s="13">
        <f t="shared" si="92"/>
        <v>0.62308898544400537</v>
      </c>
      <c r="T98" s="2">
        <f t="shared" si="93"/>
        <v>0.51</v>
      </c>
      <c r="U98" s="14">
        <f t="shared" si="94"/>
        <v>0.31777538257644272</v>
      </c>
      <c r="V98" s="2">
        <v>220.1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0.14141027784679749</v>
      </c>
      <c r="AK98" s="9">
        <f t="shared" si="96"/>
        <v>10.4025</v>
      </c>
      <c r="AL98" s="1">
        <f t="shared" si="97"/>
        <v>0.45</v>
      </c>
      <c r="AM98" s="17">
        <f t="shared" si="98"/>
        <v>2603836.6666666665</v>
      </c>
      <c r="AN98" s="1">
        <f t="shared" si="99"/>
        <v>38302968947.767807</v>
      </c>
    </row>
    <row r="99" spans="1:50" x14ac:dyDescent="0.15">
      <c r="C99" s="7">
        <v>10</v>
      </c>
      <c r="D99" s="7">
        <f t="shared" si="100"/>
        <v>15.661088777624901</v>
      </c>
      <c r="E99" s="10">
        <f t="shared" si="101"/>
        <v>19.539289511626301</v>
      </c>
      <c r="F99" s="7" t="s">
        <v>83</v>
      </c>
      <c r="G99" s="1">
        <v>11</v>
      </c>
      <c r="H99" s="9">
        <f t="shared" si="84"/>
        <v>15.661088777624901</v>
      </c>
      <c r="I99" s="9">
        <f t="shared" si="85"/>
        <v>288.81108877762489</v>
      </c>
      <c r="J99" s="9">
        <f t="shared" si="86"/>
        <v>0.12041497127520293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13.543523368756096</v>
      </c>
      <c r="O99" s="9">
        <f t="shared" si="102"/>
        <v>6.018092019408213</v>
      </c>
      <c r="P99" s="9">
        <f t="shared" si="89"/>
        <v>0.72466837764856795</v>
      </c>
      <c r="Q99" s="12">
        <f t="shared" si="90"/>
        <v>0.32610076994185561</v>
      </c>
      <c r="R99" s="9">
        <f t="shared" si="91"/>
        <v>2.3873737500000001</v>
      </c>
      <c r="S99" s="13">
        <f t="shared" si="92"/>
        <v>0.13659393295325276</v>
      </c>
      <c r="T99" s="2">
        <f t="shared" si="93"/>
        <v>0.51</v>
      </c>
      <c r="U99" s="14">
        <f t="shared" si="94"/>
        <v>6.9662905806158901E-2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5.1340366100556908E-2</v>
      </c>
      <c r="AK99" s="9">
        <f t="shared" si="96"/>
        <v>10.4025</v>
      </c>
      <c r="AL99" s="1">
        <f t="shared" si="97"/>
        <v>0.45</v>
      </c>
      <c r="AM99" s="17">
        <f t="shared" si="98"/>
        <v>2603836.6666666665</v>
      </c>
      <c r="AN99" s="1">
        <f t="shared" si="99"/>
        <v>13906262532.396242</v>
      </c>
    </row>
    <row r="100" spans="1:50" x14ac:dyDescent="0.15">
      <c r="C100" s="7">
        <v>11</v>
      </c>
      <c r="D100" s="7">
        <f t="shared" si="100"/>
        <v>9.2717476166175405</v>
      </c>
      <c r="E100" s="10">
        <f t="shared" si="101"/>
        <v>15.661088777624901</v>
      </c>
      <c r="F100" s="7" t="s">
        <v>85</v>
      </c>
      <c r="G100" s="1">
        <v>12</v>
      </c>
      <c r="H100" s="9">
        <f t="shared" si="84"/>
        <v>9.2717476166175405</v>
      </c>
      <c r="I100" s="9">
        <f t="shared" si="85"/>
        <v>282.42174761661749</v>
      </c>
      <c r="J100" s="9">
        <f t="shared" si="86"/>
        <v>5.6161595259061295E-2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10.598698641759645</v>
      </c>
      <c r="P100" s="9">
        <f t="shared" si="89"/>
        <v>0.59523982339126791</v>
      </c>
      <c r="Q100" s="12">
        <f t="shared" si="90"/>
        <v>0.26785792052607055</v>
      </c>
      <c r="R100" s="9">
        <f t="shared" si="91"/>
        <v>2.3873737500000001</v>
      </c>
      <c r="S100" s="13">
        <f t="shared" si="92"/>
        <v>0.11219773214230513</v>
      </c>
      <c r="T100" s="2">
        <f t="shared" si="93"/>
        <v>0.51</v>
      </c>
      <c r="U100" s="14">
        <f t="shared" si="94"/>
        <v>5.7220843392575618E-2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4.7589084282861543E-2</v>
      </c>
      <c r="AK100" s="9">
        <f t="shared" si="96"/>
        <v>10.4025</v>
      </c>
      <c r="AL100" s="1">
        <f t="shared" si="97"/>
        <v>0.45</v>
      </c>
      <c r="AM100" s="17">
        <f t="shared" si="98"/>
        <v>2603836.6666666665</v>
      </c>
      <c r="AN100" s="1">
        <f t="shared" si="99"/>
        <v>12890174924.300465</v>
      </c>
      <c r="AO100" s="1">
        <f>SUM(AN89:AN100)</f>
        <v>300984993154.63318</v>
      </c>
    </row>
    <row r="101" spans="1:50" x14ac:dyDescent="0.15">
      <c r="C101" s="7">
        <v>12</v>
      </c>
      <c r="D101" s="7">
        <f t="shared" si="100"/>
        <v>8.3550388829408799</v>
      </c>
      <c r="E101" s="10">
        <f t="shared" si="101"/>
        <v>9.2717476166175405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7.0363132419354804</v>
      </c>
      <c r="E105" s="7"/>
      <c r="F105" s="7"/>
      <c r="G105" s="1">
        <v>1</v>
      </c>
      <c r="H105" s="9">
        <f t="shared" ref="H105:H116" si="103">E106</f>
        <v>7.0363132419354804</v>
      </c>
      <c r="I105" s="9">
        <f t="shared" ref="I105:I116" si="104">H105+273.15</f>
        <v>280.18631324193547</v>
      </c>
      <c r="J105" s="9">
        <f t="shared" ref="J105:J116" si="105">EXP(($C$15*(I105-$C$13))/($C$16*I105*$C$13))</f>
        <v>4.2656082274573272E-2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2.7636458031557089E-2</v>
      </c>
      <c r="Q105" s="12">
        <f t="shared" ref="Q105:Q116" si="109">P105*$B$107</f>
        <v>8.2909374094671268E-3</v>
      </c>
      <c r="R105" s="9">
        <f t="shared" ref="R105:R116" si="110">L105*$B$107</f>
        <v>0.19436706250000002</v>
      </c>
      <c r="S105" s="13">
        <f t="shared" ref="S105:S116" si="111">Q105/R105</f>
        <v>4.2656082274573272E-2</v>
      </c>
      <c r="T105" s="2">
        <f t="shared" ref="T105:T116" si="112">$B$106/100</f>
        <v>0.01</v>
      </c>
      <c r="U105" s="14">
        <f t="shared" ref="U105:U116" si="113">S105*T105</f>
        <v>4.2656082274573274E-4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5.916560822745733E-3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5.65815841726622</v>
      </c>
      <c r="E106" s="10">
        <f t="shared" ref="E106:E117" si="122">D105</f>
        <v>7.0363132419354804</v>
      </c>
      <c r="F106" s="7" t="s">
        <v>83</v>
      </c>
      <c r="G106" s="1">
        <v>2</v>
      </c>
      <c r="H106" s="9">
        <f t="shared" si="103"/>
        <v>5.65815841726622</v>
      </c>
      <c r="I106" s="9">
        <f t="shared" si="104"/>
        <v>278.80815841726621</v>
      </c>
      <c r="J106" s="9">
        <f t="shared" si="105"/>
        <v>3.5923594574702594E-2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1.2681439586351098</v>
      </c>
      <c r="P106" s="9">
        <f t="shared" si="108"/>
        <v>4.5556289432366101E-2</v>
      </c>
      <c r="Q106" s="12">
        <f t="shared" si="109"/>
        <v>1.366688682970983E-2</v>
      </c>
      <c r="R106" s="9">
        <f t="shared" si="110"/>
        <v>0.19436706250000002</v>
      </c>
      <c r="S106" s="13">
        <f t="shared" si="111"/>
        <v>7.031482934362826E-2</v>
      </c>
      <c r="T106" s="2">
        <f t="shared" si="112"/>
        <v>0.01</v>
      </c>
      <c r="U106" s="14">
        <f t="shared" si="113"/>
        <v>7.0314829343628266E-4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6.193148293436283E-3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8.2642025796512293</v>
      </c>
      <c r="E107" s="10">
        <f t="shared" si="122"/>
        <v>5.65815841726622</v>
      </c>
      <c r="F107" s="7" t="s">
        <v>83</v>
      </c>
      <c r="G107" s="1">
        <v>3</v>
      </c>
      <c r="H107" s="9">
        <f t="shared" si="103"/>
        <v>8.2642025796512293</v>
      </c>
      <c r="I107" s="9">
        <f t="shared" si="104"/>
        <v>281.4142025796512</v>
      </c>
      <c r="J107" s="9">
        <f t="shared" si="105"/>
        <v>4.9640091353054153E-2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1.8704778775360773</v>
      </c>
      <c r="P107" s="9">
        <f t="shared" si="108"/>
        <v>9.285069271475771E-2</v>
      </c>
      <c r="Q107" s="12">
        <f t="shared" si="109"/>
        <v>2.7855207814427314E-2</v>
      </c>
      <c r="R107" s="9">
        <f t="shared" si="110"/>
        <v>0.19436706250000002</v>
      </c>
      <c r="S107" s="13">
        <f t="shared" si="111"/>
        <v>0.14331238768619714</v>
      </c>
      <c r="T107" s="2">
        <f t="shared" si="112"/>
        <v>0.01</v>
      </c>
      <c r="U107" s="14">
        <f t="shared" si="113"/>
        <v>1.4331238768619714E-3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6.9231238768619717E-3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10.6522715534549</v>
      </c>
      <c r="E108" s="10">
        <f t="shared" si="122"/>
        <v>8.2642025796512293</v>
      </c>
      <c r="F108" s="7" t="s">
        <v>83</v>
      </c>
      <c r="G108" s="1">
        <v>4</v>
      </c>
      <c r="H108" s="9">
        <f t="shared" si="103"/>
        <v>10.6522715534549</v>
      </c>
      <c r="I108" s="9">
        <f t="shared" si="104"/>
        <v>283.80227155345489</v>
      </c>
      <c r="J108" s="9">
        <f t="shared" si="105"/>
        <v>6.6416003618783692E-2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2.425517393154653</v>
      </c>
      <c r="P108" s="9">
        <f t="shared" si="108"/>
        <v>0.16109317196118222</v>
      </c>
      <c r="Q108" s="12">
        <f t="shared" si="109"/>
        <v>4.8327951588354665E-2</v>
      </c>
      <c r="R108" s="9">
        <f t="shared" si="110"/>
        <v>0.19436706250000002</v>
      </c>
      <c r="S108" s="13">
        <f t="shared" si="111"/>
        <v>0.24864270194110002</v>
      </c>
      <c r="T108" s="2">
        <f t="shared" si="112"/>
        <v>0.01</v>
      </c>
      <c r="U108" s="14">
        <f t="shared" si="113"/>
        <v>2.4864270194110004E-3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7.9764270194110018E-3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11.3748815780313</v>
      </c>
      <c r="E109" s="10">
        <f t="shared" si="122"/>
        <v>10.6522715534549</v>
      </c>
      <c r="F109" s="7" t="s">
        <v>83</v>
      </c>
      <c r="G109" s="1">
        <v>5</v>
      </c>
      <c r="H109" s="9">
        <f t="shared" si="103"/>
        <v>11.3748815780313</v>
      </c>
      <c r="I109" s="9">
        <f t="shared" si="104"/>
        <v>284.52488157803128</v>
      </c>
      <c r="J109" s="9">
        <f t="shared" si="105"/>
        <v>7.2462648689931713E-2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2.1512030101337971</v>
      </c>
      <c r="O109" s="9">
        <f t="shared" si="123"/>
        <v>0.76111141939300708</v>
      </c>
      <c r="P109" s="9">
        <f t="shared" si="108"/>
        <v>5.5152149397370752E-2</v>
      </c>
      <c r="Q109" s="12">
        <f t="shared" si="109"/>
        <v>1.6545644819211225E-2</v>
      </c>
      <c r="R109" s="9">
        <f t="shared" si="110"/>
        <v>0.19436706250000002</v>
      </c>
      <c r="S109" s="13">
        <f t="shared" si="111"/>
        <v>8.5125764655784836E-2</v>
      </c>
      <c r="T109" s="2">
        <f t="shared" si="112"/>
        <v>0.01</v>
      </c>
      <c r="U109" s="14">
        <f t="shared" si="113"/>
        <v>8.512576465578484E-4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6.3412576465578484E-3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16.2696303324581</v>
      </c>
      <c r="E110" s="10">
        <f t="shared" si="122"/>
        <v>11.3748815780313</v>
      </c>
      <c r="F110" s="7" t="s">
        <v>85</v>
      </c>
      <c r="G110" s="1">
        <v>6</v>
      </c>
      <c r="H110" s="9">
        <f t="shared" si="103"/>
        <v>16.2696303324581</v>
      </c>
      <c r="I110" s="9">
        <f t="shared" si="104"/>
        <v>289.4196303324581</v>
      </c>
      <c r="J110" s="9">
        <f t="shared" si="105"/>
        <v>0.12926059369695655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1.3538494783289698</v>
      </c>
      <c r="P110" s="9">
        <f t="shared" si="108"/>
        <v>0.17499938734511755</v>
      </c>
      <c r="Q110" s="12">
        <f t="shared" si="109"/>
        <v>5.2499816203535263E-2</v>
      </c>
      <c r="R110" s="9">
        <f t="shared" si="110"/>
        <v>0.19436706250000002</v>
      </c>
      <c r="S110" s="13">
        <f t="shared" si="111"/>
        <v>0.27010654752028912</v>
      </c>
      <c r="T110" s="2">
        <f t="shared" si="112"/>
        <v>0.01</v>
      </c>
      <c r="U110" s="14">
        <f t="shared" si="113"/>
        <v>2.7010654752028912E-3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1.265106547520289E-2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20.2849432469636</v>
      </c>
      <c r="E111" s="10">
        <f t="shared" si="122"/>
        <v>16.2696303324581</v>
      </c>
      <c r="F111" s="7" t="s">
        <v>83</v>
      </c>
      <c r="G111" s="1">
        <v>7</v>
      </c>
      <c r="H111" s="9">
        <f t="shared" si="103"/>
        <v>20.2849432469636</v>
      </c>
      <c r="I111" s="9">
        <f t="shared" si="104"/>
        <v>293.4349432469636</v>
      </c>
      <c r="J111" s="9">
        <f t="shared" si="105"/>
        <v>0.20483158463739121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1.8267402993171857</v>
      </c>
      <c r="P111" s="9">
        <f t="shared" si="108"/>
        <v>0.37417411023012148</v>
      </c>
      <c r="Q111" s="12">
        <f t="shared" si="109"/>
        <v>0.11225223306903644</v>
      </c>
      <c r="R111" s="9">
        <f t="shared" si="110"/>
        <v>0.19436706250000002</v>
      </c>
      <c r="S111" s="13">
        <f t="shared" si="111"/>
        <v>0.57752703377423542</v>
      </c>
      <c r="T111" s="2">
        <f t="shared" si="112"/>
        <v>0.01</v>
      </c>
      <c r="U111" s="14">
        <f t="shared" si="113"/>
        <v>5.7752703377423539E-3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1.5725270337742354E-2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23.845596280097499</v>
      </c>
      <c r="E112" s="10">
        <f t="shared" si="122"/>
        <v>20.2849432469636</v>
      </c>
      <c r="F112" s="7" t="s">
        <v>83</v>
      </c>
      <c r="G112" s="1">
        <v>8</v>
      </c>
      <c r="H112" s="9">
        <f t="shared" si="103"/>
        <v>23.845596280097499</v>
      </c>
      <c r="I112" s="9">
        <f t="shared" si="104"/>
        <v>296.99559628009746</v>
      </c>
      <c r="J112" s="9">
        <f t="shared" si="105"/>
        <v>0.30490654676752194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2.1004563974203978</v>
      </c>
      <c r="P112" s="9">
        <f t="shared" si="108"/>
        <v>0.64044290677320315</v>
      </c>
      <c r="Q112" s="12">
        <f t="shared" si="109"/>
        <v>0.19213287203196094</v>
      </c>
      <c r="R112" s="9">
        <f t="shared" si="110"/>
        <v>0.19436706250000002</v>
      </c>
      <c r="S112" s="13">
        <f t="shared" si="111"/>
        <v>0.98850530311410623</v>
      </c>
      <c r="T112" s="2">
        <f t="shared" si="112"/>
        <v>0.01</v>
      </c>
      <c r="U112" s="14">
        <f t="shared" si="113"/>
        <v>9.8850530311410632E-3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1.9835053031141064E-2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23.389213897083501</v>
      </c>
      <c r="E113" s="10">
        <f t="shared" si="122"/>
        <v>23.845596280097499</v>
      </c>
      <c r="F113" s="7" t="s">
        <v>83</v>
      </c>
      <c r="G113" s="1">
        <v>9</v>
      </c>
      <c r="H113" s="9">
        <f t="shared" si="103"/>
        <v>23.389213897083501</v>
      </c>
      <c r="I113" s="9">
        <f t="shared" si="104"/>
        <v>296.53921389708347</v>
      </c>
      <c r="J113" s="9">
        <f t="shared" si="105"/>
        <v>0.28990386360216974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2.107903698980528</v>
      </c>
      <c r="P113" s="9">
        <f t="shared" si="108"/>
        <v>0.61108942643576003</v>
      </c>
      <c r="Q113" s="12">
        <f t="shared" si="109"/>
        <v>0.18332682793072799</v>
      </c>
      <c r="R113" s="9">
        <f t="shared" si="110"/>
        <v>0.19436706250000002</v>
      </c>
      <c r="S113" s="13">
        <f t="shared" si="111"/>
        <v>0.94319904603552862</v>
      </c>
      <c r="T113" s="2">
        <f t="shared" si="112"/>
        <v>0.01</v>
      </c>
      <c r="U113" s="14">
        <f t="shared" si="113"/>
        <v>9.4319904603552863E-3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1.9381990460355287E-2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19.539289511626301</v>
      </c>
      <c r="E114" s="10">
        <f t="shared" si="122"/>
        <v>23.389213897083501</v>
      </c>
      <c r="F114" s="7" t="s">
        <v>83</v>
      </c>
      <c r="G114" s="1">
        <v>10</v>
      </c>
      <c r="H114" s="9">
        <f t="shared" si="103"/>
        <v>19.539289511626301</v>
      </c>
      <c r="I114" s="9">
        <f t="shared" si="104"/>
        <v>292.68928951162627</v>
      </c>
      <c r="J114" s="9">
        <f t="shared" si="105"/>
        <v>0.18822791493597238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2.1447044808781017</v>
      </c>
      <c r="P114" s="9">
        <f t="shared" si="108"/>
        <v>0.40369325258952216</v>
      </c>
      <c r="Q114" s="12">
        <f t="shared" si="109"/>
        <v>0.12110797577685664</v>
      </c>
      <c r="R114" s="9">
        <f t="shared" si="110"/>
        <v>0.19436706250000002</v>
      </c>
      <c r="S114" s="13">
        <f t="shared" si="111"/>
        <v>0.62308898544400559</v>
      </c>
      <c r="T114" s="2">
        <f t="shared" si="112"/>
        <v>0.01</v>
      </c>
      <c r="U114" s="14">
        <f t="shared" si="113"/>
        <v>6.2308898544400559E-3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1.6180889854440057E-2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15.661088777624901</v>
      </c>
      <c r="E115" s="10">
        <f t="shared" si="122"/>
        <v>19.539289511626301</v>
      </c>
      <c r="F115" s="7" t="s">
        <v>83</v>
      </c>
      <c r="G115" s="1">
        <v>11</v>
      </c>
      <c r="H115" s="9">
        <f t="shared" si="103"/>
        <v>15.661088777624901</v>
      </c>
      <c r="I115" s="9">
        <f t="shared" si="104"/>
        <v>288.81108877762489</v>
      </c>
      <c r="J115" s="9">
        <f t="shared" si="105"/>
        <v>0.12041497127520293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1.6539606668741504</v>
      </c>
      <c r="O115" s="9">
        <f t="shared" si="123"/>
        <v>0.73494076974776257</v>
      </c>
      <c r="P115" s="9">
        <f t="shared" si="108"/>
        <v>8.8497871678152359E-2</v>
      </c>
      <c r="Q115" s="12">
        <f t="shared" si="109"/>
        <v>2.6549361503445706E-2</v>
      </c>
      <c r="R115" s="9">
        <f t="shared" si="110"/>
        <v>0.19436706250000002</v>
      </c>
      <c r="S115" s="13">
        <f t="shared" si="111"/>
        <v>0.13659393295325284</v>
      </c>
      <c r="T115" s="2">
        <f t="shared" si="112"/>
        <v>0.01</v>
      </c>
      <c r="U115" s="14">
        <f t="shared" si="113"/>
        <v>1.3659393295325285E-3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6.855939329532529E-3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9.2717476166175405</v>
      </c>
      <c r="E116" s="10">
        <f t="shared" si="122"/>
        <v>15.661088777624901</v>
      </c>
      <c r="F116" s="7" t="s">
        <v>85</v>
      </c>
      <c r="G116" s="1">
        <v>12</v>
      </c>
      <c r="H116" s="9">
        <f t="shared" si="103"/>
        <v>9.2717476166175405</v>
      </c>
      <c r="I116" s="9">
        <f t="shared" si="104"/>
        <v>282.42174761661749</v>
      </c>
      <c r="J116" s="9">
        <f t="shared" si="105"/>
        <v>5.6161595259061295E-2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1.2943331064029435</v>
      </c>
      <c r="P116" s="9">
        <f t="shared" si="108"/>
        <v>7.2691812052205637E-2</v>
      </c>
      <c r="Q116" s="12">
        <f t="shared" si="109"/>
        <v>2.180754361566169E-2</v>
      </c>
      <c r="R116" s="9">
        <f t="shared" si="110"/>
        <v>0.19436706250000002</v>
      </c>
      <c r="S116" s="13">
        <f t="shared" si="111"/>
        <v>0.11219773214230518</v>
      </c>
      <c r="T116" s="2">
        <f t="shared" si="112"/>
        <v>0.01</v>
      </c>
      <c r="U116" s="14">
        <f t="shared" si="113"/>
        <v>1.1219773214230517E-3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6.611977321423052E-3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8.3550388829408799</v>
      </c>
      <c r="E117" s="10">
        <f t="shared" si="122"/>
        <v>9.2717476166175405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7.0363132419354804</v>
      </c>
      <c r="E121" s="7"/>
      <c r="F121" s="7"/>
      <c r="G121" s="1">
        <v>1</v>
      </c>
      <c r="H121" s="9">
        <f t="shared" ref="H121:H132" si="124">E122</f>
        <v>7.0363132419354804</v>
      </c>
      <c r="I121" s="9">
        <f t="shared" ref="I121:I132" si="125">H121+273.15</f>
        <v>280.18631324193547</v>
      </c>
      <c r="J121" s="9">
        <f t="shared" ref="J121:J132" si="126">EXP(($C$15*(I121-$C$13))/($C$16*I121*$C$13))</f>
        <v>4.2656082274573272E-2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1.214418662357101E-2</v>
      </c>
      <c r="Q121" s="12">
        <f t="shared" ref="Q121:Q132" si="130">P121*$B$123</f>
        <v>4.0075815857784332E-3</v>
      </c>
      <c r="R121" s="9">
        <f t="shared" ref="R121:R132" si="131">L121*$B$123</f>
        <v>9.3951000000000007E-2</v>
      </c>
      <c r="S121" s="13">
        <f t="shared" ref="S121:S132" si="132">Q121/R121</f>
        <v>4.2656082274573265E-2</v>
      </c>
      <c r="T121" s="2">
        <f t="shared" ref="T121:T132" si="133">$B$122/100</f>
        <v>0.01</v>
      </c>
      <c r="U121" s="14">
        <f t="shared" ref="U121:U132" si="134">S121*T121</f>
        <v>4.2656082274573264E-4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5.916560822745733E-3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5.65815841726622</v>
      </c>
      <c r="E122" s="10">
        <f t="shared" ref="E122:E133" si="145">D121</f>
        <v>7.0363132419354804</v>
      </c>
      <c r="F122" s="7" t="s">
        <v>83</v>
      </c>
      <c r="G122" s="1">
        <v>2</v>
      </c>
      <c r="H122" s="9">
        <f t="shared" si="124"/>
        <v>5.65815841726622</v>
      </c>
      <c r="I122" s="9">
        <f t="shared" si="125"/>
        <v>278.80815841726621</v>
      </c>
      <c r="J122" s="9">
        <f t="shared" si="126"/>
        <v>3.5923594574702594E-2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0.55725581337642904</v>
      </c>
      <c r="P122" s="9">
        <f t="shared" si="129"/>
        <v>2.0018631914130967E-2</v>
      </c>
      <c r="Q122" s="12">
        <f t="shared" si="130"/>
        <v>6.6061485316632196E-3</v>
      </c>
      <c r="R122" s="9">
        <f t="shared" si="131"/>
        <v>9.3951000000000007E-2</v>
      </c>
      <c r="S122" s="13">
        <f t="shared" si="132"/>
        <v>7.031482934362826E-2</v>
      </c>
      <c r="T122" s="2">
        <f t="shared" si="133"/>
        <v>0.01</v>
      </c>
      <c r="U122" s="14">
        <f t="shared" si="134"/>
        <v>7.0314829343628266E-4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6.193148293436283E-3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8.2642025796512293</v>
      </c>
      <c r="E123" s="10">
        <f t="shared" si="145"/>
        <v>5.65815841726622</v>
      </c>
      <c r="F123" s="7" t="s">
        <v>83</v>
      </c>
      <c r="G123" s="1">
        <v>3</v>
      </c>
      <c r="H123" s="9">
        <f t="shared" si="124"/>
        <v>8.2642025796512293</v>
      </c>
      <c r="I123" s="9">
        <f t="shared" si="125"/>
        <v>281.4142025796512</v>
      </c>
      <c r="J123" s="9">
        <f t="shared" si="126"/>
        <v>4.9640091353054153E-2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0.82193718146229811</v>
      </c>
      <c r="P123" s="9">
        <f t="shared" si="129"/>
        <v>4.0801036774260328E-2</v>
      </c>
      <c r="Q123" s="12">
        <f t="shared" si="130"/>
        <v>1.3464342135505909E-2</v>
      </c>
      <c r="R123" s="9">
        <f t="shared" si="131"/>
        <v>9.3951000000000007E-2</v>
      </c>
      <c r="S123" s="13">
        <f t="shared" si="132"/>
        <v>0.14331238768619714</v>
      </c>
      <c r="T123" s="2">
        <f t="shared" si="133"/>
        <v>0.01</v>
      </c>
      <c r="U123" s="14">
        <f t="shared" si="134"/>
        <v>1.4331238768619714E-3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6.9231238768619717E-3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10.6522715534549</v>
      </c>
      <c r="E124" s="10">
        <f t="shared" si="145"/>
        <v>8.2642025796512293</v>
      </c>
      <c r="F124" s="7" t="s">
        <v>83</v>
      </c>
      <c r="G124" s="1">
        <v>4</v>
      </c>
      <c r="H124" s="9">
        <f t="shared" si="124"/>
        <v>10.6522715534549</v>
      </c>
      <c r="I124" s="9">
        <f t="shared" si="125"/>
        <v>283.80227155345489</v>
      </c>
      <c r="J124" s="9">
        <f t="shared" si="126"/>
        <v>6.6416003618783692E-2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1.0658361446880378</v>
      </c>
      <c r="P124" s="9">
        <f t="shared" si="129"/>
        <v>7.078857724263117E-2</v>
      </c>
      <c r="Q124" s="12">
        <f t="shared" si="130"/>
        <v>2.3360230490068287E-2</v>
      </c>
      <c r="R124" s="9">
        <f t="shared" si="131"/>
        <v>9.3951000000000007E-2</v>
      </c>
      <c r="S124" s="13">
        <f t="shared" si="132"/>
        <v>0.2486427019411</v>
      </c>
      <c r="T124" s="2">
        <f t="shared" si="133"/>
        <v>0.01</v>
      </c>
      <c r="U124" s="14">
        <f t="shared" si="134"/>
        <v>2.486427019411E-3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7.9764270194110001E-3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11.3748815780313</v>
      </c>
      <c r="E125" s="10">
        <f t="shared" si="145"/>
        <v>10.6522715534549</v>
      </c>
      <c r="F125" s="7" t="s">
        <v>83</v>
      </c>
      <c r="G125" s="1">
        <v>5</v>
      </c>
      <c r="H125" s="9">
        <f t="shared" si="124"/>
        <v>11.3748815780313</v>
      </c>
      <c r="I125" s="9">
        <f t="shared" si="125"/>
        <v>284.52488157803128</v>
      </c>
      <c r="J125" s="9">
        <f t="shared" si="126"/>
        <v>7.2462648689931713E-2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0.94529518907313625</v>
      </c>
      <c r="O125" s="9">
        <f t="shared" si="146"/>
        <v>0.33445237837227038</v>
      </c>
      <c r="P125" s="9">
        <f t="shared" si="129"/>
        <v>2.4235305197501944E-2</v>
      </c>
      <c r="Q125" s="12">
        <f t="shared" si="130"/>
        <v>7.9976507151756412E-3</v>
      </c>
      <c r="R125" s="9">
        <f t="shared" si="131"/>
        <v>9.3951000000000007E-2</v>
      </c>
      <c r="S125" s="13">
        <f t="shared" si="132"/>
        <v>8.5125764655784836E-2</v>
      </c>
      <c r="T125" s="2">
        <f t="shared" si="133"/>
        <v>0.01</v>
      </c>
      <c r="U125" s="14">
        <f t="shared" si="134"/>
        <v>8.512576465578484E-4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6.3412576465578484E-3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16.2696303324581</v>
      </c>
      <c r="E126" s="10">
        <f t="shared" si="145"/>
        <v>11.3748815780313</v>
      </c>
      <c r="F126" s="7" t="s">
        <v>85</v>
      </c>
      <c r="G126" s="1">
        <v>6</v>
      </c>
      <c r="H126" s="9">
        <f t="shared" si="124"/>
        <v>16.2696303324581</v>
      </c>
      <c r="I126" s="9">
        <f t="shared" si="125"/>
        <v>289.4196303324581</v>
      </c>
      <c r="J126" s="9">
        <f t="shared" si="126"/>
        <v>0.12926059369695655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0.59491707317476838</v>
      </c>
      <c r="P126" s="9">
        <f t="shared" si="129"/>
        <v>7.6899334079026313E-2</v>
      </c>
      <c r="Q126" s="12">
        <f t="shared" si="130"/>
        <v>2.5376780246078683E-2</v>
      </c>
      <c r="R126" s="9">
        <f t="shared" si="131"/>
        <v>9.3951000000000007E-2</v>
      </c>
      <c r="S126" s="13">
        <f t="shared" si="132"/>
        <v>0.27010654752028912</v>
      </c>
      <c r="T126" s="2">
        <f t="shared" si="133"/>
        <v>0.01</v>
      </c>
      <c r="U126" s="14">
        <f t="shared" si="134"/>
        <v>2.7010654752028912E-3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1.265106547520289E-2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20.2849432469636</v>
      </c>
      <c r="E127" s="10">
        <f t="shared" si="145"/>
        <v>16.2696303324581</v>
      </c>
      <c r="F127" s="7" t="s">
        <v>83</v>
      </c>
      <c r="G127" s="1">
        <v>7</v>
      </c>
      <c r="H127" s="9">
        <f t="shared" si="124"/>
        <v>20.2849432469636</v>
      </c>
      <c r="I127" s="9">
        <f t="shared" si="125"/>
        <v>293.4349432469636</v>
      </c>
      <c r="J127" s="9">
        <f t="shared" si="126"/>
        <v>0.20483158463739121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0.80271773909574207</v>
      </c>
      <c r="P127" s="9">
        <f t="shared" si="129"/>
        <v>0.1644219465155248</v>
      </c>
      <c r="Q127" s="12">
        <f t="shared" si="130"/>
        <v>5.4259242350123187E-2</v>
      </c>
      <c r="R127" s="9">
        <f t="shared" si="131"/>
        <v>9.3951000000000007E-2</v>
      </c>
      <c r="S127" s="13">
        <f t="shared" si="132"/>
        <v>0.57752703377423531</v>
      </c>
      <c r="T127" s="2">
        <f t="shared" si="133"/>
        <v>0.01</v>
      </c>
      <c r="U127" s="14">
        <f t="shared" si="134"/>
        <v>5.7752703377423531E-3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1.5725270337742354E-2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23.845596280097499</v>
      </c>
      <c r="E128" s="10">
        <f t="shared" si="145"/>
        <v>20.2849432469636</v>
      </c>
      <c r="F128" s="7" t="s">
        <v>83</v>
      </c>
      <c r="G128" s="1">
        <v>8</v>
      </c>
      <c r="H128" s="9">
        <f t="shared" si="124"/>
        <v>23.845596280097499</v>
      </c>
      <c r="I128" s="9">
        <f t="shared" si="125"/>
        <v>296.99559628009746</v>
      </c>
      <c r="J128" s="9">
        <f t="shared" si="126"/>
        <v>0.30490654676752194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0.92299579258021724</v>
      </c>
      <c r="P128" s="9">
        <f t="shared" si="129"/>
        <v>0.28142745979658601</v>
      </c>
      <c r="Q128" s="12">
        <f t="shared" si="130"/>
        <v>9.2871061732873392E-2</v>
      </c>
      <c r="R128" s="9">
        <f t="shared" si="131"/>
        <v>9.3951000000000007E-2</v>
      </c>
      <c r="S128" s="13">
        <f t="shared" si="132"/>
        <v>0.98850530311410612</v>
      </c>
      <c r="T128" s="2">
        <f t="shared" si="133"/>
        <v>0.01</v>
      </c>
      <c r="U128" s="14">
        <f t="shared" si="134"/>
        <v>9.8850530311410615E-3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1.983505303114106E-2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23.389213897083501</v>
      </c>
      <c r="E129" s="10">
        <f t="shared" si="145"/>
        <v>23.845596280097499</v>
      </c>
      <c r="F129" s="7" t="s">
        <v>83</v>
      </c>
      <c r="G129" s="1">
        <v>9</v>
      </c>
      <c r="H129" s="9">
        <f t="shared" si="124"/>
        <v>23.389213897083501</v>
      </c>
      <c r="I129" s="9">
        <f t="shared" si="125"/>
        <v>296.53921389708347</v>
      </c>
      <c r="J129" s="9">
        <f t="shared" si="126"/>
        <v>0.28990386360216974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0.92626833278363119</v>
      </c>
      <c r="P129" s="9">
        <f t="shared" si="129"/>
        <v>0.26852876840631501</v>
      </c>
      <c r="Q129" s="12">
        <f t="shared" si="130"/>
        <v>8.8614493574083963E-2</v>
      </c>
      <c r="R129" s="9">
        <f t="shared" si="131"/>
        <v>9.3951000000000007E-2</v>
      </c>
      <c r="S129" s="13">
        <f t="shared" si="132"/>
        <v>0.94319904603552873</v>
      </c>
      <c r="T129" s="2">
        <f t="shared" si="133"/>
        <v>0.01</v>
      </c>
      <c r="U129" s="14">
        <f t="shared" si="134"/>
        <v>9.4319904603552881E-3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1.938199046035529E-2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19.539289511626301</v>
      </c>
      <c r="E130" s="10">
        <f t="shared" si="145"/>
        <v>23.389213897083501</v>
      </c>
      <c r="F130" s="7" t="s">
        <v>83</v>
      </c>
      <c r="G130" s="1">
        <v>10</v>
      </c>
      <c r="H130" s="9">
        <f t="shared" si="124"/>
        <v>19.539289511626301</v>
      </c>
      <c r="I130" s="9">
        <f t="shared" si="125"/>
        <v>292.68928951162627</v>
      </c>
      <c r="J130" s="9">
        <f t="shared" si="126"/>
        <v>0.18822791493597238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0.94243956437731613</v>
      </c>
      <c r="P130" s="9">
        <f t="shared" si="129"/>
        <v>0.17739343415590833</v>
      </c>
      <c r="Q130" s="12">
        <f t="shared" si="130"/>
        <v>5.8539833271449751E-2</v>
      </c>
      <c r="R130" s="9">
        <f t="shared" si="131"/>
        <v>9.3951000000000007E-2</v>
      </c>
      <c r="S130" s="13">
        <f t="shared" si="132"/>
        <v>0.62308898544400537</v>
      </c>
      <c r="T130" s="2">
        <f t="shared" si="133"/>
        <v>0.01</v>
      </c>
      <c r="U130" s="14">
        <f t="shared" si="134"/>
        <v>6.2308898544400542E-3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1.6180889854440054E-2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15.661088777624901</v>
      </c>
      <c r="E131" s="10">
        <f t="shared" si="145"/>
        <v>19.539289511626301</v>
      </c>
      <c r="F131" s="7" t="s">
        <v>83</v>
      </c>
      <c r="G131" s="1">
        <v>11</v>
      </c>
      <c r="H131" s="9">
        <f t="shared" si="124"/>
        <v>15.661088777624901</v>
      </c>
      <c r="I131" s="9">
        <f t="shared" si="125"/>
        <v>288.81108877762489</v>
      </c>
      <c r="J131" s="9">
        <f t="shared" si="126"/>
        <v>0.12041497127520293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0.72679382371033741</v>
      </c>
      <c r="O131" s="9">
        <f t="shared" si="146"/>
        <v>0.32295230651107054</v>
      </c>
      <c r="P131" s="9">
        <f t="shared" si="129"/>
        <v>3.8888292711791089E-2</v>
      </c>
      <c r="Q131" s="12">
        <f t="shared" si="130"/>
        <v>1.283313659489106E-2</v>
      </c>
      <c r="R131" s="9">
        <f t="shared" si="131"/>
        <v>9.3951000000000007E-2</v>
      </c>
      <c r="S131" s="13">
        <f t="shared" si="132"/>
        <v>0.13659393295325287</v>
      </c>
      <c r="T131" s="2">
        <f t="shared" si="133"/>
        <v>0.01</v>
      </c>
      <c r="U131" s="14">
        <f t="shared" si="134"/>
        <v>1.3659393295325287E-3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6.855939329532529E-3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9.2717476166175405</v>
      </c>
      <c r="E132" s="10">
        <f t="shared" si="145"/>
        <v>15.661088777624901</v>
      </c>
      <c r="F132" s="7" t="s">
        <v>85</v>
      </c>
      <c r="G132" s="1">
        <v>12</v>
      </c>
      <c r="H132" s="9">
        <f t="shared" si="124"/>
        <v>9.2717476166175405</v>
      </c>
      <c r="I132" s="9">
        <f t="shared" si="125"/>
        <v>282.42174761661749</v>
      </c>
      <c r="J132" s="9">
        <f t="shared" si="126"/>
        <v>5.6161595259061295E-2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0.56876401379927954</v>
      </c>
      <c r="P132" s="9">
        <f t="shared" si="129"/>
        <v>3.194269434091429E-2</v>
      </c>
      <c r="Q132" s="12">
        <f t="shared" si="130"/>
        <v>1.0541089132501716E-2</v>
      </c>
      <c r="R132" s="9">
        <f t="shared" si="131"/>
        <v>9.3951000000000007E-2</v>
      </c>
      <c r="S132" s="13">
        <f t="shared" si="132"/>
        <v>0.11219773214230519</v>
      </c>
      <c r="T132" s="2">
        <f t="shared" si="133"/>
        <v>0.01</v>
      </c>
      <c r="U132" s="14">
        <f t="shared" si="134"/>
        <v>1.1219773214230519E-3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6.611977321423052E-3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8.3550388829408799</v>
      </c>
      <c r="E133" s="10">
        <f t="shared" si="145"/>
        <v>9.2717476166175405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7.0363132419354804</v>
      </c>
      <c r="E136" s="7"/>
      <c r="F136" s="7"/>
      <c r="G136" s="1">
        <v>1</v>
      </c>
      <c r="H136" s="9">
        <f t="shared" ref="H136:H147" si="147">E137</f>
        <v>7.0363132419354804</v>
      </c>
      <c r="I136" s="9">
        <f t="shared" ref="I136:I147" si="148">H136+273.15</f>
        <v>280.18631324193547</v>
      </c>
      <c r="J136" s="9">
        <f t="shared" ref="J136:J147" si="149">EXP(($C$15*(I136-$C$13))/($C$16*I136*$C$13))</f>
        <v>4.2656082274573272E-2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3.237801038367677E-2</v>
      </c>
      <c r="Q136" s="12">
        <f t="shared" ref="Q136:Q147" si="153">P136*$B$138</f>
        <v>8.4182826997559607E-3</v>
      </c>
      <c r="R136" s="9">
        <f t="shared" ref="R136:R147" si="154">L136*$B$138</f>
        <v>0.19735245833333334</v>
      </c>
      <c r="S136" s="13">
        <f t="shared" ref="S136:S147" si="155">Q136/R136</f>
        <v>4.2656082274573272E-2</v>
      </c>
      <c r="T136" s="2">
        <f t="shared" ref="T136:T147" si="156">$B$137/100</f>
        <v>0.01</v>
      </c>
      <c r="U136" s="14">
        <f t="shared" ref="U136:U147" si="157">S136*T136</f>
        <v>4.2656082274573274E-4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5.916560822745733E-3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5.65815841726622</v>
      </c>
      <c r="E137" s="10">
        <f t="shared" ref="E137:E148" si="166">D136</f>
        <v>7.0363132419354804</v>
      </c>
      <c r="F137" s="7" t="s">
        <v>83</v>
      </c>
      <c r="G137" s="1">
        <v>2</v>
      </c>
      <c r="H137" s="9">
        <f t="shared" si="147"/>
        <v>5.65815841726622</v>
      </c>
      <c r="I137" s="9">
        <f t="shared" si="148"/>
        <v>278.80815841726621</v>
      </c>
      <c r="J137" s="9">
        <f t="shared" si="149"/>
        <v>3.5923594574702594E-2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1.4857178229496566</v>
      </c>
      <c r="P137" s="9">
        <f t="shared" si="152"/>
        <v>5.3372324724053233E-2</v>
      </c>
      <c r="Q137" s="12">
        <f t="shared" si="153"/>
        <v>1.3876804428253842E-2</v>
      </c>
      <c r="R137" s="9">
        <f t="shared" si="154"/>
        <v>0.19735245833333334</v>
      </c>
      <c r="S137" s="13">
        <f t="shared" si="155"/>
        <v>7.031482934362826E-2</v>
      </c>
      <c r="T137" s="2">
        <f t="shared" si="156"/>
        <v>0.01</v>
      </c>
      <c r="U137" s="14">
        <f t="shared" si="157"/>
        <v>7.0314829343628266E-4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6.193148293436283E-3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8.2642025796512293</v>
      </c>
      <c r="E138" s="10">
        <f t="shared" si="166"/>
        <v>5.65815841726622</v>
      </c>
      <c r="F138" s="7" t="s">
        <v>83</v>
      </c>
      <c r="G138" s="1">
        <v>3</v>
      </c>
      <c r="H138" s="9">
        <f t="shared" si="147"/>
        <v>8.2642025796512293</v>
      </c>
      <c r="I138" s="9">
        <f t="shared" si="148"/>
        <v>281.4142025796512</v>
      </c>
      <c r="J138" s="9">
        <f t="shared" si="149"/>
        <v>4.9640091353054153E-2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2.19139341489227</v>
      </c>
      <c r="P138" s="9">
        <f t="shared" si="152"/>
        <v>0.10878096930573358</v>
      </c>
      <c r="Q138" s="12">
        <f t="shared" si="153"/>
        <v>2.8283052019490731E-2</v>
      </c>
      <c r="R138" s="9">
        <f t="shared" si="154"/>
        <v>0.19735245833333334</v>
      </c>
      <c r="S138" s="13">
        <f t="shared" si="155"/>
        <v>0.14331238768619711</v>
      </c>
      <c r="T138" s="2">
        <f t="shared" si="156"/>
        <v>0.01</v>
      </c>
      <c r="U138" s="14">
        <f t="shared" si="157"/>
        <v>1.4331238768619712E-3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6.9231238768619708E-3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10.6522715534549</v>
      </c>
      <c r="E139" s="10">
        <f t="shared" si="166"/>
        <v>8.2642025796512293</v>
      </c>
      <c r="F139" s="7" t="s">
        <v>83</v>
      </c>
      <c r="G139" s="1">
        <v>4</v>
      </c>
      <c r="H139" s="9">
        <f t="shared" si="147"/>
        <v>10.6522715534549</v>
      </c>
      <c r="I139" s="9">
        <f t="shared" si="148"/>
        <v>283.80227155345489</v>
      </c>
      <c r="J139" s="9">
        <f t="shared" si="149"/>
        <v>6.6416003618783692E-2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2.8416603622532031</v>
      </c>
      <c r="P139" s="9">
        <f t="shared" si="152"/>
        <v>0.18873172490276291</v>
      </c>
      <c r="Q139" s="12">
        <f t="shared" si="153"/>
        <v>4.9070248474718359E-2</v>
      </c>
      <c r="R139" s="9">
        <f t="shared" si="154"/>
        <v>0.19735245833333334</v>
      </c>
      <c r="S139" s="13">
        <f t="shared" si="155"/>
        <v>0.2486427019411</v>
      </c>
      <c r="T139" s="2">
        <f t="shared" si="156"/>
        <v>0.01</v>
      </c>
      <c r="U139" s="14">
        <f t="shared" si="157"/>
        <v>2.486427019411E-3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7.9764270194110001E-3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11.3748815780313</v>
      </c>
      <c r="E140" s="10">
        <f t="shared" si="166"/>
        <v>10.6522715534549</v>
      </c>
      <c r="F140" s="7" t="s">
        <v>83</v>
      </c>
      <c r="G140" s="1">
        <v>5</v>
      </c>
      <c r="H140" s="9">
        <f t="shared" si="147"/>
        <v>11.3748815780313</v>
      </c>
      <c r="I140" s="9">
        <f t="shared" si="148"/>
        <v>284.52488157803128</v>
      </c>
      <c r="J140" s="9">
        <f t="shared" si="149"/>
        <v>7.2462648689931713E-2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3.411976554017107</v>
      </c>
      <c r="P140" s="9">
        <f t="shared" si="152"/>
        <v>0.24724085837202545</v>
      </c>
      <c r="Q140" s="12">
        <f t="shared" si="153"/>
        <v>6.4282623176726617E-2</v>
      </c>
      <c r="R140" s="9">
        <f t="shared" si="154"/>
        <v>0.19735245833333334</v>
      </c>
      <c r="S140" s="13">
        <f t="shared" si="155"/>
        <v>0.32572496800699396</v>
      </c>
      <c r="T140" s="2">
        <f t="shared" si="156"/>
        <v>0.01</v>
      </c>
      <c r="U140" s="14">
        <f t="shared" si="157"/>
        <v>3.2572496800699399E-3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8.7472496800699399E-3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16.2696303324581</v>
      </c>
      <c r="E141" s="10">
        <f t="shared" si="166"/>
        <v>11.3748815780313</v>
      </c>
      <c r="F141" s="7" t="s">
        <v>85</v>
      </c>
      <c r="G141" s="1">
        <v>6</v>
      </c>
      <c r="H141" s="9">
        <f t="shared" si="147"/>
        <v>16.2696303324581</v>
      </c>
      <c r="I141" s="9">
        <f t="shared" si="148"/>
        <v>289.4196303324581</v>
      </c>
      <c r="J141" s="9">
        <f t="shared" si="149"/>
        <v>0.12926059369695655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3.9237836123117482</v>
      </c>
      <c r="P141" s="9">
        <f t="shared" si="152"/>
        <v>0.50719059926580534</v>
      </c>
      <c r="Q141" s="12">
        <f t="shared" si="153"/>
        <v>0.13186955580910939</v>
      </c>
      <c r="R141" s="9">
        <f t="shared" si="154"/>
        <v>0.19735245833333334</v>
      </c>
      <c r="S141" s="13">
        <f t="shared" si="155"/>
        <v>0.66819312474120962</v>
      </c>
      <c r="T141" s="2">
        <f t="shared" si="156"/>
        <v>0.01</v>
      </c>
      <c r="U141" s="14">
        <f t="shared" si="157"/>
        <v>6.6819312474120963E-3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1.6631931247412097E-2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20.2849432469636</v>
      </c>
      <c r="E142" s="10">
        <f t="shared" si="166"/>
        <v>16.2696303324581</v>
      </c>
      <c r="F142" s="7" t="s">
        <v>83</v>
      </c>
      <c r="G142" s="1">
        <v>7</v>
      </c>
      <c r="H142" s="9">
        <f t="shared" si="147"/>
        <v>20.2849432469636</v>
      </c>
      <c r="I142" s="9">
        <f t="shared" si="148"/>
        <v>293.4349432469636</v>
      </c>
      <c r="J142" s="9">
        <f t="shared" si="149"/>
        <v>0.20483158463739121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4.1756409297126096</v>
      </c>
      <c r="P142" s="9">
        <f t="shared" si="152"/>
        <v>0.85530314850978328</v>
      </c>
      <c r="Q142" s="12">
        <f t="shared" si="153"/>
        <v>0.22237881861254366</v>
      </c>
      <c r="R142" s="9">
        <f t="shared" si="154"/>
        <v>0.19735245833333334</v>
      </c>
      <c r="S142" s="13">
        <f t="shared" si="155"/>
        <v>1.1268104815646134</v>
      </c>
      <c r="T142" s="2">
        <f t="shared" si="156"/>
        <v>0.01</v>
      </c>
      <c r="U142" s="14">
        <f t="shared" si="157"/>
        <v>1.1268104815646133E-2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2.1218104815646135E-2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23.845596280097499</v>
      </c>
      <c r="E143" s="10">
        <f t="shared" si="166"/>
        <v>20.2849432469636</v>
      </c>
      <c r="F143" s="7" t="s">
        <v>83</v>
      </c>
      <c r="G143" s="1">
        <v>8</v>
      </c>
      <c r="H143" s="9">
        <f t="shared" si="147"/>
        <v>23.845596280097499</v>
      </c>
      <c r="I143" s="9">
        <f t="shared" si="148"/>
        <v>296.99559628009746</v>
      </c>
      <c r="J143" s="9">
        <f t="shared" si="149"/>
        <v>0.30490654676752194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4.0793856978694931</v>
      </c>
      <c r="P143" s="9">
        <f t="shared" si="152"/>
        <v>1.2438314060702047</v>
      </c>
      <c r="Q143" s="12">
        <f t="shared" si="153"/>
        <v>0.32339616557825324</v>
      </c>
      <c r="R143" s="9">
        <f t="shared" si="154"/>
        <v>0.19735245833333334</v>
      </c>
      <c r="S143" s="13">
        <f t="shared" si="155"/>
        <v>1.6386731045023459</v>
      </c>
      <c r="T143" s="2">
        <f t="shared" si="156"/>
        <v>0.01</v>
      </c>
      <c r="U143" s="14">
        <f t="shared" si="157"/>
        <v>1.6386731045023459E-2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2.6336731045023459E-2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23.389213897083501</v>
      </c>
      <c r="E144" s="10">
        <f t="shared" si="166"/>
        <v>23.845596280097499</v>
      </c>
      <c r="F144" s="7" t="s">
        <v>83</v>
      </c>
      <c r="G144" s="1">
        <v>9</v>
      </c>
      <c r="H144" s="9">
        <f t="shared" si="147"/>
        <v>23.389213897083501</v>
      </c>
      <c r="I144" s="9">
        <f t="shared" si="148"/>
        <v>296.53921389708347</v>
      </c>
      <c r="J144" s="9">
        <f t="shared" si="149"/>
        <v>0.28990386360216974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3.5946022084659552</v>
      </c>
      <c r="P144" s="9">
        <f t="shared" si="152"/>
        <v>1.0420890683471724</v>
      </c>
      <c r="Q144" s="12">
        <f t="shared" si="153"/>
        <v>0.27094315777026484</v>
      </c>
      <c r="R144" s="9">
        <f t="shared" si="154"/>
        <v>0.19735245833333334</v>
      </c>
      <c r="S144" s="13">
        <f t="shared" si="155"/>
        <v>1.3728897023042648</v>
      </c>
      <c r="T144" s="2">
        <f t="shared" si="156"/>
        <v>0.01</v>
      </c>
      <c r="U144" s="14">
        <f t="shared" si="157"/>
        <v>1.3728897023042648E-2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2.3678897023042648E-2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19.539289511626301</v>
      </c>
      <c r="E145" s="10">
        <f t="shared" si="166"/>
        <v>23.389213897083501</v>
      </c>
      <c r="F145" s="7" t="s">
        <v>83</v>
      </c>
      <c r="G145" s="1">
        <v>10</v>
      </c>
      <c r="H145" s="9">
        <f t="shared" si="147"/>
        <v>19.539289511626301</v>
      </c>
      <c r="I145" s="9">
        <f t="shared" si="148"/>
        <v>292.68928951162627</v>
      </c>
      <c r="J145" s="9">
        <f t="shared" si="149"/>
        <v>0.18822791493597238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3.3115610567854494</v>
      </c>
      <c r="P145" s="9">
        <f t="shared" si="152"/>
        <v>0.62332823290189032</v>
      </c>
      <c r="Q145" s="12">
        <f t="shared" si="153"/>
        <v>0.16206534055449148</v>
      </c>
      <c r="R145" s="9">
        <f t="shared" si="154"/>
        <v>0.19735245833333334</v>
      </c>
      <c r="S145" s="13">
        <f t="shared" si="155"/>
        <v>0.82119747543635346</v>
      </c>
      <c r="T145" s="2">
        <f t="shared" si="156"/>
        <v>0.01</v>
      </c>
      <c r="U145" s="14">
        <f t="shared" si="157"/>
        <v>8.2119747543635355E-3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1.8161974754363534E-2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15.661088777624901</v>
      </c>
      <c r="E146" s="10">
        <f t="shared" si="166"/>
        <v>19.539289511626301</v>
      </c>
      <c r="F146" s="7" t="s">
        <v>83</v>
      </c>
      <c r="G146" s="1">
        <v>11</v>
      </c>
      <c r="H146" s="9">
        <f t="shared" si="147"/>
        <v>15.661088777624901</v>
      </c>
      <c r="I146" s="9">
        <f t="shared" si="148"/>
        <v>288.81108877762489</v>
      </c>
      <c r="J146" s="9">
        <f t="shared" si="149"/>
        <v>0.12041497127520293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3.4472807405502257</v>
      </c>
      <c r="P146" s="9">
        <f t="shared" si="152"/>
        <v>0.41510421135091569</v>
      </c>
      <c r="Q146" s="12">
        <f t="shared" si="153"/>
        <v>0.10792709495123808</v>
      </c>
      <c r="R146" s="9">
        <f t="shared" si="154"/>
        <v>0.19735245833333334</v>
      </c>
      <c r="S146" s="13">
        <f t="shared" si="155"/>
        <v>0.54687484444174728</v>
      </c>
      <c r="T146" s="2">
        <f t="shared" si="156"/>
        <v>0.01</v>
      </c>
      <c r="U146" s="14">
        <f t="shared" si="157"/>
        <v>5.4687484444174731E-3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1.0958748444417472E-2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9.2717476166175405</v>
      </c>
      <c r="E147" s="10">
        <f t="shared" si="166"/>
        <v>15.661088777624901</v>
      </c>
      <c r="F147" s="7" t="s">
        <v>85</v>
      </c>
      <c r="G147" s="1">
        <v>12</v>
      </c>
      <c r="H147" s="9">
        <f t="shared" si="147"/>
        <v>9.2717476166175405</v>
      </c>
      <c r="I147" s="9">
        <f t="shared" si="148"/>
        <v>282.42174761661749</v>
      </c>
      <c r="J147" s="9">
        <f t="shared" si="149"/>
        <v>5.6161595259061295E-2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3.7912244458659767</v>
      </c>
      <c r="P147" s="9">
        <f t="shared" si="152"/>
        <v>0.21292121286498392</v>
      </c>
      <c r="Q147" s="12">
        <f t="shared" si="153"/>
        <v>5.5359515344895818E-2</v>
      </c>
      <c r="R147" s="9">
        <f t="shared" si="154"/>
        <v>0.19735245833333334</v>
      </c>
      <c r="S147" s="13">
        <f t="shared" si="155"/>
        <v>0.28051089817889263</v>
      </c>
      <c r="T147" s="2">
        <f t="shared" si="156"/>
        <v>0.01</v>
      </c>
      <c r="U147" s="14">
        <f t="shared" si="157"/>
        <v>2.8051089817889264E-3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8.2951089817889269E-3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8.3550388829408799</v>
      </c>
      <c r="E148" s="10">
        <f t="shared" si="166"/>
        <v>9.2717476166175405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254000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5200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73100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301600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711329.06459263188</v>
      </c>
      <c r="J13" s="6" t="s">
        <v>37</v>
      </c>
      <c r="K13" s="6">
        <f>I13/(10000*1000)</f>
        <v>7.1132906459263193E-2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2.2396368316774198</v>
      </c>
      <c r="E26" s="7"/>
      <c r="F26" s="7"/>
      <c r="G26" s="1">
        <v>1</v>
      </c>
      <c r="H26" s="9">
        <f t="shared" ref="H26:H37" si="0">E27</f>
        <v>2.2396368316774198</v>
      </c>
      <c r="I26" s="9">
        <f t="shared" ref="I26:I37" si="1">H26+273.15</f>
        <v>275.38963683167742</v>
      </c>
      <c r="J26" s="9">
        <f t="shared" ref="J26:J37" si="2">EXP(($C$15*(I26-$C$13))/($C$16*I26*$C$13))</f>
        <v>2.3286700733746016E-2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0.94385874697117933</v>
      </c>
      <c r="Q26" s="12">
        <f t="shared" ref="Q26:Q37" si="6">P26*$B$28</f>
        <v>9.4385874697117941E-2</v>
      </c>
      <c r="R26" s="9">
        <f t="shared" ref="R26:R37" si="7">L26*$B$28</f>
        <v>4.0532094166666672</v>
      </c>
      <c r="S26" s="13">
        <f t="shared" ref="S26:S37" si="8">Q26/R26</f>
        <v>2.3286700733746016E-2</v>
      </c>
      <c r="T26" s="2">
        <f t="shared" ref="T26:T37" si="9">$B$27/100</f>
        <v>0.34</v>
      </c>
      <c r="U26" s="14">
        <f t="shared" ref="U26:U37" si="10">S26*T26</f>
        <v>7.9174782494736452E-3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2.0817478249473644E-2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-4.7346787067267897</v>
      </c>
      <c r="E27" s="10">
        <f t="shared" ref="E27:E38" si="18">D26</f>
        <v>2.2396368316774198</v>
      </c>
      <c r="F27" s="7" t="s">
        <v>83</v>
      </c>
      <c r="G27" s="1">
        <v>2</v>
      </c>
      <c r="H27" s="9">
        <f t="shared" si="0"/>
        <v>-4.7346787067267897</v>
      </c>
      <c r="I27" s="9">
        <f t="shared" si="1"/>
        <v>268.41532129327317</v>
      </c>
      <c r="J27" s="9">
        <f t="shared" si="2"/>
        <v>9.2924869772472302E-3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80.120329586362161</v>
      </c>
      <c r="P27" s="9">
        <f t="shared" si="5"/>
        <v>0.74451711929402631</v>
      </c>
      <c r="Q27" s="12">
        <f t="shared" si="6"/>
        <v>7.4451711929402628E-2</v>
      </c>
      <c r="R27" s="9">
        <f t="shared" si="7"/>
        <v>4.0532094166666672</v>
      </c>
      <c r="S27" s="13">
        <f t="shared" si="8"/>
        <v>1.8368582591183069E-2</v>
      </c>
      <c r="T27" s="2">
        <f t="shared" si="9"/>
        <v>0.34</v>
      </c>
      <c r="U27" s="14">
        <f t="shared" si="10"/>
        <v>6.2453180810022437E-3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1.9145318081002245E-2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3.75961873829634E-2</v>
      </c>
      <c r="E28" s="10">
        <f t="shared" si="18"/>
        <v>-4.7346787067267897</v>
      </c>
      <c r="F28" s="7" t="s">
        <v>83</v>
      </c>
      <c r="G28" s="1">
        <v>3</v>
      </c>
      <c r="H28" s="9">
        <f t="shared" si="0"/>
        <v>3.75961873829634E-2</v>
      </c>
      <c r="I28" s="9">
        <f t="shared" si="1"/>
        <v>273.18759618738295</v>
      </c>
      <c r="J28" s="9">
        <f t="shared" si="2"/>
        <v>1.7512072637640774E-2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119.9079066337348</v>
      </c>
      <c r="P28" s="9">
        <f t="shared" si="5"/>
        <v>2.0998359707974119</v>
      </c>
      <c r="Q28" s="12">
        <f t="shared" si="6"/>
        <v>0.20998359707974121</v>
      </c>
      <c r="R28" s="9">
        <f t="shared" si="7"/>
        <v>4.0532094166666672</v>
      </c>
      <c r="S28" s="13">
        <f t="shared" si="8"/>
        <v>5.1806747565594662E-2</v>
      </c>
      <c r="T28" s="2">
        <f t="shared" si="9"/>
        <v>0.34</v>
      </c>
      <c r="U28" s="14">
        <f t="shared" si="10"/>
        <v>1.7614294172302185E-2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3.0514294172302184E-2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1.07255058360726</v>
      </c>
      <c r="E29" s="10">
        <f t="shared" si="18"/>
        <v>3.75961873829634E-2</v>
      </c>
      <c r="F29" s="7" t="s">
        <v>83</v>
      </c>
      <c r="G29" s="1">
        <v>4</v>
      </c>
      <c r="H29" s="9">
        <f t="shared" si="0"/>
        <v>1.07255058360726</v>
      </c>
      <c r="I29" s="9">
        <f t="shared" si="1"/>
        <v>274.22255058360724</v>
      </c>
      <c r="J29" s="9">
        <f t="shared" si="2"/>
        <v>2.0033505855240989E-2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158.34016482960405</v>
      </c>
      <c r="P29" s="9">
        <f t="shared" si="5"/>
        <v>3.172108619233696</v>
      </c>
      <c r="Q29" s="12">
        <f t="shared" si="6"/>
        <v>0.31721086192336961</v>
      </c>
      <c r="R29" s="9">
        <f t="shared" si="7"/>
        <v>4.0532094166666672</v>
      </c>
      <c r="S29" s="13">
        <f t="shared" si="8"/>
        <v>7.8261651277875932E-2</v>
      </c>
      <c r="T29" s="2">
        <f t="shared" si="9"/>
        <v>0.34</v>
      </c>
      <c r="U29" s="14">
        <f t="shared" si="10"/>
        <v>2.6608961434477819E-2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3.9508961434477817E-2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6.7180821422883303</v>
      </c>
      <c r="E30" s="10">
        <f t="shared" si="18"/>
        <v>1.07255058360726</v>
      </c>
      <c r="F30" s="7" t="s">
        <v>83</v>
      </c>
      <c r="G30" s="1">
        <v>5</v>
      </c>
      <c r="H30" s="9">
        <f t="shared" si="0"/>
        <v>6.7180821422883303</v>
      </c>
      <c r="I30" s="9">
        <f t="shared" si="1"/>
        <v>279.8680821422883</v>
      </c>
      <c r="J30" s="9">
        <f t="shared" si="2"/>
        <v>4.1003409704933484E-2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147.40965339985186</v>
      </c>
      <c r="O30" s="9">
        <f t="shared" si="19"/>
        <v>48.290496977185171</v>
      </c>
      <c r="P30" s="9">
        <f t="shared" si="5"/>
        <v>1.9800750324103755</v>
      </c>
      <c r="Q30" s="12">
        <f t="shared" si="6"/>
        <v>0.19800750324103755</v>
      </c>
      <c r="R30" s="9">
        <f t="shared" si="7"/>
        <v>4.0532094166666672</v>
      </c>
      <c r="S30" s="13">
        <f t="shared" si="8"/>
        <v>4.8852028821120629E-2</v>
      </c>
      <c r="T30" s="2">
        <f t="shared" si="9"/>
        <v>0.34</v>
      </c>
      <c r="U30" s="14">
        <f t="shared" si="10"/>
        <v>1.6609689799181013E-2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2.9509689799181012E-2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10.5633851709821</v>
      </c>
      <c r="E31" s="10">
        <f t="shared" si="18"/>
        <v>6.7180821422883303</v>
      </c>
      <c r="F31" s="7" t="s">
        <v>85</v>
      </c>
      <c r="G31" s="1">
        <v>6</v>
      </c>
      <c r="H31" s="9">
        <f t="shared" si="0"/>
        <v>10.5633851709821</v>
      </c>
      <c r="I31" s="9">
        <f t="shared" si="1"/>
        <v>283.71338517098206</v>
      </c>
      <c r="J31" s="9">
        <f t="shared" si="2"/>
        <v>6.5705941921175293E-2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86.842516111441469</v>
      </c>
      <c r="P31" s="9">
        <f t="shared" si="5"/>
        <v>5.7060693199071029</v>
      </c>
      <c r="Q31" s="12">
        <f t="shared" si="6"/>
        <v>0.57060693199071033</v>
      </c>
      <c r="R31" s="9">
        <f t="shared" si="7"/>
        <v>4.0532094166666672</v>
      </c>
      <c r="S31" s="13">
        <f t="shared" si="8"/>
        <v>0.14077904034378114</v>
      </c>
      <c r="T31" s="2">
        <f t="shared" si="9"/>
        <v>0.34</v>
      </c>
      <c r="U31" s="14">
        <f t="shared" si="10"/>
        <v>4.7864873716885588E-2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6.076487371688559E-2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17.550065711112801</v>
      </c>
      <c r="E32" s="10">
        <f t="shared" si="18"/>
        <v>10.5633851709821</v>
      </c>
      <c r="F32" s="7" t="s">
        <v>83</v>
      </c>
      <c r="G32" s="1">
        <v>7</v>
      </c>
      <c r="H32" s="9">
        <f t="shared" si="0"/>
        <v>17.550065711112801</v>
      </c>
      <c r="I32" s="9">
        <f t="shared" si="1"/>
        <v>290.70006571111276</v>
      </c>
      <c r="J32" s="9">
        <f t="shared" si="2"/>
        <v>0.14990685465339074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121.66854095820104</v>
      </c>
      <c r="P32" s="9">
        <f t="shared" si="5"/>
        <v>18.23894828531116</v>
      </c>
      <c r="Q32" s="12">
        <f t="shared" si="6"/>
        <v>1.8238948285311161</v>
      </c>
      <c r="R32" s="9">
        <f t="shared" si="7"/>
        <v>4.0532094166666672</v>
      </c>
      <c r="S32" s="13">
        <f t="shared" si="8"/>
        <v>0.44998780991461212</v>
      </c>
      <c r="T32" s="2">
        <f t="shared" si="9"/>
        <v>0.34</v>
      </c>
      <c r="U32" s="14">
        <f t="shared" si="10"/>
        <v>0.15299585537096813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0.17864585537096814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16.335714683838098</v>
      </c>
      <c r="E33" s="10">
        <f t="shared" si="18"/>
        <v>17.550065711112801</v>
      </c>
      <c r="F33" s="7" t="s">
        <v>83</v>
      </c>
      <c r="G33" s="1">
        <v>8</v>
      </c>
      <c r="H33" s="9">
        <f t="shared" si="0"/>
        <v>16.335714683838098</v>
      </c>
      <c r="I33" s="9">
        <f t="shared" si="1"/>
        <v>289.48571468383807</v>
      </c>
      <c r="J33" s="9">
        <f t="shared" si="2"/>
        <v>0.13025713240264372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143.96168683955653</v>
      </c>
      <c r="P33" s="9">
        <f t="shared" si="5"/>
        <v>18.752036503568046</v>
      </c>
      <c r="Q33" s="12">
        <f t="shared" si="6"/>
        <v>1.8752036503568048</v>
      </c>
      <c r="R33" s="9">
        <f t="shared" si="7"/>
        <v>4.0532094166666672</v>
      </c>
      <c r="S33" s="13">
        <f t="shared" si="8"/>
        <v>0.4626466233513688</v>
      </c>
      <c r="T33" s="2">
        <f t="shared" si="9"/>
        <v>0.34</v>
      </c>
      <c r="U33" s="14">
        <f t="shared" si="10"/>
        <v>0.15729985193946541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0.18294985193946542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16.4584481937381</v>
      </c>
      <c r="E34" s="10">
        <f t="shared" si="18"/>
        <v>16.335714683838098</v>
      </c>
      <c r="F34" s="7" t="s">
        <v>83</v>
      </c>
      <c r="G34" s="1">
        <v>9</v>
      </c>
      <c r="H34" s="9">
        <f t="shared" si="0"/>
        <v>16.4584481937381</v>
      </c>
      <c r="I34" s="9">
        <f t="shared" si="1"/>
        <v>289.60844819373807</v>
      </c>
      <c r="J34" s="9">
        <f t="shared" si="2"/>
        <v>0.13212712974094282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165.74174450265517</v>
      </c>
      <c r="P34" s="9">
        <f t="shared" si="5"/>
        <v>21.898980979392515</v>
      </c>
      <c r="Q34" s="12">
        <f t="shared" si="6"/>
        <v>2.1898980979392517</v>
      </c>
      <c r="R34" s="9">
        <f t="shared" si="7"/>
        <v>4.0532094166666672</v>
      </c>
      <c r="S34" s="13">
        <f t="shared" si="8"/>
        <v>0.54028742974257904</v>
      </c>
      <c r="T34" s="2">
        <f t="shared" si="9"/>
        <v>0.34</v>
      </c>
      <c r="U34" s="14">
        <f t="shared" si="10"/>
        <v>0.18369772611247689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0.2093477261124769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11.9939291340034</v>
      </c>
      <c r="E35" s="10">
        <f t="shared" si="18"/>
        <v>16.4584481937381</v>
      </c>
      <c r="F35" s="7" t="s">
        <v>83</v>
      </c>
      <c r="G35" s="1">
        <v>10</v>
      </c>
      <c r="H35" s="9">
        <f t="shared" si="0"/>
        <v>11.9939291340034</v>
      </c>
      <c r="I35" s="9">
        <f t="shared" si="1"/>
        <v>285.14392913400337</v>
      </c>
      <c r="J35" s="9">
        <f t="shared" si="2"/>
        <v>7.805123904286361E-2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184.37485768992931</v>
      </c>
      <c r="P35" s="9">
        <f t="shared" si="5"/>
        <v>14.390686091050632</v>
      </c>
      <c r="Q35" s="12">
        <f t="shared" si="6"/>
        <v>1.4390686091050633</v>
      </c>
      <c r="R35" s="9">
        <f t="shared" si="7"/>
        <v>4.0532094166666672</v>
      </c>
      <c r="S35" s="13">
        <f t="shared" si="8"/>
        <v>0.35504422820781462</v>
      </c>
      <c r="T35" s="2">
        <f t="shared" si="9"/>
        <v>0.34</v>
      </c>
      <c r="U35" s="14">
        <f t="shared" si="10"/>
        <v>0.12071503759065698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0.13361503759065699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7.1999232320593203</v>
      </c>
      <c r="E36" s="10">
        <f t="shared" si="18"/>
        <v>11.9939291340034</v>
      </c>
      <c r="F36" s="7" t="s">
        <v>83</v>
      </c>
      <c r="G36" s="1">
        <v>11</v>
      </c>
      <c r="H36" s="9">
        <f t="shared" si="0"/>
        <v>7.1999232320593203</v>
      </c>
      <c r="I36" s="9">
        <f t="shared" si="1"/>
        <v>280.34992323205933</v>
      </c>
      <c r="J36" s="9">
        <f t="shared" si="2"/>
        <v>4.3529999869038216E-2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161.48496301893474</v>
      </c>
      <c r="O36" s="9">
        <f t="shared" si="19"/>
        <v>49.031302746610606</v>
      </c>
      <c r="P36" s="9">
        <f t="shared" si="5"/>
        <v>2.1343326021387328</v>
      </c>
      <c r="Q36" s="12">
        <f t="shared" si="6"/>
        <v>0.21343326021387329</v>
      </c>
      <c r="R36" s="9">
        <f t="shared" si="7"/>
        <v>4.0532094166666672</v>
      </c>
      <c r="S36" s="13">
        <f t="shared" si="8"/>
        <v>5.2657841792294907E-2</v>
      </c>
      <c r="T36" s="2">
        <f t="shared" si="9"/>
        <v>0.34</v>
      </c>
      <c r="U36" s="14">
        <f t="shared" si="10"/>
        <v>1.7903666209380269E-2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3.080366620938027E-2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3.0321254019583899</v>
      </c>
      <c r="E37" s="10">
        <f t="shared" si="18"/>
        <v>7.1999232320593203</v>
      </c>
      <c r="F37" s="7" t="s">
        <v>85</v>
      </c>
      <c r="G37" s="1">
        <v>12</v>
      </c>
      <c r="H37" s="9">
        <f t="shared" si="0"/>
        <v>3.0321254019583899</v>
      </c>
      <c r="I37" s="9">
        <f t="shared" si="1"/>
        <v>276.18212540195839</v>
      </c>
      <c r="J37" s="9">
        <f t="shared" si="2"/>
        <v>2.5773210021997266E-2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87.429064311138546</v>
      </c>
      <c r="P37" s="9">
        <f t="shared" si="5"/>
        <v>2.2533276365176795</v>
      </c>
      <c r="Q37" s="12">
        <f t="shared" si="6"/>
        <v>0.22533276365176796</v>
      </c>
      <c r="R37" s="9">
        <f t="shared" si="7"/>
        <v>4.0532094166666672</v>
      </c>
      <c r="S37" s="13">
        <f t="shared" si="8"/>
        <v>5.5593664300987472E-2</v>
      </c>
      <c r="T37" s="2">
        <f t="shared" si="9"/>
        <v>0.34</v>
      </c>
      <c r="U37" s="14">
        <f t="shared" si="10"/>
        <v>1.8901845862335741E-2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3.180184586233574E-2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2.3659087990617</v>
      </c>
      <c r="E38" s="10">
        <f t="shared" si="18"/>
        <v>3.0321254019583899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2.2396368316774198</v>
      </c>
      <c r="E42" s="7"/>
      <c r="F42" s="7"/>
      <c r="G42" s="1">
        <v>1</v>
      </c>
      <c r="H42" s="9">
        <f t="shared" ref="H42:H53" si="20">E43</f>
        <v>2.2396368316774198</v>
      </c>
      <c r="I42" s="9">
        <f t="shared" ref="I42:I53" si="21">H42+273.15</f>
        <v>275.38963683167742</v>
      </c>
      <c r="J42" s="9">
        <f t="shared" ref="J42:J53" si="22">EXP(($C$15*(I42-$C$13))/($C$16*I42*$C$13))</f>
        <v>2.3286700733746016E-2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1.370567880060539</v>
      </c>
      <c r="Q42" s="12">
        <f t="shared" ref="Q42:Q53" si="26">P42*$B$44</f>
        <v>0.32893629121452933</v>
      </c>
      <c r="R42" s="9">
        <f t="shared" ref="R42:R53" si="27">L42*$B$44</f>
        <v>14.125500000000001</v>
      </c>
      <c r="S42" s="13">
        <f t="shared" ref="S42:S53" si="28">Q42/R42</f>
        <v>2.3286700733746012E-2</v>
      </c>
      <c r="T42" s="2">
        <f t="shared" ref="T42:T53" si="29">$B$43/100</f>
        <v>0.43</v>
      </c>
      <c r="U42" s="14">
        <f t="shared" ref="U42:U53" si="30">S42*T42</f>
        <v>1.0013281315510785E-2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1.8433281315510783E-2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21166.666666666668</v>
      </c>
      <c r="AU42" s="1">
        <f t="shared" ref="AU42:AU53" si="38">AT42*10000*AS42*0.67*AR42*AQ42</f>
        <v>85874712.91574049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-4.7346787067267897</v>
      </c>
      <c r="E43" s="10">
        <f t="shared" ref="E43:E54" si="40">D42</f>
        <v>2.2396368316774198</v>
      </c>
      <c r="F43" s="7" t="s">
        <v>83</v>
      </c>
      <c r="G43" s="1">
        <v>2</v>
      </c>
      <c r="H43" s="9">
        <f t="shared" si="20"/>
        <v>-4.7346787067267897</v>
      </c>
      <c r="I43" s="9">
        <f t="shared" si="21"/>
        <v>268.41532129327317</v>
      </c>
      <c r="J43" s="9">
        <f t="shared" si="22"/>
        <v>9.2924869772472302E-3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116.34193211993947</v>
      </c>
      <c r="P43" s="9">
        <f t="shared" si="25"/>
        <v>1.0811058891323189</v>
      </c>
      <c r="Q43" s="12">
        <f t="shared" si="26"/>
        <v>0.25946541339175649</v>
      </c>
      <c r="R43" s="9">
        <f t="shared" si="27"/>
        <v>14.125500000000001</v>
      </c>
      <c r="S43" s="13">
        <f t="shared" si="28"/>
        <v>1.8368582591183073E-2</v>
      </c>
      <c r="T43" s="2">
        <f t="shared" si="29"/>
        <v>0.43</v>
      </c>
      <c r="U43" s="14">
        <f t="shared" si="30"/>
        <v>7.8984905142087218E-3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1.6318490514208722E-2</v>
      </c>
      <c r="AR43" s="9">
        <f t="shared" si="35"/>
        <v>136.875</v>
      </c>
      <c r="AS43" s="1">
        <f t="shared" si="36"/>
        <v>0.24</v>
      </c>
      <c r="AT43" s="1">
        <f t="shared" si="37"/>
        <v>21166.666666666668</v>
      </c>
      <c r="AU43" s="1">
        <f t="shared" si="38"/>
        <v>76022584.592507601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3.75961873829634E-2</v>
      </c>
      <c r="E44" s="10">
        <f t="shared" si="40"/>
        <v>-4.7346787067267897</v>
      </c>
      <c r="F44" s="7" t="s">
        <v>83</v>
      </c>
      <c r="G44" s="1">
        <v>3</v>
      </c>
      <c r="H44" s="9">
        <f t="shared" si="20"/>
        <v>3.75961873829634E-2</v>
      </c>
      <c r="I44" s="9">
        <f t="shared" si="21"/>
        <v>273.18759618738295</v>
      </c>
      <c r="J44" s="9">
        <f t="shared" si="22"/>
        <v>1.7512072637640774E-2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174.11707623080716</v>
      </c>
      <c r="P44" s="9">
        <f t="shared" si="25"/>
        <v>3.049150886407531</v>
      </c>
      <c r="Q44" s="12">
        <f t="shared" si="26"/>
        <v>0.73179621273780737</v>
      </c>
      <c r="R44" s="9">
        <f t="shared" si="27"/>
        <v>14.125500000000001</v>
      </c>
      <c r="S44" s="13">
        <f t="shared" si="28"/>
        <v>5.1806747565594655E-2</v>
      </c>
      <c r="T44" s="2">
        <f t="shared" si="29"/>
        <v>0.43</v>
      </c>
      <c r="U44" s="14">
        <f t="shared" si="30"/>
        <v>2.22769014532057E-2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3.0696901453205701E-2</v>
      </c>
      <c r="AR44" s="9">
        <f t="shared" si="35"/>
        <v>136.875</v>
      </c>
      <c r="AS44" s="1">
        <f t="shared" si="36"/>
        <v>0.24</v>
      </c>
      <c r="AT44" s="1">
        <f t="shared" si="37"/>
        <v>21166.666666666668</v>
      </c>
      <c r="AU44" s="1">
        <f t="shared" si="38"/>
        <v>143006964.11976671</v>
      </c>
    </row>
    <row r="45" spans="1:48" x14ac:dyDescent="0.15">
      <c r="C45" s="7">
        <v>3</v>
      </c>
      <c r="D45" s="7">
        <f t="shared" si="39"/>
        <v>1.07255058360726</v>
      </c>
      <c r="E45" s="10">
        <f t="shared" si="40"/>
        <v>3.75961873829634E-2</v>
      </c>
      <c r="F45" s="7" t="s">
        <v>83</v>
      </c>
      <c r="G45" s="1">
        <v>4</v>
      </c>
      <c r="H45" s="9">
        <f t="shared" si="20"/>
        <v>1.07255058360726</v>
      </c>
      <c r="I45" s="9">
        <f t="shared" si="21"/>
        <v>274.22255058360724</v>
      </c>
      <c r="J45" s="9">
        <f t="shared" si="22"/>
        <v>2.0033505855240989E-2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229.92417534439966</v>
      </c>
      <c r="P45" s="9">
        <f t="shared" si="25"/>
        <v>4.6061873130234865</v>
      </c>
      <c r="Q45" s="12">
        <f t="shared" si="26"/>
        <v>1.1054849551256367</v>
      </c>
      <c r="R45" s="9">
        <f t="shared" si="27"/>
        <v>14.125500000000001</v>
      </c>
      <c r="S45" s="13">
        <f t="shared" si="28"/>
        <v>7.8261651277875946E-2</v>
      </c>
      <c r="T45" s="2">
        <f t="shared" si="29"/>
        <v>0.43</v>
      </c>
      <c r="U45" s="14">
        <f t="shared" si="30"/>
        <v>3.3652510049486654E-2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4.2072510049486651E-2</v>
      </c>
      <c r="AR45" s="9">
        <f t="shared" si="35"/>
        <v>136.875</v>
      </c>
      <c r="AS45" s="1">
        <f t="shared" si="36"/>
        <v>0.24</v>
      </c>
      <c r="AT45" s="1">
        <f t="shared" si="37"/>
        <v>21166.666666666668</v>
      </c>
      <c r="AU45" s="1">
        <f t="shared" si="38"/>
        <v>196002255.93606734</v>
      </c>
    </row>
    <row r="46" spans="1:48" x14ac:dyDescent="0.15">
      <c r="C46" s="7">
        <v>4</v>
      </c>
      <c r="D46" s="7">
        <f t="shared" si="39"/>
        <v>6.7180821422883303</v>
      </c>
      <c r="E46" s="10">
        <f t="shared" si="40"/>
        <v>1.07255058360726</v>
      </c>
      <c r="F46" s="7" t="s">
        <v>83</v>
      </c>
      <c r="G46" s="1">
        <v>5</v>
      </c>
      <c r="H46" s="9">
        <f t="shared" si="20"/>
        <v>6.7180821422883303</v>
      </c>
      <c r="I46" s="9">
        <f t="shared" si="21"/>
        <v>279.8680821422883</v>
      </c>
      <c r="J46" s="9">
        <f t="shared" si="22"/>
        <v>4.1003409704933484E-2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214.05208862980737</v>
      </c>
      <c r="O46" s="9">
        <f t="shared" si="41"/>
        <v>70.122149401568777</v>
      </c>
      <c r="P46" s="9">
        <f t="shared" si="25"/>
        <v>2.8752472213030811</v>
      </c>
      <c r="Q46" s="12">
        <f t="shared" si="26"/>
        <v>0.69005933311273948</v>
      </c>
      <c r="R46" s="9">
        <f t="shared" si="27"/>
        <v>14.125500000000001</v>
      </c>
      <c r="S46" s="13">
        <f t="shared" si="28"/>
        <v>4.8852028821120629E-2</v>
      </c>
      <c r="T46" s="2">
        <f t="shared" si="29"/>
        <v>0.43</v>
      </c>
      <c r="U46" s="14">
        <f t="shared" si="30"/>
        <v>2.1006372393081871E-2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2.9426372393081872E-2</v>
      </c>
      <c r="AR46" s="9">
        <f t="shared" si="35"/>
        <v>136.875</v>
      </c>
      <c r="AS46" s="1">
        <f t="shared" si="36"/>
        <v>0.24</v>
      </c>
      <c r="AT46" s="1">
        <f t="shared" si="37"/>
        <v>21166.666666666668</v>
      </c>
      <c r="AU46" s="1">
        <f t="shared" si="38"/>
        <v>137087978.97427168</v>
      </c>
    </row>
    <row r="47" spans="1:48" x14ac:dyDescent="0.15">
      <c r="C47" s="7">
        <v>5</v>
      </c>
      <c r="D47" s="7">
        <f t="shared" si="39"/>
        <v>10.5633851709821</v>
      </c>
      <c r="E47" s="10">
        <f t="shared" si="40"/>
        <v>6.7180821422883303</v>
      </c>
      <c r="F47" s="7" t="s">
        <v>85</v>
      </c>
      <c r="G47" s="1">
        <v>6</v>
      </c>
      <c r="H47" s="9">
        <f t="shared" si="20"/>
        <v>10.5633851709821</v>
      </c>
      <c r="I47" s="9">
        <f t="shared" si="21"/>
        <v>283.71338517098206</v>
      </c>
      <c r="J47" s="9">
        <f t="shared" si="22"/>
        <v>6.5705941921175293E-2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126.10315218026568</v>
      </c>
      <c r="P47" s="9">
        <f t="shared" si="25"/>
        <v>8.2857263932336664</v>
      </c>
      <c r="Q47" s="12">
        <f t="shared" si="26"/>
        <v>1.9885743343760798</v>
      </c>
      <c r="R47" s="9">
        <f t="shared" si="27"/>
        <v>14.125500000000001</v>
      </c>
      <c r="S47" s="13">
        <f t="shared" si="28"/>
        <v>0.14077904034378108</v>
      </c>
      <c r="T47" s="2">
        <f t="shared" si="29"/>
        <v>0.43</v>
      </c>
      <c r="U47" s="14">
        <f t="shared" si="30"/>
        <v>6.0534987347825864E-2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6.8954987347825875E-2</v>
      </c>
      <c r="AR47" s="9">
        <f t="shared" si="35"/>
        <v>136.875</v>
      </c>
      <c r="AS47" s="1">
        <f t="shared" si="36"/>
        <v>0.24</v>
      </c>
      <c r="AT47" s="1">
        <f t="shared" si="37"/>
        <v>21166.666666666668</v>
      </c>
      <c r="AU47" s="1">
        <f t="shared" si="38"/>
        <v>321239048.07010108</v>
      </c>
    </row>
    <row r="48" spans="1:48" x14ac:dyDescent="0.15">
      <c r="C48" s="7">
        <v>6</v>
      </c>
      <c r="D48" s="7">
        <f t="shared" si="39"/>
        <v>17.550065711112801</v>
      </c>
      <c r="E48" s="10">
        <f t="shared" si="40"/>
        <v>10.5633851709821</v>
      </c>
      <c r="F48" s="7" t="s">
        <v>83</v>
      </c>
      <c r="G48" s="1">
        <v>7</v>
      </c>
      <c r="H48" s="9">
        <f t="shared" si="20"/>
        <v>17.550065711112801</v>
      </c>
      <c r="I48" s="9">
        <f t="shared" si="21"/>
        <v>290.70006571111276</v>
      </c>
      <c r="J48" s="9">
        <f t="shared" si="22"/>
        <v>0.14990685465339074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176.67367578703201</v>
      </c>
      <c r="P48" s="9">
        <f t="shared" si="25"/>
        <v>26.484595037286887</v>
      </c>
      <c r="Q48" s="12">
        <f t="shared" si="26"/>
        <v>6.3563028089488522</v>
      </c>
      <c r="R48" s="9">
        <f t="shared" si="27"/>
        <v>14.125500000000001</v>
      </c>
      <c r="S48" s="13">
        <f t="shared" si="28"/>
        <v>0.44998780991461201</v>
      </c>
      <c r="T48" s="2">
        <f t="shared" si="29"/>
        <v>0.43</v>
      </c>
      <c r="U48" s="14">
        <f t="shared" si="30"/>
        <v>0.19349475826328316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0.20909475826328316</v>
      </c>
      <c r="AR48" s="9">
        <f t="shared" si="35"/>
        <v>136.875</v>
      </c>
      <c r="AS48" s="1">
        <f t="shared" si="36"/>
        <v>0.24</v>
      </c>
      <c r="AT48" s="1">
        <f t="shared" si="37"/>
        <v>21166.666666666668</v>
      </c>
      <c r="AU48" s="1">
        <f t="shared" si="38"/>
        <v>974105045.68909633</v>
      </c>
    </row>
    <row r="49" spans="1:48" x14ac:dyDescent="0.15">
      <c r="C49" s="7">
        <v>7</v>
      </c>
      <c r="D49" s="7">
        <f t="shared" si="39"/>
        <v>16.335714683838098</v>
      </c>
      <c r="E49" s="10">
        <f t="shared" si="40"/>
        <v>17.550065711112801</v>
      </c>
      <c r="F49" s="7" t="s">
        <v>83</v>
      </c>
      <c r="G49" s="1">
        <v>8</v>
      </c>
      <c r="H49" s="9">
        <f t="shared" si="20"/>
        <v>16.335714683838098</v>
      </c>
      <c r="I49" s="9">
        <f t="shared" si="21"/>
        <v>289.48571468383807</v>
      </c>
      <c r="J49" s="9">
        <f t="shared" si="22"/>
        <v>0.13025713240264372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209.04533074974515</v>
      </c>
      <c r="P49" s="9">
        <f t="shared" si="25"/>
        <v>27.229645325624002</v>
      </c>
      <c r="Q49" s="12">
        <f t="shared" si="26"/>
        <v>6.5351148781497601</v>
      </c>
      <c r="R49" s="9">
        <f t="shared" si="27"/>
        <v>14.125500000000001</v>
      </c>
      <c r="S49" s="13">
        <f t="shared" si="28"/>
        <v>0.4626466233513688</v>
      </c>
      <c r="T49" s="2">
        <f t="shared" si="29"/>
        <v>0.43</v>
      </c>
      <c r="U49" s="14">
        <f t="shared" si="30"/>
        <v>0.19893804804108858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0.21453804804108856</v>
      </c>
      <c r="AR49" s="9">
        <f t="shared" si="35"/>
        <v>136.875</v>
      </c>
      <c r="AS49" s="1">
        <f t="shared" si="36"/>
        <v>0.24</v>
      </c>
      <c r="AT49" s="1">
        <f t="shared" si="37"/>
        <v>21166.666666666668</v>
      </c>
      <c r="AU49" s="1">
        <f t="shared" si="38"/>
        <v>999463577.30293834</v>
      </c>
    </row>
    <row r="50" spans="1:48" x14ac:dyDescent="0.15">
      <c r="C50" s="7">
        <v>8</v>
      </c>
      <c r="D50" s="7">
        <f t="shared" si="39"/>
        <v>16.4584481937381</v>
      </c>
      <c r="E50" s="10">
        <f t="shared" si="40"/>
        <v>16.335714683838098</v>
      </c>
      <c r="F50" s="7" t="s">
        <v>83</v>
      </c>
      <c r="G50" s="1">
        <v>9</v>
      </c>
      <c r="H50" s="9">
        <f t="shared" si="20"/>
        <v>16.4584481937381</v>
      </c>
      <c r="I50" s="9">
        <f t="shared" si="21"/>
        <v>289.60844819373807</v>
      </c>
      <c r="J50" s="9">
        <f t="shared" si="22"/>
        <v>0.13212712974094282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240.67193542412116</v>
      </c>
      <c r="P50" s="9">
        <f t="shared" si="25"/>
        <v>31.799292036786667</v>
      </c>
      <c r="Q50" s="12">
        <f t="shared" si="26"/>
        <v>7.6318300888288002</v>
      </c>
      <c r="R50" s="9">
        <f t="shared" si="27"/>
        <v>14.125500000000001</v>
      </c>
      <c r="S50" s="13">
        <f t="shared" si="28"/>
        <v>0.54028742974257904</v>
      </c>
      <c r="T50" s="2">
        <f t="shared" si="29"/>
        <v>0.43</v>
      </c>
      <c r="U50" s="14">
        <f t="shared" si="30"/>
        <v>0.23232359478930897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0.24792359478930898</v>
      </c>
      <c r="AR50" s="9">
        <f t="shared" si="35"/>
        <v>136.875</v>
      </c>
      <c r="AS50" s="1">
        <f t="shared" si="36"/>
        <v>0.24</v>
      </c>
      <c r="AT50" s="1">
        <f t="shared" si="37"/>
        <v>21166.666666666668</v>
      </c>
      <c r="AU50" s="1">
        <f t="shared" si="38"/>
        <v>1154996072.764071</v>
      </c>
    </row>
    <row r="51" spans="1:48" x14ac:dyDescent="0.15">
      <c r="C51" s="7">
        <v>9</v>
      </c>
      <c r="D51" s="7">
        <f t="shared" si="39"/>
        <v>11.9939291340034</v>
      </c>
      <c r="E51" s="10">
        <f t="shared" si="40"/>
        <v>16.4584481937381</v>
      </c>
      <c r="F51" s="7" t="s">
        <v>83</v>
      </c>
      <c r="G51" s="1">
        <v>10</v>
      </c>
      <c r="H51" s="9">
        <f t="shared" si="20"/>
        <v>11.9939291340034</v>
      </c>
      <c r="I51" s="9">
        <f t="shared" si="21"/>
        <v>285.14392913400337</v>
      </c>
      <c r="J51" s="9">
        <f t="shared" si="22"/>
        <v>7.805123904286361E-2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267.72889338733449</v>
      </c>
      <c r="P51" s="9">
        <f t="shared" si="25"/>
        <v>20.896571856456191</v>
      </c>
      <c r="Q51" s="12">
        <f t="shared" si="26"/>
        <v>5.0151772455494861</v>
      </c>
      <c r="R51" s="9">
        <f t="shared" si="27"/>
        <v>14.125500000000001</v>
      </c>
      <c r="S51" s="13">
        <f t="shared" si="28"/>
        <v>0.35504422820781467</v>
      </c>
      <c r="T51" s="2">
        <f t="shared" si="29"/>
        <v>0.43</v>
      </c>
      <c r="U51" s="14">
        <f t="shared" si="30"/>
        <v>0.15266901812936032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0.1611690181293603</v>
      </c>
      <c r="AR51" s="9">
        <f t="shared" si="35"/>
        <v>136.875</v>
      </c>
      <c r="AS51" s="1">
        <f t="shared" si="36"/>
        <v>0.24</v>
      </c>
      <c r="AT51" s="1">
        <f t="shared" si="37"/>
        <v>21166.666666666668</v>
      </c>
      <c r="AU51" s="1">
        <f t="shared" si="38"/>
        <v>750834478.45634294</v>
      </c>
    </row>
    <row r="52" spans="1:48" x14ac:dyDescent="0.15">
      <c r="C52" s="7">
        <v>10</v>
      </c>
      <c r="D52" s="7">
        <f t="shared" si="39"/>
        <v>7.1999232320593203</v>
      </c>
      <c r="E52" s="10">
        <f t="shared" si="40"/>
        <v>11.9939291340034</v>
      </c>
      <c r="F52" s="7" t="s">
        <v>83</v>
      </c>
      <c r="G52" s="1">
        <v>11</v>
      </c>
      <c r="H52" s="9">
        <f t="shared" si="20"/>
        <v>7.1999232320593203</v>
      </c>
      <c r="I52" s="9">
        <f t="shared" si="21"/>
        <v>280.34992323205933</v>
      </c>
      <c r="J52" s="9">
        <f t="shared" si="22"/>
        <v>4.3529999869038216E-2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234.49070545433437</v>
      </c>
      <c r="O52" s="9">
        <f t="shared" si="41"/>
        <v>71.197866076543903</v>
      </c>
      <c r="P52" s="9">
        <f t="shared" si="25"/>
        <v>3.0992431009877563</v>
      </c>
      <c r="Q52" s="12">
        <f t="shared" si="26"/>
        <v>0.7438183442370615</v>
      </c>
      <c r="R52" s="9">
        <f t="shared" si="27"/>
        <v>14.125500000000001</v>
      </c>
      <c r="S52" s="13">
        <f t="shared" si="28"/>
        <v>5.2657841792294893E-2</v>
      </c>
      <c r="T52" s="2">
        <f t="shared" si="29"/>
        <v>0.43</v>
      </c>
      <c r="U52" s="14">
        <f t="shared" si="30"/>
        <v>2.2642871970686804E-2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3.1062871970686801E-2</v>
      </c>
      <c r="AR52" s="9">
        <f t="shared" si="35"/>
        <v>136.875</v>
      </c>
      <c r="AS52" s="1">
        <f t="shared" si="36"/>
        <v>0.24</v>
      </c>
      <c r="AT52" s="1">
        <f t="shared" si="37"/>
        <v>21166.666666666668</v>
      </c>
      <c r="AU52" s="1">
        <f t="shared" si="38"/>
        <v>144711902.73521927</v>
      </c>
    </row>
    <row r="53" spans="1:48" x14ac:dyDescent="0.15">
      <c r="C53" s="7">
        <v>11</v>
      </c>
      <c r="D53" s="7">
        <f t="shared" si="39"/>
        <v>3.0321254019583899</v>
      </c>
      <c r="E53" s="10">
        <f t="shared" si="40"/>
        <v>7.1999232320593203</v>
      </c>
      <c r="F53" s="7" t="s">
        <v>85</v>
      </c>
      <c r="G53" s="1">
        <v>12</v>
      </c>
      <c r="H53" s="9">
        <f t="shared" si="20"/>
        <v>3.0321254019583899</v>
      </c>
      <c r="I53" s="9">
        <f t="shared" si="21"/>
        <v>276.18212540195839</v>
      </c>
      <c r="J53" s="9">
        <f t="shared" si="22"/>
        <v>2.5773210021997266E-2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126.95487297555613</v>
      </c>
      <c r="P53" s="9">
        <f t="shared" si="25"/>
        <v>3.2720346045149933</v>
      </c>
      <c r="Q53" s="12">
        <f t="shared" si="26"/>
        <v>0.78528830508359837</v>
      </c>
      <c r="R53" s="9">
        <f t="shared" si="27"/>
        <v>14.125500000000001</v>
      </c>
      <c r="S53" s="13">
        <f t="shared" si="28"/>
        <v>5.5593664300987458E-2</v>
      </c>
      <c r="T53" s="2">
        <f t="shared" si="29"/>
        <v>0.43</v>
      </c>
      <c r="U53" s="14">
        <f t="shared" si="30"/>
        <v>2.3905275649424608E-2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3.2325275649424605E-2</v>
      </c>
      <c r="AR53" s="9">
        <f t="shared" si="35"/>
        <v>136.875</v>
      </c>
      <c r="AS53" s="1">
        <f t="shared" si="36"/>
        <v>0.24</v>
      </c>
      <c r="AT53" s="1">
        <f t="shared" si="37"/>
        <v>21166.666666666668</v>
      </c>
      <c r="AU53" s="1">
        <f t="shared" si="38"/>
        <v>150593034.34927228</v>
      </c>
      <c r="AV53" s="1">
        <f>SUM(AU42:AU53)</f>
        <v>5133937655.9053955</v>
      </c>
    </row>
    <row r="54" spans="1:48" x14ac:dyDescent="0.15">
      <c r="C54" s="7">
        <v>12</v>
      </c>
      <c r="D54" s="7">
        <f t="shared" si="39"/>
        <v>2.3659087990617</v>
      </c>
      <c r="E54" s="10">
        <f t="shared" si="40"/>
        <v>3.0321254019583899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2.2396368316774198</v>
      </c>
      <c r="E58" s="7"/>
      <c r="F58" s="7"/>
      <c r="G58" s="1">
        <v>1</v>
      </c>
      <c r="H58" s="9">
        <f t="shared" ref="H58:H69" si="42">E59</f>
        <v>2.2396368316774198</v>
      </c>
      <c r="I58" s="9">
        <f t="shared" ref="I58:I69" si="43">H58+273.15</f>
        <v>275.38963683167742</v>
      </c>
      <c r="J58" s="9">
        <f t="shared" ref="J58:J69" si="44">EXP(($C$15*(I58-$C$13))/($C$16*I58*$C$13))</f>
        <v>2.3286700733746016E-2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2.3232365098700609E-3</v>
      </c>
      <c r="Q58" s="12">
        <f t="shared" ref="Q58:Q69" si="48">P58*$B$60</f>
        <v>4.414149368753116E-4</v>
      </c>
      <c r="R58" s="9">
        <f t="shared" ref="R58:R69" si="49">L58*$B$60</f>
        <v>1.8955666666666669E-2</v>
      </c>
      <c r="S58" s="13">
        <f t="shared" ref="S58:S69" si="50">Q58/R58</f>
        <v>2.3286700733746016E-2</v>
      </c>
      <c r="T58" s="2">
        <f t="shared" ref="T58:T69" si="51">$B$59/100</f>
        <v>0.01</v>
      </c>
      <c r="U58" s="14">
        <f t="shared" ref="U58:U69" si="52">S58*T58</f>
        <v>2.3286700733746017E-4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1.223286700733746E-2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6091.666666666667</v>
      </c>
      <c r="AU58" s="1">
        <f t="shared" ref="AU58:AU69" si="59">AT58*10000*AS58*0.67*AR58*AQ58</f>
        <v>946407.66913611849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-4.7346787067267897</v>
      </c>
      <c r="E59" s="10">
        <f t="shared" ref="E59:E70" si="61">D58</f>
        <v>2.2396368316774198</v>
      </c>
      <c r="F59" s="7" t="s">
        <v>83</v>
      </c>
      <c r="G59" s="1">
        <v>2</v>
      </c>
      <c r="H59" s="9">
        <f t="shared" si="42"/>
        <v>-4.7346787067267897</v>
      </c>
      <c r="I59" s="9">
        <f t="shared" si="43"/>
        <v>268.41532129327317</v>
      </c>
      <c r="J59" s="9">
        <f t="shared" si="44"/>
        <v>9.2924869772472302E-3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0.19721009682346327</v>
      </c>
      <c r="P59" s="9">
        <f t="shared" si="47"/>
        <v>1.8325722565136978E-3</v>
      </c>
      <c r="Q59" s="12">
        <f t="shared" si="48"/>
        <v>3.4818872873760258E-4</v>
      </c>
      <c r="R59" s="9">
        <f t="shared" si="49"/>
        <v>1.8955666666666669E-2</v>
      </c>
      <c r="S59" s="13">
        <f t="shared" si="50"/>
        <v>1.8368582591183069E-2</v>
      </c>
      <c r="T59" s="2">
        <f t="shared" si="51"/>
        <v>0.01</v>
      </c>
      <c r="U59" s="14">
        <f t="shared" si="52"/>
        <v>1.8368582591183071E-4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1.2183685825911832E-2</v>
      </c>
      <c r="AR59" s="9">
        <f t="shared" si="56"/>
        <v>9.9766666666666666</v>
      </c>
      <c r="AS59" s="1">
        <f t="shared" si="57"/>
        <v>0.19</v>
      </c>
      <c r="AT59" s="1">
        <f t="shared" si="58"/>
        <v>6091.666666666667</v>
      </c>
      <c r="AU59" s="1">
        <f t="shared" si="59"/>
        <v>942602.71913948481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3.75961873829634E-2</v>
      </c>
      <c r="E60" s="10">
        <f t="shared" si="61"/>
        <v>-4.7346787067267897</v>
      </c>
      <c r="F60" s="7" t="s">
        <v>83</v>
      </c>
      <c r="G60" s="1">
        <v>3</v>
      </c>
      <c r="H60" s="9">
        <f t="shared" si="42"/>
        <v>3.75961873829634E-2</v>
      </c>
      <c r="I60" s="9">
        <f t="shared" si="43"/>
        <v>273.18759618738295</v>
      </c>
      <c r="J60" s="9">
        <f t="shared" si="44"/>
        <v>1.7512072637640774E-2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0.29514419123361624</v>
      </c>
      <c r="P60" s="9">
        <f t="shared" si="47"/>
        <v>5.168586515460827E-3</v>
      </c>
      <c r="Q60" s="12">
        <f t="shared" si="48"/>
        <v>9.8203143793755706E-4</v>
      </c>
      <c r="R60" s="9">
        <f t="shared" si="49"/>
        <v>1.8955666666666669E-2</v>
      </c>
      <c r="S60" s="13">
        <f t="shared" si="50"/>
        <v>5.1806747565594648E-2</v>
      </c>
      <c r="T60" s="2">
        <f t="shared" si="51"/>
        <v>0.01</v>
      </c>
      <c r="U60" s="14">
        <f t="shared" si="52"/>
        <v>5.1806747565594647E-4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1.2518067475655946E-2</v>
      </c>
      <c r="AR60" s="9">
        <f t="shared" si="56"/>
        <v>9.9766666666666666</v>
      </c>
      <c r="AS60" s="1">
        <f t="shared" si="57"/>
        <v>0.19</v>
      </c>
      <c r="AT60" s="1">
        <f t="shared" si="58"/>
        <v>6091.666666666667</v>
      </c>
      <c r="AU60" s="1">
        <f t="shared" si="59"/>
        <v>968472.48111322313</v>
      </c>
    </row>
    <row r="61" spans="1:48" x14ac:dyDescent="0.15">
      <c r="C61" s="7">
        <v>3</v>
      </c>
      <c r="D61" s="7">
        <f t="shared" si="60"/>
        <v>1.07255058360726</v>
      </c>
      <c r="E61" s="10">
        <f t="shared" si="61"/>
        <v>3.75961873829634E-2</v>
      </c>
      <c r="F61" s="7" t="s">
        <v>83</v>
      </c>
      <c r="G61" s="1">
        <v>4</v>
      </c>
      <c r="H61" s="9">
        <f t="shared" si="42"/>
        <v>1.07255058360726</v>
      </c>
      <c r="I61" s="9">
        <f t="shared" si="43"/>
        <v>274.22255058360724</v>
      </c>
      <c r="J61" s="9">
        <f t="shared" si="44"/>
        <v>2.0033505855240989E-2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0.38974227138482209</v>
      </c>
      <c r="P61" s="9">
        <f t="shared" si="47"/>
        <v>7.8079040758227561E-3</v>
      </c>
      <c r="Q61" s="12">
        <f t="shared" si="48"/>
        <v>1.4835017744063237E-3</v>
      </c>
      <c r="R61" s="9">
        <f t="shared" si="49"/>
        <v>1.8955666666666669E-2</v>
      </c>
      <c r="S61" s="13">
        <f t="shared" si="50"/>
        <v>7.8261651277875932E-2</v>
      </c>
      <c r="T61" s="2">
        <f t="shared" si="51"/>
        <v>0.01</v>
      </c>
      <c r="U61" s="14">
        <f t="shared" si="52"/>
        <v>7.8261651277875932E-4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1.2782616512778759E-2</v>
      </c>
      <c r="AR61" s="9">
        <f t="shared" si="56"/>
        <v>9.9766666666666666</v>
      </c>
      <c r="AS61" s="1">
        <f t="shared" si="57"/>
        <v>0.19</v>
      </c>
      <c r="AT61" s="1">
        <f t="shared" si="58"/>
        <v>6091.666666666667</v>
      </c>
      <c r="AU61" s="1">
        <f t="shared" si="59"/>
        <v>988939.57500424888</v>
      </c>
    </row>
    <row r="62" spans="1:48" x14ac:dyDescent="0.15">
      <c r="C62" s="7">
        <v>4</v>
      </c>
      <c r="D62" s="7">
        <f t="shared" si="60"/>
        <v>6.7180821422883303</v>
      </c>
      <c r="E62" s="10">
        <f t="shared" si="61"/>
        <v>1.07255058360726</v>
      </c>
      <c r="F62" s="7" t="s">
        <v>83</v>
      </c>
      <c r="G62" s="1">
        <v>5</v>
      </c>
      <c r="H62" s="9">
        <f t="shared" si="42"/>
        <v>6.7180821422883303</v>
      </c>
      <c r="I62" s="9">
        <f t="shared" si="43"/>
        <v>279.8680821422883</v>
      </c>
      <c r="J62" s="9">
        <f t="shared" si="44"/>
        <v>4.1003409704933484E-2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0.36283764894354936</v>
      </c>
      <c r="O62" s="9">
        <f t="shared" si="62"/>
        <v>0.11886338503211663</v>
      </c>
      <c r="P62" s="9">
        <f t="shared" si="47"/>
        <v>4.8738040753871364E-3</v>
      </c>
      <c r="Q62" s="12">
        <f t="shared" si="48"/>
        <v>9.2602277432355588E-4</v>
      </c>
      <c r="R62" s="9">
        <f t="shared" si="49"/>
        <v>1.8955666666666669E-2</v>
      </c>
      <c r="S62" s="13">
        <f t="shared" si="50"/>
        <v>4.8852028821120635E-2</v>
      </c>
      <c r="T62" s="2">
        <f t="shared" si="51"/>
        <v>0.01</v>
      </c>
      <c r="U62" s="14">
        <f t="shared" si="52"/>
        <v>4.8852028821120641E-4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1.2488520288211206E-2</v>
      </c>
      <c r="AR62" s="9">
        <f t="shared" si="56"/>
        <v>9.9766666666666666</v>
      </c>
      <c r="AS62" s="1">
        <f t="shared" si="57"/>
        <v>0.19</v>
      </c>
      <c r="AT62" s="1">
        <f t="shared" si="58"/>
        <v>6091.666666666667</v>
      </c>
      <c r="AU62" s="1">
        <f t="shared" si="59"/>
        <v>966186.53418170405</v>
      </c>
    </row>
    <row r="63" spans="1:48" x14ac:dyDescent="0.15">
      <c r="C63" s="7">
        <v>5</v>
      </c>
      <c r="D63" s="7">
        <f t="shared" si="60"/>
        <v>10.5633851709821</v>
      </c>
      <c r="E63" s="10">
        <f t="shared" si="61"/>
        <v>6.7180821422883303</v>
      </c>
      <c r="F63" s="7" t="s">
        <v>85</v>
      </c>
      <c r="G63" s="1">
        <v>6</v>
      </c>
      <c r="H63" s="9">
        <f t="shared" si="42"/>
        <v>10.5633851709821</v>
      </c>
      <c r="I63" s="9">
        <f t="shared" si="43"/>
        <v>283.71338517098206</v>
      </c>
      <c r="J63" s="9">
        <f t="shared" si="44"/>
        <v>6.5705941921175293E-2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0.21375624762339618</v>
      </c>
      <c r="P63" s="9">
        <f t="shared" si="47"/>
        <v>1.4045055591631234E-2</v>
      </c>
      <c r="Q63" s="12">
        <f t="shared" si="48"/>
        <v>2.6685605624099345E-3</v>
      </c>
      <c r="R63" s="9">
        <f t="shared" si="49"/>
        <v>1.8955666666666669E-2</v>
      </c>
      <c r="S63" s="13">
        <f t="shared" si="50"/>
        <v>0.14077904034378114</v>
      </c>
      <c r="T63" s="2">
        <f t="shared" si="51"/>
        <v>0.01</v>
      </c>
      <c r="U63" s="14">
        <f t="shared" si="52"/>
        <v>1.4077904034378115E-3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1.3407790403437812E-2</v>
      </c>
      <c r="AR63" s="9">
        <f t="shared" si="56"/>
        <v>9.9766666666666666</v>
      </c>
      <c r="AS63" s="1">
        <f t="shared" si="57"/>
        <v>0.19</v>
      </c>
      <c r="AT63" s="1">
        <f t="shared" si="58"/>
        <v>6091.666666666667</v>
      </c>
      <c r="AU63" s="1">
        <f t="shared" si="59"/>
        <v>1037306.7618876263</v>
      </c>
    </row>
    <row r="64" spans="1:48" x14ac:dyDescent="0.15">
      <c r="C64" s="7">
        <v>6</v>
      </c>
      <c r="D64" s="7">
        <f t="shared" si="60"/>
        <v>17.550065711112801</v>
      </c>
      <c r="E64" s="10">
        <f t="shared" si="61"/>
        <v>10.5633851709821</v>
      </c>
      <c r="F64" s="7" t="s">
        <v>83</v>
      </c>
      <c r="G64" s="1">
        <v>7</v>
      </c>
      <c r="H64" s="9">
        <f t="shared" si="42"/>
        <v>17.550065711112801</v>
      </c>
      <c r="I64" s="9">
        <f t="shared" si="43"/>
        <v>290.70006571111276</v>
      </c>
      <c r="J64" s="9">
        <f t="shared" si="44"/>
        <v>0.14990685465339074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0.29947785869843163</v>
      </c>
      <c r="P64" s="9">
        <f t="shared" si="47"/>
        <v>4.489378383581448E-2</v>
      </c>
      <c r="Q64" s="12">
        <f t="shared" si="48"/>
        <v>8.5298189288047516E-3</v>
      </c>
      <c r="R64" s="9">
        <f t="shared" si="49"/>
        <v>1.8955666666666669E-2</v>
      </c>
      <c r="S64" s="13">
        <f t="shared" si="50"/>
        <v>0.44998780991461218</v>
      </c>
      <c r="T64" s="2">
        <f t="shared" si="51"/>
        <v>0.01</v>
      </c>
      <c r="U64" s="14">
        <f t="shared" si="52"/>
        <v>4.4998780991461216E-3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2.4599878099146121E-2</v>
      </c>
      <c r="AR64" s="9">
        <f t="shared" si="56"/>
        <v>9.9766666666666666</v>
      </c>
      <c r="AS64" s="1">
        <f t="shared" si="57"/>
        <v>0.19</v>
      </c>
      <c r="AT64" s="1">
        <f t="shared" si="58"/>
        <v>6091.666666666667</v>
      </c>
      <c r="AU64" s="1">
        <f t="shared" si="59"/>
        <v>1903193.5260050585</v>
      </c>
    </row>
    <row r="65" spans="1:48" x14ac:dyDescent="0.15">
      <c r="C65" s="7">
        <v>7</v>
      </c>
      <c r="D65" s="7">
        <f t="shared" si="60"/>
        <v>16.335714683838098</v>
      </c>
      <c r="E65" s="10">
        <f t="shared" si="61"/>
        <v>17.550065711112801</v>
      </c>
      <c r="F65" s="7" t="s">
        <v>83</v>
      </c>
      <c r="G65" s="1">
        <v>8</v>
      </c>
      <c r="H65" s="9">
        <f t="shared" si="42"/>
        <v>16.335714683838098</v>
      </c>
      <c r="I65" s="9">
        <f t="shared" si="43"/>
        <v>289.48571468383807</v>
      </c>
      <c r="J65" s="9">
        <f t="shared" si="44"/>
        <v>0.13025713240264372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0.35435074152928381</v>
      </c>
      <c r="P65" s="9">
        <f t="shared" si="47"/>
        <v>4.6156711456354901E-2</v>
      </c>
      <c r="Q65" s="12">
        <f t="shared" si="48"/>
        <v>8.7697751767074322E-3</v>
      </c>
      <c r="R65" s="9">
        <f t="shared" si="49"/>
        <v>1.8955666666666669E-2</v>
      </c>
      <c r="S65" s="13">
        <f t="shared" si="50"/>
        <v>0.46264662335136886</v>
      </c>
      <c r="T65" s="2">
        <f t="shared" si="51"/>
        <v>0.01</v>
      </c>
      <c r="U65" s="14">
        <f t="shared" si="52"/>
        <v>4.6264662335136885E-3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2.472646623351369E-2</v>
      </c>
      <c r="AR65" s="9">
        <f t="shared" si="56"/>
        <v>9.9766666666666666</v>
      </c>
      <c r="AS65" s="1">
        <f t="shared" si="57"/>
        <v>0.19</v>
      </c>
      <c r="AT65" s="1">
        <f t="shared" si="58"/>
        <v>6091.666666666667</v>
      </c>
      <c r="AU65" s="1">
        <f t="shared" si="59"/>
        <v>1912987.1402996669</v>
      </c>
    </row>
    <row r="66" spans="1:48" x14ac:dyDescent="0.15">
      <c r="C66" s="7">
        <v>8</v>
      </c>
      <c r="D66" s="7">
        <f t="shared" si="60"/>
        <v>16.4584481937381</v>
      </c>
      <c r="E66" s="10">
        <f t="shared" si="61"/>
        <v>16.335714683838098</v>
      </c>
      <c r="F66" s="7" t="s">
        <v>83</v>
      </c>
      <c r="G66" s="1">
        <v>9</v>
      </c>
      <c r="H66" s="9">
        <f t="shared" si="42"/>
        <v>16.4584481937381</v>
      </c>
      <c r="I66" s="9">
        <f t="shared" si="43"/>
        <v>289.60844819373807</v>
      </c>
      <c r="J66" s="9">
        <f t="shared" si="44"/>
        <v>0.13212712974094282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0.40796069673959556</v>
      </c>
      <c r="P66" s="9">
        <f t="shared" si="47"/>
        <v>5.3902675907317968E-2</v>
      </c>
      <c r="Q66" s="12">
        <f t="shared" si="48"/>
        <v>1.0241508422390414E-2</v>
      </c>
      <c r="R66" s="9">
        <f t="shared" si="49"/>
        <v>1.8955666666666669E-2</v>
      </c>
      <c r="S66" s="13">
        <f t="shared" si="50"/>
        <v>0.54028742974257893</v>
      </c>
      <c r="T66" s="2">
        <f t="shared" si="51"/>
        <v>0.01</v>
      </c>
      <c r="U66" s="14">
        <f t="shared" si="52"/>
        <v>5.4028742974257891E-3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2.5502874297425787E-2</v>
      </c>
      <c r="AR66" s="9">
        <f t="shared" si="56"/>
        <v>9.9766666666666666</v>
      </c>
      <c r="AS66" s="1">
        <f t="shared" si="57"/>
        <v>0.19</v>
      </c>
      <c r="AT66" s="1">
        <f t="shared" si="58"/>
        <v>6091.666666666667</v>
      </c>
      <c r="AU66" s="1">
        <f t="shared" si="59"/>
        <v>1973054.7062778461</v>
      </c>
    </row>
    <row r="67" spans="1:48" x14ac:dyDescent="0.15">
      <c r="C67" s="7">
        <v>9</v>
      </c>
      <c r="D67" s="7">
        <f t="shared" si="60"/>
        <v>11.9939291340034</v>
      </c>
      <c r="E67" s="10">
        <f t="shared" si="61"/>
        <v>16.4584481937381</v>
      </c>
      <c r="F67" s="7" t="s">
        <v>83</v>
      </c>
      <c r="G67" s="1">
        <v>10</v>
      </c>
      <c r="H67" s="9">
        <f t="shared" si="42"/>
        <v>11.9939291340034</v>
      </c>
      <c r="I67" s="9">
        <f t="shared" si="43"/>
        <v>285.14392913400337</v>
      </c>
      <c r="J67" s="9">
        <f t="shared" si="44"/>
        <v>7.805123904286361E-2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0.45382468749894428</v>
      </c>
      <c r="P67" s="9">
        <f t="shared" si="47"/>
        <v>3.5421579167532975E-2</v>
      </c>
      <c r="Q67" s="12">
        <f t="shared" si="48"/>
        <v>6.7301000418312652E-3</v>
      </c>
      <c r="R67" s="9">
        <f t="shared" si="49"/>
        <v>1.8955666666666669E-2</v>
      </c>
      <c r="S67" s="13">
        <f t="shared" si="50"/>
        <v>0.35504422820781462</v>
      </c>
      <c r="T67" s="2">
        <f t="shared" si="51"/>
        <v>0.01</v>
      </c>
      <c r="U67" s="14">
        <f t="shared" si="52"/>
        <v>3.5504422820781464E-3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1.5550442282078147E-2</v>
      </c>
      <c r="AR67" s="9">
        <f t="shared" si="56"/>
        <v>9.9766666666666666</v>
      </c>
      <c r="AS67" s="1">
        <f t="shared" si="57"/>
        <v>0.19</v>
      </c>
      <c r="AT67" s="1">
        <f t="shared" si="58"/>
        <v>6091.666666666667</v>
      </c>
      <c r="AU67" s="1">
        <f t="shared" si="59"/>
        <v>1203075.1111239751</v>
      </c>
    </row>
    <row r="68" spans="1:48" x14ac:dyDescent="0.15">
      <c r="C68" s="7">
        <v>10</v>
      </c>
      <c r="D68" s="7">
        <f t="shared" si="60"/>
        <v>7.1999232320593203</v>
      </c>
      <c r="E68" s="10">
        <f t="shared" si="61"/>
        <v>11.9939291340034</v>
      </c>
      <c r="F68" s="7" t="s">
        <v>83</v>
      </c>
      <c r="G68" s="1">
        <v>11</v>
      </c>
      <c r="H68" s="9">
        <f t="shared" si="42"/>
        <v>7.1999232320593203</v>
      </c>
      <c r="I68" s="9">
        <f t="shared" si="43"/>
        <v>280.34992323205933</v>
      </c>
      <c r="J68" s="9">
        <f t="shared" si="44"/>
        <v>4.3529999869038216E-2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0.39748295291484076</v>
      </c>
      <c r="O68" s="9">
        <f t="shared" si="62"/>
        <v>0.12068682208323728</v>
      </c>
      <c r="P68" s="9">
        <f t="shared" si="47"/>
        <v>5.2534973494779572E-3</v>
      </c>
      <c r="Q68" s="12">
        <f t="shared" si="48"/>
        <v>9.981644964008119E-4</v>
      </c>
      <c r="R68" s="9">
        <f t="shared" si="49"/>
        <v>1.8955666666666669E-2</v>
      </c>
      <c r="S68" s="13">
        <f t="shared" si="50"/>
        <v>5.2657841792294921E-2</v>
      </c>
      <c r="T68" s="2">
        <f t="shared" si="51"/>
        <v>0.01</v>
      </c>
      <c r="U68" s="14">
        <f t="shared" si="52"/>
        <v>5.2657841792294927E-4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1.252657841792295E-2</v>
      </c>
      <c r="AR68" s="9">
        <f t="shared" si="56"/>
        <v>9.9766666666666666</v>
      </c>
      <c r="AS68" s="1">
        <f t="shared" si="57"/>
        <v>0.19</v>
      </c>
      <c r="AT68" s="1">
        <f t="shared" si="58"/>
        <v>6091.666666666667</v>
      </c>
      <c r="AU68" s="1">
        <f t="shared" si="59"/>
        <v>969130.93845018558</v>
      </c>
    </row>
    <row r="69" spans="1:48" x14ac:dyDescent="0.15">
      <c r="C69" s="7">
        <v>11</v>
      </c>
      <c r="D69" s="7">
        <f t="shared" si="60"/>
        <v>3.0321254019583899</v>
      </c>
      <c r="E69" s="10">
        <f t="shared" si="61"/>
        <v>7.1999232320593203</v>
      </c>
      <c r="F69" s="7" t="s">
        <v>85</v>
      </c>
      <c r="G69" s="1">
        <v>12</v>
      </c>
      <c r="H69" s="9">
        <f t="shared" si="42"/>
        <v>3.0321254019583899</v>
      </c>
      <c r="I69" s="9">
        <f t="shared" si="43"/>
        <v>276.18212540195839</v>
      </c>
      <c r="J69" s="9">
        <f t="shared" si="44"/>
        <v>2.5773210021997266E-2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0.21519999140042598</v>
      </c>
      <c r="P69" s="9">
        <f t="shared" si="47"/>
        <v>5.5463945750951846E-3</v>
      </c>
      <c r="Q69" s="12">
        <f t="shared" si="48"/>
        <v>1.053814969268085E-3</v>
      </c>
      <c r="R69" s="9">
        <f t="shared" si="49"/>
        <v>1.8955666666666669E-2</v>
      </c>
      <c r="S69" s="13">
        <f t="shared" si="50"/>
        <v>5.5593664300987472E-2</v>
      </c>
      <c r="T69" s="2">
        <f t="shared" si="51"/>
        <v>0.01</v>
      </c>
      <c r="U69" s="14">
        <f t="shared" si="52"/>
        <v>5.5593664300987477E-4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1.2555936643009875E-2</v>
      </c>
      <c r="AR69" s="9">
        <f t="shared" si="56"/>
        <v>9.9766666666666666</v>
      </c>
      <c r="AS69" s="1">
        <f t="shared" si="57"/>
        <v>0.19</v>
      </c>
      <c r="AT69" s="1">
        <f t="shared" si="58"/>
        <v>6091.666666666667</v>
      </c>
      <c r="AU69" s="1">
        <f t="shared" si="59"/>
        <v>971402.26612486923</v>
      </c>
      <c r="AV69" s="1">
        <f>SUM(AU58:AU69)</f>
        <v>14782759.428744007</v>
      </c>
    </row>
    <row r="70" spans="1:48" x14ac:dyDescent="0.15">
      <c r="C70" s="7">
        <v>12</v>
      </c>
      <c r="D70" s="7">
        <f t="shared" si="60"/>
        <v>2.3659087990617</v>
      </c>
      <c r="E70" s="10">
        <f t="shared" si="61"/>
        <v>3.0321254019583899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2.2396368316774198</v>
      </c>
      <c r="E73" s="7"/>
      <c r="F73" s="7"/>
      <c r="G73" s="1">
        <v>1</v>
      </c>
      <c r="H73" s="9">
        <f t="shared" ref="H73:H84" si="63">E74</f>
        <v>2.2396368316774198</v>
      </c>
      <c r="I73" s="9">
        <f t="shared" ref="I73:I84" si="64">H73+273.15</f>
        <v>275.38963683167742</v>
      </c>
      <c r="J73" s="9">
        <f t="shared" ref="J73:J84" si="65">EXP(($C$15*(I73-$C$13))/($C$16*I73*$C$13))</f>
        <v>2.3286700733746016E-2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2.549893730345189E-3</v>
      </c>
      <c r="Q73" s="12">
        <f t="shared" ref="Q73:Q84" si="69">P73*$B$75</f>
        <v>4.5898087146213401E-4</v>
      </c>
      <c r="R73" s="9">
        <f t="shared" ref="R73:R84" si="70">L73*$B$75</f>
        <v>1.9710000000000002E-2</v>
      </c>
      <c r="S73" s="13">
        <f t="shared" ref="S73:S84" si="71">Q73/R73</f>
        <v>2.3286700733746016E-2</v>
      </c>
      <c r="T73" s="2">
        <f t="shared" ref="T73:T84" si="72">$B$74/100</f>
        <v>0.01</v>
      </c>
      <c r="U73" s="14">
        <f t="shared" ref="U73:U84" si="73">S73*T73</f>
        <v>2.3286700733746017E-4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1.283286700733746E-2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433.33333333333331</v>
      </c>
      <c r="AU73" s="1">
        <f t="shared" ref="AU73:AU84" si="80">AT73*10000*AS73*0.67*AR73*AQ73</f>
        <v>73435.696463478394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-4.7346787067267897</v>
      </c>
      <c r="E74" s="10">
        <f t="shared" ref="E74:E85" si="82">D73</f>
        <v>2.2396368316774198</v>
      </c>
      <c r="F74" s="7" t="s">
        <v>83</v>
      </c>
      <c r="G74" s="1">
        <v>2</v>
      </c>
      <c r="H74" s="9">
        <f t="shared" si="63"/>
        <v>-4.7346787067267897</v>
      </c>
      <c r="I74" s="9">
        <f t="shared" si="64"/>
        <v>268.41532129327317</v>
      </c>
      <c r="J74" s="9">
        <f t="shared" si="65"/>
        <v>9.2924869772472302E-3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0.21645010626965483</v>
      </c>
      <c r="P74" s="9">
        <f t="shared" si="68"/>
        <v>2.0113597937345467E-3</v>
      </c>
      <c r="Q74" s="12">
        <f t="shared" si="69"/>
        <v>3.6204476287221842E-4</v>
      </c>
      <c r="R74" s="9">
        <f t="shared" si="70"/>
        <v>1.9710000000000002E-2</v>
      </c>
      <c r="S74" s="13">
        <f t="shared" si="71"/>
        <v>1.8368582591183073E-2</v>
      </c>
      <c r="T74" s="2">
        <f t="shared" si="72"/>
        <v>0.01</v>
      </c>
      <c r="U74" s="14">
        <f t="shared" si="73"/>
        <v>1.8368582591183073E-4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1.2783685825911831E-2</v>
      </c>
      <c r="AR74" s="9">
        <f t="shared" si="77"/>
        <v>10.950000000000001</v>
      </c>
      <c r="AS74" s="1">
        <f t="shared" si="78"/>
        <v>0.18</v>
      </c>
      <c r="AT74" s="1">
        <f t="shared" si="79"/>
        <v>433.33333333333331</v>
      </c>
      <c r="AU74" s="1">
        <f t="shared" si="80"/>
        <v>73154.258628205673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3.75961873829634E-2</v>
      </c>
      <c r="E75" s="10">
        <f t="shared" si="82"/>
        <v>-4.7346787067267897</v>
      </c>
      <c r="F75" s="7" t="s">
        <v>83</v>
      </c>
      <c r="G75" s="1">
        <v>3</v>
      </c>
      <c r="H75" s="9">
        <f t="shared" si="63"/>
        <v>3.75961873829634E-2</v>
      </c>
      <c r="I75" s="9">
        <f t="shared" si="64"/>
        <v>273.18759618738295</v>
      </c>
      <c r="J75" s="9">
        <f t="shared" si="65"/>
        <v>1.7512072637640774E-2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0.32393874647592025</v>
      </c>
      <c r="P75" s="9">
        <f t="shared" si="68"/>
        <v>5.6728388584326144E-3</v>
      </c>
      <c r="Q75" s="12">
        <f t="shared" si="69"/>
        <v>1.0211109945178706E-3</v>
      </c>
      <c r="R75" s="9">
        <f t="shared" si="70"/>
        <v>1.9710000000000002E-2</v>
      </c>
      <c r="S75" s="13">
        <f t="shared" si="71"/>
        <v>5.1806747565594648E-2</v>
      </c>
      <c r="T75" s="2">
        <f t="shared" si="72"/>
        <v>0.01</v>
      </c>
      <c r="U75" s="14">
        <f t="shared" si="73"/>
        <v>5.1806747565594647E-4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1.3118067475655946E-2</v>
      </c>
      <c r="AR75" s="9">
        <f t="shared" si="77"/>
        <v>10.950000000000001</v>
      </c>
      <c r="AS75" s="1">
        <f t="shared" si="78"/>
        <v>0.18</v>
      </c>
      <c r="AT75" s="1">
        <f t="shared" si="79"/>
        <v>433.33333333333331</v>
      </c>
      <c r="AU75" s="1">
        <f t="shared" si="80"/>
        <v>75067.747587416874</v>
      </c>
    </row>
    <row r="76" spans="1:48" x14ac:dyDescent="0.15">
      <c r="C76" s="7">
        <v>3</v>
      </c>
      <c r="D76" s="7">
        <f t="shared" si="81"/>
        <v>1.07255058360726</v>
      </c>
      <c r="E76" s="10">
        <f t="shared" si="82"/>
        <v>3.75961873829634E-2</v>
      </c>
      <c r="F76" s="7" t="s">
        <v>83</v>
      </c>
      <c r="G76" s="1">
        <v>4</v>
      </c>
      <c r="H76" s="9">
        <f t="shared" si="63"/>
        <v>1.07255058360726</v>
      </c>
      <c r="I76" s="9">
        <f t="shared" si="64"/>
        <v>274.22255058360724</v>
      </c>
      <c r="J76" s="9">
        <f t="shared" si="65"/>
        <v>2.0033505855240989E-2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0.42776590761748767</v>
      </c>
      <c r="P76" s="9">
        <f t="shared" si="68"/>
        <v>8.5696508149274153E-3</v>
      </c>
      <c r="Q76" s="12">
        <f t="shared" si="69"/>
        <v>1.5425371466869346E-3</v>
      </c>
      <c r="R76" s="9">
        <f t="shared" si="70"/>
        <v>1.9710000000000002E-2</v>
      </c>
      <c r="S76" s="13">
        <f t="shared" si="71"/>
        <v>7.8261651277875918E-2</v>
      </c>
      <c r="T76" s="2">
        <f t="shared" si="72"/>
        <v>0.01</v>
      </c>
      <c r="U76" s="14">
        <f t="shared" si="73"/>
        <v>7.8261651277875921E-4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1.3382616512778759E-2</v>
      </c>
      <c r="AR76" s="9">
        <f t="shared" si="77"/>
        <v>10.950000000000001</v>
      </c>
      <c r="AS76" s="1">
        <f t="shared" si="78"/>
        <v>0.18</v>
      </c>
      <c r="AT76" s="1">
        <f t="shared" si="79"/>
        <v>433.33333333333331</v>
      </c>
      <c r="AU76" s="1">
        <f t="shared" si="80"/>
        <v>76581.621515881066</v>
      </c>
    </row>
    <row r="77" spans="1:48" x14ac:dyDescent="0.15">
      <c r="C77" s="7">
        <v>4</v>
      </c>
      <c r="D77" s="7">
        <f t="shared" si="81"/>
        <v>6.7180821422883303</v>
      </c>
      <c r="E77" s="10">
        <f t="shared" si="82"/>
        <v>1.07255058360726</v>
      </c>
      <c r="F77" s="7" t="s">
        <v>83</v>
      </c>
      <c r="G77" s="1">
        <v>5</v>
      </c>
      <c r="H77" s="9">
        <f t="shared" si="63"/>
        <v>6.7180821422883303</v>
      </c>
      <c r="I77" s="9">
        <f t="shared" si="64"/>
        <v>279.8680821422883</v>
      </c>
      <c r="J77" s="9">
        <f t="shared" si="65"/>
        <v>4.1003409704933484E-2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0.39823644396243224</v>
      </c>
      <c r="O77" s="9">
        <f t="shared" si="83"/>
        <v>0.13045981284012803</v>
      </c>
      <c r="P77" s="9">
        <f t="shared" si="68"/>
        <v>5.3492971559127118E-3</v>
      </c>
      <c r="Q77" s="12">
        <f t="shared" si="69"/>
        <v>9.6287348806428814E-4</v>
      </c>
      <c r="R77" s="9">
        <f t="shared" si="70"/>
        <v>1.9710000000000002E-2</v>
      </c>
      <c r="S77" s="13">
        <f t="shared" si="71"/>
        <v>4.8852028821120649E-2</v>
      </c>
      <c r="T77" s="2">
        <f t="shared" si="72"/>
        <v>0.01</v>
      </c>
      <c r="U77" s="14">
        <f t="shared" si="73"/>
        <v>4.8852028821120652E-4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1.3088520288211206E-2</v>
      </c>
      <c r="AR77" s="9">
        <f t="shared" si="77"/>
        <v>10.950000000000001</v>
      </c>
      <c r="AS77" s="1">
        <f t="shared" si="78"/>
        <v>0.18</v>
      </c>
      <c r="AT77" s="1">
        <f t="shared" si="79"/>
        <v>433.33333333333331</v>
      </c>
      <c r="AU77" s="1">
        <f t="shared" si="80"/>
        <v>74898.664693679981</v>
      </c>
    </row>
    <row r="78" spans="1:48" x14ac:dyDescent="0.15">
      <c r="C78" s="7">
        <v>5</v>
      </c>
      <c r="D78" s="7">
        <f t="shared" si="81"/>
        <v>10.5633851709821</v>
      </c>
      <c r="E78" s="10">
        <f t="shared" si="82"/>
        <v>6.7180821422883303</v>
      </c>
      <c r="F78" s="7" t="s">
        <v>85</v>
      </c>
      <c r="G78" s="1">
        <v>6</v>
      </c>
      <c r="H78" s="9">
        <f t="shared" si="63"/>
        <v>10.5633851709821</v>
      </c>
      <c r="I78" s="9">
        <f t="shared" si="64"/>
        <v>283.71338517098206</v>
      </c>
      <c r="J78" s="9">
        <f t="shared" si="65"/>
        <v>6.5705941921175293E-2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0.23461051568421534</v>
      </c>
      <c r="P78" s="9">
        <f t="shared" si="68"/>
        <v>1.5415304917644038E-2</v>
      </c>
      <c r="Q78" s="12">
        <f t="shared" si="69"/>
        <v>2.7747548851759269E-3</v>
      </c>
      <c r="R78" s="9">
        <f t="shared" si="70"/>
        <v>1.9710000000000002E-2</v>
      </c>
      <c r="S78" s="13">
        <f t="shared" si="71"/>
        <v>0.14077904034378116</v>
      </c>
      <c r="T78" s="2">
        <f t="shared" si="72"/>
        <v>0.01</v>
      </c>
      <c r="U78" s="14">
        <f t="shared" si="73"/>
        <v>1.4077904034378117E-3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1.4007790403437812E-2</v>
      </c>
      <c r="AR78" s="9">
        <f t="shared" si="77"/>
        <v>10.950000000000001</v>
      </c>
      <c r="AS78" s="1">
        <f t="shared" si="78"/>
        <v>0.18</v>
      </c>
      <c r="AT78" s="1">
        <f t="shared" si="79"/>
        <v>433.33333333333331</v>
      </c>
      <c r="AU78" s="1">
        <f t="shared" si="80"/>
        <v>80159.160349960774</v>
      </c>
    </row>
    <row r="79" spans="1:48" x14ac:dyDescent="0.15">
      <c r="C79" s="7">
        <v>6</v>
      </c>
      <c r="D79" s="7">
        <f t="shared" si="81"/>
        <v>17.550065711112801</v>
      </c>
      <c r="E79" s="10">
        <f t="shared" si="82"/>
        <v>10.5633851709821</v>
      </c>
      <c r="F79" s="7" t="s">
        <v>83</v>
      </c>
      <c r="G79" s="1">
        <v>7</v>
      </c>
      <c r="H79" s="9">
        <f t="shared" si="63"/>
        <v>17.550065711112801</v>
      </c>
      <c r="I79" s="9">
        <f t="shared" si="64"/>
        <v>290.70006571111276</v>
      </c>
      <c r="J79" s="9">
        <f t="shared" si="65"/>
        <v>0.14990685465339074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0.32869521076657132</v>
      </c>
      <c r="P79" s="9">
        <f t="shared" si="68"/>
        <v>4.9273665185650038E-2</v>
      </c>
      <c r="Q79" s="12">
        <f t="shared" si="69"/>
        <v>8.8692597334170068E-3</v>
      </c>
      <c r="R79" s="9">
        <f t="shared" si="70"/>
        <v>1.9710000000000002E-2</v>
      </c>
      <c r="S79" s="13">
        <f t="shared" si="71"/>
        <v>0.44998780991461218</v>
      </c>
      <c r="T79" s="2">
        <f t="shared" si="72"/>
        <v>0.01</v>
      </c>
      <c r="U79" s="14">
        <f t="shared" si="73"/>
        <v>4.4998780991461216E-3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2.6099878099146122E-2</v>
      </c>
      <c r="AR79" s="9">
        <f t="shared" si="77"/>
        <v>10.950000000000001</v>
      </c>
      <c r="AS79" s="1">
        <f t="shared" si="78"/>
        <v>0.18</v>
      </c>
      <c r="AT79" s="1">
        <f t="shared" si="79"/>
        <v>433.33333333333331</v>
      </c>
      <c r="AU79" s="1">
        <f t="shared" si="80"/>
        <v>149355.76942602071</v>
      </c>
    </row>
    <row r="80" spans="1:48" x14ac:dyDescent="0.15">
      <c r="C80" s="7">
        <v>7</v>
      </c>
      <c r="D80" s="7">
        <f t="shared" si="81"/>
        <v>16.335714683838098</v>
      </c>
      <c r="E80" s="10">
        <f t="shared" si="82"/>
        <v>17.550065711112801</v>
      </c>
      <c r="F80" s="7" t="s">
        <v>83</v>
      </c>
      <c r="G80" s="1">
        <v>8</v>
      </c>
      <c r="H80" s="9">
        <f t="shared" si="63"/>
        <v>16.335714683838098</v>
      </c>
      <c r="I80" s="9">
        <f t="shared" si="64"/>
        <v>289.48571468383807</v>
      </c>
      <c r="J80" s="9">
        <f t="shared" si="65"/>
        <v>0.13025713240264372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0.38892154558092129</v>
      </c>
      <c r="P80" s="9">
        <f t="shared" si="68"/>
        <v>5.0659805256974902E-2</v>
      </c>
      <c r="Q80" s="12">
        <f t="shared" si="69"/>
        <v>9.1187649462554816E-3</v>
      </c>
      <c r="R80" s="9">
        <f t="shared" si="70"/>
        <v>1.9710000000000002E-2</v>
      </c>
      <c r="S80" s="13">
        <f t="shared" si="71"/>
        <v>0.46264662335136891</v>
      </c>
      <c r="T80" s="2">
        <f t="shared" si="72"/>
        <v>0.01</v>
      </c>
      <c r="U80" s="14">
        <f t="shared" si="73"/>
        <v>4.6264662335136894E-3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2.6226466233513691E-2</v>
      </c>
      <c r="AR80" s="9">
        <f t="shared" si="77"/>
        <v>10.950000000000001</v>
      </c>
      <c r="AS80" s="1">
        <f t="shared" si="78"/>
        <v>0.18</v>
      </c>
      <c r="AT80" s="1">
        <f t="shared" si="79"/>
        <v>433.33333333333331</v>
      </c>
      <c r="AU80" s="1">
        <f t="shared" si="80"/>
        <v>150080.16622729509</v>
      </c>
    </row>
    <row r="81" spans="1:48" x14ac:dyDescent="0.15">
      <c r="C81" s="7">
        <v>8</v>
      </c>
      <c r="D81" s="7">
        <f t="shared" si="81"/>
        <v>16.4584481937381</v>
      </c>
      <c r="E81" s="10">
        <f t="shared" si="82"/>
        <v>16.335714683838098</v>
      </c>
      <c r="F81" s="7" t="s">
        <v>83</v>
      </c>
      <c r="G81" s="1">
        <v>9</v>
      </c>
      <c r="H81" s="9">
        <f t="shared" si="63"/>
        <v>16.4584481937381</v>
      </c>
      <c r="I81" s="9">
        <f t="shared" si="64"/>
        <v>289.60844819373807</v>
      </c>
      <c r="J81" s="9">
        <f t="shared" si="65"/>
        <v>0.13212712974094282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0.44776174032394644</v>
      </c>
      <c r="P81" s="9">
        <f t="shared" si="68"/>
        <v>5.9161473556812422E-2</v>
      </c>
      <c r="Q81" s="12">
        <f t="shared" si="69"/>
        <v>1.0649065240226236E-2</v>
      </c>
      <c r="R81" s="9">
        <f t="shared" si="70"/>
        <v>1.9710000000000002E-2</v>
      </c>
      <c r="S81" s="13">
        <f t="shared" si="71"/>
        <v>0.54028742974257915</v>
      </c>
      <c r="T81" s="2">
        <f t="shared" si="72"/>
        <v>0.01</v>
      </c>
      <c r="U81" s="14">
        <f t="shared" si="73"/>
        <v>5.4028742974257917E-3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2.7002874297425792E-2</v>
      </c>
      <c r="AR81" s="9">
        <f t="shared" si="77"/>
        <v>10.950000000000001</v>
      </c>
      <c r="AS81" s="1">
        <f t="shared" si="78"/>
        <v>0.18</v>
      </c>
      <c r="AT81" s="1">
        <f t="shared" si="79"/>
        <v>433.33333333333331</v>
      </c>
      <c r="AU81" s="1">
        <f t="shared" si="80"/>
        <v>154523.13808079017</v>
      </c>
    </row>
    <row r="82" spans="1:48" x14ac:dyDescent="0.15">
      <c r="C82" s="7">
        <v>9</v>
      </c>
      <c r="D82" s="7">
        <f t="shared" si="81"/>
        <v>11.9939291340034</v>
      </c>
      <c r="E82" s="10">
        <f t="shared" si="82"/>
        <v>16.4584481937381</v>
      </c>
      <c r="F82" s="7" t="s">
        <v>83</v>
      </c>
      <c r="G82" s="1">
        <v>10</v>
      </c>
      <c r="H82" s="9">
        <f t="shared" si="63"/>
        <v>11.9939291340034</v>
      </c>
      <c r="I82" s="9">
        <f t="shared" si="64"/>
        <v>285.14392913400337</v>
      </c>
      <c r="J82" s="9">
        <f t="shared" si="65"/>
        <v>7.805123904286361E-2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0.49810026676713404</v>
      </c>
      <c r="P82" s="9">
        <f t="shared" si="68"/>
        <v>3.8877342988755711E-2</v>
      </c>
      <c r="Q82" s="12">
        <f t="shared" si="69"/>
        <v>6.9979217379760282E-3</v>
      </c>
      <c r="R82" s="9">
        <f t="shared" si="70"/>
        <v>1.9710000000000002E-2</v>
      </c>
      <c r="S82" s="13">
        <f t="shared" si="71"/>
        <v>0.35504422820781467</v>
      </c>
      <c r="T82" s="2">
        <f t="shared" si="72"/>
        <v>0.01</v>
      </c>
      <c r="U82" s="14">
        <f t="shared" si="73"/>
        <v>3.5504422820781469E-3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1.6150442282078147E-2</v>
      </c>
      <c r="AR82" s="9">
        <f t="shared" si="77"/>
        <v>10.950000000000001</v>
      </c>
      <c r="AS82" s="1">
        <f t="shared" si="78"/>
        <v>0.18</v>
      </c>
      <c r="AT82" s="1">
        <f t="shared" si="79"/>
        <v>433.33333333333331</v>
      </c>
      <c r="AU82" s="1">
        <f t="shared" si="80"/>
        <v>92420.421445923726</v>
      </c>
    </row>
    <row r="83" spans="1:48" x14ac:dyDescent="0.15">
      <c r="C83" s="7">
        <v>10</v>
      </c>
      <c r="D83" s="7">
        <f t="shared" si="81"/>
        <v>7.1999232320593203</v>
      </c>
      <c r="E83" s="10">
        <f t="shared" si="82"/>
        <v>11.9939291340034</v>
      </c>
      <c r="F83" s="7" t="s">
        <v>83</v>
      </c>
      <c r="G83" s="1">
        <v>11</v>
      </c>
      <c r="H83" s="9">
        <f t="shared" si="63"/>
        <v>7.1999232320593203</v>
      </c>
      <c r="I83" s="9">
        <f t="shared" si="64"/>
        <v>280.34992323205933</v>
      </c>
      <c r="J83" s="9">
        <f t="shared" si="65"/>
        <v>4.3529999869038216E-2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0.43626177758945944</v>
      </c>
      <c r="O83" s="9">
        <f t="shared" si="83"/>
        <v>0.13246114618891897</v>
      </c>
      <c r="P83" s="9">
        <f t="shared" si="68"/>
        <v>5.7660336762562943E-3</v>
      </c>
      <c r="Q83" s="12">
        <f t="shared" si="69"/>
        <v>1.0378860617261329E-3</v>
      </c>
      <c r="R83" s="9">
        <f t="shared" si="70"/>
        <v>1.9710000000000002E-2</v>
      </c>
      <c r="S83" s="13">
        <f t="shared" si="71"/>
        <v>5.2657841792294914E-2</v>
      </c>
      <c r="T83" s="2">
        <f t="shared" si="72"/>
        <v>0.01</v>
      </c>
      <c r="U83" s="14">
        <f t="shared" si="73"/>
        <v>5.2657841792294916E-4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1.312657841792295E-2</v>
      </c>
      <c r="AR83" s="9">
        <f t="shared" si="77"/>
        <v>10.950000000000001</v>
      </c>
      <c r="AS83" s="1">
        <f t="shared" si="78"/>
        <v>0.18</v>
      </c>
      <c r="AT83" s="1">
        <f t="shared" si="79"/>
        <v>433.33333333333331</v>
      </c>
      <c r="AU83" s="1">
        <f t="shared" si="80"/>
        <v>75116.451199211544</v>
      </c>
    </row>
    <row r="84" spans="1:48" x14ac:dyDescent="0.15">
      <c r="C84" s="7">
        <v>11</v>
      </c>
      <c r="D84" s="7">
        <f t="shared" si="81"/>
        <v>3.0321254019583899</v>
      </c>
      <c r="E84" s="10">
        <f t="shared" si="82"/>
        <v>7.1999232320593203</v>
      </c>
      <c r="F84" s="7" t="s">
        <v>85</v>
      </c>
      <c r="G84" s="1">
        <v>12</v>
      </c>
      <c r="H84" s="9">
        <f t="shared" si="63"/>
        <v>3.0321254019583899</v>
      </c>
      <c r="I84" s="9">
        <f t="shared" si="64"/>
        <v>276.18212540195839</v>
      </c>
      <c r="J84" s="9">
        <f t="shared" si="65"/>
        <v>2.5773210021997266E-2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0.23619511251266267</v>
      </c>
      <c r="P84" s="9">
        <f t="shared" si="68"/>
        <v>6.0875062409581297E-3</v>
      </c>
      <c r="Q84" s="12">
        <f t="shared" si="69"/>
        <v>1.0957511233724633E-3</v>
      </c>
      <c r="R84" s="9">
        <f t="shared" si="70"/>
        <v>1.9710000000000002E-2</v>
      </c>
      <c r="S84" s="13">
        <f t="shared" si="71"/>
        <v>5.5593664300987479E-2</v>
      </c>
      <c r="T84" s="2">
        <f t="shared" si="72"/>
        <v>0.01</v>
      </c>
      <c r="U84" s="14">
        <f t="shared" si="73"/>
        <v>5.5593664300987477E-4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1.3155936643009875E-2</v>
      </c>
      <c r="AR84" s="9">
        <f t="shared" si="77"/>
        <v>10.950000000000001</v>
      </c>
      <c r="AS84" s="1">
        <f t="shared" si="78"/>
        <v>0.18</v>
      </c>
      <c r="AT84" s="1">
        <f t="shared" si="79"/>
        <v>433.33333333333331</v>
      </c>
      <c r="AU84" s="1">
        <f t="shared" si="80"/>
        <v>75284.452761524721</v>
      </c>
      <c r="AV84" s="1">
        <f>SUM(AU73:AU84)</f>
        <v>1150077.5483793889</v>
      </c>
    </row>
    <row r="85" spans="1:48" x14ac:dyDescent="0.15">
      <c r="C85" s="7">
        <v>12</v>
      </c>
      <c r="D85" s="7">
        <f t="shared" si="81"/>
        <v>2.3659087990617</v>
      </c>
      <c r="E85" s="10">
        <f t="shared" si="82"/>
        <v>3.0321254019583899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2.2396368316774198</v>
      </c>
      <c r="E89" s="7"/>
      <c r="F89" s="7"/>
      <c r="G89" s="1">
        <v>1</v>
      </c>
      <c r="H89" s="9">
        <f t="shared" ref="H89:H100" si="84">E90</f>
        <v>2.2396368316774198</v>
      </c>
      <c r="I89" s="9">
        <f t="shared" ref="I89:I100" si="85">H89+273.15</f>
        <v>275.38963683167742</v>
      </c>
      <c r="J89" s="9">
        <f t="shared" ref="J89:J100" si="86">EXP(($C$15*(I89-$C$13))/($C$16*I89*$C$13))</f>
        <v>2.3286700733746016E-2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0.12354235123522439</v>
      </c>
      <c r="Q89" s="12">
        <f t="shared" ref="Q89:Q100" si="90">P89*$B$91</f>
        <v>5.5594058055850978E-2</v>
      </c>
      <c r="R89" s="9">
        <f t="shared" ref="R89:R100" si="91">L89*$B$91</f>
        <v>2.3873737500000001</v>
      </c>
      <c r="S89" s="13">
        <f t="shared" ref="S89:S100" si="92">Q89/R89</f>
        <v>2.3286700733746016E-2</v>
      </c>
      <c r="T89" s="2">
        <f t="shared" ref="T89:T100" si="93">$B$90/100</f>
        <v>0.51</v>
      </c>
      <c r="U89" s="14">
        <f t="shared" ref="U89:U100" si="94">S89*T89</f>
        <v>1.1876217374210468E-2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3.3917679538324454E-2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25133.333333333332</v>
      </c>
      <c r="AN89" s="1">
        <f t="shared" ref="AN89:AN100" si="99">AM89*10000*AK89*AJ89</f>
        <v>88677603.564551577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-4.7346787067267897</v>
      </c>
      <c r="E90" s="10">
        <f t="shared" ref="E90:E101" si="101">D89</f>
        <v>2.2396368316774198</v>
      </c>
      <c r="F90" s="7" t="s">
        <v>83</v>
      </c>
      <c r="G90" s="1">
        <v>2</v>
      </c>
      <c r="H90" s="9">
        <f t="shared" si="84"/>
        <v>-4.7346787067267897</v>
      </c>
      <c r="I90" s="9">
        <f t="shared" si="85"/>
        <v>268.41532129327317</v>
      </c>
      <c r="J90" s="9">
        <f t="shared" si="86"/>
        <v>9.2924869772472302E-3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10.487007648764775</v>
      </c>
      <c r="P90" s="9">
        <f t="shared" si="89"/>
        <v>9.7450382006438768E-2</v>
      </c>
      <c r="Q90" s="12">
        <f t="shared" si="90"/>
        <v>4.3852671902897447E-2</v>
      </c>
      <c r="R90" s="9">
        <f t="shared" si="91"/>
        <v>2.3873737500000001</v>
      </c>
      <c r="S90" s="13">
        <f t="shared" si="92"/>
        <v>1.8368582591183073E-2</v>
      </c>
      <c r="T90" s="2">
        <f t="shared" si="93"/>
        <v>0.51</v>
      </c>
      <c r="U90" s="14">
        <f t="shared" si="94"/>
        <v>9.3679771215033677E-3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3.3161445102133265E-2</v>
      </c>
      <c r="AK90" s="9">
        <f t="shared" si="96"/>
        <v>10.4025</v>
      </c>
      <c r="AL90" s="1">
        <f t="shared" si="97"/>
        <v>0.45</v>
      </c>
      <c r="AM90" s="17">
        <f t="shared" si="98"/>
        <v>25133.333333333332</v>
      </c>
      <c r="AN90" s="1">
        <f t="shared" si="99"/>
        <v>86700432.412301898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3.75961873829634E-2</v>
      </c>
      <c r="E91" s="10">
        <f t="shared" si="101"/>
        <v>-4.7346787067267897</v>
      </c>
      <c r="F91" s="7" t="s">
        <v>83</v>
      </c>
      <c r="G91" s="1">
        <v>3</v>
      </c>
      <c r="H91" s="9">
        <f t="shared" si="84"/>
        <v>3.75961873829634E-2</v>
      </c>
      <c r="I91" s="9">
        <f t="shared" si="85"/>
        <v>273.18759618738295</v>
      </c>
      <c r="J91" s="9">
        <f t="shared" si="86"/>
        <v>1.7512072637640774E-2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15.694832266758336</v>
      </c>
      <c r="P91" s="9">
        <f t="shared" si="89"/>
        <v>0.2748490426910602</v>
      </c>
      <c r="Q91" s="12">
        <f t="shared" si="90"/>
        <v>0.12368206921097709</v>
      </c>
      <c r="R91" s="9">
        <f t="shared" si="91"/>
        <v>2.3873737500000001</v>
      </c>
      <c r="S91" s="13">
        <f t="shared" si="92"/>
        <v>5.1806747565594655E-2</v>
      </c>
      <c r="T91" s="2">
        <f t="shared" si="93"/>
        <v>0.51</v>
      </c>
      <c r="U91" s="14">
        <f t="shared" si="94"/>
        <v>2.6421441258453273E-2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3.8303064539423663E-2</v>
      </c>
      <c r="AK91" s="9">
        <f t="shared" si="96"/>
        <v>10.4025</v>
      </c>
      <c r="AL91" s="1">
        <f t="shared" si="97"/>
        <v>0.45</v>
      </c>
      <c r="AM91" s="17">
        <f t="shared" si="98"/>
        <v>25133.333333333332</v>
      </c>
      <c r="AN91" s="1">
        <f t="shared" si="99"/>
        <v>100143170.72300045</v>
      </c>
    </row>
    <row r="92" spans="1:48" x14ac:dyDescent="0.15">
      <c r="C92" s="7">
        <v>3</v>
      </c>
      <c r="D92" s="7">
        <f t="shared" si="100"/>
        <v>1.07255058360726</v>
      </c>
      <c r="E92" s="10">
        <f t="shared" si="101"/>
        <v>3.75961873829634E-2</v>
      </c>
      <c r="F92" s="7" t="s">
        <v>83</v>
      </c>
      <c r="G92" s="1">
        <v>4</v>
      </c>
      <c r="H92" s="9">
        <f t="shared" si="84"/>
        <v>1.07255058360726</v>
      </c>
      <c r="I92" s="9">
        <f t="shared" si="85"/>
        <v>274.22255058360724</v>
      </c>
      <c r="J92" s="9">
        <f t="shared" si="86"/>
        <v>2.0033505855240989E-2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20.725258224067275</v>
      </c>
      <c r="P92" s="9">
        <f t="shared" si="89"/>
        <v>0.4151995819832332</v>
      </c>
      <c r="Q92" s="12">
        <f t="shared" si="90"/>
        <v>0.18683981189245494</v>
      </c>
      <c r="R92" s="9">
        <f t="shared" si="91"/>
        <v>2.3873737500000001</v>
      </c>
      <c r="S92" s="13">
        <f t="shared" si="92"/>
        <v>7.8261651277875918E-2</v>
      </c>
      <c r="T92" s="2">
        <f t="shared" si="93"/>
        <v>0.51</v>
      </c>
      <c r="U92" s="14">
        <f t="shared" si="94"/>
        <v>3.9913442151716716E-2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4.2370902808742589E-2</v>
      </c>
      <c r="AK92" s="9">
        <f t="shared" si="96"/>
        <v>10.4025</v>
      </c>
      <c r="AL92" s="1">
        <f t="shared" si="97"/>
        <v>0.45</v>
      </c>
      <c r="AM92" s="17">
        <f t="shared" si="98"/>
        <v>25133.333333333332</v>
      </c>
      <c r="AN92" s="1">
        <f t="shared" si="99"/>
        <v>110778513.53894344</v>
      </c>
    </row>
    <row r="93" spans="1:48" x14ac:dyDescent="0.15">
      <c r="C93" s="7">
        <v>4</v>
      </c>
      <c r="D93" s="7">
        <f t="shared" si="100"/>
        <v>6.7180821422883303</v>
      </c>
      <c r="E93" s="10">
        <f t="shared" si="101"/>
        <v>1.07255058360726</v>
      </c>
      <c r="F93" s="7" t="s">
        <v>83</v>
      </c>
      <c r="G93" s="1">
        <v>5</v>
      </c>
      <c r="H93" s="9">
        <f t="shared" si="84"/>
        <v>6.7180821422883303</v>
      </c>
      <c r="I93" s="9">
        <f t="shared" si="85"/>
        <v>279.8680821422883</v>
      </c>
      <c r="J93" s="9">
        <f t="shared" si="86"/>
        <v>4.1003409704933484E-2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19.294555709979839</v>
      </c>
      <c r="O93" s="9">
        <f t="shared" si="102"/>
        <v>6.3207779321042032</v>
      </c>
      <c r="P93" s="9">
        <f t="shared" si="89"/>
        <v>0.2591734472039709</v>
      </c>
      <c r="Q93" s="12">
        <f t="shared" si="90"/>
        <v>0.11662805124178691</v>
      </c>
      <c r="R93" s="9">
        <f t="shared" si="91"/>
        <v>2.3873737500000001</v>
      </c>
      <c r="S93" s="13">
        <f t="shared" si="92"/>
        <v>4.8852028821120656E-2</v>
      </c>
      <c r="T93" s="2">
        <f t="shared" si="93"/>
        <v>0.51</v>
      </c>
      <c r="U93" s="14">
        <f t="shared" si="94"/>
        <v>2.4914534698771536E-2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3.0422732211679619E-2</v>
      </c>
      <c r="AK93" s="9">
        <f t="shared" si="96"/>
        <v>10.4025</v>
      </c>
      <c r="AL93" s="1">
        <f t="shared" si="97"/>
        <v>0.45</v>
      </c>
      <c r="AM93" s="17">
        <f t="shared" si="98"/>
        <v>25133.333333333332</v>
      </c>
      <c r="AN93" s="1">
        <f t="shared" si="99"/>
        <v>79540081.253775299</v>
      </c>
    </row>
    <row r="94" spans="1:48" x14ac:dyDescent="0.15">
      <c r="C94" s="7">
        <v>5</v>
      </c>
      <c r="D94" s="7">
        <f t="shared" si="100"/>
        <v>10.5633851709821</v>
      </c>
      <c r="E94" s="10">
        <f t="shared" si="101"/>
        <v>6.7180821422883303</v>
      </c>
      <c r="F94" s="7" t="s">
        <v>85</v>
      </c>
      <c r="G94" s="1">
        <v>6</v>
      </c>
      <c r="H94" s="9">
        <f t="shared" si="84"/>
        <v>10.5633851709821</v>
      </c>
      <c r="I94" s="9">
        <f t="shared" si="85"/>
        <v>283.71338517098206</v>
      </c>
      <c r="J94" s="9">
        <f t="shared" si="86"/>
        <v>6.5705941921175293E-2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11.366879484900233</v>
      </c>
      <c r="P94" s="9">
        <f t="shared" si="89"/>
        <v>0.74687152325985362</v>
      </c>
      <c r="Q94" s="12">
        <f t="shared" si="90"/>
        <v>0.33609218546693415</v>
      </c>
      <c r="R94" s="9">
        <f t="shared" si="91"/>
        <v>2.3873737500000001</v>
      </c>
      <c r="S94" s="13">
        <f t="shared" si="92"/>
        <v>0.14077904034378116</v>
      </c>
      <c r="T94" s="2">
        <f t="shared" si="93"/>
        <v>0.51</v>
      </c>
      <c r="U94" s="14">
        <f t="shared" si="94"/>
        <v>7.1797310575328399E-2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4.7775889138461515E-2</v>
      </c>
      <c r="AK94" s="9">
        <f t="shared" si="96"/>
        <v>10.4025</v>
      </c>
      <c r="AL94" s="1">
        <f t="shared" si="97"/>
        <v>0.45</v>
      </c>
      <c r="AM94" s="17">
        <f t="shared" si="98"/>
        <v>25133.333333333332</v>
      </c>
      <c r="AN94" s="1">
        <f t="shared" si="99"/>
        <v>124909823.27306192</v>
      </c>
    </row>
    <row r="95" spans="1:48" x14ac:dyDescent="0.15">
      <c r="C95" s="7">
        <v>6</v>
      </c>
      <c r="D95" s="7">
        <f t="shared" si="100"/>
        <v>17.550065711112801</v>
      </c>
      <c r="E95" s="10">
        <f t="shared" si="101"/>
        <v>10.5633851709821</v>
      </c>
      <c r="F95" s="7" t="s">
        <v>83</v>
      </c>
      <c r="G95" s="1">
        <v>7</v>
      </c>
      <c r="H95" s="9">
        <f t="shared" si="84"/>
        <v>17.550065711112801</v>
      </c>
      <c r="I95" s="9">
        <f t="shared" si="85"/>
        <v>290.70006571111276</v>
      </c>
      <c r="J95" s="9">
        <f t="shared" si="86"/>
        <v>0.14990685465339074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15.925282961640379</v>
      </c>
      <c r="P95" s="9">
        <f t="shared" si="89"/>
        <v>2.3873090782447441</v>
      </c>
      <c r="Q95" s="12">
        <f t="shared" si="90"/>
        <v>1.074289085210135</v>
      </c>
      <c r="R95" s="9">
        <f t="shared" si="91"/>
        <v>2.3873737500000001</v>
      </c>
      <c r="S95" s="13">
        <f t="shared" si="92"/>
        <v>0.44998780991461224</v>
      </c>
      <c r="T95" s="2">
        <f t="shared" si="93"/>
        <v>0.51</v>
      </c>
      <c r="U95" s="14">
        <f t="shared" si="94"/>
        <v>0.22949378305645224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0.11564737559152034</v>
      </c>
      <c r="AK95" s="9">
        <f t="shared" si="96"/>
        <v>10.4025</v>
      </c>
      <c r="AL95" s="1">
        <f t="shared" si="97"/>
        <v>0.45</v>
      </c>
      <c r="AM95" s="17">
        <f t="shared" si="98"/>
        <v>25133.333333333332</v>
      </c>
      <c r="AN95" s="1">
        <f t="shared" si="99"/>
        <v>302359485.24715191</v>
      </c>
    </row>
    <row r="96" spans="1:48" x14ac:dyDescent="0.15">
      <c r="C96" s="7">
        <v>7</v>
      </c>
      <c r="D96" s="7">
        <f t="shared" si="100"/>
        <v>16.335714683838098</v>
      </c>
      <c r="E96" s="10">
        <f t="shared" si="101"/>
        <v>17.550065711112801</v>
      </c>
      <c r="F96" s="7" t="s">
        <v>83</v>
      </c>
      <c r="G96" s="1">
        <v>8</v>
      </c>
      <c r="H96" s="9">
        <f t="shared" si="84"/>
        <v>16.335714683838098</v>
      </c>
      <c r="I96" s="9">
        <f t="shared" si="85"/>
        <v>289.48571468383807</v>
      </c>
      <c r="J96" s="9">
        <f t="shared" si="86"/>
        <v>0.13025713240264372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18.843248883395635</v>
      </c>
      <c r="P96" s="9">
        <f t="shared" si="89"/>
        <v>2.4544675647004337</v>
      </c>
      <c r="Q96" s="12">
        <f t="shared" si="90"/>
        <v>1.1045104041151952</v>
      </c>
      <c r="R96" s="9">
        <f t="shared" si="91"/>
        <v>2.3873737500000001</v>
      </c>
      <c r="S96" s="13">
        <f t="shared" si="92"/>
        <v>0.46264662335136891</v>
      </c>
      <c r="T96" s="2">
        <f t="shared" si="93"/>
        <v>0.51</v>
      </c>
      <c r="U96" s="14">
        <f t="shared" si="94"/>
        <v>0.23594977790919816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0.11759385803962324</v>
      </c>
      <c r="AK96" s="9">
        <f t="shared" si="96"/>
        <v>10.4025</v>
      </c>
      <c r="AL96" s="1">
        <f t="shared" si="97"/>
        <v>0.45</v>
      </c>
      <c r="AM96" s="17">
        <f t="shared" si="98"/>
        <v>25133.333333333332</v>
      </c>
      <c r="AN96" s="1">
        <f t="shared" si="99"/>
        <v>307448553.8753047</v>
      </c>
    </row>
    <row r="97" spans="1:50" x14ac:dyDescent="0.15">
      <c r="C97" s="7">
        <v>8</v>
      </c>
      <c r="D97" s="7">
        <f t="shared" si="100"/>
        <v>16.4584481937381</v>
      </c>
      <c r="E97" s="10">
        <f t="shared" si="101"/>
        <v>16.335714683838098</v>
      </c>
      <c r="F97" s="7" t="s">
        <v>83</v>
      </c>
      <c r="G97" s="1">
        <v>9</v>
      </c>
      <c r="H97" s="9">
        <f t="shared" si="84"/>
        <v>16.4584481937381</v>
      </c>
      <c r="I97" s="9">
        <f t="shared" si="85"/>
        <v>289.60844819373807</v>
      </c>
      <c r="J97" s="9">
        <f t="shared" si="86"/>
        <v>0.13212712974094282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21.6940563186952</v>
      </c>
      <c r="P97" s="9">
        <f t="shared" si="89"/>
        <v>2.8663733938275611</v>
      </c>
      <c r="Q97" s="12">
        <f t="shared" si="90"/>
        <v>1.2898680272224026</v>
      </c>
      <c r="R97" s="9">
        <f t="shared" si="91"/>
        <v>2.3873737500000001</v>
      </c>
      <c r="S97" s="13">
        <f t="shared" si="92"/>
        <v>0.54028742974257904</v>
      </c>
      <c r="T97" s="2">
        <f t="shared" si="93"/>
        <v>0.51</v>
      </c>
      <c r="U97" s="14">
        <f t="shared" si="94"/>
        <v>0.27554658916871533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0.12953229663436766</v>
      </c>
      <c r="AK97" s="9">
        <f t="shared" si="96"/>
        <v>10.4025</v>
      </c>
      <c r="AL97" s="1">
        <f t="shared" si="97"/>
        <v>0.45</v>
      </c>
      <c r="AM97" s="17">
        <f t="shared" si="98"/>
        <v>25133.333333333332</v>
      </c>
      <c r="AN97" s="1">
        <f t="shared" si="99"/>
        <v>338661541.88907099</v>
      </c>
    </row>
    <row r="98" spans="1:50" x14ac:dyDescent="0.15">
      <c r="C98" s="7">
        <v>9</v>
      </c>
      <c r="D98" s="7">
        <f t="shared" si="100"/>
        <v>11.9939291340034</v>
      </c>
      <c r="E98" s="10">
        <f t="shared" si="101"/>
        <v>16.4584481937381</v>
      </c>
      <c r="F98" s="7" t="s">
        <v>83</v>
      </c>
      <c r="G98" s="1">
        <v>10</v>
      </c>
      <c r="H98" s="9">
        <f t="shared" si="84"/>
        <v>11.9939291340034</v>
      </c>
      <c r="I98" s="9">
        <f t="shared" si="85"/>
        <v>285.14392913400337</v>
      </c>
      <c r="J98" s="9">
        <f t="shared" si="86"/>
        <v>7.805123904286361E-2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24.132957924867636</v>
      </c>
      <c r="P98" s="9">
        <f t="shared" si="89"/>
        <v>1.8836072678052136</v>
      </c>
      <c r="Q98" s="12">
        <f t="shared" si="90"/>
        <v>0.84762327051234609</v>
      </c>
      <c r="R98" s="9">
        <f t="shared" si="91"/>
        <v>2.3873737500000001</v>
      </c>
      <c r="S98" s="13">
        <f t="shared" si="92"/>
        <v>0.35504422820781456</v>
      </c>
      <c r="T98" s="2">
        <f t="shared" si="93"/>
        <v>0.51</v>
      </c>
      <c r="U98" s="14">
        <f t="shared" si="94"/>
        <v>0.18107255638598543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8.4930375750374612E-2</v>
      </c>
      <c r="AK98" s="9">
        <f t="shared" si="96"/>
        <v>10.4025</v>
      </c>
      <c r="AL98" s="1">
        <f t="shared" si="97"/>
        <v>0.45</v>
      </c>
      <c r="AM98" s="17">
        <f t="shared" si="98"/>
        <v>25133.333333333332</v>
      </c>
      <c r="AN98" s="1">
        <f t="shared" si="99"/>
        <v>222050042.74747562</v>
      </c>
    </row>
    <row r="99" spans="1:50" x14ac:dyDescent="0.15">
      <c r="C99" s="7">
        <v>10</v>
      </c>
      <c r="D99" s="7">
        <f t="shared" si="100"/>
        <v>7.1999232320593203</v>
      </c>
      <c r="E99" s="10">
        <f t="shared" si="101"/>
        <v>11.9939291340034</v>
      </c>
      <c r="F99" s="7" t="s">
        <v>83</v>
      </c>
      <c r="G99" s="1">
        <v>11</v>
      </c>
      <c r="H99" s="9">
        <f t="shared" si="84"/>
        <v>7.1999232320593203</v>
      </c>
      <c r="I99" s="9">
        <f t="shared" si="85"/>
        <v>280.34992323205933</v>
      </c>
      <c r="J99" s="9">
        <f t="shared" si="86"/>
        <v>4.3529999869038216E-2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21.136883124209302</v>
      </c>
      <c r="O99" s="9">
        <f t="shared" si="102"/>
        <v>6.4177425328531186</v>
      </c>
      <c r="P99" s="9">
        <f t="shared" si="89"/>
        <v>0.27936433161461727</v>
      </c>
      <c r="Q99" s="12">
        <f t="shared" si="90"/>
        <v>0.12571394922657778</v>
      </c>
      <c r="R99" s="9">
        <f t="shared" si="91"/>
        <v>2.3873737500000001</v>
      </c>
      <c r="S99" s="13">
        <f t="shared" si="92"/>
        <v>5.2657841792294886E-2</v>
      </c>
      <c r="T99" s="2">
        <f t="shared" si="93"/>
        <v>0.51</v>
      </c>
      <c r="U99" s="14">
        <f t="shared" si="94"/>
        <v>2.6855499314070393E-2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3.8433933043192224E-2</v>
      </c>
      <c r="AK99" s="9">
        <f t="shared" si="96"/>
        <v>10.4025</v>
      </c>
      <c r="AL99" s="1">
        <f t="shared" si="97"/>
        <v>0.45</v>
      </c>
      <c r="AM99" s="17">
        <f t="shared" si="98"/>
        <v>25133.333333333332</v>
      </c>
      <c r="AN99" s="1">
        <f t="shared" si="99"/>
        <v>100485325.77176084</v>
      </c>
    </row>
    <row r="100" spans="1:50" x14ac:dyDescent="0.15">
      <c r="C100" s="7">
        <v>11</v>
      </c>
      <c r="D100" s="7">
        <f t="shared" si="100"/>
        <v>3.0321254019583899</v>
      </c>
      <c r="E100" s="10">
        <f t="shared" si="101"/>
        <v>7.1999232320593203</v>
      </c>
      <c r="F100" s="7" t="s">
        <v>85</v>
      </c>
      <c r="G100" s="1">
        <v>12</v>
      </c>
      <c r="H100" s="9">
        <f t="shared" si="84"/>
        <v>3.0321254019583899</v>
      </c>
      <c r="I100" s="9">
        <f t="shared" si="85"/>
        <v>276.18212540195839</v>
      </c>
      <c r="J100" s="9">
        <f t="shared" si="86"/>
        <v>2.5773210021997266E-2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11.443653201238501</v>
      </c>
      <c r="P100" s="9">
        <f t="shared" si="89"/>
        <v>0.29493967737442123</v>
      </c>
      <c r="Q100" s="12">
        <f t="shared" si="90"/>
        <v>0.13272285481848956</v>
      </c>
      <c r="R100" s="9">
        <f t="shared" si="91"/>
        <v>2.3873737500000001</v>
      </c>
      <c r="S100" s="13">
        <f t="shared" si="92"/>
        <v>5.5593664300987458E-2</v>
      </c>
      <c r="T100" s="2">
        <f t="shared" si="93"/>
        <v>0.51</v>
      </c>
      <c r="U100" s="14">
        <f t="shared" si="94"/>
        <v>2.8352768793503604E-2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3.8885359791241338E-2</v>
      </c>
      <c r="AK100" s="9">
        <f t="shared" si="96"/>
        <v>10.4025</v>
      </c>
      <c r="AL100" s="1">
        <f t="shared" si="97"/>
        <v>0.45</v>
      </c>
      <c r="AM100" s="17">
        <f t="shared" si="98"/>
        <v>25133.333333333332</v>
      </c>
      <c r="AN100" s="1">
        <f t="shared" si="99"/>
        <v>101665578.74740151</v>
      </c>
      <c r="AO100" s="1">
        <f>SUM(AN89:AN100)</f>
        <v>1963420153.0438004</v>
      </c>
    </row>
    <row r="101" spans="1:50" x14ac:dyDescent="0.15">
      <c r="C101" s="7">
        <v>12</v>
      </c>
      <c r="D101" s="7">
        <f t="shared" si="100"/>
        <v>2.3659087990617</v>
      </c>
      <c r="E101" s="10">
        <f t="shared" si="101"/>
        <v>3.0321254019583899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2.2396368316774198</v>
      </c>
      <c r="E105" s="7"/>
      <c r="F105" s="7"/>
      <c r="G105" s="1">
        <v>1</v>
      </c>
      <c r="H105" s="9">
        <f t="shared" ref="H105:H116" si="103">E106</f>
        <v>2.2396368316774198</v>
      </c>
      <c r="I105" s="9">
        <f t="shared" ref="I105:I116" si="104">H105+273.15</f>
        <v>275.38963683167742</v>
      </c>
      <c r="J105" s="9">
        <f t="shared" ref="J105:J116" si="105">EXP(($C$15*(I105-$C$13))/($C$16*I105*$C$13))</f>
        <v>2.3286700733746016E-2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1.5087225389782695E-2</v>
      </c>
      <c r="Q105" s="12">
        <f t="shared" ref="Q105:Q116" si="109">P105*$B$107</f>
        <v>4.5261676169348081E-3</v>
      </c>
      <c r="R105" s="9">
        <f t="shared" ref="R105:R116" si="110">L105*$B$107</f>
        <v>0.19436706250000002</v>
      </c>
      <c r="S105" s="13">
        <f t="shared" ref="S105:S116" si="111">Q105/R105</f>
        <v>2.3286700733746016E-2</v>
      </c>
      <c r="T105" s="2">
        <f t="shared" ref="T105:T116" si="112">$B$106/100</f>
        <v>0.01</v>
      </c>
      <c r="U105" s="14">
        <f t="shared" ref="U105:U116" si="113">S105*T105</f>
        <v>2.3286700733746017E-4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5.72286700733746E-3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-4.7346787067267897</v>
      </c>
      <c r="E106" s="10">
        <f t="shared" ref="E106:E117" si="122">D105</f>
        <v>2.2396368316774198</v>
      </c>
      <c r="F106" s="7" t="s">
        <v>83</v>
      </c>
      <c r="G106" s="1">
        <v>2</v>
      </c>
      <c r="H106" s="9">
        <f t="shared" si="103"/>
        <v>-4.7346787067267897</v>
      </c>
      <c r="I106" s="9">
        <f t="shared" si="104"/>
        <v>268.41532129327317</v>
      </c>
      <c r="J106" s="9">
        <f t="shared" si="105"/>
        <v>9.2924869772472302E-3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1.2806931912768842</v>
      </c>
      <c r="P106" s="9">
        <f t="shared" si="108"/>
        <v>1.1900824801789642E-2</v>
      </c>
      <c r="Q106" s="12">
        <f t="shared" si="109"/>
        <v>3.5702474405368925E-3</v>
      </c>
      <c r="R106" s="9">
        <f t="shared" si="110"/>
        <v>0.19436706250000002</v>
      </c>
      <c r="S106" s="13">
        <f t="shared" si="111"/>
        <v>1.8368582591183073E-2</v>
      </c>
      <c r="T106" s="2">
        <f t="shared" si="112"/>
        <v>0.01</v>
      </c>
      <c r="U106" s="14">
        <f t="shared" si="113"/>
        <v>1.8368582591183073E-4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5.6736858259118306E-3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3.75961873829634E-2</v>
      </c>
      <c r="E107" s="10">
        <f t="shared" si="122"/>
        <v>-4.7346787067267897</v>
      </c>
      <c r="F107" s="7" t="s">
        <v>83</v>
      </c>
      <c r="G107" s="1">
        <v>3</v>
      </c>
      <c r="H107" s="9">
        <f t="shared" si="103"/>
        <v>3.75961873829634E-2</v>
      </c>
      <c r="I107" s="9">
        <f t="shared" si="104"/>
        <v>273.18759618738295</v>
      </c>
      <c r="J107" s="9">
        <f t="shared" si="105"/>
        <v>1.7512072637640774E-2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1.916682574808428</v>
      </c>
      <c r="P107" s="9">
        <f t="shared" si="108"/>
        <v>3.3565084473345538E-2</v>
      </c>
      <c r="Q107" s="12">
        <f t="shared" si="109"/>
        <v>1.0069525342003661E-2</v>
      </c>
      <c r="R107" s="9">
        <f t="shared" si="110"/>
        <v>0.19436706250000002</v>
      </c>
      <c r="S107" s="13">
        <f t="shared" si="111"/>
        <v>5.1806747565594655E-2</v>
      </c>
      <c r="T107" s="2">
        <f t="shared" si="112"/>
        <v>0.01</v>
      </c>
      <c r="U107" s="14">
        <f t="shared" si="113"/>
        <v>5.1806747565594658E-4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6.0080674756559467E-3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1.07255058360726</v>
      </c>
      <c r="E108" s="10">
        <f t="shared" si="122"/>
        <v>3.75961873829634E-2</v>
      </c>
      <c r="F108" s="7" t="s">
        <v>83</v>
      </c>
      <c r="G108" s="1">
        <v>4</v>
      </c>
      <c r="H108" s="9">
        <f t="shared" si="103"/>
        <v>1.07255058360726</v>
      </c>
      <c r="I108" s="9">
        <f t="shared" si="104"/>
        <v>274.22255058360724</v>
      </c>
      <c r="J108" s="9">
        <f t="shared" si="105"/>
        <v>2.0033505855240989E-2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2.5310076986684158</v>
      </c>
      <c r="P108" s="9">
        <f t="shared" si="108"/>
        <v>5.0704957550933731E-2</v>
      </c>
      <c r="Q108" s="12">
        <f t="shared" si="109"/>
        <v>1.5211487265280118E-2</v>
      </c>
      <c r="R108" s="9">
        <f t="shared" si="110"/>
        <v>0.19436706250000002</v>
      </c>
      <c r="S108" s="13">
        <f t="shared" si="111"/>
        <v>7.8261651277875932E-2</v>
      </c>
      <c r="T108" s="2">
        <f t="shared" si="112"/>
        <v>0.01</v>
      </c>
      <c r="U108" s="14">
        <f t="shared" si="113"/>
        <v>7.8261651277875932E-4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6.2726165127787595E-3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6.7180821422883303</v>
      </c>
      <c r="E109" s="10">
        <f t="shared" si="122"/>
        <v>1.07255058360726</v>
      </c>
      <c r="F109" s="7" t="s">
        <v>83</v>
      </c>
      <c r="G109" s="1">
        <v>5</v>
      </c>
      <c r="H109" s="9">
        <f t="shared" si="103"/>
        <v>6.7180821422883303</v>
      </c>
      <c r="I109" s="9">
        <f t="shared" si="104"/>
        <v>279.8680821422883</v>
      </c>
      <c r="J109" s="9">
        <f t="shared" si="105"/>
        <v>4.1003409704933484E-2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2.3562876040616079</v>
      </c>
      <c r="O109" s="9">
        <f t="shared" si="123"/>
        <v>0.77190534538920774</v>
      </c>
      <c r="P109" s="9">
        <f t="shared" si="108"/>
        <v>3.1650751130421872E-2</v>
      </c>
      <c r="Q109" s="12">
        <f t="shared" si="109"/>
        <v>9.4952253391265614E-3</v>
      </c>
      <c r="R109" s="9">
        <f t="shared" si="110"/>
        <v>0.19436706250000002</v>
      </c>
      <c r="S109" s="13">
        <f t="shared" si="111"/>
        <v>4.8852028821120656E-2</v>
      </c>
      <c r="T109" s="2">
        <f t="shared" si="112"/>
        <v>0.01</v>
      </c>
      <c r="U109" s="14">
        <f t="shared" si="113"/>
        <v>4.8852028821120652E-4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5.9785202882112068E-3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10.5633851709821</v>
      </c>
      <c r="E110" s="10">
        <f t="shared" si="122"/>
        <v>6.7180821422883303</v>
      </c>
      <c r="F110" s="7" t="s">
        <v>85</v>
      </c>
      <c r="G110" s="1">
        <v>6</v>
      </c>
      <c r="H110" s="9">
        <f t="shared" si="103"/>
        <v>10.5633851709821</v>
      </c>
      <c r="I110" s="9">
        <f t="shared" si="104"/>
        <v>283.71338517098206</v>
      </c>
      <c r="J110" s="9">
        <f t="shared" si="105"/>
        <v>6.5705941921175293E-2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1.3881448025921195</v>
      </c>
      <c r="P110" s="9">
        <f t="shared" si="108"/>
        <v>9.1209361777299144E-2</v>
      </c>
      <c r="Q110" s="12">
        <f t="shared" si="109"/>
        <v>2.7362808533189741E-2</v>
      </c>
      <c r="R110" s="9">
        <f t="shared" si="110"/>
        <v>0.19436706250000002</v>
      </c>
      <c r="S110" s="13">
        <f t="shared" si="111"/>
        <v>0.14077904034378119</v>
      </c>
      <c r="T110" s="2">
        <f t="shared" si="112"/>
        <v>0.01</v>
      </c>
      <c r="U110" s="14">
        <f t="shared" si="113"/>
        <v>1.4077904034378119E-3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6.8977904034378118E-3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17.550065711112801</v>
      </c>
      <c r="E111" s="10">
        <f t="shared" si="122"/>
        <v>10.5633851709821</v>
      </c>
      <c r="F111" s="7" t="s">
        <v>83</v>
      </c>
      <c r="G111" s="1">
        <v>7</v>
      </c>
      <c r="H111" s="9">
        <f t="shared" si="103"/>
        <v>17.550065711112801</v>
      </c>
      <c r="I111" s="9">
        <f t="shared" si="104"/>
        <v>290.70006571111276</v>
      </c>
      <c r="J111" s="9">
        <f t="shared" si="105"/>
        <v>0.14990685465339074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1.9448256491481539</v>
      </c>
      <c r="P111" s="9">
        <f t="shared" si="108"/>
        <v>0.29154269591303861</v>
      </c>
      <c r="Q111" s="12">
        <f t="shared" si="109"/>
        <v>8.7462808773911577E-2</v>
      </c>
      <c r="R111" s="9">
        <f t="shared" si="110"/>
        <v>0.19436706250000002</v>
      </c>
      <c r="S111" s="13">
        <f t="shared" si="111"/>
        <v>0.44998780991461229</v>
      </c>
      <c r="T111" s="2">
        <f t="shared" si="112"/>
        <v>0.01</v>
      </c>
      <c r="U111" s="14">
        <f t="shared" si="113"/>
        <v>4.4998780991461233E-3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1.4449878099146125E-2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16.335714683838098</v>
      </c>
      <c r="E112" s="10">
        <f t="shared" si="122"/>
        <v>17.550065711112801</v>
      </c>
      <c r="F112" s="7" t="s">
        <v>83</v>
      </c>
      <c r="G112" s="1">
        <v>8</v>
      </c>
      <c r="H112" s="9">
        <f t="shared" si="103"/>
        <v>16.335714683838098</v>
      </c>
      <c r="I112" s="9">
        <f t="shared" si="104"/>
        <v>289.48571468383807</v>
      </c>
      <c r="J112" s="9">
        <f t="shared" si="105"/>
        <v>0.13025713240264372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2.3011731615684488</v>
      </c>
      <c r="P112" s="9">
        <f t="shared" si="108"/>
        <v>0.29974421718783167</v>
      </c>
      <c r="Q112" s="12">
        <f t="shared" si="109"/>
        <v>8.9923265156349505E-2</v>
      </c>
      <c r="R112" s="9">
        <f t="shared" si="110"/>
        <v>0.19436706250000002</v>
      </c>
      <c r="S112" s="13">
        <f t="shared" si="111"/>
        <v>0.46264662335136897</v>
      </c>
      <c r="T112" s="2">
        <f t="shared" si="112"/>
        <v>0.01</v>
      </c>
      <c r="U112" s="14">
        <f t="shared" si="113"/>
        <v>4.6264662335136894E-3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1.4576466233513691E-2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16.4584481937381</v>
      </c>
      <c r="E113" s="10">
        <f t="shared" si="122"/>
        <v>16.335714683838098</v>
      </c>
      <c r="F113" s="7" t="s">
        <v>83</v>
      </c>
      <c r="G113" s="1">
        <v>9</v>
      </c>
      <c r="H113" s="9">
        <f t="shared" si="103"/>
        <v>16.4584481937381</v>
      </c>
      <c r="I113" s="9">
        <f t="shared" si="104"/>
        <v>289.60844819373807</v>
      </c>
      <c r="J113" s="9">
        <f t="shared" si="105"/>
        <v>0.13212712974094282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2.6493191527139506</v>
      </c>
      <c r="P113" s="9">
        <f t="shared" si="108"/>
        <v>0.35004693541580084</v>
      </c>
      <c r="Q113" s="12">
        <f t="shared" si="109"/>
        <v>0.10501408062474026</v>
      </c>
      <c r="R113" s="9">
        <f t="shared" si="110"/>
        <v>0.19436706250000002</v>
      </c>
      <c r="S113" s="13">
        <f t="shared" si="111"/>
        <v>0.54028742974257915</v>
      </c>
      <c r="T113" s="2">
        <f t="shared" si="112"/>
        <v>0.01</v>
      </c>
      <c r="U113" s="14">
        <f t="shared" si="113"/>
        <v>5.4028742974257917E-3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1.5352874297425791E-2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11.9939291340034</v>
      </c>
      <c r="E114" s="10">
        <f t="shared" si="122"/>
        <v>16.4584481937381</v>
      </c>
      <c r="F114" s="7" t="s">
        <v>83</v>
      </c>
      <c r="G114" s="1">
        <v>10</v>
      </c>
      <c r="H114" s="9">
        <f t="shared" si="103"/>
        <v>11.9939291340034</v>
      </c>
      <c r="I114" s="9">
        <f t="shared" si="104"/>
        <v>285.14392913400337</v>
      </c>
      <c r="J114" s="9">
        <f t="shared" si="105"/>
        <v>7.805123904286361E-2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2.9471624256314835</v>
      </c>
      <c r="P114" s="9">
        <f t="shared" si="108"/>
        <v>0.23002967898110865</v>
      </c>
      <c r="Q114" s="12">
        <f t="shared" si="109"/>
        <v>6.9008903694332588E-2</v>
      </c>
      <c r="R114" s="9">
        <f t="shared" si="110"/>
        <v>0.19436706250000002</v>
      </c>
      <c r="S114" s="13">
        <f t="shared" si="111"/>
        <v>0.35504422820781467</v>
      </c>
      <c r="T114" s="2">
        <f t="shared" si="112"/>
        <v>0.01</v>
      </c>
      <c r="U114" s="14">
        <f t="shared" si="113"/>
        <v>3.5504422820781469E-3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9.0404422820781483E-3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7.1999232320593203</v>
      </c>
      <c r="E115" s="10">
        <f t="shared" si="122"/>
        <v>11.9939291340034</v>
      </c>
      <c r="F115" s="7" t="s">
        <v>83</v>
      </c>
      <c r="G115" s="1">
        <v>11</v>
      </c>
      <c r="H115" s="9">
        <f t="shared" si="103"/>
        <v>7.1999232320593203</v>
      </c>
      <c r="I115" s="9">
        <f t="shared" si="104"/>
        <v>280.34992323205933</v>
      </c>
      <c r="J115" s="9">
        <f t="shared" si="105"/>
        <v>4.3529999869038216E-2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2.5812761093178564</v>
      </c>
      <c r="O115" s="9">
        <f t="shared" si="123"/>
        <v>0.78374684566585184</v>
      </c>
      <c r="P115" s="9">
        <f t="shared" si="108"/>
        <v>3.4116500089193647E-2</v>
      </c>
      <c r="Q115" s="12">
        <f t="shared" si="109"/>
        <v>1.0234950026758094E-2</v>
      </c>
      <c r="R115" s="9">
        <f t="shared" si="110"/>
        <v>0.19436706250000002</v>
      </c>
      <c r="S115" s="13">
        <f t="shared" si="111"/>
        <v>5.2657841792294886E-2</v>
      </c>
      <c r="T115" s="2">
        <f t="shared" si="112"/>
        <v>0.01</v>
      </c>
      <c r="U115" s="14">
        <f t="shared" si="113"/>
        <v>5.2657841792294884E-4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6.0165784179229487E-3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3.0321254019583899</v>
      </c>
      <c r="E116" s="10">
        <f t="shared" si="122"/>
        <v>7.1999232320593203</v>
      </c>
      <c r="F116" s="7" t="s">
        <v>85</v>
      </c>
      <c r="G116" s="1">
        <v>12</v>
      </c>
      <c r="H116" s="9">
        <f t="shared" si="103"/>
        <v>3.0321254019583899</v>
      </c>
      <c r="I116" s="9">
        <f t="shared" si="104"/>
        <v>276.18212540195839</v>
      </c>
      <c r="J116" s="9">
        <f t="shared" si="105"/>
        <v>2.5773210021997266E-2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1.3975205539099917</v>
      </c>
      <c r="P116" s="9">
        <f t="shared" si="108"/>
        <v>3.601859074598017E-2</v>
      </c>
      <c r="Q116" s="12">
        <f t="shared" si="109"/>
        <v>1.0805577223794051E-2</v>
      </c>
      <c r="R116" s="9">
        <f t="shared" si="110"/>
        <v>0.19436706250000002</v>
      </c>
      <c r="S116" s="13">
        <f t="shared" si="111"/>
        <v>5.5593664300987465E-2</v>
      </c>
      <c r="T116" s="2">
        <f t="shared" si="112"/>
        <v>0.01</v>
      </c>
      <c r="U116" s="14">
        <f t="shared" si="113"/>
        <v>5.5593664300987466E-4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6.0459366430098745E-3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2.3659087990617</v>
      </c>
      <c r="E117" s="10">
        <f t="shared" si="122"/>
        <v>3.0321254019583899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2.2396368316774198</v>
      </c>
      <c r="E121" s="7"/>
      <c r="F121" s="7"/>
      <c r="G121" s="1">
        <v>1</v>
      </c>
      <c r="H121" s="9">
        <f t="shared" ref="H121:H132" si="124">E122</f>
        <v>2.2396368316774198</v>
      </c>
      <c r="I121" s="9">
        <f t="shared" ref="I121:I132" si="125">H121+273.15</f>
        <v>275.38963683167742</v>
      </c>
      <c r="J121" s="9">
        <f t="shared" ref="J121:J132" si="126">EXP(($C$15*(I121-$C$13))/($C$16*I121*$C$13))</f>
        <v>2.3286700733746016E-2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6.6297236988974908E-3</v>
      </c>
      <c r="Q121" s="12">
        <f t="shared" ref="Q121:Q132" si="130">P121*$B$123</f>
        <v>2.1878088206361722E-3</v>
      </c>
      <c r="R121" s="9">
        <f t="shared" ref="R121:R132" si="131">L121*$B$123</f>
        <v>9.3951000000000007E-2</v>
      </c>
      <c r="S121" s="13">
        <f t="shared" ref="S121:S132" si="132">Q121/R121</f>
        <v>2.3286700733746016E-2</v>
      </c>
      <c r="T121" s="2">
        <f t="shared" ref="T121:T132" si="133">$B$122/100</f>
        <v>0.01</v>
      </c>
      <c r="U121" s="14">
        <f t="shared" ref="U121:U132" si="134">S121*T121</f>
        <v>2.3286700733746017E-4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5.72286700733746E-3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-4.7346787067267897</v>
      </c>
      <c r="E122" s="10">
        <f t="shared" ref="E122:E133" si="145">D121</f>
        <v>2.2396368316774198</v>
      </c>
      <c r="F122" s="7" t="s">
        <v>83</v>
      </c>
      <c r="G122" s="1">
        <v>2</v>
      </c>
      <c r="H122" s="9">
        <f t="shared" si="124"/>
        <v>-4.7346787067267897</v>
      </c>
      <c r="I122" s="9">
        <f t="shared" si="125"/>
        <v>268.41532129327317</v>
      </c>
      <c r="J122" s="9">
        <f t="shared" si="126"/>
        <v>9.2924869772472302E-3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0.56277027630110255</v>
      </c>
      <c r="P122" s="9">
        <f t="shared" si="129"/>
        <v>5.229535463709821E-3</v>
      </c>
      <c r="Q122" s="12">
        <f t="shared" si="130"/>
        <v>1.725746703024241E-3</v>
      </c>
      <c r="R122" s="9">
        <f t="shared" si="131"/>
        <v>9.3951000000000007E-2</v>
      </c>
      <c r="S122" s="13">
        <f t="shared" si="132"/>
        <v>1.8368582591183073E-2</v>
      </c>
      <c r="T122" s="2">
        <f t="shared" si="133"/>
        <v>0.01</v>
      </c>
      <c r="U122" s="14">
        <f t="shared" si="134"/>
        <v>1.8368582591183073E-4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5.6736858259118306E-3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3.75961873829634E-2</v>
      </c>
      <c r="E123" s="10">
        <f t="shared" si="145"/>
        <v>-4.7346787067267897</v>
      </c>
      <c r="F123" s="7" t="s">
        <v>83</v>
      </c>
      <c r="G123" s="1">
        <v>3</v>
      </c>
      <c r="H123" s="9">
        <f t="shared" si="124"/>
        <v>3.75961873829634E-2</v>
      </c>
      <c r="I123" s="9">
        <f t="shared" si="125"/>
        <v>273.18759618738295</v>
      </c>
      <c r="J123" s="9">
        <f t="shared" si="126"/>
        <v>1.7512072637640774E-2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0.84224074083739275</v>
      </c>
      <c r="P123" s="9">
        <f t="shared" si="129"/>
        <v>1.47493810319248E-2</v>
      </c>
      <c r="Q123" s="12">
        <f t="shared" si="130"/>
        <v>4.8672957405351842E-3</v>
      </c>
      <c r="R123" s="9">
        <f t="shared" si="131"/>
        <v>9.3951000000000007E-2</v>
      </c>
      <c r="S123" s="13">
        <f t="shared" si="132"/>
        <v>5.1806747565594662E-2</v>
      </c>
      <c r="T123" s="2">
        <f t="shared" si="133"/>
        <v>0.01</v>
      </c>
      <c r="U123" s="14">
        <f t="shared" si="134"/>
        <v>5.1806747565594658E-4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6.0080674756559467E-3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1.07255058360726</v>
      </c>
      <c r="E124" s="10">
        <f t="shared" si="145"/>
        <v>3.75961873829634E-2</v>
      </c>
      <c r="F124" s="7" t="s">
        <v>83</v>
      </c>
      <c r="G124" s="1">
        <v>4</v>
      </c>
      <c r="H124" s="9">
        <f t="shared" si="124"/>
        <v>1.07255058360726</v>
      </c>
      <c r="I124" s="9">
        <f t="shared" si="125"/>
        <v>274.22255058360724</v>
      </c>
      <c r="J124" s="9">
        <f t="shared" si="126"/>
        <v>2.0033505855240989E-2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1.112191359805468</v>
      </c>
      <c r="P124" s="9">
        <f t="shared" si="129"/>
        <v>2.2281092118811283E-2</v>
      </c>
      <c r="Q124" s="12">
        <f t="shared" si="130"/>
        <v>7.352760399207724E-3</v>
      </c>
      <c r="R124" s="9">
        <f t="shared" si="131"/>
        <v>9.3951000000000007E-2</v>
      </c>
      <c r="S124" s="13">
        <f t="shared" si="132"/>
        <v>7.8261651277875946E-2</v>
      </c>
      <c r="T124" s="2">
        <f t="shared" si="133"/>
        <v>0.01</v>
      </c>
      <c r="U124" s="14">
        <f t="shared" si="134"/>
        <v>7.8261651277875943E-4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6.2726165127787595E-3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6.7180821422883303</v>
      </c>
      <c r="E125" s="10">
        <f t="shared" si="145"/>
        <v>1.07255058360726</v>
      </c>
      <c r="F125" s="7" t="s">
        <v>83</v>
      </c>
      <c r="G125" s="1">
        <v>5</v>
      </c>
      <c r="H125" s="9">
        <f t="shared" si="124"/>
        <v>6.7180821422883303</v>
      </c>
      <c r="I125" s="9">
        <f t="shared" si="125"/>
        <v>279.8680821422883</v>
      </c>
      <c r="J125" s="9">
        <f t="shared" si="126"/>
        <v>4.1003409704933484E-2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1.035414754302324</v>
      </c>
      <c r="O125" s="9">
        <f t="shared" si="146"/>
        <v>0.33919551338433274</v>
      </c>
      <c r="P125" s="9">
        <f t="shared" si="129"/>
        <v>1.3908172605373045E-2</v>
      </c>
      <c r="Q125" s="12">
        <f t="shared" si="130"/>
        <v>4.5896969597731055E-3</v>
      </c>
      <c r="R125" s="9">
        <f t="shared" si="131"/>
        <v>9.3951000000000007E-2</v>
      </c>
      <c r="S125" s="13">
        <f t="shared" si="132"/>
        <v>4.8852028821120642E-2</v>
      </c>
      <c r="T125" s="2">
        <f t="shared" si="133"/>
        <v>0.01</v>
      </c>
      <c r="U125" s="14">
        <f t="shared" si="134"/>
        <v>4.8852028821120641E-4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5.9785202882112068E-3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10.5633851709821</v>
      </c>
      <c r="E126" s="10">
        <f t="shared" si="145"/>
        <v>6.7180821422883303</v>
      </c>
      <c r="F126" s="7" t="s">
        <v>85</v>
      </c>
      <c r="G126" s="1">
        <v>6</v>
      </c>
      <c r="H126" s="9">
        <f t="shared" si="124"/>
        <v>10.5633851709821</v>
      </c>
      <c r="I126" s="9">
        <f t="shared" si="125"/>
        <v>283.71338517098206</v>
      </c>
      <c r="J126" s="9">
        <f t="shared" si="126"/>
        <v>6.5705941921175293E-2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0.60998734077895966</v>
      </c>
      <c r="P126" s="9">
        <f t="shared" si="129"/>
        <v>4.0079792785874487E-2</v>
      </c>
      <c r="Q126" s="12">
        <f t="shared" si="130"/>
        <v>1.3226331619338581E-2</v>
      </c>
      <c r="R126" s="9">
        <f t="shared" si="131"/>
        <v>9.3951000000000007E-2</v>
      </c>
      <c r="S126" s="13">
        <f t="shared" si="132"/>
        <v>0.14077904034378114</v>
      </c>
      <c r="T126" s="2">
        <f t="shared" si="133"/>
        <v>0.01</v>
      </c>
      <c r="U126" s="14">
        <f t="shared" si="134"/>
        <v>1.4077904034378115E-3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6.8977904034378118E-3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17.550065711112801</v>
      </c>
      <c r="E127" s="10">
        <f t="shared" si="145"/>
        <v>10.5633851709821</v>
      </c>
      <c r="F127" s="7" t="s">
        <v>83</v>
      </c>
      <c r="G127" s="1">
        <v>7</v>
      </c>
      <c r="H127" s="9">
        <f t="shared" si="124"/>
        <v>17.550065711112801</v>
      </c>
      <c r="I127" s="9">
        <f t="shared" si="125"/>
        <v>290.70006571111276</v>
      </c>
      <c r="J127" s="9">
        <f t="shared" si="126"/>
        <v>0.14990685465339074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0.85460754799308525</v>
      </c>
      <c r="P127" s="9">
        <f t="shared" si="129"/>
        <v>0.12811152948269008</v>
      </c>
      <c r="Q127" s="12">
        <f t="shared" si="130"/>
        <v>4.2276804729287729E-2</v>
      </c>
      <c r="R127" s="9">
        <f t="shared" si="131"/>
        <v>9.3951000000000007E-2</v>
      </c>
      <c r="S127" s="13">
        <f t="shared" si="132"/>
        <v>0.44998780991461212</v>
      </c>
      <c r="T127" s="2">
        <f t="shared" si="133"/>
        <v>0.01</v>
      </c>
      <c r="U127" s="14">
        <f t="shared" si="134"/>
        <v>4.4998780991461216E-3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1.4449878099146121E-2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16.335714683838098</v>
      </c>
      <c r="E128" s="10">
        <f t="shared" si="145"/>
        <v>17.550065711112801</v>
      </c>
      <c r="F128" s="7" t="s">
        <v>83</v>
      </c>
      <c r="G128" s="1">
        <v>8</v>
      </c>
      <c r="H128" s="9">
        <f t="shared" si="124"/>
        <v>16.335714683838098</v>
      </c>
      <c r="I128" s="9">
        <f t="shared" si="125"/>
        <v>289.48571468383807</v>
      </c>
      <c r="J128" s="9">
        <f t="shared" si="126"/>
        <v>0.13025713240264372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1.0111960185103952</v>
      </c>
      <c r="P128" s="9">
        <f t="shared" si="129"/>
        <v>0.13171549366813473</v>
      </c>
      <c r="Q128" s="12">
        <f t="shared" si="130"/>
        <v>4.346611291048446E-2</v>
      </c>
      <c r="R128" s="9">
        <f t="shared" si="131"/>
        <v>9.3951000000000007E-2</v>
      </c>
      <c r="S128" s="13">
        <f t="shared" si="132"/>
        <v>0.46264662335136886</v>
      </c>
      <c r="T128" s="2">
        <f t="shared" si="133"/>
        <v>0.01</v>
      </c>
      <c r="U128" s="14">
        <f t="shared" si="134"/>
        <v>4.6264662335136885E-3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1.4576466233513687E-2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16.4584481937381</v>
      </c>
      <c r="E129" s="10">
        <f t="shared" si="145"/>
        <v>16.335714683838098</v>
      </c>
      <c r="F129" s="7" t="s">
        <v>83</v>
      </c>
      <c r="G129" s="1">
        <v>9</v>
      </c>
      <c r="H129" s="9">
        <f t="shared" si="124"/>
        <v>16.4584481937381</v>
      </c>
      <c r="I129" s="9">
        <f t="shared" si="125"/>
        <v>289.60844819373807</v>
      </c>
      <c r="J129" s="9">
        <f t="shared" si="126"/>
        <v>0.13212712974094282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1.1641805248422603</v>
      </c>
      <c r="P129" s="9">
        <f t="shared" si="129"/>
        <v>0.15381983124771223</v>
      </c>
      <c r="Q129" s="12">
        <f t="shared" si="130"/>
        <v>5.0760544311745037E-2</v>
      </c>
      <c r="R129" s="9">
        <f t="shared" si="131"/>
        <v>9.3951000000000007E-2</v>
      </c>
      <c r="S129" s="13">
        <f t="shared" si="132"/>
        <v>0.54028742974257893</v>
      </c>
      <c r="T129" s="2">
        <f t="shared" si="133"/>
        <v>0.01</v>
      </c>
      <c r="U129" s="14">
        <f t="shared" si="134"/>
        <v>5.4028742974257891E-3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1.5352874297425788E-2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11.9939291340034</v>
      </c>
      <c r="E130" s="10">
        <f t="shared" si="145"/>
        <v>16.4584481937381</v>
      </c>
      <c r="F130" s="7" t="s">
        <v>83</v>
      </c>
      <c r="G130" s="1">
        <v>10</v>
      </c>
      <c r="H130" s="9">
        <f t="shared" si="124"/>
        <v>11.9939291340034</v>
      </c>
      <c r="I130" s="9">
        <f t="shared" si="125"/>
        <v>285.14392913400337</v>
      </c>
      <c r="J130" s="9">
        <f t="shared" si="126"/>
        <v>7.805123904286361E-2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1.2950606935945481</v>
      </c>
      <c r="P130" s="9">
        <f t="shared" si="129"/>
        <v>0.10108109177076482</v>
      </c>
      <c r="Q130" s="12">
        <f t="shared" si="130"/>
        <v>3.3356760284352395E-2</v>
      </c>
      <c r="R130" s="9">
        <f t="shared" si="131"/>
        <v>9.3951000000000007E-2</v>
      </c>
      <c r="S130" s="13">
        <f t="shared" si="132"/>
        <v>0.35504422820781462</v>
      </c>
      <c r="T130" s="2">
        <f t="shared" si="133"/>
        <v>0.01</v>
      </c>
      <c r="U130" s="14">
        <f t="shared" si="134"/>
        <v>3.5504422820781464E-3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9.0404422820781483E-3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7.1999232320593203</v>
      </c>
      <c r="E131" s="10">
        <f t="shared" si="145"/>
        <v>11.9939291340034</v>
      </c>
      <c r="F131" s="7" t="s">
        <v>83</v>
      </c>
      <c r="G131" s="1">
        <v>11</v>
      </c>
      <c r="H131" s="9">
        <f t="shared" si="124"/>
        <v>7.1999232320593203</v>
      </c>
      <c r="I131" s="9">
        <f t="shared" si="125"/>
        <v>280.34992323205933</v>
      </c>
      <c r="J131" s="9">
        <f t="shared" si="126"/>
        <v>4.3529999869038216E-2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1.1342806217325943</v>
      </c>
      <c r="O131" s="9">
        <f t="shared" si="146"/>
        <v>0.34439898009118908</v>
      </c>
      <c r="P131" s="9">
        <f t="shared" si="129"/>
        <v>1.4991687558266355E-2</v>
      </c>
      <c r="Q131" s="12">
        <f t="shared" si="130"/>
        <v>4.9472568942278972E-3</v>
      </c>
      <c r="R131" s="9">
        <f t="shared" si="131"/>
        <v>9.3951000000000007E-2</v>
      </c>
      <c r="S131" s="13">
        <f t="shared" si="132"/>
        <v>5.2657841792294886E-2</v>
      </c>
      <c r="T131" s="2">
        <f t="shared" si="133"/>
        <v>0.01</v>
      </c>
      <c r="U131" s="14">
        <f t="shared" si="134"/>
        <v>5.2657841792294884E-4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6.0165784179229487E-3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3.0321254019583899</v>
      </c>
      <c r="E132" s="10">
        <f t="shared" si="145"/>
        <v>7.1999232320593203</v>
      </c>
      <c r="F132" s="7" t="s">
        <v>85</v>
      </c>
      <c r="G132" s="1">
        <v>12</v>
      </c>
      <c r="H132" s="9">
        <f t="shared" si="124"/>
        <v>3.0321254019583899</v>
      </c>
      <c r="I132" s="9">
        <f t="shared" si="125"/>
        <v>276.18212540195839</v>
      </c>
      <c r="J132" s="9">
        <f t="shared" si="126"/>
        <v>2.5773210021997266E-2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0.61410729253292262</v>
      </c>
      <c r="P132" s="9">
        <f t="shared" si="129"/>
        <v>1.5827516226491128E-2</v>
      </c>
      <c r="Q132" s="12">
        <f t="shared" si="130"/>
        <v>5.2230803547420723E-3</v>
      </c>
      <c r="R132" s="9">
        <f t="shared" si="131"/>
        <v>9.3951000000000007E-2</v>
      </c>
      <c r="S132" s="13">
        <f t="shared" si="132"/>
        <v>5.5593664300987451E-2</v>
      </c>
      <c r="T132" s="2">
        <f t="shared" si="133"/>
        <v>0.01</v>
      </c>
      <c r="U132" s="14">
        <f t="shared" si="134"/>
        <v>5.5593664300987455E-4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6.0459366430098745E-3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2.3659087990617</v>
      </c>
      <c r="E133" s="10">
        <f t="shared" si="145"/>
        <v>3.0321254019583899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2.2396368316774198</v>
      </c>
      <c r="E136" s="7"/>
      <c r="F136" s="7"/>
      <c r="G136" s="1">
        <v>1</v>
      </c>
      <c r="H136" s="9">
        <f t="shared" ref="H136:H147" si="147">E137</f>
        <v>2.2396368316774198</v>
      </c>
      <c r="I136" s="9">
        <f t="shared" ref="I136:I147" si="148">H136+273.15</f>
        <v>275.38963683167742</v>
      </c>
      <c r="J136" s="9">
        <f t="shared" ref="J136:J147" si="149">EXP(($C$15*(I136-$C$13))/($C$16*I136*$C$13))</f>
        <v>2.3286700733746016E-2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1.7675721677990051E-2</v>
      </c>
      <c r="Q136" s="12">
        <f t="shared" ref="Q136:Q147" si="153">P136*$B$138</f>
        <v>4.5956876362774138E-3</v>
      </c>
      <c r="R136" s="9">
        <f t="shared" ref="R136:R147" si="154">L136*$B$138</f>
        <v>0.19735245833333334</v>
      </c>
      <c r="S136" s="13">
        <f t="shared" ref="S136:S147" si="155">Q136/R136</f>
        <v>2.3286700733746016E-2</v>
      </c>
      <c r="T136" s="2">
        <f t="shared" ref="T136:T147" si="156">$B$137/100</f>
        <v>0.01</v>
      </c>
      <c r="U136" s="14">
        <f t="shared" ref="U136:U147" si="157">S136*T136</f>
        <v>2.3286700733746017E-4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5.72286700733746E-3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-4.7346787067267897</v>
      </c>
      <c r="E137" s="10">
        <f t="shared" ref="E137:E148" si="166">D136</f>
        <v>2.2396368316774198</v>
      </c>
      <c r="F137" s="7" t="s">
        <v>83</v>
      </c>
      <c r="G137" s="1">
        <v>2</v>
      </c>
      <c r="H137" s="9">
        <f t="shared" si="147"/>
        <v>-4.7346787067267897</v>
      </c>
      <c r="I137" s="9">
        <f t="shared" si="148"/>
        <v>268.41532129327317</v>
      </c>
      <c r="J137" s="9">
        <f t="shared" si="149"/>
        <v>9.2924869772472302E-3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1.5004201116553433</v>
      </c>
      <c r="P137" s="9">
        <f t="shared" si="152"/>
        <v>1.3942634347957112E-2</v>
      </c>
      <c r="Q137" s="12">
        <f t="shared" si="153"/>
        <v>3.6250849304688493E-3</v>
      </c>
      <c r="R137" s="9">
        <f t="shared" si="154"/>
        <v>0.19735245833333334</v>
      </c>
      <c r="S137" s="13">
        <f t="shared" si="155"/>
        <v>1.8368582591183073E-2</v>
      </c>
      <c r="T137" s="2">
        <f t="shared" si="156"/>
        <v>0.01</v>
      </c>
      <c r="U137" s="14">
        <f t="shared" si="157"/>
        <v>1.8368582591183073E-4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5.6736858259118306E-3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3.75961873829634E-2</v>
      </c>
      <c r="E138" s="10">
        <f t="shared" si="166"/>
        <v>-4.7346787067267897</v>
      </c>
      <c r="F138" s="7" t="s">
        <v>83</v>
      </c>
      <c r="G138" s="1">
        <v>3</v>
      </c>
      <c r="H138" s="9">
        <f t="shared" si="147"/>
        <v>3.75961873829634E-2</v>
      </c>
      <c r="I138" s="9">
        <f t="shared" si="148"/>
        <v>273.18759618738295</v>
      </c>
      <c r="J138" s="9">
        <f t="shared" si="149"/>
        <v>1.7512072637640774E-2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2.2455253939740532</v>
      </c>
      <c r="P138" s="9">
        <f t="shared" si="152"/>
        <v>3.9323803808940537E-2</v>
      </c>
      <c r="Q138" s="12">
        <f t="shared" si="153"/>
        <v>1.022418899032454E-2</v>
      </c>
      <c r="R138" s="9">
        <f t="shared" si="154"/>
        <v>0.19735245833333334</v>
      </c>
      <c r="S138" s="13">
        <f t="shared" si="155"/>
        <v>5.1806747565594669E-2</v>
      </c>
      <c r="T138" s="2">
        <f t="shared" si="156"/>
        <v>0.01</v>
      </c>
      <c r="U138" s="14">
        <f t="shared" si="157"/>
        <v>5.1806747565594669E-4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6.0080674756559467E-3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1.07255058360726</v>
      </c>
      <c r="E139" s="10">
        <f t="shared" si="166"/>
        <v>3.75961873829634E-2</v>
      </c>
      <c r="F139" s="7" t="s">
        <v>83</v>
      </c>
      <c r="G139" s="1">
        <v>4</v>
      </c>
      <c r="H139" s="9">
        <f t="shared" si="147"/>
        <v>1.07255058360726</v>
      </c>
      <c r="I139" s="9">
        <f t="shared" si="148"/>
        <v>274.22255058360724</v>
      </c>
      <c r="J139" s="9">
        <f t="shared" si="149"/>
        <v>2.0033505855240989E-2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2.9652495068317792</v>
      </c>
      <c r="P139" s="9">
        <f t="shared" si="152"/>
        <v>5.9404343357364907E-2</v>
      </c>
      <c r="Q139" s="12">
        <f t="shared" si="153"/>
        <v>1.5445129272914877E-2</v>
      </c>
      <c r="R139" s="9">
        <f t="shared" si="154"/>
        <v>0.19735245833333334</v>
      </c>
      <c r="S139" s="13">
        <f t="shared" si="155"/>
        <v>7.8261651277875946E-2</v>
      </c>
      <c r="T139" s="2">
        <f t="shared" si="156"/>
        <v>0.01</v>
      </c>
      <c r="U139" s="14">
        <f t="shared" si="157"/>
        <v>7.8261651277875943E-4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6.2726165127787595E-3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6.7180821422883303</v>
      </c>
      <c r="E140" s="10">
        <f t="shared" si="166"/>
        <v>1.07255058360726</v>
      </c>
      <c r="F140" s="7" t="s">
        <v>83</v>
      </c>
      <c r="G140" s="1">
        <v>5</v>
      </c>
      <c r="H140" s="9">
        <f t="shared" si="147"/>
        <v>6.7180821422883303</v>
      </c>
      <c r="I140" s="9">
        <f t="shared" si="148"/>
        <v>279.8680821422883</v>
      </c>
      <c r="J140" s="9">
        <f t="shared" si="149"/>
        <v>4.1003409704933484E-2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3.6648930801410811</v>
      </c>
      <c r="P140" s="9">
        <f t="shared" si="152"/>
        <v>0.15027311248980038</v>
      </c>
      <c r="Q140" s="12">
        <f t="shared" si="153"/>
        <v>3.9071009247348097E-2</v>
      </c>
      <c r="R140" s="9">
        <f t="shared" si="154"/>
        <v>0.19735245833333334</v>
      </c>
      <c r="S140" s="13">
        <f t="shared" si="155"/>
        <v>0.19797579202867677</v>
      </c>
      <c r="T140" s="2">
        <f t="shared" si="156"/>
        <v>0.01</v>
      </c>
      <c r="U140" s="14">
        <f t="shared" si="157"/>
        <v>1.9797579202867678E-3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7.4697579202867683E-3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10.5633851709821</v>
      </c>
      <c r="E141" s="10">
        <f t="shared" si="166"/>
        <v>6.7180821422883303</v>
      </c>
      <c r="F141" s="7" t="s">
        <v>85</v>
      </c>
      <c r="G141" s="1">
        <v>6</v>
      </c>
      <c r="H141" s="9">
        <f t="shared" si="147"/>
        <v>10.5633851709821</v>
      </c>
      <c r="I141" s="9">
        <f t="shared" si="148"/>
        <v>283.71338517098206</v>
      </c>
      <c r="J141" s="9">
        <f t="shared" si="149"/>
        <v>6.5705941921175293E-2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4.2736678843179474</v>
      </c>
      <c r="P141" s="9">
        <f t="shared" si="152"/>
        <v>0.28080537379738713</v>
      </c>
      <c r="Q141" s="12">
        <f t="shared" si="153"/>
        <v>7.3009397187320649E-2</v>
      </c>
      <c r="R141" s="9">
        <f t="shared" si="154"/>
        <v>0.19735245833333334</v>
      </c>
      <c r="S141" s="13">
        <f t="shared" si="155"/>
        <v>0.3699441993471696</v>
      </c>
      <c r="T141" s="2">
        <f t="shared" si="156"/>
        <v>0.01</v>
      </c>
      <c r="U141" s="14">
        <f t="shared" si="157"/>
        <v>3.6994419934716959E-3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9.1894419934716969E-3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17.550065711112801</v>
      </c>
      <c r="E142" s="10">
        <f t="shared" si="166"/>
        <v>10.5633851709821</v>
      </c>
      <c r="F142" s="7" t="s">
        <v>83</v>
      </c>
      <c r="G142" s="1">
        <v>7</v>
      </c>
      <c r="H142" s="9">
        <f t="shared" si="147"/>
        <v>17.550065711112801</v>
      </c>
      <c r="I142" s="9">
        <f t="shared" si="148"/>
        <v>290.70006571111276</v>
      </c>
      <c r="J142" s="9">
        <f t="shared" si="149"/>
        <v>0.14990685465339074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4.7519104271872274</v>
      </c>
      <c r="P142" s="9">
        <f t="shared" si="152"/>
        <v>0.71234394573428761</v>
      </c>
      <c r="Q142" s="12">
        <f t="shared" si="153"/>
        <v>0.1852094258909148</v>
      </c>
      <c r="R142" s="9">
        <f t="shared" si="154"/>
        <v>0.19735245833333334</v>
      </c>
      <c r="S142" s="13">
        <f t="shared" si="155"/>
        <v>0.93847032590843815</v>
      </c>
      <c r="T142" s="2">
        <f t="shared" si="156"/>
        <v>0.01</v>
      </c>
      <c r="U142" s="14">
        <f t="shared" si="157"/>
        <v>9.3847032590843819E-3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1.9334703259084381E-2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16.335714683838098</v>
      </c>
      <c r="E143" s="10">
        <f t="shared" si="166"/>
        <v>17.550065711112801</v>
      </c>
      <c r="F143" s="7" t="s">
        <v>83</v>
      </c>
      <c r="G143" s="1">
        <v>8</v>
      </c>
      <c r="H143" s="9">
        <f t="shared" si="147"/>
        <v>16.335714683838098</v>
      </c>
      <c r="I143" s="9">
        <f t="shared" si="148"/>
        <v>289.48571468383807</v>
      </c>
      <c r="J143" s="9">
        <f t="shared" si="149"/>
        <v>0.13025713240264372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4.7986143981196063</v>
      </c>
      <c r="P143" s="9">
        <f t="shared" si="152"/>
        <v>0.62505375100509808</v>
      </c>
      <c r="Q143" s="12">
        <f t="shared" si="153"/>
        <v>0.16251397526132549</v>
      </c>
      <c r="R143" s="9">
        <f t="shared" si="154"/>
        <v>0.19735245833333334</v>
      </c>
      <c r="S143" s="13">
        <f t="shared" si="155"/>
        <v>0.82347074180771151</v>
      </c>
      <c r="T143" s="2">
        <f t="shared" si="156"/>
        <v>0.01</v>
      </c>
      <c r="U143" s="14">
        <f t="shared" si="157"/>
        <v>8.2347074180771154E-3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1.8184707418077116E-2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16.4584481937381</v>
      </c>
      <c r="E144" s="10">
        <f t="shared" si="166"/>
        <v>16.335714683838098</v>
      </c>
      <c r="F144" s="7" t="s">
        <v>83</v>
      </c>
      <c r="G144" s="1">
        <v>9</v>
      </c>
      <c r="H144" s="9">
        <f t="shared" si="147"/>
        <v>16.4584481937381</v>
      </c>
      <c r="I144" s="9">
        <f t="shared" si="148"/>
        <v>289.60844819373807</v>
      </c>
      <c r="J144" s="9">
        <f t="shared" si="149"/>
        <v>0.13212712974094282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4.9326085637811747</v>
      </c>
      <c r="P144" s="9">
        <f t="shared" si="152"/>
        <v>0.65173141166800086</v>
      </c>
      <c r="Q144" s="12">
        <f t="shared" si="153"/>
        <v>0.16945016703368024</v>
      </c>
      <c r="R144" s="9">
        <f t="shared" si="154"/>
        <v>0.19735245833333334</v>
      </c>
      <c r="S144" s="13">
        <f t="shared" si="155"/>
        <v>0.85861695600201027</v>
      </c>
      <c r="T144" s="2">
        <f t="shared" si="156"/>
        <v>0.01</v>
      </c>
      <c r="U144" s="14">
        <f t="shared" si="157"/>
        <v>8.5861695600201026E-3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1.8536169560020105E-2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11.9939291340034</v>
      </c>
      <c r="E145" s="10">
        <f t="shared" si="166"/>
        <v>16.4584481937381</v>
      </c>
      <c r="F145" s="7" t="s">
        <v>83</v>
      </c>
      <c r="G145" s="1">
        <v>10</v>
      </c>
      <c r="H145" s="9">
        <f t="shared" si="147"/>
        <v>11.9939291340034</v>
      </c>
      <c r="I145" s="9">
        <f t="shared" si="148"/>
        <v>285.14392913400337</v>
      </c>
      <c r="J145" s="9">
        <f t="shared" si="149"/>
        <v>7.805123904286361E-2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5.0399250687798407</v>
      </c>
      <c r="P145" s="9">
        <f t="shared" si="152"/>
        <v>0.39337239630145615</v>
      </c>
      <c r="Q145" s="12">
        <f t="shared" si="153"/>
        <v>0.10227682303837861</v>
      </c>
      <c r="R145" s="9">
        <f t="shared" si="154"/>
        <v>0.19735245833333334</v>
      </c>
      <c r="S145" s="13">
        <f t="shared" si="155"/>
        <v>0.51824448452337213</v>
      </c>
      <c r="T145" s="2">
        <f t="shared" si="156"/>
        <v>0.01</v>
      </c>
      <c r="U145" s="14">
        <f t="shared" si="157"/>
        <v>5.1824448452337211E-3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1.0672444845233723E-2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7.1999232320593203</v>
      </c>
      <c r="E146" s="10">
        <f t="shared" si="166"/>
        <v>11.9939291340034</v>
      </c>
      <c r="F146" s="7" t="s">
        <v>83</v>
      </c>
      <c r="G146" s="1">
        <v>11</v>
      </c>
      <c r="H146" s="9">
        <f t="shared" si="147"/>
        <v>7.1999232320593203</v>
      </c>
      <c r="I146" s="9">
        <f t="shared" si="148"/>
        <v>280.34992323205933</v>
      </c>
      <c r="J146" s="9">
        <f t="shared" si="149"/>
        <v>4.3529999869038216E-2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5.4056005891450516</v>
      </c>
      <c r="P146" s="9">
        <f t="shared" si="152"/>
        <v>0.23530579293755699</v>
      </c>
      <c r="Q146" s="12">
        <f t="shared" si="153"/>
        <v>6.1179506163764823E-2</v>
      </c>
      <c r="R146" s="9">
        <f t="shared" si="154"/>
        <v>0.19735245833333334</v>
      </c>
      <c r="S146" s="13">
        <f t="shared" si="155"/>
        <v>0.31000123677421376</v>
      </c>
      <c r="T146" s="2">
        <f t="shared" si="156"/>
        <v>0.01</v>
      </c>
      <c r="U146" s="14">
        <f t="shared" si="157"/>
        <v>3.1000123677421376E-3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8.5900123677421364E-3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3.0321254019583899</v>
      </c>
      <c r="E147" s="10">
        <f t="shared" si="166"/>
        <v>7.1999232320593203</v>
      </c>
      <c r="F147" s="7" t="s">
        <v>85</v>
      </c>
      <c r="G147" s="1">
        <v>12</v>
      </c>
      <c r="H147" s="9">
        <f t="shared" si="147"/>
        <v>3.0321254019583899</v>
      </c>
      <c r="I147" s="9">
        <f t="shared" si="148"/>
        <v>276.18212540195839</v>
      </c>
      <c r="J147" s="9">
        <f t="shared" si="149"/>
        <v>2.5773210021997266E-2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5.9293427128741616</v>
      </c>
      <c r="P147" s="9">
        <f t="shared" si="152"/>
        <v>0.15281819503130481</v>
      </c>
      <c r="Q147" s="12">
        <f t="shared" si="153"/>
        <v>3.9732730708139249E-2</v>
      </c>
      <c r="R147" s="9">
        <f t="shared" si="154"/>
        <v>0.19735245833333334</v>
      </c>
      <c r="S147" s="13">
        <f t="shared" si="155"/>
        <v>0.20132878527932829</v>
      </c>
      <c r="T147" s="2">
        <f t="shared" si="156"/>
        <v>0.01</v>
      </c>
      <c r="U147" s="14">
        <f t="shared" si="157"/>
        <v>2.0132878527932829E-3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7.503287852793283E-3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2.3659087990617</v>
      </c>
      <c r="E148" s="10">
        <f t="shared" si="166"/>
        <v>3.0321254019583899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48"/>
  <sheetViews>
    <sheetView workbookViewId="0">
      <pane xSplit="4" topLeftCell="E1" activePane="topRight" state="frozen"/>
      <selection pane="topRight" activeCell="D16" sqref="D16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840740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5930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144880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1062200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1881057.6430779144</v>
      </c>
      <c r="J13" s="6" t="s">
        <v>37</v>
      </c>
      <c r="K13" s="6">
        <f>I13/(10000*1000)</f>
        <v>0.18810576430779144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-1.24950380780645</v>
      </c>
      <c r="E26" s="7"/>
      <c r="F26" s="7"/>
      <c r="G26" s="1">
        <v>1</v>
      </c>
      <c r="H26" s="9">
        <f t="shared" ref="H26:H37" si="0">E27</f>
        <v>-1.24950380780645</v>
      </c>
      <c r="I26" s="9">
        <f t="shared" ref="I26:I37" si="1">H26+273.15</f>
        <v>271.90049619219354</v>
      </c>
      <c r="J26" s="9">
        <f t="shared" ref="J26:J37" si="2">EXP(($C$15*(I26-$C$13))/($C$16*I26*$C$13))</f>
        <v>1.4793297328637761E-2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0.59960332035984421</v>
      </c>
      <c r="Q26" s="12">
        <f t="shared" ref="Q26:Q37" si="6">P26*$B$28</f>
        <v>5.9960332035984422E-2</v>
      </c>
      <c r="R26" s="9">
        <f t="shared" ref="R26:R37" si="7">L26*$B$28</f>
        <v>4.0532094166666672</v>
      </c>
      <c r="S26" s="13">
        <f t="shared" ref="S26:S37" si="8">Q26/R26</f>
        <v>1.479329732863776E-2</v>
      </c>
      <c r="T26" s="2">
        <f t="shared" ref="T26:T37" si="9">$B$27/100</f>
        <v>0.34</v>
      </c>
      <c r="U26" s="14">
        <f t="shared" ref="U26:U37" si="10">S26*T26</f>
        <v>5.0297210917368386E-3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1.792972109173684E-2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-11.2212840778851</v>
      </c>
      <c r="E27" s="10">
        <f t="shared" ref="E27:E38" si="18">D26</f>
        <v>-1.24950380780645</v>
      </c>
      <c r="F27" s="7" t="s">
        <v>83</v>
      </c>
      <c r="G27" s="1">
        <v>2</v>
      </c>
      <c r="H27" s="9">
        <f t="shared" si="0"/>
        <v>-11.2212840778851</v>
      </c>
      <c r="I27" s="9">
        <f t="shared" si="1"/>
        <v>261.92871592211486</v>
      </c>
      <c r="J27" s="9">
        <f t="shared" si="2"/>
        <v>3.7843036815863253E-3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80.464585012973487</v>
      </c>
      <c r="P27" s="9">
        <f t="shared" si="5"/>
        <v>0.30450242530191141</v>
      </c>
      <c r="Q27" s="12">
        <f t="shared" si="6"/>
        <v>3.0450242530191143E-2</v>
      </c>
      <c r="R27" s="9">
        <f t="shared" si="7"/>
        <v>4.0532094166666672</v>
      </c>
      <c r="S27" s="13">
        <f t="shared" si="8"/>
        <v>7.512625033629085E-3</v>
      </c>
      <c r="T27" s="2">
        <f t="shared" si="9"/>
        <v>0.34</v>
      </c>
      <c r="U27" s="14">
        <f t="shared" si="10"/>
        <v>2.5542925114338893E-3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1.545429251143389E-2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-6.45750708339295</v>
      </c>
      <c r="E28" s="10">
        <f t="shared" si="18"/>
        <v>-11.2212840778851</v>
      </c>
      <c r="F28" s="7" t="s">
        <v>83</v>
      </c>
      <c r="G28" s="1">
        <v>3</v>
      </c>
      <c r="H28" s="9">
        <f t="shared" si="0"/>
        <v>-6.45750708339295</v>
      </c>
      <c r="I28" s="9">
        <f t="shared" si="1"/>
        <v>266.69249291660702</v>
      </c>
      <c r="J28" s="9">
        <f t="shared" si="2"/>
        <v>7.3512462542434263E-3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120.69217675433825</v>
      </c>
      <c r="P28" s="9">
        <f t="shared" si="5"/>
        <v>0.88723791228181459</v>
      </c>
      <c r="Q28" s="12">
        <f t="shared" si="6"/>
        <v>8.872379122818147E-2</v>
      </c>
      <c r="R28" s="9">
        <f t="shared" si="7"/>
        <v>4.0532094166666672</v>
      </c>
      <c r="S28" s="13">
        <f t="shared" si="8"/>
        <v>2.1889762434517221E-2</v>
      </c>
      <c r="T28" s="2">
        <f t="shared" si="9"/>
        <v>0.34</v>
      </c>
      <c r="U28" s="14">
        <f t="shared" si="10"/>
        <v>7.4425192277358552E-3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2.0342519227735854E-2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-4.1077645565134704</v>
      </c>
      <c r="E29" s="10">
        <f t="shared" si="18"/>
        <v>-6.45750708339295</v>
      </c>
      <c r="F29" s="7" t="s">
        <v>83</v>
      </c>
      <c r="G29" s="1">
        <v>4</v>
      </c>
      <c r="H29" s="9">
        <f t="shared" si="0"/>
        <v>-4.1077645565134704</v>
      </c>
      <c r="I29" s="9">
        <f t="shared" si="1"/>
        <v>269.0422354434865</v>
      </c>
      <c r="J29" s="9">
        <f t="shared" si="2"/>
        <v>1.0112106221140721E-2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160.3370330087231</v>
      </c>
      <c r="P29" s="9">
        <f t="shared" si="5"/>
        <v>1.6213451089667541</v>
      </c>
      <c r="Q29" s="12">
        <f t="shared" si="6"/>
        <v>0.16213451089667541</v>
      </c>
      <c r="R29" s="9">
        <f t="shared" si="7"/>
        <v>4.0532094166666672</v>
      </c>
      <c r="S29" s="13">
        <f t="shared" si="8"/>
        <v>4.0001513425381746E-2</v>
      </c>
      <c r="T29" s="2">
        <f t="shared" si="9"/>
        <v>0.34</v>
      </c>
      <c r="U29" s="14">
        <f t="shared" si="10"/>
        <v>1.3600514564629795E-2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2.6500514564629797E-2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3.3877867103631401</v>
      </c>
      <c r="E30" s="10">
        <f t="shared" si="18"/>
        <v>-4.1077645565134704</v>
      </c>
      <c r="F30" s="7" t="s">
        <v>83</v>
      </c>
      <c r="G30" s="1">
        <v>5</v>
      </c>
      <c r="H30" s="9">
        <f t="shared" si="0"/>
        <v>3.3877867103631401</v>
      </c>
      <c r="I30" s="9">
        <f t="shared" si="1"/>
        <v>276.53778671036309</v>
      </c>
      <c r="J30" s="9">
        <f t="shared" si="2"/>
        <v>2.6968722131016129E-2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150.77990350476853</v>
      </c>
      <c r="O30" s="9">
        <f t="shared" si="19"/>
        <v>48.467878561654487</v>
      </c>
      <c r="P30" s="9">
        <f t="shared" si="5"/>
        <v>1.3071167492090936</v>
      </c>
      <c r="Q30" s="12">
        <f t="shared" si="6"/>
        <v>0.13071167492090938</v>
      </c>
      <c r="R30" s="9">
        <f t="shared" si="7"/>
        <v>4.0532094166666672</v>
      </c>
      <c r="S30" s="13">
        <f t="shared" si="8"/>
        <v>3.2248932015066172E-2</v>
      </c>
      <c r="T30" s="2">
        <f t="shared" si="9"/>
        <v>0.34</v>
      </c>
      <c r="U30" s="14">
        <f t="shared" si="10"/>
        <v>1.0964636885122499E-2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2.3864636885122498E-2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7.0675910405340403</v>
      </c>
      <c r="E31" s="10">
        <f t="shared" si="18"/>
        <v>3.3877867103631401</v>
      </c>
      <c r="F31" s="7" t="s">
        <v>85</v>
      </c>
      <c r="G31" s="1">
        <v>6</v>
      </c>
      <c r="H31" s="9">
        <f t="shared" si="0"/>
        <v>7.0675910405340403</v>
      </c>
      <c r="I31" s="9">
        <f t="shared" si="1"/>
        <v>280.21759104053399</v>
      </c>
      <c r="J31" s="9">
        <f t="shared" si="2"/>
        <v>4.2821862667088859E-2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87.692855979112068</v>
      </c>
      <c r="P31" s="9">
        <f t="shared" si="5"/>
        <v>3.7551714356223389</v>
      </c>
      <c r="Q31" s="12">
        <f t="shared" si="6"/>
        <v>0.37551714356223392</v>
      </c>
      <c r="R31" s="9">
        <f t="shared" si="7"/>
        <v>4.0532094166666672</v>
      </c>
      <c r="S31" s="13">
        <f t="shared" si="8"/>
        <v>9.2646864486724878E-2</v>
      </c>
      <c r="T31" s="2">
        <f t="shared" si="9"/>
        <v>0.34</v>
      </c>
      <c r="U31" s="14">
        <f t="shared" si="10"/>
        <v>3.1499933925486459E-2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4.4399933925486461E-2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13.904996534080301</v>
      </c>
      <c r="E32" s="10">
        <f t="shared" si="18"/>
        <v>7.0675910405340403</v>
      </c>
      <c r="F32" s="7" t="s">
        <v>83</v>
      </c>
      <c r="G32" s="1">
        <v>7</v>
      </c>
      <c r="H32" s="9">
        <f t="shared" si="0"/>
        <v>13.904996534080301</v>
      </c>
      <c r="I32" s="9">
        <f t="shared" si="1"/>
        <v>287.05499653408026</v>
      </c>
      <c r="J32" s="9">
        <f t="shared" si="2"/>
        <v>9.7973648092039137E-2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124.46977871015639</v>
      </c>
      <c r="P32" s="9">
        <f t="shared" si="5"/>
        <v>12.194758297442847</v>
      </c>
      <c r="Q32" s="12">
        <f t="shared" si="6"/>
        <v>1.2194758297442849</v>
      </c>
      <c r="R32" s="9">
        <f t="shared" si="7"/>
        <v>4.0532094166666672</v>
      </c>
      <c r="S32" s="13">
        <f t="shared" si="8"/>
        <v>0.30086672174643614</v>
      </c>
      <c r="T32" s="2">
        <f t="shared" si="9"/>
        <v>0.34</v>
      </c>
      <c r="U32" s="14">
        <f t="shared" si="10"/>
        <v>0.10229468539378829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0.12794468539378828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14.3669392041691</v>
      </c>
      <c r="E33" s="10">
        <f t="shared" si="18"/>
        <v>13.904996534080301</v>
      </c>
      <c r="F33" s="7" t="s">
        <v>83</v>
      </c>
      <c r="G33" s="1">
        <v>8</v>
      </c>
      <c r="H33" s="9">
        <f t="shared" si="0"/>
        <v>14.3669392041691</v>
      </c>
      <c r="I33" s="9">
        <f t="shared" si="1"/>
        <v>287.51693920416909</v>
      </c>
      <c r="J33" s="9">
        <f t="shared" si="2"/>
        <v>0.10346111944332846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152.8071145793802</v>
      </c>
      <c r="P33" s="9">
        <f t="shared" si="5"/>
        <v>15.809595133287633</v>
      </c>
      <c r="Q33" s="12">
        <f t="shared" si="6"/>
        <v>1.5809595133287635</v>
      </c>
      <c r="R33" s="9">
        <f t="shared" si="7"/>
        <v>4.0532094166666672</v>
      </c>
      <c r="S33" s="13">
        <f t="shared" si="8"/>
        <v>0.39005127808790452</v>
      </c>
      <c r="T33" s="2">
        <f t="shared" si="9"/>
        <v>0.34</v>
      </c>
      <c r="U33" s="14">
        <f t="shared" si="10"/>
        <v>0.13261743454988756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0.15826743454988756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13.5442023962331</v>
      </c>
      <c r="E34" s="10">
        <f t="shared" si="18"/>
        <v>14.3669392041691</v>
      </c>
      <c r="F34" s="7" t="s">
        <v>83</v>
      </c>
      <c r="G34" s="1">
        <v>9</v>
      </c>
      <c r="H34" s="9">
        <f t="shared" si="0"/>
        <v>13.5442023962331</v>
      </c>
      <c r="I34" s="9">
        <f t="shared" si="1"/>
        <v>286.69420239623309</v>
      </c>
      <c r="J34" s="9">
        <f t="shared" si="2"/>
        <v>9.3879493873905789E-2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177.52961361275922</v>
      </c>
      <c r="P34" s="9">
        <f t="shared" si="5"/>
        <v>16.666390273595891</v>
      </c>
      <c r="Q34" s="12">
        <f t="shared" si="6"/>
        <v>1.6666390273595892</v>
      </c>
      <c r="R34" s="9">
        <f t="shared" si="7"/>
        <v>4.0532094166666672</v>
      </c>
      <c r="S34" s="13">
        <f t="shared" si="8"/>
        <v>0.41118996233118943</v>
      </c>
      <c r="T34" s="2">
        <f t="shared" si="9"/>
        <v>0.34</v>
      </c>
      <c r="U34" s="14">
        <f t="shared" si="10"/>
        <v>0.13980458719260441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0.16545458719260442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8.4526978688655294</v>
      </c>
      <c r="E35" s="10">
        <f t="shared" si="18"/>
        <v>13.5442023962331</v>
      </c>
      <c r="F35" s="7" t="s">
        <v>83</v>
      </c>
      <c r="G35" s="1">
        <v>10</v>
      </c>
      <c r="H35" s="9">
        <f t="shared" si="0"/>
        <v>8.4526978688655294</v>
      </c>
      <c r="I35" s="9">
        <f t="shared" si="1"/>
        <v>281.6026978688655</v>
      </c>
      <c r="J35" s="9">
        <f t="shared" si="2"/>
        <v>5.0803158507858444E-2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201.39531750583001</v>
      </c>
      <c r="P35" s="9">
        <f t="shared" si="5"/>
        <v>10.23151823798916</v>
      </c>
      <c r="Q35" s="12">
        <f t="shared" si="6"/>
        <v>1.0231518237989161</v>
      </c>
      <c r="R35" s="9">
        <f t="shared" si="7"/>
        <v>4.0532094166666672</v>
      </c>
      <c r="S35" s="13">
        <f t="shared" si="8"/>
        <v>0.25243004212704839</v>
      </c>
      <c r="T35" s="2">
        <f t="shared" si="9"/>
        <v>0.34</v>
      </c>
      <c r="U35" s="14">
        <f t="shared" si="10"/>
        <v>8.5826214323196454E-2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0.11147621432319646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0.88958899705190297</v>
      </c>
      <c r="E36" s="10">
        <f t="shared" si="18"/>
        <v>8.4526978688655294</v>
      </c>
      <c r="F36" s="7" t="s">
        <v>83</v>
      </c>
      <c r="G36" s="1">
        <v>11</v>
      </c>
      <c r="H36" s="9">
        <f t="shared" si="0"/>
        <v>0.88958899705190297</v>
      </c>
      <c r="I36" s="9">
        <f t="shared" si="1"/>
        <v>274.03958899705191</v>
      </c>
      <c r="J36" s="9">
        <f t="shared" si="2"/>
        <v>1.9564175513569617E-2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181.60560930444882</v>
      </c>
      <c r="O36" s="9">
        <f t="shared" si="19"/>
        <v>50.090284130058706</v>
      </c>
      <c r="P36" s="9">
        <f t="shared" si="5"/>
        <v>0.97997511024503936</v>
      </c>
      <c r="Q36" s="12">
        <f t="shared" si="6"/>
        <v>9.7997511024503936E-2</v>
      </c>
      <c r="R36" s="9">
        <f t="shared" si="7"/>
        <v>4.0532094166666672</v>
      </c>
      <c r="S36" s="13">
        <f t="shared" si="8"/>
        <v>2.4177756673894348E-2</v>
      </c>
      <c r="T36" s="2">
        <f t="shared" si="9"/>
        <v>0.34</v>
      </c>
      <c r="U36" s="14">
        <f t="shared" si="10"/>
        <v>8.2204372691240795E-3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2.112043726912408E-2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-3.574786342541</v>
      </c>
      <c r="E37" s="10">
        <f t="shared" si="18"/>
        <v>0.88958899705190297</v>
      </c>
      <c r="F37" s="7" t="s">
        <v>85</v>
      </c>
      <c r="G37" s="1">
        <v>12</v>
      </c>
      <c r="H37" s="9">
        <f t="shared" si="0"/>
        <v>-3.574786342541</v>
      </c>
      <c r="I37" s="9">
        <f t="shared" si="1"/>
        <v>269.57521365745896</v>
      </c>
      <c r="J37" s="9">
        <f t="shared" si="2"/>
        <v>1.086216706207415E-2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89.642403186480337</v>
      </c>
      <c r="P37" s="9">
        <f t="shared" si="5"/>
        <v>0.97371075925735762</v>
      </c>
      <c r="Q37" s="12">
        <f t="shared" si="6"/>
        <v>9.7371075925735767E-2</v>
      </c>
      <c r="R37" s="9">
        <f t="shared" si="7"/>
        <v>4.0532094166666672</v>
      </c>
      <c r="S37" s="13">
        <f t="shared" si="8"/>
        <v>2.4023203816054758E-2</v>
      </c>
      <c r="T37" s="2">
        <f t="shared" si="9"/>
        <v>0.34</v>
      </c>
      <c r="U37" s="14">
        <f t="shared" si="10"/>
        <v>8.1678892974586179E-3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2.106788929745862E-2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-2.656236957045</v>
      </c>
      <c r="E38" s="10">
        <f t="shared" si="18"/>
        <v>-3.574786342541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-1.24950380780645</v>
      </c>
      <c r="E42" s="7"/>
      <c r="F42" s="7"/>
      <c r="G42" s="1">
        <v>1</v>
      </c>
      <c r="H42" s="9">
        <f t="shared" ref="H42:H53" si="20">E43</f>
        <v>-1.24950380780645</v>
      </c>
      <c r="I42" s="9">
        <f t="shared" ref="I42:I53" si="21">H42+273.15</f>
        <v>271.90049619219354</v>
      </c>
      <c r="J42" s="9">
        <f t="shared" ref="J42:J53" si="22">EXP(($C$15*(I42-$C$13))/($C$16*I42*$C$13))</f>
        <v>1.4793297328637761E-2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0.87067800589863631</v>
      </c>
      <c r="Q42" s="12">
        <f t="shared" ref="Q42:Q53" si="26">P42*$B$44</f>
        <v>0.20896272141567271</v>
      </c>
      <c r="R42" s="9">
        <f t="shared" ref="R42:R53" si="27">L42*$B$44</f>
        <v>14.125500000000001</v>
      </c>
      <c r="S42" s="13">
        <f t="shared" ref="S42:S53" si="28">Q42/R42</f>
        <v>1.4793297328637761E-2</v>
      </c>
      <c r="T42" s="2">
        <f t="shared" ref="T42:T53" si="29">$B$43/100</f>
        <v>0.43</v>
      </c>
      <c r="U42" s="14">
        <f t="shared" ref="U42:U53" si="30">S42*T42</f>
        <v>6.3611178513142373E-3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1.4781117851314236E-2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70061.666666666672</v>
      </c>
      <c r="AU42" s="1">
        <f t="shared" ref="AU42:AU53" si="38">AT42*10000*AS42*0.67*AR42*AQ42</f>
        <v>227928126.43551537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-11.2212840778851</v>
      </c>
      <c r="E43" s="10">
        <f t="shared" ref="E43:E54" si="40">D42</f>
        <v>-1.24950380780645</v>
      </c>
      <c r="F43" s="7" t="s">
        <v>83</v>
      </c>
      <c r="G43" s="1">
        <v>2</v>
      </c>
      <c r="H43" s="9">
        <f t="shared" si="20"/>
        <v>-11.2212840778851</v>
      </c>
      <c r="I43" s="9">
        <f t="shared" si="21"/>
        <v>261.92871592211486</v>
      </c>
      <c r="J43" s="9">
        <f t="shared" si="22"/>
        <v>3.7843036815863253E-3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116.84182199410137</v>
      </c>
      <c r="P43" s="9">
        <f t="shared" si="25"/>
        <v>0.4421649371355319</v>
      </c>
      <c r="Q43" s="12">
        <f t="shared" si="26"/>
        <v>0.10611958491252765</v>
      </c>
      <c r="R43" s="9">
        <f t="shared" si="27"/>
        <v>14.125500000000001</v>
      </c>
      <c r="S43" s="13">
        <f t="shared" si="28"/>
        <v>7.5126250336290858E-3</v>
      </c>
      <c r="T43" s="2">
        <f t="shared" si="29"/>
        <v>0.43</v>
      </c>
      <c r="U43" s="14">
        <f t="shared" si="30"/>
        <v>3.2304287644605066E-3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1.1650428764460506E-2</v>
      </c>
      <c r="AR43" s="9">
        <f t="shared" si="35"/>
        <v>136.875</v>
      </c>
      <c r="AS43" s="1">
        <f t="shared" si="36"/>
        <v>0.24</v>
      </c>
      <c r="AT43" s="1">
        <f t="shared" si="37"/>
        <v>70061.666666666672</v>
      </c>
      <c r="AU43" s="1">
        <f t="shared" si="38"/>
        <v>179652204.05964181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-6.45750708339295</v>
      </c>
      <c r="E44" s="10">
        <f t="shared" si="40"/>
        <v>-11.2212840778851</v>
      </c>
      <c r="F44" s="7" t="s">
        <v>83</v>
      </c>
      <c r="G44" s="1">
        <v>3</v>
      </c>
      <c r="H44" s="9">
        <f t="shared" si="20"/>
        <v>-6.45750708339295</v>
      </c>
      <c r="I44" s="9">
        <f t="shared" si="21"/>
        <v>266.69249291660702</v>
      </c>
      <c r="J44" s="9">
        <f t="shared" si="22"/>
        <v>7.3512462542434263E-3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175.25590705696584</v>
      </c>
      <c r="P44" s="9">
        <f t="shared" si="25"/>
        <v>1.2883493302865543</v>
      </c>
      <c r="Q44" s="12">
        <f t="shared" si="26"/>
        <v>0.30920383926877304</v>
      </c>
      <c r="R44" s="9">
        <f t="shared" si="27"/>
        <v>14.125500000000001</v>
      </c>
      <c r="S44" s="13">
        <f t="shared" si="28"/>
        <v>2.1889762434517221E-2</v>
      </c>
      <c r="T44" s="2">
        <f t="shared" si="29"/>
        <v>0.43</v>
      </c>
      <c r="U44" s="14">
        <f t="shared" si="30"/>
        <v>9.4125978468424052E-3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1.7832597846842404E-2</v>
      </c>
      <c r="AR44" s="9">
        <f t="shared" si="35"/>
        <v>136.875</v>
      </c>
      <c r="AS44" s="1">
        <f t="shared" si="36"/>
        <v>0.24</v>
      </c>
      <c r="AT44" s="1">
        <f t="shared" si="37"/>
        <v>70061.666666666672</v>
      </c>
      <c r="AU44" s="1">
        <f t="shared" si="38"/>
        <v>274982626.99714571</v>
      </c>
    </row>
    <row r="45" spans="1:48" x14ac:dyDescent="0.15">
      <c r="C45" s="7">
        <v>3</v>
      </c>
      <c r="D45" s="7">
        <f t="shared" si="39"/>
        <v>-4.1077645565134704</v>
      </c>
      <c r="E45" s="10">
        <f t="shared" si="40"/>
        <v>-6.45750708339295</v>
      </c>
      <c r="F45" s="7" t="s">
        <v>83</v>
      </c>
      <c r="G45" s="1">
        <v>4</v>
      </c>
      <c r="H45" s="9">
        <f t="shared" si="20"/>
        <v>-4.1077645565134704</v>
      </c>
      <c r="I45" s="9">
        <f t="shared" si="21"/>
        <v>269.0422354434865</v>
      </c>
      <c r="J45" s="9">
        <f t="shared" si="22"/>
        <v>1.0112106221140721E-2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232.82380772667926</v>
      </c>
      <c r="P45" s="9">
        <f t="shared" si="25"/>
        <v>2.3543390745426245</v>
      </c>
      <c r="Q45" s="12">
        <f t="shared" si="26"/>
        <v>0.5650413778902299</v>
      </c>
      <c r="R45" s="9">
        <f t="shared" si="27"/>
        <v>14.125500000000001</v>
      </c>
      <c r="S45" s="13">
        <f t="shared" si="28"/>
        <v>4.0001513425381746E-2</v>
      </c>
      <c r="T45" s="2">
        <f t="shared" si="29"/>
        <v>0.43</v>
      </c>
      <c r="U45" s="14">
        <f t="shared" si="30"/>
        <v>1.7200650772914151E-2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2.5620650772914151E-2</v>
      </c>
      <c r="AR45" s="9">
        <f t="shared" si="35"/>
        <v>136.875</v>
      </c>
      <c r="AS45" s="1">
        <f t="shared" si="36"/>
        <v>0.24</v>
      </c>
      <c r="AT45" s="1">
        <f t="shared" si="37"/>
        <v>70061.666666666672</v>
      </c>
      <c r="AU45" s="1">
        <f t="shared" si="38"/>
        <v>395076136.15364945</v>
      </c>
    </row>
    <row r="46" spans="1:48" x14ac:dyDescent="0.15">
      <c r="C46" s="7">
        <v>4</v>
      </c>
      <c r="D46" s="7">
        <f t="shared" si="39"/>
        <v>3.3877867103631401</v>
      </c>
      <c r="E46" s="10">
        <f t="shared" si="40"/>
        <v>-4.1077645565134704</v>
      </c>
      <c r="F46" s="7" t="s">
        <v>83</v>
      </c>
      <c r="G46" s="1">
        <v>5</v>
      </c>
      <c r="H46" s="9">
        <f t="shared" si="20"/>
        <v>3.3877867103631401</v>
      </c>
      <c r="I46" s="9">
        <f t="shared" si="21"/>
        <v>276.53778671036309</v>
      </c>
      <c r="J46" s="9">
        <f t="shared" si="22"/>
        <v>2.6968722131016129E-2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218.94599521952981</v>
      </c>
      <c r="O46" s="9">
        <f t="shared" si="41"/>
        <v>70.379723432606824</v>
      </c>
      <c r="P46" s="9">
        <f t="shared" si="25"/>
        <v>1.8980512049117382</v>
      </c>
      <c r="Q46" s="12">
        <f t="shared" si="26"/>
        <v>0.45553228917881716</v>
      </c>
      <c r="R46" s="9">
        <f t="shared" si="27"/>
        <v>14.125500000000001</v>
      </c>
      <c r="S46" s="13">
        <f t="shared" si="28"/>
        <v>3.2248932015066165E-2</v>
      </c>
      <c r="T46" s="2">
        <f t="shared" si="29"/>
        <v>0.43</v>
      </c>
      <c r="U46" s="14">
        <f t="shared" si="30"/>
        <v>1.3867040766478451E-2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2.2287040766478451E-2</v>
      </c>
      <c r="AR46" s="9">
        <f t="shared" si="35"/>
        <v>136.875</v>
      </c>
      <c r="AS46" s="1">
        <f t="shared" si="36"/>
        <v>0.24</v>
      </c>
      <c r="AT46" s="1">
        <f t="shared" si="37"/>
        <v>70061.666666666672</v>
      </c>
      <c r="AU46" s="1">
        <f t="shared" si="38"/>
        <v>343671128.0428443</v>
      </c>
    </row>
    <row r="47" spans="1:48" x14ac:dyDescent="0.15">
      <c r="C47" s="7">
        <v>5</v>
      </c>
      <c r="D47" s="7">
        <f t="shared" si="39"/>
        <v>7.0675910405340403</v>
      </c>
      <c r="E47" s="10">
        <f t="shared" si="40"/>
        <v>3.3877867103631401</v>
      </c>
      <c r="F47" s="7" t="s">
        <v>85</v>
      </c>
      <c r="G47" s="1">
        <v>6</v>
      </c>
      <c r="H47" s="9">
        <f t="shared" si="20"/>
        <v>7.0675910405340403</v>
      </c>
      <c r="I47" s="9">
        <f t="shared" si="21"/>
        <v>280.21759104053399</v>
      </c>
      <c r="J47" s="9">
        <f t="shared" si="22"/>
        <v>4.2821862667088859E-2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127.3379222276951</v>
      </c>
      <c r="P47" s="9">
        <f t="shared" si="25"/>
        <v>5.4528470179468016</v>
      </c>
      <c r="Q47" s="12">
        <f t="shared" si="26"/>
        <v>1.3086832843072322</v>
      </c>
      <c r="R47" s="9">
        <f t="shared" si="27"/>
        <v>14.125500000000001</v>
      </c>
      <c r="S47" s="13">
        <f t="shared" si="28"/>
        <v>9.2646864486724878E-2</v>
      </c>
      <c r="T47" s="2">
        <f t="shared" si="29"/>
        <v>0.43</v>
      </c>
      <c r="U47" s="14">
        <f t="shared" si="30"/>
        <v>3.9838151729291699E-2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4.8258151729291696E-2</v>
      </c>
      <c r="AR47" s="9">
        <f t="shared" si="35"/>
        <v>136.875</v>
      </c>
      <c r="AS47" s="1">
        <f t="shared" si="36"/>
        <v>0.24</v>
      </c>
      <c r="AT47" s="1">
        <f t="shared" si="37"/>
        <v>70061.666666666672</v>
      </c>
      <c r="AU47" s="1">
        <f t="shared" si="38"/>
        <v>744151438.31089151</v>
      </c>
    </row>
    <row r="48" spans="1:48" x14ac:dyDescent="0.15">
      <c r="C48" s="7">
        <v>6</v>
      </c>
      <c r="D48" s="7">
        <f t="shared" si="39"/>
        <v>13.904996534080301</v>
      </c>
      <c r="E48" s="10">
        <f t="shared" si="40"/>
        <v>7.0675910405340403</v>
      </c>
      <c r="F48" s="7" t="s">
        <v>83</v>
      </c>
      <c r="G48" s="1">
        <v>7</v>
      </c>
      <c r="H48" s="9">
        <f t="shared" si="20"/>
        <v>13.904996534080301</v>
      </c>
      <c r="I48" s="9">
        <f t="shared" si="21"/>
        <v>287.05499653408026</v>
      </c>
      <c r="J48" s="9">
        <f t="shared" si="22"/>
        <v>9.7973648092039137E-2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180.74132520974831</v>
      </c>
      <c r="P48" s="9">
        <f t="shared" si="25"/>
        <v>17.707886991788683</v>
      </c>
      <c r="Q48" s="12">
        <f t="shared" si="26"/>
        <v>4.2498928780292839</v>
      </c>
      <c r="R48" s="9">
        <f t="shared" si="27"/>
        <v>14.125500000000001</v>
      </c>
      <c r="S48" s="13">
        <f t="shared" si="28"/>
        <v>0.30086672174643614</v>
      </c>
      <c r="T48" s="2">
        <f t="shared" si="29"/>
        <v>0.43</v>
      </c>
      <c r="U48" s="14">
        <f t="shared" si="30"/>
        <v>0.12937269035096755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0.14497269035096755</v>
      </c>
      <c r="AR48" s="9">
        <f t="shared" si="35"/>
        <v>136.875</v>
      </c>
      <c r="AS48" s="1">
        <f t="shared" si="36"/>
        <v>0.24</v>
      </c>
      <c r="AT48" s="1">
        <f t="shared" si="37"/>
        <v>70061.666666666672</v>
      </c>
      <c r="AU48" s="1">
        <f t="shared" si="38"/>
        <v>2235511145.25984</v>
      </c>
    </row>
    <row r="49" spans="1:48" x14ac:dyDescent="0.15">
      <c r="C49" s="7">
        <v>7</v>
      </c>
      <c r="D49" s="7">
        <f t="shared" si="39"/>
        <v>14.3669392041691</v>
      </c>
      <c r="E49" s="10">
        <f t="shared" si="40"/>
        <v>13.904996534080301</v>
      </c>
      <c r="F49" s="7" t="s">
        <v>83</v>
      </c>
      <c r="G49" s="1">
        <v>8</v>
      </c>
      <c r="H49" s="9">
        <f t="shared" si="20"/>
        <v>14.3669392041691</v>
      </c>
      <c r="I49" s="9">
        <f t="shared" si="21"/>
        <v>287.51693920416909</v>
      </c>
      <c r="J49" s="9">
        <f t="shared" si="22"/>
        <v>0.10346111944332846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221.88968821795962</v>
      </c>
      <c r="P49" s="9">
        <f t="shared" si="25"/>
        <v>22.956955535961232</v>
      </c>
      <c r="Q49" s="12">
        <f t="shared" si="26"/>
        <v>5.5096693286306957</v>
      </c>
      <c r="R49" s="9">
        <f t="shared" si="27"/>
        <v>14.125500000000001</v>
      </c>
      <c r="S49" s="13">
        <f t="shared" si="28"/>
        <v>0.39005127808790452</v>
      </c>
      <c r="T49" s="2">
        <f t="shared" si="29"/>
        <v>0.43</v>
      </c>
      <c r="U49" s="14">
        <f t="shared" si="30"/>
        <v>0.16772204957779893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0.18332204957779891</v>
      </c>
      <c r="AR49" s="9">
        <f t="shared" si="35"/>
        <v>136.875</v>
      </c>
      <c r="AS49" s="1">
        <f t="shared" si="36"/>
        <v>0.24</v>
      </c>
      <c r="AT49" s="1">
        <f t="shared" si="37"/>
        <v>70061.666666666672</v>
      </c>
      <c r="AU49" s="1">
        <f t="shared" si="38"/>
        <v>2826866798.2287416</v>
      </c>
    </row>
    <row r="50" spans="1:48" x14ac:dyDescent="0.15">
      <c r="C50" s="7">
        <v>8</v>
      </c>
      <c r="D50" s="7">
        <f t="shared" si="39"/>
        <v>13.5442023962331</v>
      </c>
      <c r="E50" s="10">
        <f t="shared" si="40"/>
        <v>14.3669392041691</v>
      </c>
      <c r="F50" s="7" t="s">
        <v>83</v>
      </c>
      <c r="G50" s="1">
        <v>9</v>
      </c>
      <c r="H50" s="9">
        <f t="shared" si="20"/>
        <v>13.5442023962331</v>
      </c>
      <c r="I50" s="9">
        <f t="shared" si="21"/>
        <v>286.69420239623309</v>
      </c>
      <c r="J50" s="9">
        <f t="shared" si="22"/>
        <v>9.3879493873905789E-2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257.78898268199839</v>
      </c>
      <c r="P50" s="9">
        <f t="shared" si="25"/>
        <v>24.201099220455074</v>
      </c>
      <c r="Q50" s="12">
        <f t="shared" si="26"/>
        <v>5.8082638129092174</v>
      </c>
      <c r="R50" s="9">
        <f t="shared" si="27"/>
        <v>14.125500000000001</v>
      </c>
      <c r="S50" s="13">
        <f t="shared" si="28"/>
        <v>0.41118996233118948</v>
      </c>
      <c r="T50" s="2">
        <f t="shared" si="29"/>
        <v>0.43</v>
      </c>
      <c r="U50" s="14">
        <f t="shared" si="30"/>
        <v>0.17681168380241147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0.19241168380241147</v>
      </c>
      <c r="AR50" s="9">
        <f t="shared" si="35"/>
        <v>136.875</v>
      </c>
      <c r="AS50" s="1">
        <f t="shared" si="36"/>
        <v>0.24</v>
      </c>
      <c r="AT50" s="1">
        <f t="shared" si="37"/>
        <v>70061.666666666672</v>
      </c>
      <c r="AU50" s="1">
        <f t="shared" si="38"/>
        <v>2967030980.6431231</v>
      </c>
    </row>
    <row r="51" spans="1:48" x14ac:dyDescent="0.15">
      <c r="C51" s="7">
        <v>9</v>
      </c>
      <c r="D51" s="7">
        <f t="shared" si="39"/>
        <v>8.4526978688655294</v>
      </c>
      <c r="E51" s="10">
        <f t="shared" si="40"/>
        <v>13.5442023962331</v>
      </c>
      <c r="F51" s="7" t="s">
        <v>83</v>
      </c>
      <c r="G51" s="1">
        <v>10</v>
      </c>
      <c r="H51" s="9">
        <f t="shared" si="20"/>
        <v>8.4526978688655294</v>
      </c>
      <c r="I51" s="9">
        <f t="shared" si="21"/>
        <v>281.6026978688655</v>
      </c>
      <c r="J51" s="9">
        <f t="shared" si="22"/>
        <v>5.0803158507858444E-2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292.44413346154329</v>
      </c>
      <c r="P51" s="9">
        <f t="shared" si="25"/>
        <v>14.857085666940094</v>
      </c>
      <c r="Q51" s="12">
        <f t="shared" si="26"/>
        <v>3.5657005600656224</v>
      </c>
      <c r="R51" s="9">
        <f t="shared" si="27"/>
        <v>14.125500000000001</v>
      </c>
      <c r="S51" s="13">
        <f t="shared" si="28"/>
        <v>0.25243004212704839</v>
      </c>
      <c r="T51" s="2">
        <f t="shared" si="29"/>
        <v>0.43</v>
      </c>
      <c r="U51" s="14">
        <f t="shared" si="30"/>
        <v>0.10854491811463081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0.12414491811463081</v>
      </c>
      <c r="AR51" s="9">
        <f t="shared" si="35"/>
        <v>136.875</v>
      </c>
      <c r="AS51" s="1">
        <f t="shared" si="36"/>
        <v>0.24</v>
      </c>
      <c r="AT51" s="1">
        <f t="shared" si="37"/>
        <v>70061.666666666672</v>
      </c>
      <c r="AU51" s="1">
        <f t="shared" si="38"/>
        <v>1914342262.6755106</v>
      </c>
    </row>
    <row r="52" spans="1:48" x14ac:dyDescent="0.15">
      <c r="C52" s="7">
        <v>10</v>
      </c>
      <c r="D52" s="7">
        <f t="shared" si="39"/>
        <v>0.88958899705190297</v>
      </c>
      <c r="E52" s="10">
        <f t="shared" si="40"/>
        <v>8.4526978688655294</v>
      </c>
      <c r="F52" s="7" t="s">
        <v>83</v>
      </c>
      <c r="G52" s="1">
        <v>11</v>
      </c>
      <c r="H52" s="9">
        <f t="shared" si="20"/>
        <v>0.88958899705190297</v>
      </c>
      <c r="I52" s="9">
        <f t="shared" si="21"/>
        <v>274.03958899705191</v>
      </c>
      <c r="J52" s="9">
        <f t="shared" si="22"/>
        <v>1.9564175513569617E-2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263.70769540487305</v>
      </c>
      <c r="O52" s="9">
        <f t="shared" si="41"/>
        <v>72.735602389730104</v>
      </c>
      <c r="P52" s="9">
        <f t="shared" si="25"/>
        <v>1.4230120912378934</v>
      </c>
      <c r="Q52" s="12">
        <f t="shared" si="26"/>
        <v>0.34152290189709439</v>
      </c>
      <c r="R52" s="9">
        <f t="shared" si="27"/>
        <v>14.125500000000001</v>
      </c>
      <c r="S52" s="13">
        <f t="shared" si="28"/>
        <v>2.4177756673894331E-2</v>
      </c>
      <c r="T52" s="2">
        <f t="shared" si="29"/>
        <v>0.43</v>
      </c>
      <c r="U52" s="14">
        <f t="shared" si="30"/>
        <v>1.0396435369774562E-2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1.8816435369774561E-2</v>
      </c>
      <c r="AR52" s="9">
        <f t="shared" si="35"/>
        <v>136.875</v>
      </c>
      <c r="AS52" s="1">
        <f t="shared" si="36"/>
        <v>0.24</v>
      </c>
      <c r="AT52" s="1">
        <f t="shared" si="37"/>
        <v>70061.666666666672</v>
      </c>
      <c r="AU52" s="1">
        <f t="shared" si="38"/>
        <v>290153620.52920437</v>
      </c>
    </row>
    <row r="53" spans="1:48" x14ac:dyDescent="0.15">
      <c r="C53" s="7">
        <v>11</v>
      </c>
      <c r="D53" s="7">
        <f t="shared" si="39"/>
        <v>-3.574786342541</v>
      </c>
      <c r="E53" s="10">
        <f t="shared" si="40"/>
        <v>0.88958899705190297</v>
      </c>
      <c r="F53" s="7" t="s">
        <v>85</v>
      </c>
      <c r="G53" s="1">
        <v>12</v>
      </c>
      <c r="H53" s="9">
        <f t="shared" si="20"/>
        <v>-3.574786342541</v>
      </c>
      <c r="I53" s="9">
        <f t="shared" si="21"/>
        <v>269.57521365745896</v>
      </c>
      <c r="J53" s="9">
        <f t="shared" si="22"/>
        <v>1.086216706207415E-2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130.1688402984922</v>
      </c>
      <c r="P53" s="9">
        <f t="shared" si="25"/>
        <v>1.4139156895986722</v>
      </c>
      <c r="Q53" s="12">
        <f t="shared" si="26"/>
        <v>0.33933976550368133</v>
      </c>
      <c r="R53" s="9">
        <f t="shared" si="27"/>
        <v>14.125500000000001</v>
      </c>
      <c r="S53" s="13">
        <f t="shared" si="28"/>
        <v>2.4023203816054748E-2</v>
      </c>
      <c r="T53" s="2">
        <f t="shared" si="29"/>
        <v>0.43</v>
      </c>
      <c r="U53" s="14">
        <f t="shared" si="30"/>
        <v>1.0329977640903541E-2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1.874997764090354E-2</v>
      </c>
      <c r="AR53" s="9">
        <f t="shared" si="35"/>
        <v>136.875</v>
      </c>
      <c r="AS53" s="1">
        <f t="shared" si="36"/>
        <v>0.24</v>
      </c>
      <c r="AT53" s="1">
        <f t="shared" si="37"/>
        <v>70061.666666666672</v>
      </c>
      <c r="AU53" s="1">
        <f t="shared" si="38"/>
        <v>289128827.56150711</v>
      </c>
      <c r="AV53" s="1">
        <f>SUM(AU42:AU53)</f>
        <v>12688495294.897615</v>
      </c>
    </row>
    <row r="54" spans="1:48" x14ac:dyDescent="0.15">
      <c r="C54" s="7">
        <v>12</v>
      </c>
      <c r="D54" s="7">
        <f t="shared" si="39"/>
        <v>-2.656236957045</v>
      </c>
      <c r="E54" s="10">
        <f t="shared" si="40"/>
        <v>-3.574786342541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-1.24950380780645</v>
      </c>
      <c r="E58" s="7"/>
      <c r="F58" s="7"/>
      <c r="G58" s="1">
        <v>1</v>
      </c>
      <c r="H58" s="9">
        <f t="shared" ref="H58:H69" si="42">E59</f>
        <v>-1.24950380780645</v>
      </c>
      <c r="I58" s="9">
        <f t="shared" ref="I58:I69" si="43">H58+273.15</f>
        <v>271.90049619219354</v>
      </c>
      <c r="J58" s="9">
        <f t="shared" ref="J58:J69" si="44">EXP(($C$15*(I58-$C$13))/($C$16*I58*$C$13))</f>
        <v>1.4793297328637761E-2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1.4758779634870941E-3</v>
      </c>
      <c r="Q58" s="12">
        <f t="shared" ref="Q58:Q69" si="48">P58*$B$60</f>
        <v>2.8041681306254792E-4</v>
      </c>
      <c r="R58" s="9">
        <f t="shared" ref="R58:R69" si="49">L58*$B$60</f>
        <v>1.8955666666666669E-2</v>
      </c>
      <c r="S58" s="13">
        <f t="shared" ref="S58:S69" si="50">Q58/R58</f>
        <v>1.4793297328637763E-2</v>
      </c>
      <c r="T58" s="2">
        <f t="shared" ref="T58:T69" si="51">$B$59/100</f>
        <v>0.01</v>
      </c>
      <c r="U58" s="14">
        <f t="shared" ref="U58:U69" si="52">S58*T58</f>
        <v>1.4793297328637763E-4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1.2147932973286379E-2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12073.333333333334</v>
      </c>
      <c r="AU58" s="1">
        <f t="shared" ref="AU58:AU69" si="59">AT58*10000*AS58*0.67*AR58*AQ58</f>
        <v>1862702.2709643808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-11.2212840778851</v>
      </c>
      <c r="E59" s="10">
        <f t="shared" ref="E59:E70" si="61">D58</f>
        <v>-1.24950380780645</v>
      </c>
      <c r="F59" s="7" t="s">
        <v>83</v>
      </c>
      <c r="G59" s="1">
        <v>2</v>
      </c>
      <c r="H59" s="9">
        <f t="shared" si="42"/>
        <v>-11.2212840778851</v>
      </c>
      <c r="I59" s="9">
        <f t="shared" si="43"/>
        <v>261.92871592211486</v>
      </c>
      <c r="J59" s="9">
        <f t="shared" si="44"/>
        <v>3.7843036815863253E-3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0.19805745536984626</v>
      </c>
      <c r="P59" s="9">
        <f t="shared" si="47"/>
        <v>7.4950955752172853E-4</v>
      </c>
      <c r="Q59" s="12">
        <f t="shared" si="48"/>
        <v>1.4240681592912841E-4</v>
      </c>
      <c r="R59" s="9">
        <f t="shared" si="49"/>
        <v>1.8955666666666669E-2</v>
      </c>
      <c r="S59" s="13">
        <f t="shared" si="50"/>
        <v>7.512625033629085E-3</v>
      </c>
      <c r="T59" s="2">
        <f t="shared" si="51"/>
        <v>0.01</v>
      </c>
      <c r="U59" s="14">
        <f t="shared" si="52"/>
        <v>7.5126250336290853E-5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1.2075126250336292E-2</v>
      </c>
      <c r="AR59" s="9">
        <f t="shared" si="56"/>
        <v>9.9766666666666666</v>
      </c>
      <c r="AS59" s="1">
        <f t="shared" si="57"/>
        <v>0.19</v>
      </c>
      <c r="AT59" s="1">
        <f t="shared" si="58"/>
        <v>12073.333333333334</v>
      </c>
      <c r="AU59" s="1">
        <f t="shared" si="59"/>
        <v>1851538.4582829289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-6.45750708339295</v>
      </c>
      <c r="E60" s="10">
        <f t="shared" si="61"/>
        <v>-11.2212840778851</v>
      </c>
      <c r="F60" s="7" t="s">
        <v>83</v>
      </c>
      <c r="G60" s="1">
        <v>3</v>
      </c>
      <c r="H60" s="9">
        <f t="shared" si="42"/>
        <v>-6.45750708339295</v>
      </c>
      <c r="I60" s="9">
        <f t="shared" si="43"/>
        <v>266.69249291660702</v>
      </c>
      <c r="J60" s="9">
        <f t="shared" si="44"/>
        <v>7.3512462542434263E-3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0.2970746124789912</v>
      </c>
      <c r="P60" s="9">
        <f t="shared" si="47"/>
        <v>2.1838686322170012E-3</v>
      </c>
      <c r="Q60" s="12">
        <f t="shared" si="48"/>
        <v>4.1493504012123024E-4</v>
      </c>
      <c r="R60" s="9">
        <f t="shared" si="49"/>
        <v>1.8955666666666669E-2</v>
      </c>
      <c r="S60" s="13">
        <f t="shared" si="50"/>
        <v>2.1889762434517217E-2</v>
      </c>
      <c r="T60" s="2">
        <f t="shared" si="51"/>
        <v>0.01</v>
      </c>
      <c r="U60" s="14">
        <f t="shared" si="52"/>
        <v>2.1889762434517218E-4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1.2218897624345172E-2</v>
      </c>
      <c r="AR60" s="9">
        <f t="shared" si="56"/>
        <v>9.9766666666666666</v>
      </c>
      <c r="AS60" s="1">
        <f t="shared" si="57"/>
        <v>0.19</v>
      </c>
      <c r="AT60" s="1">
        <f t="shared" si="58"/>
        <v>12073.333333333334</v>
      </c>
      <c r="AU60" s="1">
        <f t="shared" si="59"/>
        <v>1873583.6297087935</v>
      </c>
    </row>
    <row r="61" spans="1:48" x14ac:dyDescent="0.15">
      <c r="C61" s="7">
        <v>3</v>
      </c>
      <c r="D61" s="7">
        <f t="shared" si="60"/>
        <v>-4.1077645565134704</v>
      </c>
      <c r="E61" s="10">
        <f t="shared" si="61"/>
        <v>-6.45750708339295</v>
      </c>
      <c r="F61" s="7" t="s">
        <v>83</v>
      </c>
      <c r="G61" s="1">
        <v>4</v>
      </c>
      <c r="H61" s="9">
        <f t="shared" si="42"/>
        <v>-4.1077645565134704</v>
      </c>
      <c r="I61" s="9">
        <f t="shared" si="43"/>
        <v>269.0422354434865</v>
      </c>
      <c r="J61" s="9">
        <f t="shared" si="44"/>
        <v>1.0112106221140721E-2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0.39465741051344089</v>
      </c>
      <c r="P61" s="9">
        <f t="shared" si="47"/>
        <v>3.9908176560722528E-3</v>
      </c>
      <c r="Q61" s="12">
        <f t="shared" si="48"/>
        <v>7.5825535465372804E-4</v>
      </c>
      <c r="R61" s="9">
        <f t="shared" si="49"/>
        <v>1.8955666666666669E-2</v>
      </c>
      <c r="S61" s="13">
        <f t="shared" si="50"/>
        <v>4.0001513425381746E-2</v>
      </c>
      <c r="T61" s="2">
        <f t="shared" si="51"/>
        <v>0.01</v>
      </c>
      <c r="U61" s="14">
        <f t="shared" si="52"/>
        <v>4.0001513425381747E-4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1.2400015134253818E-2</v>
      </c>
      <c r="AR61" s="9">
        <f t="shared" si="56"/>
        <v>9.9766666666666666</v>
      </c>
      <c r="AS61" s="1">
        <f t="shared" si="57"/>
        <v>0.19</v>
      </c>
      <c r="AT61" s="1">
        <f t="shared" si="58"/>
        <v>12073.333333333334</v>
      </c>
      <c r="AU61" s="1">
        <f t="shared" si="59"/>
        <v>1901355.2677117467</v>
      </c>
    </row>
    <row r="62" spans="1:48" x14ac:dyDescent="0.15">
      <c r="C62" s="7">
        <v>4</v>
      </c>
      <c r="D62" s="7">
        <f t="shared" si="60"/>
        <v>3.3877867103631401</v>
      </c>
      <c r="E62" s="10">
        <f t="shared" si="61"/>
        <v>-4.1077645565134704</v>
      </c>
      <c r="F62" s="7" t="s">
        <v>83</v>
      </c>
      <c r="G62" s="1">
        <v>5</v>
      </c>
      <c r="H62" s="9">
        <f t="shared" si="42"/>
        <v>3.3877867103631401</v>
      </c>
      <c r="I62" s="9">
        <f t="shared" si="43"/>
        <v>276.53778671036309</v>
      </c>
      <c r="J62" s="9">
        <f t="shared" si="44"/>
        <v>2.6968722131016129E-2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0.37113326321450024</v>
      </c>
      <c r="O62" s="9">
        <f t="shared" si="62"/>
        <v>0.11929999630953508</v>
      </c>
      <c r="P62" s="9">
        <f t="shared" si="47"/>
        <v>3.2173684507031015E-3</v>
      </c>
      <c r="Q62" s="12">
        <f t="shared" si="48"/>
        <v>6.1130000563358925E-4</v>
      </c>
      <c r="R62" s="9">
        <f t="shared" si="49"/>
        <v>1.8955666666666669E-2</v>
      </c>
      <c r="S62" s="13">
        <f t="shared" si="50"/>
        <v>3.2248932015066165E-2</v>
      </c>
      <c r="T62" s="2">
        <f t="shared" si="51"/>
        <v>0.01</v>
      </c>
      <c r="U62" s="14">
        <f t="shared" si="52"/>
        <v>3.2248932015066165E-4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1.2322489320150662E-2</v>
      </c>
      <c r="AR62" s="9">
        <f t="shared" si="56"/>
        <v>9.9766666666666666</v>
      </c>
      <c r="AS62" s="1">
        <f t="shared" si="57"/>
        <v>0.19</v>
      </c>
      <c r="AT62" s="1">
        <f t="shared" si="58"/>
        <v>12073.333333333334</v>
      </c>
      <c r="AU62" s="1">
        <f t="shared" si="59"/>
        <v>1889467.8535890423</v>
      </c>
    </row>
    <row r="63" spans="1:48" x14ac:dyDescent="0.15">
      <c r="C63" s="7">
        <v>5</v>
      </c>
      <c r="D63" s="7">
        <f t="shared" si="60"/>
        <v>7.0675910405340403</v>
      </c>
      <c r="E63" s="10">
        <f t="shared" si="61"/>
        <v>3.3877867103631401</v>
      </c>
      <c r="F63" s="7" t="s">
        <v>85</v>
      </c>
      <c r="G63" s="1">
        <v>6</v>
      </c>
      <c r="H63" s="9">
        <f t="shared" si="42"/>
        <v>7.0675910405340403</v>
      </c>
      <c r="I63" s="9">
        <f t="shared" si="43"/>
        <v>280.21759104053399</v>
      </c>
      <c r="J63" s="9">
        <f t="shared" si="44"/>
        <v>4.2821862667088859E-2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0.21584929452549864</v>
      </c>
      <c r="P63" s="9">
        <f t="shared" si="47"/>
        <v>9.243068846958918E-3</v>
      </c>
      <c r="Q63" s="12">
        <f t="shared" si="48"/>
        <v>1.7561830809221944E-3</v>
      </c>
      <c r="R63" s="9">
        <f t="shared" si="49"/>
        <v>1.8955666666666669E-2</v>
      </c>
      <c r="S63" s="13">
        <f t="shared" si="50"/>
        <v>9.2646864486724864E-2</v>
      </c>
      <c r="T63" s="2">
        <f t="shared" si="51"/>
        <v>0.01</v>
      </c>
      <c r="U63" s="14">
        <f t="shared" si="52"/>
        <v>9.2646864486724864E-4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1.2926468644867248E-2</v>
      </c>
      <c r="AR63" s="9">
        <f t="shared" si="56"/>
        <v>9.9766666666666666</v>
      </c>
      <c r="AS63" s="1">
        <f t="shared" si="57"/>
        <v>0.19</v>
      </c>
      <c r="AT63" s="1">
        <f t="shared" si="58"/>
        <v>12073.333333333334</v>
      </c>
      <c r="AU63" s="1">
        <f t="shared" si="59"/>
        <v>1982078.9720599044</v>
      </c>
    </row>
    <row r="64" spans="1:48" x14ac:dyDescent="0.15">
      <c r="C64" s="7">
        <v>6</v>
      </c>
      <c r="D64" s="7">
        <f t="shared" si="60"/>
        <v>13.904996534080301</v>
      </c>
      <c r="E64" s="10">
        <f t="shared" si="61"/>
        <v>7.0675910405340403</v>
      </c>
      <c r="F64" s="7" t="s">
        <v>83</v>
      </c>
      <c r="G64" s="1">
        <v>7</v>
      </c>
      <c r="H64" s="9">
        <f t="shared" si="42"/>
        <v>13.904996534080301</v>
      </c>
      <c r="I64" s="9">
        <f t="shared" si="43"/>
        <v>287.05499653408026</v>
      </c>
      <c r="J64" s="9">
        <f t="shared" si="44"/>
        <v>9.7973648092039137E-2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0.30637289234520637</v>
      </c>
      <c r="P64" s="9">
        <f t="shared" si="47"/>
        <v>3.001646993956944E-2</v>
      </c>
      <c r="Q64" s="12">
        <f t="shared" si="48"/>
        <v>5.7031292885181941E-3</v>
      </c>
      <c r="R64" s="9">
        <f t="shared" si="49"/>
        <v>1.8955666666666669E-2</v>
      </c>
      <c r="S64" s="13">
        <f t="shared" si="50"/>
        <v>0.30086672174643608</v>
      </c>
      <c r="T64" s="2">
        <f t="shared" si="51"/>
        <v>0.01</v>
      </c>
      <c r="U64" s="14">
        <f t="shared" si="52"/>
        <v>3.0086672174643608E-3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2.3108667217464362E-2</v>
      </c>
      <c r="AR64" s="9">
        <f t="shared" si="56"/>
        <v>9.9766666666666666</v>
      </c>
      <c r="AS64" s="1">
        <f t="shared" si="57"/>
        <v>0.19</v>
      </c>
      <c r="AT64" s="1">
        <f t="shared" si="58"/>
        <v>12073.333333333334</v>
      </c>
      <c r="AU64" s="1">
        <f t="shared" si="59"/>
        <v>3543365.5256072888</v>
      </c>
    </row>
    <row r="65" spans="1:48" x14ac:dyDescent="0.15">
      <c r="C65" s="7">
        <v>7</v>
      </c>
      <c r="D65" s="7">
        <f t="shared" si="60"/>
        <v>14.3669392041691</v>
      </c>
      <c r="E65" s="10">
        <f t="shared" si="61"/>
        <v>13.904996534080301</v>
      </c>
      <c r="F65" s="7" t="s">
        <v>83</v>
      </c>
      <c r="G65" s="1">
        <v>8</v>
      </c>
      <c r="H65" s="9">
        <f t="shared" si="42"/>
        <v>14.3669392041691</v>
      </c>
      <c r="I65" s="9">
        <f t="shared" si="43"/>
        <v>287.51693920416909</v>
      </c>
      <c r="J65" s="9">
        <f t="shared" si="44"/>
        <v>0.10346111944332846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0.37612308907230363</v>
      </c>
      <c r="P65" s="9">
        <f t="shared" si="47"/>
        <v>3.8914115843903273E-2</v>
      </c>
      <c r="Q65" s="12">
        <f t="shared" si="48"/>
        <v>7.393682010341622E-3</v>
      </c>
      <c r="R65" s="9">
        <f t="shared" si="49"/>
        <v>1.8955666666666669E-2</v>
      </c>
      <c r="S65" s="13">
        <f t="shared" si="50"/>
        <v>0.39005127808790446</v>
      </c>
      <c r="T65" s="2">
        <f t="shared" si="51"/>
        <v>0.01</v>
      </c>
      <c r="U65" s="14">
        <f t="shared" si="52"/>
        <v>3.9005127808790447E-3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2.4000512780879044E-2</v>
      </c>
      <c r="AR65" s="9">
        <f t="shared" si="56"/>
        <v>9.9766666666666666</v>
      </c>
      <c r="AS65" s="1">
        <f t="shared" si="57"/>
        <v>0.19</v>
      </c>
      <c r="AT65" s="1">
        <f t="shared" si="58"/>
        <v>12073.333333333334</v>
      </c>
      <c r="AU65" s="1">
        <f t="shared" si="59"/>
        <v>3680116.5893458812</v>
      </c>
    </row>
    <row r="66" spans="1:48" x14ac:dyDescent="0.15">
      <c r="C66" s="7">
        <v>8</v>
      </c>
      <c r="D66" s="7">
        <f t="shared" si="60"/>
        <v>13.5442023962331</v>
      </c>
      <c r="E66" s="10">
        <f t="shared" si="61"/>
        <v>14.3669392041691</v>
      </c>
      <c r="F66" s="7" t="s">
        <v>83</v>
      </c>
      <c r="G66" s="1">
        <v>9</v>
      </c>
      <c r="H66" s="9">
        <f t="shared" si="42"/>
        <v>13.5442023962331</v>
      </c>
      <c r="I66" s="9">
        <f t="shared" si="43"/>
        <v>286.69420239623309</v>
      </c>
      <c r="J66" s="9">
        <f t="shared" si="44"/>
        <v>9.3879493873905789E-2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0.43697563989506705</v>
      </c>
      <c r="P66" s="9">
        <f t="shared" si="47"/>
        <v>4.1023051908575012E-2</v>
      </c>
      <c r="Q66" s="12">
        <f t="shared" si="48"/>
        <v>7.7943798626292525E-3</v>
      </c>
      <c r="R66" s="9">
        <f t="shared" si="49"/>
        <v>1.8955666666666669E-2</v>
      </c>
      <c r="S66" s="13">
        <f t="shared" si="50"/>
        <v>0.41118996233118954</v>
      </c>
      <c r="T66" s="2">
        <f t="shared" si="51"/>
        <v>0.01</v>
      </c>
      <c r="U66" s="14">
        <f t="shared" si="52"/>
        <v>4.1118996233118956E-3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2.4211899623311897E-2</v>
      </c>
      <c r="AR66" s="9">
        <f t="shared" si="56"/>
        <v>9.9766666666666666</v>
      </c>
      <c r="AS66" s="1">
        <f t="shared" si="57"/>
        <v>0.19</v>
      </c>
      <c r="AT66" s="1">
        <f t="shared" si="58"/>
        <v>12073.333333333334</v>
      </c>
      <c r="AU66" s="1">
        <f t="shared" si="59"/>
        <v>3712529.5728812311</v>
      </c>
    </row>
    <row r="67" spans="1:48" x14ac:dyDescent="0.15">
      <c r="C67" s="7">
        <v>9</v>
      </c>
      <c r="D67" s="7">
        <f t="shared" si="60"/>
        <v>8.4526978688655294</v>
      </c>
      <c r="E67" s="10">
        <f t="shared" si="61"/>
        <v>13.5442023962331</v>
      </c>
      <c r="F67" s="7" t="s">
        <v>83</v>
      </c>
      <c r="G67" s="1">
        <v>10</v>
      </c>
      <c r="H67" s="9">
        <f t="shared" si="42"/>
        <v>8.4526978688655294</v>
      </c>
      <c r="I67" s="9">
        <f t="shared" si="43"/>
        <v>281.6026978688655</v>
      </c>
      <c r="J67" s="9">
        <f t="shared" si="44"/>
        <v>5.0803158507858444E-2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0.49571925465315869</v>
      </c>
      <c r="P67" s="9">
        <f t="shared" si="47"/>
        <v>2.5184103869541865E-2</v>
      </c>
      <c r="Q67" s="12">
        <f t="shared" si="48"/>
        <v>4.7849797352129547E-3</v>
      </c>
      <c r="R67" s="9">
        <f t="shared" si="49"/>
        <v>1.8955666666666669E-2</v>
      </c>
      <c r="S67" s="13">
        <f t="shared" si="50"/>
        <v>0.25243004212704839</v>
      </c>
      <c r="T67" s="2">
        <f t="shared" si="51"/>
        <v>0.01</v>
      </c>
      <c r="U67" s="14">
        <f t="shared" si="52"/>
        <v>2.5243004212704839E-3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2.2624300421270484E-2</v>
      </c>
      <c r="AR67" s="9">
        <f t="shared" si="56"/>
        <v>9.9766666666666666</v>
      </c>
      <c r="AS67" s="1">
        <f t="shared" si="57"/>
        <v>0.19</v>
      </c>
      <c r="AT67" s="1">
        <f t="shared" si="58"/>
        <v>12073.333333333334</v>
      </c>
      <c r="AU67" s="1">
        <f t="shared" si="59"/>
        <v>3469095.1840410233</v>
      </c>
    </row>
    <row r="68" spans="1:48" x14ac:dyDescent="0.15">
      <c r="C68" s="7">
        <v>10</v>
      </c>
      <c r="D68" s="7">
        <f t="shared" si="60"/>
        <v>0.88958899705190297</v>
      </c>
      <c r="E68" s="10">
        <f t="shared" si="61"/>
        <v>8.4526978688655294</v>
      </c>
      <c r="F68" s="7" t="s">
        <v>83</v>
      </c>
      <c r="G68" s="1">
        <v>11</v>
      </c>
      <c r="H68" s="9">
        <f t="shared" si="42"/>
        <v>0.88958899705190297</v>
      </c>
      <c r="I68" s="9">
        <f t="shared" si="43"/>
        <v>274.03958899705191</v>
      </c>
      <c r="J68" s="9">
        <f t="shared" si="44"/>
        <v>1.9564175513569617E-2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0.44700839324443598</v>
      </c>
      <c r="O68" s="9">
        <f t="shared" si="62"/>
        <v>0.12329342420584755</v>
      </c>
      <c r="P68" s="9">
        <f t="shared" si="47"/>
        <v>2.412134190832194E-3</v>
      </c>
      <c r="Q68" s="12">
        <f t="shared" si="48"/>
        <v>4.5830549625811685E-4</v>
      </c>
      <c r="R68" s="9">
        <f t="shared" si="49"/>
        <v>1.8955666666666669E-2</v>
      </c>
      <c r="S68" s="13">
        <f t="shared" si="50"/>
        <v>2.4177756673894355E-2</v>
      </c>
      <c r="T68" s="2">
        <f t="shared" si="51"/>
        <v>0.01</v>
      </c>
      <c r="U68" s="14">
        <f t="shared" si="52"/>
        <v>2.4177756673894355E-4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1.2241777566738945E-2</v>
      </c>
      <c r="AR68" s="9">
        <f t="shared" si="56"/>
        <v>9.9766666666666666</v>
      </c>
      <c r="AS68" s="1">
        <f t="shared" si="57"/>
        <v>0.19</v>
      </c>
      <c r="AT68" s="1">
        <f t="shared" si="58"/>
        <v>12073.333333333334</v>
      </c>
      <c r="AU68" s="1">
        <f t="shared" si="59"/>
        <v>1877091.9237329811</v>
      </c>
    </row>
    <row r="69" spans="1:48" x14ac:dyDescent="0.15">
      <c r="C69" s="7">
        <v>11</v>
      </c>
      <c r="D69" s="7">
        <f t="shared" si="60"/>
        <v>-3.574786342541</v>
      </c>
      <c r="E69" s="10">
        <f t="shared" si="61"/>
        <v>0.88958899705190297</v>
      </c>
      <c r="F69" s="7" t="s">
        <v>85</v>
      </c>
      <c r="G69" s="1">
        <v>12</v>
      </c>
      <c r="H69" s="9">
        <f t="shared" si="42"/>
        <v>-3.574786342541</v>
      </c>
      <c r="I69" s="9">
        <f t="shared" si="43"/>
        <v>269.57521365745896</v>
      </c>
      <c r="J69" s="9">
        <f t="shared" si="44"/>
        <v>1.086216706207415E-2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0.22064795668168202</v>
      </c>
      <c r="P69" s="9">
        <f t="shared" si="47"/>
        <v>2.3967149673817306E-3</v>
      </c>
      <c r="Q69" s="12">
        <f t="shared" si="48"/>
        <v>4.5537584380252882E-4</v>
      </c>
      <c r="R69" s="9">
        <f t="shared" si="49"/>
        <v>1.8955666666666669E-2</v>
      </c>
      <c r="S69" s="13">
        <f t="shared" si="50"/>
        <v>2.4023203816054765E-2</v>
      </c>
      <c r="T69" s="2">
        <f t="shared" si="51"/>
        <v>0.01</v>
      </c>
      <c r="U69" s="14">
        <f t="shared" si="52"/>
        <v>2.4023203816054767E-4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1.2240232038160548E-2</v>
      </c>
      <c r="AR69" s="9">
        <f t="shared" si="56"/>
        <v>9.9766666666666666</v>
      </c>
      <c r="AS69" s="1">
        <f t="shared" si="57"/>
        <v>0.19</v>
      </c>
      <c r="AT69" s="1">
        <f t="shared" si="58"/>
        <v>12073.333333333334</v>
      </c>
      <c r="AU69" s="1">
        <f t="shared" si="59"/>
        <v>1876854.9402396453</v>
      </c>
      <c r="AV69" s="1">
        <f>SUM(AU58:AU69)</f>
        <v>29519780.188164845</v>
      </c>
    </row>
    <row r="70" spans="1:48" x14ac:dyDescent="0.15">
      <c r="C70" s="7">
        <v>12</v>
      </c>
      <c r="D70" s="7">
        <f t="shared" si="60"/>
        <v>-2.656236957045</v>
      </c>
      <c r="E70" s="10">
        <f t="shared" si="61"/>
        <v>-3.574786342541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-1.24950380780645</v>
      </c>
      <c r="E73" s="7"/>
      <c r="F73" s="7"/>
      <c r="G73" s="1">
        <v>1</v>
      </c>
      <c r="H73" s="9">
        <f t="shared" ref="H73:H84" si="63">E74</f>
        <v>-1.24950380780645</v>
      </c>
      <c r="I73" s="9">
        <f t="shared" ref="I73:I84" si="64">H73+273.15</f>
        <v>271.90049619219354</v>
      </c>
      <c r="J73" s="9">
        <f t="shared" ref="J73:J84" si="65">EXP(($C$15*(I73-$C$13))/($C$16*I73*$C$13))</f>
        <v>1.4793297328637761E-2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1.6198660574858351E-3</v>
      </c>
      <c r="Q73" s="12">
        <f t="shared" ref="Q73:Q84" si="69">P73*$B$75</f>
        <v>2.9157589034745031E-4</v>
      </c>
      <c r="R73" s="9">
        <f t="shared" ref="R73:R84" si="70">L73*$B$75</f>
        <v>1.9710000000000002E-2</v>
      </c>
      <c r="S73" s="13">
        <f t="shared" ref="S73:S84" si="71">Q73/R73</f>
        <v>1.4793297328637761E-2</v>
      </c>
      <c r="T73" s="2">
        <f t="shared" ref="T73:T84" si="72">$B$74/100</f>
        <v>0.01</v>
      </c>
      <c r="U73" s="14">
        <f t="shared" ref="U73:U84" si="73">S73*T73</f>
        <v>1.4793297328637761E-4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1.2747932973286377E-2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494.16666666666669</v>
      </c>
      <c r="AU73" s="1">
        <f t="shared" ref="AU73:AU84" si="80">AT73*10000*AS73*0.67*AR73*AQ73</f>
        <v>83190.674524949558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-11.2212840778851</v>
      </c>
      <c r="E74" s="10">
        <f t="shared" ref="E74:E85" si="82">D73</f>
        <v>-1.24950380780645</v>
      </c>
      <c r="F74" s="7" t="s">
        <v>83</v>
      </c>
      <c r="G74" s="1">
        <v>2</v>
      </c>
      <c r="H74" s="9">
        <f t="shared" si="63"/>
        <v>-11.2212840778851</v>
      </c>
      <c r="I74" s="9">
        <f t="shared" si="64"/>
        <v>261.92871592211486</v>
      </c>
      <c r="J74" s="9">
        <f t="shared" si="65"/>
        <v>3.7843036815863253E-3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0.21738013394251418</v>
      </c>
      <c r="P74" s="9">
        <f t="shared" si="68"/>
        <v>8.226324411823849E-4</v>
      </c>
      <c r="Q74" s="12">
        <f t="shared" si="69"/>
        <v>1.4807383941282929E-4</v>
      </c>
      <c r="R74" s="9">
        <f t="shared" si="70"/>
        <v>1.9710000000000002E-2</v>
      </c>
      <c r="S74" s="13">
        <f t="shared" si="71"/>
        <v>7.5126250336290858E-3</v>
      </c>
      <c r="T74" s="2">
        <f t="shared" si="72"/>
        <v>0.01</v>
      </c>
      <c r="U74" s="14">
        <f t="shared" si="73"/>
        <v>7.5126250336290866E-5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1.2675126250336292E-2</v>
      </c>
      <c r="AR74" s="9">
        <f t="shared" si="77"/>
        <v>10.950000000000001</v>
      </c>
      <c r="AS74" s="1">
        <f t="shared" si="78"/>
        <v>0.18</v>
      </c>
      <c r="AT74" s="1">
        <f t="shared" si="79"/>
        <v>494.16666666666669</v>
      </c>
      <c r="AU74" s="1">
        <f t="shared" si="80"/>
        <v>82715.551192809275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-6.45750708339295</v>
      </c>
      <c r="E75" s="10">
        <f t="shared" si="82"/>
        <v>-11.2212840778851</v>
      </c>
      <c r="F75" s="7" t="s">
        <v>83</v>
      </c>
      <c r="G75" s="1">
        <v>3</v>
      </c>
      <c r="H75" s="9">
        <f t="shared" si="63"/>
        <v>-6.45750708339295</v>
      </c>
      <c r="I75" s="9">
        <f t="shared" si="64"/>
        <v>266.69249291660702</v>
      </c>
      <c r="J75" s="9">
        <f t="shared" si="65"/>
        <v>7.3512462542434263E-3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0.32605750150133184</v>
      </c>
      <c r="P75" s="9">
        <f t="shared" si="68"/>
        <v>2.3969289865796361E-3</v>
      </c>
      <c r="Q75" s="12">
        <f t="shared" si="69"/>
        <v>4.3144721758433451E-4</v>
      </c>
      <c r="R75" s="9">
        <f t="shared" si="70"/>
        <v>1.9710000000000002E-2</v>
      </c>
      <c r="S75" s="13">
        <f t="shared" si="71"/>
        <v>2.1889762434517224E-2</v>
      </c>
      <c r="T75" s="2">
        <f t="shared" si="72"/>
        <v>0.01</v>
      </c>
      <c r="U75" s="14">
        <f t="shared" si="73"/>
        <v>2.1889762434517226E-4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1.2818897624345172E-2</v>
      </c>
      <c r="AR75" s="9">
        <f t="shared" si="77"/>
        <v>10.950000000000001</v>
      </c>
      <c r="AS75" s="1">
        <f t="shared" si="78"/>
        <v>0.18</v>
      </c>
      <c r="AT75" s="1">
        <f t="shared" si="79"/>
        <v>494.16666666666669</v>
      </c>
      <c r="AU75" s="1">
        <f t="shared" si="80"/>
        <v>83653.776833486947</v>
      </c>
    </row>
    <row r="76" spans="1:48" x14ac:dyDescent="0.15">
      <c r="C76" s="7">
        <v>3</v>
      </c>
      <c r="D76" s="7">
        <f t="shared" si="81"/>
        <v>-4.1077645565134704</v>
      </c>
      <c r="E76" s="10">
        <f t="shared" si="82"/>
        <v>-6.45750708339295</v>
      </c>
      <c r="F76" s="7" t="s">
        <v>83</v>
      </c>
      <c r="G76" s="1">
        <v>4</v>
      </c>
      <c r="H76" s="9">
        <f t="shared" si="63"/>
        <v>-4.1077645565134704</v>
      </c>
      <c r="I76" s="9">
        <f t="shared" si="64"/>
        <v>269.0422354434865</v>
      </c>
      <c r="J76" s="9">
        <f t="shared" si="65"/>
        <v>1.0112106221140721E-2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0.43316057251475226</v>
      </c>
      <c r="P76" s="9">
        <f t="shared" si="68"/>
        <v>4.3801657200793027E-3</v>
      </c>
      <c r="Q76" s="12">
        <f t="shared" si="69"/>
        <v>7.8842982961427441E-4</v>
      </c>
      <c r="R76" s="9">
        <f t="shared" si="70"/>
        <v>1.9710000000000002E-2</v>
      </c>
      <c r="S76" s="13">
        <f t="shared" si="71"/>
        <v>4.0001513425381753E-2</v>
      </c>
      <c r="T76" s="2">
        <f t="shared" si="72"/>
        <v>0.01</v>
      </c>
      <c r="U76" s="14">
        <f t="shared" si="73"/>
        <v>4.0001513425381752E-4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1.3000015134253818E-2</v>
      </c>
      <c r="AR76" s="9">
        <f t="shared" si="77"/>
        <v>10.950000000000001</v>
      </c>
      <c r="AS76" s="1">
        <f t="shared" si="78"/>
        <v>0.18</v>
      </c>
      <c r="AT76" s="1">
        <f t="shared" si="79"/>
        <v>494.16666666666669</v>
      </c>
      <c r="AU76" s="1">
        <f t="shared" si="80"/>
        <v>84835.716513367079</v>
      </c>
    </row>
    <row r="77" spans="1:48" x14ac:dyDescent="0.15">
      <c r="C77" s="7">
        <v>4</v>
      </c>
      <c r="D77" s="7">
        <f t="shared" si="81"/>
        <v>3.3877867103631401</v>
      </c>
      <c r="E77" s="10">
        <f t="shared" si="82"/>
        <v>-4.1077645565134704</v>
      </c>
      <c r="F77" s="7" t="s">
        <v>83</v>
      </c>
      <c r="G77" s="1">
        <v>5</v>
      </c>
      <c r="H77" s="9">
        <f t="shared" si="63"/>
        <v>3.3877867103631401</v>
      </c>
      <c r="I77" s="9">
        <f t="shared" si="64"/>
        <v>276.53778671036309</v>
      </c>
      <c r="J77" s="9">
        <f t="shared" si="65"/>
        <v>2.6968722131016129E-2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0.40734138645493928</v>
      </c>
      <c r="O77" s="9">
        <f t="shared" si="83"/>
        <v>0.13093902033973376</v>
      </c>
      <c r="P77" s="9">
        <f t="shared" si="68"/>
        <v>3.5312580556497489E-3</v>
      </c>
      <c r="Q77" s="12">
        <f t="shared" si="69"/>
        <v>6.3562645001695483E-4</v>
      </c>
      <c r="R77" s="9">
        <f t="shared" si="70"/>
        <v>1.9710000000000002E-2</v>
      </c>
      <c r="S77" s="13">
        <f t="shared" si="71"/>
        <v>3.2248932015066199E-2</v>
      </c>
      <c r="T77" s="2">
        <f t="shared" si="72"/>
        <v>0.01</v>
      </c>
      <c r="U77" s="14">
        <f t="shared" si="73"/>
        <v>3.2248932015066203E-4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1.2922489320150662E-2</v>
      </c>
      <c r="AR77" s="9">
        <f t="shared" si="77"/>
        <v>10.950000000000001</v>
      </c>
      <c r="AS77" s="1">
        <f t="shared" si="78"/>
        <v>0.18</v>
      </c>
      <c r="AT77" s="1">
        <f t="shared" si="79"/>
        <v>494.16666666666669</v>
      </c>
      <c r="AU77" s="1">
        <f t="shared" si="80"/>
        <v>84329.797257135317</v>
      </c>
    </row>
    <row r="78" spans="1:48" x14ac:dyDescent="0.15">
      <c r="C78" s="7">
        <v>5</v>
      </c>
      <c r="D78" s="7">
        <f t="shared" si="81"/>
        <v>7.0675910405340403</v>
      </c>
      <c r="E78" s="10">
        <f t="shared" si="82"/>
        <v>3.3877867103631401</v>
      </c>
      <c r="F78" s="7" t="s">
        <v>85</v>
      </c>
      <c r="G78" s="1">
        <v>6</v>
      </c>
      <c r="H78" s="9">
        <f t="shared" si="63"/>
        <v>7.0675910405340403</v>
      </c>
      <c r="I78" s="9">
        <f t="shared" si="64"/>
        <v>280.21759104053399</v>
      </c>
      <c r="J78" s="9">
        <f t="shared" si="65"/>
        <v>4.2821862667088859E-2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0.23690776228408403</v>
      </c>
      <c r="P78" s="9">
        <f t="shared" si="68"/>
        <v>1.014483166129638E-2</v>
      </c>
      <c r="Q78" s="12">
        <f t="shared" si="69"/>
        <v>1.8260696990333484E-3</v>
      </c>
      <c r="R78" s="9">
        <f t="shared" si="70"/>
        <v>1.9710000000000002E-2</v>
      </c>
      <c r="S78" s="13">
        <f t="shared" si="71"/>
        <v>9.264686448672492E-2</v>
      </c>
      <c r="T78" s="2">
        <f t="shared" si="72"/>
        <v>0.01</v>
      </c>
      <c r="U78" s="14">
        <f t="shared" si="73"/>
        <v>9.2646864486724918E-4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1.352646864486725E-2</v>
      </c>
      <c r="AR78" s="9">
        <f t="shared" si="77"/>
        <v>10.950000000000001</v>
      </c>
      <c r="AS78" s="1">
        <f t="shared" si="78"/>
        <v>0.18</v>
      </c>
      <c r="AT78" s="1">
        <f t="shared" si="79"/>
        <v>494.16666666666669</v>
      </c>
      <c r="AU78" s="1">
        <f t="shared" si="80"/>
        <v>88271.255651024519</v>
      </c>
    </row>
    <row r="79" spans="1:48" x14ac:dyDescent="0.15">
      <c r="C79" s="7">
        <v>6</v>
      </c>
      <c r="D79" s="7">
        <f t="shared" si="81"/>
        <v>13.904996534080301</v>
      </c>
      <c r="E79" s="10">
        <f t="shared" si="82"/>
        <v>7.0675910405340403</v>
      </c>
      <c r="F79" s="7" t="s">
        <v>83</v>
      </c>
      <c r="G79" s="1">
        <v>7</v>
      </c>
      <c r="H79" s="9">
        <f t="shared" si="63"/>
        <v>13.904996534080301</v>
      </c>
      <c r="I79" s="9">
        <f t="shared" si="64"/>
        <v>287.05499653408026</v>
      </c>
      <c r="J79" s="9">
        <f t="shared" si="65"/>
        <v>9.7973648092039137E-2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0.33626293062278767</v>
      </c>
      <c r="P79" s="9">
        <f t="shared" si="68"/>
        <v>3.2944906031234768E-2</v>
      </c>
      <c r="Q79" s="12">
        <f t="shared" si="69"/>
        <v>5.9300830856222576E-3</v>
      </c>
      <c r="R79" s="9">
        <f t="shared" si="70"/>
        <v>1.9710000000000002E-2</v>
      </c>
      <c r="S79" s="13">
        <f t="shared" si="71"/>
        <v>0.30086672174643619</v>
      </c>
      <c r="T79" s="2">
        <f t="shared" si="72"/>
        <v>0.01</v>
      </c>
      <c r="U79" s="14">
        <f t="shared" si="73"/>
        <v>3.0086672174643621E-3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2.4608667217464363E-2</v>
      </c>
      <c r="AR79" s="9">
        <f t="shared" si="77"/>
        <v>10.950000000000001</v>
      </c>
      <c r="AS79" s="1">
        <f t="shared" si="78"/>
        <v>0.18</v>
      </c>
      <c r="AT79" s="1">
        <f t="shared" si="79"/>
        <v>494.16666666666669</v>
      </c>
      <c r="AU79" s="1">
        <f t="shared" si="80"/>
        <v>160591.65272290487</v>
      </c>
    </row>
    <row r="80" spans="1:48" x14ac:dyDescent="0.15">
      <c r="C80" s="7">
        <v>7</v>
      </c>
      <c r="D80" s="7">
        <f t="shared" si="81"/>
        <v>14.3669392041691</v>
      </c>
      <c r="E80" s="10">
        <f t="shared" si="82"/>
        <v>13.904996534080301</v>
      </c>
      <c r="F80" s="7" t="s">
        <v>83</v>
      </c>
      <c r="G80" s="1">
        <v>8</v>
      </c>
      <c r="H80" s="9">
        <f t="shared" si="63"/>
        <v>14.3669392041691</v>
      </c>
      <c r="I80" s="9">
        <f t="shared" si="64"/>
        <v>287.51693920416909</v>
      </c>
      <c r="J80" s="9">
        <f t="shared" si="65"/>
        <v>0.10346111944332846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0.41281802459155292</v>
      </c>
      <c r="P80" s="9">
        <f t="shared" si="68"/>
        <v>4.2710614950625565E-2</v>
      </c>
      <c r="Q80" s="12">
        <f t="shared" si="69"/>
        <v>7.6879106911126012E-3</v>
      </c>
      <c r="R80" s="9">
        <f t="shared" si="70"/>
        <v>1.9710000000000002E-2</v>
      </c>
      <c r="S80" s="13">
        <f t="shared" si="71"/>
        <v>0.39005127808790463</v>
      </c>
      <c r="T80" s="2">
        <f t="shared" si="72"/>
        <v>0.01</v>
      </c>
      <c r="U80" s="14">
        <f t="shared" si="73"/>
        <v>3.9005127808790464E-3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2.5500512780879048E-2</v>
      </c>
      <c r="AR80" s="9">
        <f t="shared" si="77"/>
        <v>10.950000000000001</v>
      </c>
      <c r="AS80" s="1">
        <f t="shared" si="78"/>
        <v>0.18</v>
      </c>
      <c r="AT80" s="1">
        <f t="shared" si="79"/>
        <v>494.16666666666669</v>
      </c>
      <c r="AU80" s="1">
        <f t="shared" si="80"/>
        <v>166411.6734390496</v>
      </c>
    </row>
    <row r="81" spans="1:48" x14ac:dyDescent="0.15">
      <c r="C81" s="7">
        <v>8</v>
      </c>
      <c r="D81" s="7">
        <f t="shared" si="81"/>
        <v>13.5442023962331</v>
      </c>
      <c r="E81" s="10">
        <f t="shared" si="82"/>
        <v>14.3669392041691</v>
      </c>
      <c r="F81" s="7" t="s">
        <v>83</v>
      </c>
      <c r="G81" s="1">
        <v>9</v>
      </c>
      <c r="H81" s="9">
        <f t="shared" si="63"/>
        <v>13.5442023962331</v>
      </c>
      <c r="I81" s="9">
        <f t="shared" si="64"/>
        <v>286.69420239623309</v>
      </c>
      <c r="J81" s="9">
        <f t="shared" si="65"/>
        <v>9.3879493873905789E-2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0.47960740964092741</v>
      </c>
      <c r="P81" s="9">
        <f t="shared" si="68"/>
        <v>4.5025300875265267E-2</v>
      </c>
      <c r="Q81" s="12">
        <f t="shared" si="69"/>
        <v>8.1045541575477473E-3</v>
      </c>
      <c r="R81" s="9">
        <f t="shared" si="70"/>
        <v>1.9710000000000002E-2</v>
      </c>
      <c r="S81" s="13">
        <f t="shared" si="71"/>
        <v>0.4111899623311896</v>
      </c>
      <c r="T81" s="2">
        <f t="shared" si="72"/>
        <v>0.01</v>
      </c>
      <c r="U81" s="14">
        <f t="shared" si="73"/>
        <v>4.1118996233118956E-3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2.5711899623311898E-2</v>
      </c>
      <c r="AR81" s="9">
        <f t="shared" si="77"/>
        <v>10.950000000000001</v>
      </c>
      <c r="AS81" s="1">
        <f t="shared" si="78"/>
        <v>0.18</v>
      </c>
      <c r="AT81" s="1">
        <f t="shared" si="79"/>
        <v>494.16666666666669</v>
      </c>
      <c r="AU81" s="1">
        <f t="shared" si="80"/>
        <v>167791.14523612752</v>
      </c>
    </row>
    <row r="82" spans="1:48" x14ac:dyDescent="0.15">
      <c r="C82" s="7">
        <v>9</v>
      </c>
      <c r="D82" s="7">
        <f t="shared" si="81"/>
        <v>8.4526978688655294</v>
      </c>
      <c r="E82" s="10">
        <f t="shared" si="82"/>
        <v>13.5442023962331</v>
      </c>
      <c r="F82" s="7" t="s">
        <v>83</v>
      </c>
      <c r="G82" s="1">
        <v>10</v>
      </c>
      <c r="H82" s="9">
        <f t="shared" si="63"/>
        <v>8.4526978688655294</v>
      </c>
      <c r="I82" s="9">
        <f t="shared" si="64"/>
        <v>281.6026978688655</v>
      </c>
      <c r="J82" s="9">
        <f t="shared" si="65"/>
        <v>5.0803158507858444E-2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0.54408210876566221</v>
      </c>
      <c r="P82" s="9">
        <f t="shared" si="68"/>
        <v>2.7641089612911816E-2</v>
      </c>
      <c r="Q82" s="12">
        <f t="shared" si="69"/>
        <v>4.9753961303241265E-3</v>
      </c>
      <c r="R82" s="9">
        <f t="shared" si="70"/>
        <v>1.9710000000000002E-2</v>
      </c>
      <c r="S82" s="13">
        <f t="shared" si="71"/>
        <v>0.2524300421270485</v>
      </c>
      <c r="T82" s="2">
        <f t="shared" si="72"/>
        <v>0.01</v>
      </c>
      <c r="U82" s="14">
        <f t="shared" si="73"/>
        <v>2.5243004212704852E-3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2.4124300421270485E-2</v>
      </c>
      <c r="AR82" s="9">
        <f t="shared" si="77"/>
        <v>10.950000000000001</v>
      </c>
      <c r="AS82" s="1">
        <f t="shared" si="78"/>
        <v>0.18</v>
      </c>
      <c r="AT82" s="1">
        <f t="shared" si="79"/>
        <v>494.16666666666669</v>
      </c>
      <c r="AU82" s="1">
        <f t="shared" si="80"/>
        <v>157430.76377115902</v>
      </c>
    </row>
    <row r="83" spans="1:48" x14ac:dyDescent="0.15">
      <c r="C83" s="7">
        <v>10</v>
      </c>
      <c r="D83" s="7">
        <f t="shared" si="81"/>
        <v>0.88958899705190297</v>
      </c>
      <c r="E83" s="10">
        <f t="shared" si="82"/>
        <v>8.4526978688655294</v>
      </c>
      <c r="F83" s="7" t="s">
        <v>83</v>
      </c>
      <c r="G83" s="1">
        <v>11</v>
      </c>
      <c r="H83" s="9">
        <f t="shared" si="63"/>
        <v>0.88958899705190297</v>
      </c>
      <c r="I83" s="9">
        <f t="shared" si="64"/>
        <v>274.03958899705191</v>
      </c>
      <c r="J83" s="9">
        <f t="shared" si="65"/>
        <v>1.9564175513569617E-2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0.49061896819511291</v>
      </c>
      <c r="O83" s="9">
        <f t="shared" si="83"/>
        <v>0.13532205095763755</v>
      </c>
      <c r="P83" s="9">
        <f t="shared" si="68"/>
        <v>2.6474643557914323E-3</v>
      </c>
      <c r="Q83" s="12">
        <f t="shared" si="69"/>
        <v>4.765435840424578E-4</v>
      </c>
      <c r="R83" s="9">
        <f t="shared" si="70"/>
        <v>1.9710000000000002E-2</v>
      </c>
      <c r="S83" s="13">
        <f t="shared" si="71"/>
        <v>2.4177756673894355E-2</v>
      </c>
      <c r="T83" s="2">
        <f t="shared" si="72"/>
        <v>0.01</v>
      </c>
      <c r="U83" s="14">
        <f t="shared" si="73"/>
        <v>2.4177756673894355E-4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1.2841777566738944E-2</v>
      </c>
      <c r="AR83" s="9">
        <f t="shared" si="77"/>
        <v>10.950000000000001</v>
      </c>
      <c r="AS83" s="1">
        <f t="shared" si="78"/>
        <v>0.18</v>
      </c>
      <c r="AT83" s="1">
        <f t="shared" si="79"/>
        <v>494.16666666666669</v>
      </c>
      <c r="AU83" s="1">
        <f t="shared" si="80"/>
        <v>83803.087144799254</v>
      </c>
    </row>
    <row r="84" spans="1:48" x14ac:dyDescent="0.15">
      <c r="C84" s="7">
        <v>11</v>
      </c>
      <c r="D84" s="7">
        <f t="shared" si="81"/>
        <v>-3.574786342541</v>
      </c>
      <c r="E84" s="10">
        <f t="shared" si="82"/>
        <v>0.88958899705190297</v>
      </c>
      <c r="F84" s="7" t="s">
        <v>85</v>
      </c>
      <c r="G84" s="1">
        <v>12</v>
      </c>
      <c r="H84" s="9">
        <f t="shared" si="63"/>
        <v>-3.574786342541</v>
      </c>
      <c r="I84" s="9">
        <f t="shared" si="64"/>
        <v>269.57521365745896</v>
      </c>
      <c r="J84" s="9">
        <f t="shared" si="65"/>
        <v>1.086216706207415E-2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0.24217458660184613</v>
      </c>
      <c r="P84" s="9">
        <f t="shared" si="68"/>
        <v>2.6305408178579968E-3</v>
      </c>
      <c r="Q84" s="12">
        <f t="shared" si="69"/>
        <v>4.7349734721443941E-4</v>
      </c>
      <c r="R84" s="9">
        <f t="shared" si="70"/>
        <v>1.9710000000000002E-2</v>
      </c>
      <c r="S84" s="13">
        <f t="shared" si="71"/>
        <v>2.4023203816054762E-2</v>
      </c>
      <c r="T84" s="2">
        <f t="shared" si="72"/>
        <v>0.01</v>
      </c>
      <c r="U84" s="14">
        <f t="shared" si="73"/>
        <v>2.4023203816054761E-4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1.2840232038160548E-2</v>
      </c>
      <c r="AR84" s="9">
        <f t="shared" si="77"/>
        <v>10.950000000000001</v>
      </c>
      <c r="AS84" s="1">
        <f t="shared" si="78"/>
        <v>0.18</v>
      </c>
      <c r="AT84" s="1">
        <f t="shared" si="79"/>
        <v>494.16666666666669</v>
      </c>
      <c r="AU84" s="1">
        <f t="shared" si="80"/>
        <v>83793.001308514751</v>
      </c>
      <c r="AV84" s="1">
        <f>SUM(AU73:AU84)</f>
        <v>1326818.0955953279</v>
      </c>
    </row>
    <row r="85" spans="1:48" x14ac:dyDescent="0.15">
      <c r="C85" s="7">
        <v>12</v>
      </c>
      <c r="D85" s="7">
        <f t="shared" si="81"/>
        <v>-2.656236957045</v>
      </c>
      <c r="E85" s="10">
        <f t="shared" si="82"/>
        <v>-3.574786342541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-1.24950380780645</v>
      </c>
      <c r="E89" s="7"/>
      <c r="F89" s="7"/>
      <c r="G89" s="1">
        <v>1</v>
      </c>
      <c r="H89" s="9">
        <f t="shared" ref="H89:H100" si="84">E90</f>
        <v>-1.24950380780645</v>
      </c>
      <c r="I89" s="9">
        <f t="shared" ref="I89:I100" si="85">H89+273.15</f>
        <v>271.90049619219354</v>
      </c>
      <c r="J89" s="9">
        <f t="shared" ref="J89:J100" si="86">EXP(($C$15*(I89-$C$13))/($C$16*I89*$C$13))</f>
        <v>1.4793297328637761E-2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7.84825104851887E-2</v>
      </c>
      <c r="Q89" s="12">
        <f t="shared" ref="Q89:Q100" si="90">P89*$B$91</f>
        <v>3.5317129718334915E-2</v>
      </c>
      <c r="R89" s="9">
        <f t="shared" ref="R89:R100" si="91">L89*$B$91</f>
        <v>2.3873737500000001</v>
      </c>
      <c r="S89" s="13">
        <f t="shared" ref="S89:S100" si="92">Q89/R89</f>
        <v>1.4793297328637761E-2</v>
      </c>
      <c r="T89" s="2">
        <f t="shared" ref="T89:T100" si="93">$B$90/100</f>
        <v>0.51</v>
      </c>
      <c r="U89" s="14">
        <f t="shared" ref="U89:U100" si="94">S89*T89</f>
        <v>7.5445816376052584E-3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3.2611691363737982E-2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88516.666666666672</v>
      </c>
      <c r="AN89" s="1">
        <f t="shared" ref="AN89:AN100" si="99">AM89*10000*AK89*AJ89</f>
        <v>300286701.19888854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-11.2212840778851</v>
      </c>
      <c r="E90" s="10">
        <f t="shared" ref="E90:E101" si="101">D89</f>
        <v>-1.24950380780645</v>
      </c>
      <c r="F90" s="7" t="s">
        <v>83</v>
      </c>
      <c r="G90" s="1">
        <v>2</v>
      </c>
      <c r="H90" s="9">
        <f t="shared" si="84"/>
        <v>-11.2212840778851</v>
      </c>
      <c r="I90" s="9">
        <f t="shared" si="85"/>
        <v>261.92871592211486</v>
      </c>
      <c r="J90" s="9">
        <f t="shared" si="86"/>
        <v>3.7843036815863253E-3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10.532067489514811</v>
      </c>
      <c r="P90" s="9">
        <f t="shared" si="89"/>
        <v>3.9856541775286546E-2</v>
      </c>
      <c r="Q90" s="12">
        <f t="shared" si="90"/>
        <v>1.7935443798878944E-2</v>
      </c>
      <c r="R90" s="9">
        <f t="shared" si="91"/>
        <v>2.3873737500000001</v>
      </c>
      <c r="S90" s="13">
        <f t="shared" si="92"/>
        <v>7.512625033629085E-3</v>
      </c>
      <c r="T90" s="2">
        <f t="shared" si="93"/>
        <v>0.51</v>
      </c>
      <c r="U90" s="14">
        <f t="shared" si="94"/>
        <v>3.8314387671508333E-3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3.1492178788295973E-2</v>
      </c>
      <c r="AK90" s="9">
        <f t="shared" si="96"/>
        <v>10.4025</v>
      </c>
      <c r="AL90" s="1">
        <f t="shared" si="97"/>
        <v>0.45</v>
      </c>
      <c r="AM90" s="17">
        <f t="shared" si="98"/>
        <v>88516.666666666672</v>
      </c>
      <c r="AN90" s="1">
        <f t="shared" si="99"/>
        <v>289978289.57801944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-6.45750708339295</v>
      </c>
      <c r="E91" s="10">
        <f t="shared" si="101"/>
        <v>-11.2212840778851</v>
      </c>
      <c r="F91" s="7" t="s">
        <v>83</v>
      </c>
      <c r="G91" s="1">
        <v>3</v>
      </c>
      <c r="H91" s="9">
        <f t="shared" si="84"/>
        <v>-6.45750708339295</v>
      </c>
      <c r="I91" s="9">
        <f t="shared" si="85"/>
        <v>266.69249291660702</v>
      </c>
      <c r="J91" s="9">
        <f t="shared" si="86"/>
        <v>7.3512462542434263E-3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15.797485947739524</v>
      </c>
      <c r="P91" s="9">
        <f t="shared" si="89"/>
        <v>0.11613120939978334</v>
      </c>
      <c r="Q91" s="12">
        <f t="shared" si="90"/>
        <v>5.2259044229902504E-2</v>
      </c>
      <c r="R91" s="9">
        <f t="shared" si="91"/>
        <v>2.3873737500000001</v>
      </c>
      <c r="S91" s="13">
        <f t="shared" si="92"/>
        <v>2.1889762434517217E-2</v>
      </c>
      <c r="T91" s="2">
        <f t="shared" si="93"/>
        <v>0.51</v>
      </c>
      <c r="U91" s="14">
        <f t="shared" si="94"/>
        <v>1.1163778841603781E-2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3.3702879320743541E-2</v>
      </c>
      <c r="AK91" s="9">
        <f t="shared" si="96"/>
        <v>10.4025</v>
      </c>
      <c r="AL91" s="1">
        <f t="shared" si="97"/>
        <v>0.45</v>
      </c>
      <c r="AM91" s="17">
        <f t="shared" si="98"/>
        <v>88516.666666666672</v>
      </c>
      <c r="AN91" s="1">
        <f t="shared" si="99"/>
        <v>310334301.25564301</v>
      </c>
    </row>
    <row r="92" spans="1:48" x14ac:dyDescent="0.15">
      <c r="C92" s="7">
        <v>3</v>
      </c>
      <c r="D92" s="7">
        <f t="shared" si="100"/>
        <v>-4.1077645565134704</v>
      </c>
      <c r="E92" s="10">
        <f t="shared" si="101"/>
        <v>-6.45750708339295</v>
      </c>
      <c r="F92" s="7" t="s">
        <v>83</v>
      </c>
      <c r="G92" s="1">
        <v>4</v>
      </c>
      <c r="H92" s="9">
        <f t="shared" si="84"/>
        <v>-4.1077645565134704</v>
      </c>
      <c r="I92" s="9">
        <f t="shared" si="85"/>
        <v>269.0422354434865</v>
      </c>
      <c r="J92" s="9">
        <f t="shared" si="86"/>
        <v>1.0112106221140721E-2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20.986629738339744</v>
      </c>
      <c r="P92" s="9">
        <f t="shared" si="89"/>
        <v>0.21221902913784219</v>
      </c>
      <c r="Q92" s="12">
        <f t="shared" si="90"/>
        <v>9.5498563112028992E-2</v>
      </c>
      <c r="R92" s="9">
        <f t="shared" si="91"/>
        <v>2.3873737500000001</v>
      </c>
      <c r="S92" s="13">
        <f t="shared" si="92"/>
        <v>4.0001513425381753E-2</v>
      </c>
      <c r="T92" s="2">
        <f t="shared" si="93"/>
        <v>0.51</v>
      </c>
      <c r="U92" s="14">
        <f t="shared" si="94"/>
        <v>2.0400771846944693E-2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3.6487832711853824E-2</v>
      </c>
      <c r="AK92" s="9">
        <f t="shared" si="96"/>
        <v>10.4025</v>
      </c>
      <c r="AL92" s="1">
        <f t="shared" si="97"/>
        <v>0.45</v>
      </c>
      <c r="AM92" s="17">
        <f t="shared" si="98"/>
        <v>88516.666666666672</v>
      </c>
      <c r="AN92" s="1">
        <f t="shared" si="99"/>
        <v>335978002.38974172</v>
      </c>
    </row>
    <row r="93" spans="1:48" x14ac:dyDescent="0.15">
      <c r="C93" s="7">
        <v>4</v>
      </c>
      <c r="D93" s="7">
        <f t="shared" si="100"/>
        <v>3.3877867103631401</v>
      </c>
      <c r="E93" s="10">
        <f t="shared" si="101"/>
        <v>-4.1077645565134704</v>
      </c>
      <c r="F93" s="7" t="s">
        <v>83</v>
      </c>
      <c r="G93" s="1">
        <v>5</v>
      </c>
      <c r="H93" s="9">
        <f t="shared" si="84"/>
        <v>3.3877867103631401</v>
      </c>
      <c r="I93" s="9">
        <f t="shared" si="85"/>
        <v>276.53778671036309</v>
      </c>
      <c r="J93" s="9">
        <f t="shared" si="86"/>
        <v>2.6968722131016129E-2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19.735690173741808</v>
      </c>
      <c r="O93" s="9">
        <f t="shared" si="102"/>
        <v>6.3439955354600954</v>
      </c>
      <c r="P93" s="9">
        <f t="shared" si="89"/>
        <v>0.1710894527962302</v>
      </c>
      <c r="Q93" s="12">
        <f t="shared" si="90"/>
        <v>7.6990253758303595E-2</v>
      </c>
      <c r="R93" s="9">
        <f t="shared" si="91"/>
        <v>2.3873737500000001</v>
      </c>
      <c r="S93" s="13">
        <f t="shared" si="92"/>
        <v>3.2248932015066178E-2</v>
      </c>
      <c r="T93" s="2">
        <f t="shared" si="93"/>
        <v>0.51</v>
      </c>
      <c r="U93" s="14">
        <f t="shared" si="94"/>
        <v>1.6446955327683751E-2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2.7869757031296651E-2</v>
      </c>
      <c r="AK93" s="9">
        <f t="shared" si="96"/>
        <v>10.4025</v>
      </c>
      <c r="AL93" s="1">
        <f t="shared" si="97"/>
        <v>0.45</v>
      </c>
      <c r="AM93" s="17">
        <f t="shared" si="98"/>
        <v>88516.666666666672</v>
      </c>
      <c r="AN93" s="1">
        <f t="shared" si="99"/>
        <v>256623224.74473915</v>
      </c>
    </row>
    <row r="94" spans="1:48" x14ac:dyDescent="0.15">
      <c r="C94" s="7">
        <v>5</v>
      </c>
      <c r="D94" s="7">
        <f t="shared" si="100"/>
        <v>7.0675910405340403</v>
      </c>
      <c r="E94" s="10">
        <f t="shared" si="101"/>
        <v>3.3877867103631401</v>
      </c>
      <c r="F94" s="7" t="s">
        <v>85</v>
      </c>
      <c r="G94" s="1">
        <v>6</v>
      </c>
      <c r="H94" s="9">
        <f t="shared" si="84"/>
        <v>7.0675910405340403</v>
      </c>
      <c r="I94" s="9">
        <f t="shared" si="85"/>
        <v>280.21759104053399</v>
      </c>
      <c r="J94" s="9">
        <f t="shared" si="86"/>
        <v>4.2821862667088859E-2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11.478181082663864</v>
      </c>
      <c r="P94" s="9">
        <f t="shared" si="89"/>
        <v>0.49151709398980931</v>
      </c>
      <c r="Q94" s="12">
        <f t="shared" si="90"/>
        <v>0.22118269229541418</v>
      </c>
      <c r="R94" s="9">
        <f t="shared" si="91"/>
        <v>2.3873737500000001</v>
      </c>
      <c r="S94" s="13">
        <f t="shared" si="92"/>
        <v>9.2646864486724864E-2</v>
      </c>
      <c r="T94" s="2">
        <f t="shared" si="93"/>
        <v>0.51</v>
      </c>
      <c r="U94" s="14">
        <f t="shared" si="94"/>
        <v>4.7249900888229682E-2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4.0374845117801254E-2</v>
      </c>
      <c r="AK94" s="9">
        <f t="shared" si="96"/>
        <v>10.4025</v>
      </c>
      <c r="AL94" s="1">
        <f t="shared" si="97"/>
        <v>0.45</v>
      </c>
      <c r="AM94" s="17">
        <f t="shared" si="98"/>
        <v>88516.666666666672</v>
      </c>
      <c r="AN94" s="1">
        <f t="shared" si="99"/>
        <v>371769403.69678885</v>
      </c>
    </row>
    <row r="95" spans="1:48" x14ac:dyDescent="0.15">
      <c r="C95" s="7">
        <v>6</v>
      </c>
      <c r="D95" s="7">
        <f t="shared" si="100"/>
        <v>13.904996534080301</v>
      </c>
      <c r="E95" s="10">
        <f t="shared" si="101"/>
        <v>7.0675910405340403</v>
      </c>
      <c r="F95" s="7" t="s">
        <v>83</v>
      </c>
      <c r="G95" s="1">
        <v>7</v>
      </c>
      <c r="H95" s="9">
        <f t="shared" si="84"/>
        <v>13.904996534080301</v>
      </c>
      <c r="I95" s="9">
        <f t="shared" si="85"/>
        <v>287.05499653408026</v>
      </c>
      <c r="J95" s="9">
        <f t="shared" si="86"/>
        <v>9.7973648092039137E-2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16.291938988674055</v>
      </c>
      <c r="P95" s="9">
        <f t="shared" si="89"/>
        <v>1.5961806972133239</v>
      </c>
      <c r="Q95" s="12">
        <f t="shared" si="90"/>
        <v>0.7182813137459958</v>
      </c>
      <c r="R95" s="9">
        <f t="shared" si="91"/>
        <v>2.3873737500000001</v>
      </c>
      <c r="S95" s="13">
        <f t="shared" si="92"/>
        <v>0.30086672174643614</v>
      </c>
      <c r="T95" s="2">
        <f t="shared" si="93"/>
        <v>0.51</v>
      </c>
      <c r="U95" s="14">
        <f t="shared" si="94"/>
        <v>0.15344202809068244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9.2717771469340765E-2</v>
      </c>
      <c r="AK95" s="9">
        <f t="shared" si="96"/>
        <v>10.4025</v>
      </c>
      <c r="AL95" s="1">
        <f t="shared" si="97"/>
        <v>0.45</v>
      </c>
      <c r="AM95" s="17">
        <f t="shared" si="98"/>
        <v>88516.666666666672</v>
      </c>
      <c r="AN95" s="1">
        <f t="shared" si="99"/>
        <v>853740256.10947323</v>
      </c>
    </row>
    <row r="96" spans="1:48" x14ac:dyDescent="0.15">
      <c r="C96" s="7">
        <v>7</v>
      </c>
      <c r="D96" s="7">
        <f t="shared" si="100"/>
        <v>14.3669392041691</v>
      </c>
      <c r="E96" s="10">
        <f t="shared" si="101"/>
        <v>13.904996534080301</v>
      </c>
      <c r="F96" s="7" t="s">
        <v>83</v>
      </c>
      <c r="G96" s="1">
        <v>8</v>
      </c>
      <c r="H96" s="9">
        <f t="shared" si="84"/>
        <v>14.3669392041691</v>
      </c>
      <c r="I96" s="9">
        <f t="shared" si="85"/>
        <v>287.51693920416909</v>
      </c>
      <c r="J96" s="9">
        <f t="shared" si="86"/>
        <v>0.10346111944332846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20.001033291460732</v>
      </c>
      <c r="P96" s="9">
        <f t="shared" si="89"/>
        <v>2.0693292943578077</v>
      </c>
      <c r="Q96" s="12">
        <f t="shared" si="90"/>
        <v>0.93119818246101349</v>
      </c>
      <c r="R96" s="9">
        <f t="shared" si="91"/>
        <v>2.3873737500000001</v>
      </c>
      <c r="S96" s="13">
        <f t="shared" si="92"/>
        <v>0.39005127808790452</v>
      </c>
      <c r="T96" s="2">
        <f t="shared" si="93"/>
        <v>0.51</v>
      </c>
      <c r="U96" s="14">
        <f t="shared" si="94"/>
        <v>0.19892615182483131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0.10643123477518665</v>
      </c>
      <c r="AK96" s="9">
        <f t="shared" si="96"/>
        <v>10.4025</v>
      </c>
      <c r="AL96" s="1">
        <f t="shared" si="97"/>
        <v>0.45</v>
      </c>
      <c r="AM96" s="17">
        <f t="shared" si="98"/>
        <v>88516.666666666672</v>
      </c>
      <c r="AN96" s="1">
        <f t="shared" si="99"/>
        <v>980013089.13104951</v>
      </c>
    </row>
    <row r="97" spans="1:50" x14ac:dyDescent="0.15">
      <c r="C97" s="7">
        <v>8</v>
      </c>
      <c r="D97" s="7">
        <f t="shared" si="100"/>
        <v>13.5442023962331</v>
      </c>
      <c r="E97" s="10">
        <f t="shared" si="101"/>
        <v>14.3669392041691</v>
      </c>
      <c r="F97" s="7" t="s">
        <v>83</v>
      </c>
      <c r="G97" s="1">
        <v>9</v>
      </c>
      <c r="H97" s="9">
        <f t="shared" si="84"/>
        <v>13.5442023962331</v>
      </c>
      <c r="I97" s="9">
        <f t="shared" si="85"/>
        <v>286.69420239623309</v>
      </c>
      <c r="J97" s="9">
        <f t="shared" si="86"/>
        <v>9.3879493873905789E-2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23.236978997102923</v>
      </c>
      <c r="P97" s="9">
        <f t="shared" si="89"/>
        <v>2.1814758274066013</v>
      </c>
      <c r="Q97" s="12">
        <f t="shared" si="90"/>
        <v>0.98166412233297062</v>
      </c>
      <c r="R97" s="9">
        <f t="shared" si="91"/>
        <v>2.3873737500000001</v>
      </c>
      <c r="S97" s="13">
        <f t="shared" si="92"/>
        <v>0.41118996233118948</v>
      </c>
      <c r="T97" s="2">
        <f t="shared" si="93"/>
        <v>0.51</v>
      </c>
      <c r="U97" s="14">
        <f t="shared" si="94"/>
        <v>0.20970688078890665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0.10968162455785535</v>
      </c>
      <c r="AK97" s="9">
        <f t="shared" si="96"/>
        <v>10.4025</v>
      </c>
      <c r="AL97" s="1">
        <f t="shared" si="97"/>
        <v>0.45</v>
      </c>
      <c r="AM97" s="17">
        <f t="shared" si="98"/>
        <v>88516.666666666672</v>
      </c>
      <c r="AN97" s="1">
        <f t="shared" si="99"/>
        <v>1009942503.5414121</v>
      </c>
    </row>
    <row r="98" spans="1:50" x14ac:dyDescent="0.15">
      <c r="C98" s="7">
        <v>9</v>
      </c>
      <c r="D98" s="7">
        <f t="shared" si="100"/>
        <v>8.4526978688655294</v>
      </c>
      <c r="E98" s="10">
        <f t="shared" si="101"/>
        <v>13.5442023962331</v>
      </c>
      <c r="F98" s="7" t="s">
        <v>83</v>
      </c>
      <c r="G98" s="1">
        <v>10</v>
      </c>
      <c r="H98" s="9">
        <f t="shared" si="84"/>
        <v>8.4526978688655294</v>
      </c>
      <c r="I98" s="9">
        <f t="shared" si="85"/>
        <v>281.6026978688655</v>
      </c>
      <c r="J98" s="9">
        <f t="shared" si="86"/>
        <v>5.0803158507858444E-2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26.360778169696324</v>
      </c>
      <c r="P98" s="9">
        <f t="shared" si="89"/>
        <v>1.3392107917455769</v>
      </c>
      <c r="Q98" s="12">
        <f t="shared" si="90"/>
        <v>0.60264485628550957</v>
      </c>
      <c r="R98" s="9">
        <f t="shared" si="91"/>
        <v>2.3873737500000001</v>
      </c>
      <c r="S98" s="13">
        <f t="shared" si="92"/>
        <v>0.25243004212704839</v>
      </c>
      <c r="T98" s="2">
        <f t="shared" si="93"/>
        <v>0.51</v>
      </c>
      <c r="U98" s="14">
        <f t="shared" si="94"/>
        <v>0.12873932148479469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8.206390542766559E-2</v>
      </c>
      <c r="AK98" s="9">
        <f t="shared" si="96"/>
        <v>10.4025</v>
      </c>
      <c r="AL98" s="1">
        <f t="shared" si="97"/>
        <v>0.45</v>
      </c>
      <c r="AM98" s="17">
        <f t="shared" si="98"/>
        <v>88516.666666666672</v>
      </c>
      <c r="AN98" s="1">
        <f t="shared" si="99"/>
        <v>755640030.24302804</v>
      </c>
    </row>
    <row r="99" spans="1:50" x14ac:dyDescent="0.15">
      <c r="C99" s="7">
        <v>10</v>
      </c>
      <c r="D99" s="7">
        <f t="shared" si="100"/>
        <v>0.88958899705190297</v>
      </c>
      <c r="E99" s="10">
        <f t="shared" si="101"/>
        <v>8.4526978688655294</v>
      </c>
      <c r="F99" s="7" t="s">
        <v>83</v>
      </c>
      <c r="G99" s="1">
        <v>11</v>
      </c>
      <c r="H99" s="9">
        <f t="shared" si="84"/>
        <v>0.88958899705190297</v>
      </c>
      <c r="I99" s="9">
        <f t="shared" si="85"/>
        <v>274.03958899705191</v>
      </c>
      <c r="J99" s="9">
        <f t="shared" si="86"/>
        <v>1.9564175513569617E-2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23.770489009053211</v>
      </c>
      <c r="O99" s="9">
        <f t="shared" si="102"/>
        <v>6.5563533688975397</v>
      </c>
      <c r="P99" s="9">
        <f t="shared" si="89"/>
        <v>0.1282696480380949</v>
      </c>
      <c r="Q99" s="12">
        <f t="shared" si="90"/>
        <v>5.7721341617142707E-2</v>
      </c>
      <c r="R99" s="9">
        <f t="shared" si="91"/>
        <v>2.3873737500000001</v>
      </c>
      <c r="S99" s="13">
        <f t="shared" si="92"/>
        <v>2.4177756673894359E-2</v>
      </c>
      <c r="T99" s="2">
        <f t="shared" si="93"/>
        <v>0.51</v>
      </c>
      <c r="U99" s="14">
        <f t="shared" si="94"/>
        <v>1.2330655903686124E-2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3.4054692754961369E-2</v>
      </c>
      <c r="AK99" s="9">
        <f t="shared" si="96"/>
        <v>10.4025</v>
      </c>
      <c r="AL99" s="1">
        <f t="shared" si="97"/>
        <v>0.45</v>
      </c>
      <c r="AM99" s="17">
        <f t="shared" si="98"/>
        <v>88516.666666666672</v>
      </c>
      <c r="AN99" s="1">
        <f t="shared" si="99"/>
        <v>313573780.44794869</v>
      </c>
    </row>
    <row r="100" spans="1:50" x14ac:dyDescent="0.15">
      <c r="C100" s="7">
        <v>11</v>
      </c>
      <c r="D100" s="7">
        <f t="shared" si="100"/>
        <v>-3.574786342541</v>
      </c>
      <c r="E100" s="10">
        <f t="shared" si="101"/>
        <v>0.88958899705190297</v>
      </c>
      <c r="F100" s="7" t="s">
        <v>85</v>
      </c>
      <c r="G100" s="1">
        <v>12</v>
      </c>
      <c r="H100" s="9">
        <f t="shared" si="84"/>
        <v>-3.574786342541</v>
      </c>
      <c r="I100" s="9">
        <f t="shared" si="85"/>
        <v>269.57521365745896</v>
      </c>
      <c r="J100" s="9">
        <f t="shared" si="86"/>
        <v>1.086216706207415E-2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11.733358720859444</v>
      </c>
      <c r="P100" s="9">
        <f t="shared" si="89"/>
        <v>0.12744970262521993</v>
      </c>
      <c r="Q100" s="12">
        <f t="shared" si="90"/>
        <v>5.7352366181348972E-2</v>
      </c>
      <c r="R100" s="9">
        <f t="shared" si="91"/>
        <v>2.3873737500000001</v>
      </c>
      <c r="S100" s="13">
        <f t="shared" si="92"/>
        <v>2.4023203816054762E-2</v>
      </c>
      <c r="T100" s="2">
        <f t="shared" si="93"/>
        <v>0.51</v>
      </c>
      <c r="U100" s="14">
        <f t="shared" si="94"/>
        <v>1.2251833946187929E-2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3.4030927934775662E-2</v>
      </c>
      <c r="AK100" s="9">
        <f t="shared" si="96"/>
        <v>10.4025</v>
      </c>
      <c r="AL100" s="1">
        <f t="shared" si="97"/>
        <v>0.45</v>
      </c>
      <c r="AM100" s="17">
        <f t="shared" si="98"/>
        <v>88516.666666666672</v>
      </c>
      <c r="AN100" s="1">
        <f t="shared" si="99"/>
        <v>313354955.26103783</v>
      </c>
      <c r="AO100" s="1">
        <f>SUM(AN89:AN100)</f>
        <v>6091234537.5977697</v>
      </c>
    </row>
    <row r="101" spans="1:50" x14ac:dyDescent="0.15">
      <c r="C101" s="7">
        <v>12</v>
      </c>
      <c r="D101" s="7">
        <f t="shared" si="100"/>
        <v>-2.656236957045</v>
      </c>
      <c r="E101" s="10">
        <f t="shared" si="101"/>
        <v>-3.574786342541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-1.24950380780645</v>
      </c>
      <c r="E105" s="7"/>
      <c r="F105" s="7"/>
      <c r="G105" s="1">
        <v>1</v>
      </c>
      <c r="H105" s="9">
        <f t="shared" ref="H105:H116" si="103">E106</f>
        <v>-1.24950380780645</v>
      </c>
      <c r="I105" s="9">
        <f t="shared" ref="I105:I116" si="104">H105+273.15</f>
        <v>271.90049619219354</v>
      </c>
      <c r="J105" s="9">
        <f t="shared" ref="J105:J116" si="105">EXP(($C$15*(I105-$C$13))/($C$16*I105*$C$13))</f>
        <v>1.4793297328637761E-2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9.584432488188065E-3</v>
      </c>
      <c r="Q105" s="12">
        <f t="shared" ref="Q105:Q116" si="109">P105*$B$107</f>
        <v>2.8753297464564195E-3</v>
      </c>
      <c r="R105" s="9">
        <f t="shared" ref="R105:R116" si="110">L105*$B$107</f>
        <v>0.19436706250000002</v>
      </c>
      <c r="S105" s="13">
        <f t="shared" ref="S105:S116" si="111">Q105/R105</f>
        <v>1.4793297328637763E-2</v>
      </c>
      <c r="T105" s="2">
        <f t="shared" ref="T105:T116" si="112">$B$106/100</f>
        <v>0.01</v>
      </c>
      <c r="U105" s="14">
        <f t="shared" ref="U105:U116" si="113">S105*T105</f>
        <v>1.4793297328637763E-4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5.6379329732863777E-3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-11.2212840778851</v>
      </c>
      <c r="E106" s="10">
        <f t="shared" ref="E106:E117" si="122">D105</f>
        <v>-1.24950380780645</v>
      </c>
      <c r="F106" s="7" t="s">
        <v>83</v>
      </c>
      <c r="G106" s="1">
        <v>2</v>
      </c>
      <c r="H106" s="9">
        <f t="shared" si="103"/>
        <v>-11.2212840778851</v>
      </c>
      <c r="I106" s="9">
        <f t="shared" si="104"/>
        <v>261.92871592211486</v>
      </c>
      <c r="J106" s="9">
        <f t="shared" si="105"/>
        <v>3.7843036815863253E-3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1.2861959841784789</v>
      </c>
      <c r="P106" s="9">
        <f t="shared" si="108"/>
        <v>4.8673561981681648E-3</v>
      </c>
      <c r="Q106" s="12">
        <f t="shared" si="109"/>
        <v>1.4602068594504493E-3</v>
      </c>
      <c r="R106" s="9">
        <f t="shared" si="110"/>
        <v>0.19436706250000002</v>
      </c>
      <c r="S106" s="13">
        <f t="shared" si="111"/>
        <v>7.5126250336290858E-3</v>
      </c>
      <c r="T106" s="2">
        <f t="shared" si="112"/>
        <v>0.01</v>
      </c>
      <c r="U106" s="14">
        <f t="shared" si="113"/>
        <v>7.5126250336290866E-5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5.5651262503362909E-3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-6.45750708339295</v>
      </c>
      <c r="E107" s="10">
        <f t="shared" si="122"/>
        <v>-11.2212840778851</v>
      </c>
      <c r="F107" s="7" t="s">
        <v>83</v>
      </c>
      <c r="G107" s="1">
        <v>3</v>
      </c>
      <c r="H107" s="9">
        <f t="shared" si="103"/>
        <v>-6.45750708339295</v>
      </c>
      <c r="I107" s="9">
        <f t="shared" si="104"/>
        <v>266.69249291660702</v>
      </c>
      <c r="J107" s="9">
        <f t="shared" si="105"/>
        <v>7.3512462542434263E-3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1.9292188363136442</v>
      </c>
      <c r="P107" s="9">
        <f t="shared" si="108"/>
        <v>1.4182162744066539E-2</v>
      </c>
      <c r="Q107" s="12">
        <f t="shared" si="109"/>
        <v>4.2546488232199616E-3</v>
      </c>
      <c r="R107" s="9">
        <f t="shared" si="110"/>
        <v>0.19436706250000002</v>
      </c>
      <c r="S107" s="13">
        <f t="shared" si="111"/>
        <v>2.1889762434517221E-2</v>
      </c>
      <c r="T107" s="2">
        <f t="shared" si="112"/>
        <v>0.01</v>
      </c>
      <c r="U107" s="14">
        <f t="shared" si="113"/>
        <v>2.188976243451722E-4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5.708897624345172E-3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-4.1077645565134704</v>
      </c>
      <c r="E108" s="10">
        <f t="shared" si="122"/>
        <v>-6.45750708339295</v>
      </c>
      <c r="F108" s="7" t="s">
        <v>83</v>
      </c>
      <c r="G108" s="1">
        <v>4</v>
      </c>
      <c r="H108" s="9">
        <f t="shared" si="103"/>
        <v>-4.1077645565134704</v>
      </c>
      <c r="I108" s="9">
        <f t="shared" si="104"/>
        <v>269.0422354434865</v>
      </c>
      <c r="J108" s="9">
        <f t="shared" si="105"/>
        <v>1.0112106221140721E-2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2.5629268819029112</v>
      </c>
      <c r="P108" s="9">
        <f t="shared" si="108"/>
        <v>2.5916588866819218E-2</v>
      </c>
      <c r="Q108" s="12">
        <f t="shared" si="109"/>
        <v>7.7749766600457649E-3</v>
      </c>
      <c r="R108" s="9">
        <f t="shared" si="110"/>
        <v>0.19436706250000002</v>
      </c>
      <c r="S108" s="13">
        <f t="shared" si="111"/>
        <v>4.0001513425381753E-2</v>
      </c>
      <c r="T108" s="2">
        <f t="shared" si="112"/>
        <v>0.01</v>
      </c>
      <c r="U108" s="14">
        <f t="shared" si="113"/>
        <v>4.0001513425381752E-4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5.8900151342538174E-3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3.3877867103631401</v>
      </c>
      <c r="E109" s="10">
        <f t="shared" si="122"/>
        <v>-4.1077645565134704</v>
      </c>
      <c r="F109" s="7" t="s">
        <v>83</v>
      </c>
      <c r="G109" s="1">
        <v>5</v>
      </c>
      <c r="H109" s="9">
        <f t="shared" si="103"/>
        <v>3.3877867103631401</v>
      </c>
      <c r="I109" s="9">
        <f t="shared" si="104"/>
        <v>276.53778671036309</v>
      </c>
      <c r="J109" s="9">
        <f t="shared" si="105"/>
        <v>2.6968722131016129E-2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2.410159778384287</v>
      </c>
      <c r="O109" s="9">
        <f t="shared" si="123"/>
        <v>0.77474072298513841</v>
      </c>
      <c r="P109" s="9">
        <f t="shared" si="108"/>
        <v>2.0893767281768737E-2</v>
      </c>
      <c r="Q109" s="12">
        <f t="shared" si="109"/>
        <v>6.268130184530621E-3</v>
      </c>
      <c r="R109" s="9">
        <f t="shared" si="110"/>
        <v>0.19436706250000002</v>
      </c>
      <c r="S109" s="13">
        <f t="shared" si="111"/>
        <v>3.2248932015066185E-2</v>
      </c>
      <c r="T109" s="2">
        <f t="shared" si="112"/>
        <v>0.01</v>
      </c>
      <c r="U109" s="14">
        <f t="shared" si="113"/>
        <v>3.2248932015066186E-4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5.8124893201506617E-3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7.0675910405340403</v>
      </c>
      <c r="E110" s="10">
        <f t="shared" si="122"/>
        <v>3.3877867103631401</v>
      </c>
      <c r="F110" s="7" t="s">
        <v>85</v>
      </c>
      <c r="G110" s="1">
        <v>6</v>
      </c>
      <c r="H110" s="9">
        <f t="shared" si="103"/>
        <v>7.0675910405340403</v>
      </c>
      <c r="I110" s="9">
        <f t="shared" si="104"/>
        <v>280.21759104053399</v>
      </c>
      <c r="J110" s="9">
        <f t="shared" si="105"/>
        <v>4.2821862667088859E-2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1.4017371640367031</v>
      </c>
      <c r="P110" s="9">
        <f t="shared" si="108"/>
        <v>6.0024996333734308E-2</v>
      </c>
      <c r="Q110" s="12">
        <f t="shared" si="109"/>
        <v>1.8007498900120291E-2</v>
      </c>
      <c r="R110" s="9">
        <f t="shared" si="110"/>
        <v>0.19436706250000002</v>
      </c>
      <c r="S110" s="13">
        <f t="shared" si="111"/>
        <v>9.2646864486724906E-2</v>
      </c>
      <c r="T110" s="2">
        <f t="shared" si="112"/>
        <v>0.01</v>
      </c>
      <c r="U110" s="14">
        <f t="shared" si="113"/>
        <v>9.2646864486724907E-4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6.4164686448672488E-3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13.904996534080301</v>
      </c>
      <c r="E111" s="10">
        <f t="shared" si="122"/>
        <v>7.0675910405340403</v>
      </c>
      <c r="F111" s="7" t="s">
        <v>83</v>
      </c>
      <c r="G111" s="1">
        <v>7</v>
      </c>
      <c r="H111" s="9">
        <f t="shared" si="103"/>
        <v>13.904996534080301</v>
      </c>
      <c r="I111" s="9">
        <f t="shared" si="104"/>
        <v>287.05499653408026</v>
      </c>
      <c r="J111" s="9">
        <f t="shared" si="105"/>
        <v>9.7973648092039137E-2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1.9896023760363024</v>
      </c>
      <c r="P111" s="9">
        <f t="shared" si="108"/>
        <v>0.1949286030328656</v>
      </c>
      <c r="Q111" s="12">
        <f t="shared" si="109"/>
        <v>5.8478580909859676E-2</v>
      </c>
      <c r="R111" s="9">
        <f t="shared" si="110"/>
        <v>0.19436706250000002</v>
      </c>
      <c r="S111" s="13">
        <f t="shared" si="111"/>
        <v>0.30086672174643619</v>
      </c>
      <c r="T111" s="2">
        <f t="shared" si="112"/>
        <v>0.01</v>
      </c>
      <c r="U111" s="14">
        <f t="shared" si="113"/>
        <v>3.0086672174643621E-3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1.2958667217464363E-2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14.3669392041691</v>
      </c>
      <c r="E112" s="10">
        <f t="shared" si="122"/>
        <v>13.904996534080301</v>
      </c>
      <c r="F112" s="7" t="s">
        <v>83</v>
      </c>
      <c r="G112" s="1">
        <v>8</v>
      </c>
      <c r="H112" s="9">
        <f t="shared" si="103"/>
        <v>14.3669392041691</v>
      </c>
      <c r="I112" s="9">
        <f t="shared" si="104"/>
        <v>287.51693920416909</v>
      </c>
      <c r="J112" s="9">
        <f t="shared" si="105"/>
        <v>0.10346111944332846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2.4425639813367703</v>
      </c>
      <c r="P112" s="9">
        <f t="shared" si="108"/>
        <v>0.25271040382105553</v>
      </c>
      <c r="Q112" s="12">
        <f t="shared" si="109"/>
        <v>7.581312114631665E-2</v>
      </c>
      <c r="R112" s="9">
        <f t="shared" si="110"/>
        <v>0.19436706250000002</v>
      </c>
      <c r="S112" s="13">
        <f t="shared" si="111"/>
        <v>0.39005127808790463</v>
      </c>
      <c r="T112" s="2">
        <f t="shared" si="112"/>
        <v>0.01</v>
      </c>
      <c r="U112" s="14">
        <f t="shared" si="113"/>
        <v>3.9005127808790464E-3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1.3850512780879048E-2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13.5442023962331</v>
      </c>
      <c r="E113" s="10">
        <f t="shared" si="122"/>
        <v>14.3669392041691</v>
      </c>
      <c r="F113" s="7" t="s">
        <v>83</v>
      </c>
      <c r="G113" s="1">
        <v>9</v>
      </c>
      <c r="H113" s="9">
        <f t="shared" si="103"/>
        <v>13.5442023962331</v>
      </c>
      <c r="I113" s="9">
        <f t="shared" si="104"/>
        <v>286.69420239623309</v>
      </c>
      <c r="J113" s="9">
        <f t="shared" si="105"/>
        <v>9.3879493873905789E-2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2.8377437858490482</v>
      </c>
      <c r="P113" s="9">
        <f t="shared" si="108"/>
        <v>0.26640595035932996</v>
      </c>
      <c r="Q113" s="12">
        <f t="shared" si="109"/>
        <v>7.9921785107798987E-2</v>
      </c>
      <c r="R113" s="9">
        <f t="shared" si="110"/>
        <v>0.19436706250000002</v>
      </c>
      <c r="S113" s="13">
        <f t="shared" si="111"/>
        <v>0.4111899623311896</v>
      </c>
      <c r="T113" s="2">
        <f t="shared" si="112"/>
        <v>0.01</v>
      </c>
      <c r="U113" s="14">
        <f t="shared" si="113"/>
        <v>4.1118996233118956E-3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1.4061899623311894E-2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8.4526978688655294</v>
      </c>
      <c r="E114" s="10">
        <f t="shared" si="122"/>
        <v>13.5442023962331</v>
      </c>
      <c r="F114" s="7" t="s">
        <v>83</v>
      </c>
      <c r="G114" s="1">
        <v>10</v>
      </c>
      <c r="H114" s="9">
        <f t="shared" si="103"/>
        <v>8.4526978688655294</v>
      </c>
      <c r="I114" s="9">
        <f t="shared" si="104"/>
        <v>281.6026978688655</v>
      </c>
      <c r="J114" s="9">
        <f t="shared" si="105"/>
        <v>5.0803158507858444E-2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3.2192280438230516</v>
      </c>
      <c r="P114" s="9">
        <f t="shared" si="108"/>
        <v>0.16354695258328555</v>
      </c>
      <c r="Q114" s="12">
        <f t="shared" si="109"/>
        <v>4.9064085774985666E-2</v>
      </c>
      <c r="R114" s="9">
        <f t="shared" si="110"/>
        <v>0.19436706250000002</v>
      </c>
      <c r="S114" s="13">
        <f t="shared" si="111"/>
        <v>0.25243004212704845</v>
      </c>
      <c r="T114" s="2">
        <f t="shared" si="112"/>
        <v>0.01</v>
      </c>
      <c r="U114" s="14">
        <f t="shared" si="113"/>
        <v>2.5243004212704844E-3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1.2474300421270484E-2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0.88958899705190297</v>
      </c>
      <c r="E115" s="10">
        <f t="shared" si="122"/>
        <v>8.4526978688655294</v>
      </c>
      <c r="F115" s="7" t="s">
        <v>83</v>
      </c>
      <c r="G115" s="1">
        <v>11</v>
      </c>
      <c r="H115" s="9">
        <f t="shared" si="103"/>
        <v>0.88958899705190297</v>
      </c>
      <c r="I115" s="9">
        <f t="shared" si="104"/>
        <v>274.03958899705191</v>
      </c>
      <c r="J115" s="9">
        <f t="shared" si="105"/>
        <v>1.9564175513569617E-2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2.9028970366777775</v>
      </c>
      <c r="O115" s="9">
        <f t="shared" si="123"/>
        <v>0.80067426289532229</v>
      </c>
      <c r="P115" s="9">
        <f t="shared" si="108"/>
        <v>1.5664531808482065E-2</v>
      </c>
      <c r="Q115" s="12">
        <f t="shared" si="109"/>
        <v>4.6993595425446196E-3</v>
      </c>
      <c r="R115" s="9">
        <f t="shared" si="110"/>
        <v>0.19436706250000002</v>
      </c>
      <c r="S115" s="13">
        <f t="shared" si="111"/>
        <v>2.4177756673894369E-2</v>
      </c>
      <c r="T115" s="2">
        <f t="shared" si="112"/>
        <v>0.01</v>
      </c>
      <c r="U115" s="14">
        <f t="shared" si="113"/>
        <v>2.4177756673894368E-4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5.7317775667389435E-3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-3.574786342541</v>
      </c>
      <c r="E116" s="10">
        <f t="shared" si="122"/>
        <v>0.88958899705190297</v>
      </c>
      <c r="F116" s="7" t="s">
        <v>85</v>
      </c>
      <c r="G116" s="1">
        <v>12</v>
      </c>
      <c r="H116" s="9">
        <f t="shared" si="103"/>
        <v>-3.574786342541</v>
      </c>
      <c r="I116" s="9">
        <f t="shared" si="104"/>
        <v>269.57521365745896</v>
      </c>
      <c r="J116" s="9">
        <f t="shared" si="105"/>
        <v>1.086216706207415E-2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1.4328999394201738</v>
      </c>
      <c r="P116" s="9">
        <f t="shared" si="108"/>
        <v>1.5564398525217857E-2</v>
      </c>
      <c r="Q116" s="12">
        <f t="shared" si="109"/>
        <v>4.6693195575653566E-3</v>
      </c>
      <c r="R116" s="9">
        <f t="shared" si="110"/>
        <v>0.19436706250000002</v>
      </c>
      <c r="S116" s="13">
        <f t="shared" si="111"/>
        <v>2.4023203816054772E-2</v>
      </c>
      <c r="T116" s="2">
        <f t="shared" si="112"/>
        <v>0.01</v>
      </c>
      <c r="U116" s="14">
        <f t="shared" si="113"/>
        <v>2.4023203816054772E-4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5.7302320381605477E-3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-2.656236957045</v>
      </c>
      <c r="E117" s="10">
        <f t="shared" si="122"/>
        <v>-3.574786342541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-1.24950380780645</v>
      </c>
      <c r="E121" s="7"/>
      <c r="F121" s="7"/>
      <c r="G121" s="1">
        <v>1</v>
      </c>
      <c r="H121" s="9">
        <f t="shared" ref="H121:H132" si="124">E122</f>
        <v>-1.24950380780645</v>
      </c>
      <c r="I121" s="9">
        <f t="shared" ref="I121:I132" si="125">H121+273.15</f>
        <v>271.90049619219354</v>
      </c>
      <c r="J121" s="9">
        <f t="shared" ref="J121:J132" si="126">EXP(($C$15*(I121-$C$13))/($C$16*I121*$C$13))</f>
        <v>1.4793297328637761E-2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4.2116517494631706E-3</v>
      </c>
      <c r="Q121" s="12">
        <f t="shared" ref="Q121:Q132" si="130">P121*$B$123</f>
        <v>1.3898450773228463E-3</v>
      </c>
      <c r="R121" s="9">
        <f t="shared" ref="R121:R132" si="131">L121*$B$123</f>
        <v>9.3951000000000007E-2</v>
      </c>
      <c r="S121" s="13">
        <f t="shared" ref="S121:S132" si="132">Q121/R121</f>
        <v>1.479329732863776E-2</v>
      </c>
      <c r="T121" s="2">
        <f t="shared" ref="T121:T132" si="133">$B$122/100</f>
        <v>0.01</v>
      </c>
      <c r="U121" s="14">
        <f t="shared" ref="U121:U132" si="134">S121*T121</f>
        <v>1.4793297328637761E-4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5.6379329732863777E-3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-11.2212840778851</v>
      </c>
      <c r="E122" s="10">
        <f t="shared" ref="E122:E133" si="145">D121</f>
        <v>-1.24950380780645</v>
      </c>
      <c r="F122" s="7" t="s">
        <v>83</v>
      </c>
      <c r="G122" s="1">
        <v>2</v>
      </c>
      <c r="H122" s="9">
        <f t="shared" si="124"/>
        <v>-11.2212840778851</v>
      </c>
      <c r="I122" s="9">
        <f t="shared" si="125"/>
        <v>261.92871592211486</v>
      </c>
      <c r="J122" s="9">
        <f t="shared" si="126"/>
        <v>3.7843036815863253E-3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0.56518834825053688</v>
      </c>
      <c r="P122" s="9">
        <f t="shared" si="129"/>
        <v>2.138844347074201E-3</v>
      </c>
      <c r="Q122" s="12">
        <f t="shared" si="130"/>
        <v>7.0581863453448635E-4</v>
      </c>
      <c r="R122" s="9">
        <f t="shared" si="131"/>
        <v>9.3951000000000007E-2</v>
      </c>
      <c r="S122" s="13">
        <f t="shared" si="132"/>
        <v>7.5126250336290867E-3</v>
      </c>
      <c r="T122" s="2">
        <f t="shared" si="133"/>
        <v>0.01</v>
      </c>
      <c r="U122" s="14">
        <f t="shared" si="134"/>
        <v>7.5126250336290866E-5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5.5651262503362909E-3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-6.45750708339295</v>
      </c>
      <c r="E123" s="10">
        <f t="shared" si="145"/>
        <v>-11.2212840778851</v>
      </c>
      <c r="F123" s="7" t="s">
        <v>83</v>
      </c>
      <c r="G123" s="1">
        <v>3</v>
      </c>
      <c r="H123" s="9">
        <f t="shared" si="124"/>
        <v>-6.45750708339295</v>
      </c>
      <c r="I123" s="9">
        <f t="shared" si="125"/>
        <v>266.69249291660702</v>
      </c>
      <c r="J123" s="9">
        <f t="shared" si="126"/>
        <v>7.3512462542434263E-3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0.8477495039034626</v>
      </c>
      <c r="P123" s="9">
        <f t="shared" si="129"/>
        <v>6.2320153651070527E-3</v>
      </c>
      <c r="Q123" s="12">
        <f t="shared" si="130"/>
        <v>2.0565650704853274E-3</v>
      </c>
      <c r="R123" s="9">
        <f t="shared" si="131"/>
        <v>9.3951000000000007E-2</v>
      </c>
      <c r="S123" s="13">
        <f t="shared" si="132"/>
        <v>2.1889762434517221E-2</v>
      </c>
      <c r="T123" s="2">
        <f t="shared" si="133"/>
        <v>0.01</v>
      </c>
      <c r="U123" s="14">
        <f t="shared" si="134"/>
        <v>2.188976243451722E-4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5.708897624345172E-3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-4.1077645565134704</v>
      </c>
      <c r="E124" s="10">
        <f t="shared" si="145"/>
        <v>-6.45750708339295</v>
      </c>
      <c r="F124" s="7" t="s">
        <v>83</v>
      </c>
      <c r="G124" s="1">
        <v>4</v>
      </c>
      <c r="H124" s="9">
        <f t="shared" si="124"/>
        <v>-4.1077645565134704</v>
      </c>
      <c r="I124" s="9">
        <f t="shared" si="125"/>
        <v>269.0422354434865</v>
      </c>
      <c r="J124" s="9">
        <f t="shared" si="126"/>
        <v>1.0112106221140721E-2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1.1262174885383556</v>
      </c>
      <c r="P124" s="9">
        <f t="shared" si="129"/>
        <v>1.1388430872206184E-2</v>
      </c>
      <c r="Q124" s="12">
        <f t="shared" si="130"/>
        <v>3.758182187828041E-3</v>
      </c>
      <c r="R124" s="9">
        <f t="shared" si="131"/>
        <v>9.3951000000000007E-2</v>
      </c>
      <c r="S124" s="13">
        <f t="shared" si="132"/>
        <v>4.0001513425381746E-2</v>
      </c>
      <c r="T124" s="2">
        <f t="shared" si="133"/>
        <v>0.01</v>
      </c>
      <c r="U124" s="14">
        <f t="shared" si="134"/>
        <v>4.0001513425381747E-4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5.8900151342538174E-3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3.3877867103631401</v>
      </c>
      <c r="E125" s="10">
        <f t="shared" si="145"/>
        <v>-4.1077645565134704</v>
      </c>
      <c r="F125" s="7" t="s">
        <v>83</v>
      </c>
      <c r="G125" s="1">
        <v>5</v>
      </c>
      <c r="H125" s="9">
        <f t="shared" si="124"/>
        <v>3.3877867103631401</v>
      </c>
      <c r="I125" s="9">
        <f t="shared" si="125"/>
        <v>276.53778671036309</v>
      </c>
      <c r="J125" s="9">
        <f t="shared" si="126"/>
        <v>2.6968722131016129E-2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1.0590876047828419</v>
      </c>
      <c r="O125" s="9">
        <f t="shared" si="146"/>
        <v>0.34044145288330752</v>
      </c>
      <c r="P125" s="9">
        <f t="shared" si="129"/>
        <v>9.1812709446893407E-3</v>
      </c>
      <c r="Q125" s="12">
        <f t="shared" si="130"/>
        <v>3.0298194117474825E-3</v>
      </c>
      <c r="R125" s="9">
        <f t="shared" si="131"/>
        <v>9.3951000000000007E-2</v>
      </c>
      <c r="S125" s="13">
        <f t="shared" si="132"/>
        <v>3.2248932015066178E-2</v>
      </c>
      <c r="T125" s="2">
        <f t="shared" si="133"/>
        <v>0.01</v>
      </c>
      <c r="U125" s="14">
        <f t="shared" si="134"/>
        <v>3.2248932015066181E-4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5.8124893201506617E-3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7.0675910405340403</v>
      </c>
      <c r="E126" s="10">
        <f t="shared" si="145"/>
        <v>3.3877867103631401</v>
      </c>
      <c r="F126" s="7" t="s">
        <v>85</v>
      </c>
      <c r="G126" s="1">
        <v>6</v>
      </c>
      <c r="H126" s="9">
        <f t="shared" si="124"/>
        <v>7.0675910405340403</v>
      </c>
      <c r="I126" s="9">
        <f t="shared" si="125"/>
        <v>280.21759104053399</v>
      </c>
      <c r="J126" s="9">
        <f t="shared" si="126"/>
        <v>4.2821862667088859E-2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0.61596018193861812</v>
      </c>
      <c r="P126" s="9">
        <f t="shared" si="129"/>
        <v>2.6376562319370571E-2</v>
      </c>
      <c r="Q126" s="12">
        <f t="shared" si="130"/>
        <v>8.7042655653922895E-3</v>
      </c>
      <c r="R126" s="9">
        <f t="shared" si="131"/>
        <v>9.3951000000000007E-2</v>
      </c>
      <c r="S126" s="13">
        <f t="shared" si="132"/>
        <v>9.2646864486724878E-2</v>
      </c>
      <c r="T126" s="2">
        <f t="shared" si="133"/>
        <v>0.01</v>
      </c>
      <c r="U126" s="14">
        <f t="shared" si="134"/>
        <v>9.2646864486724875E-4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6.4164686448672488E-3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13.904996534080301</v>
      </c>
      <c r="E127" s="10">
        <f t="shared" si="145"/>
        <v>7.0675910405340403</v>
      </c>
      <c r="F127" s="7" t="s">
        <v>83</v>
      </c>
      <c r="G127" s="1">
        <v>7</v>
      </c>
      <c r="H127" s="9">
        <f t="shared" si="124"/>
        <v>13.904996534080301</v>
      </c>
      <c r="I127" s="9">
        <f t="shared" si="125"/>
        <v>287.05499653408026</v>
      </c>
      <c r="J127" s="9">
        <f t="shared" si="126"/>
        <v>9.7973648092039137E-2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0.87428361961924761</v>
      </c>
      <c r="P127" s="9">
        <f t="shared" si="129"/>
        <v>8.5656755681210367E-2</v>
      </c>
      <c r="Q127" s="12">
        <f t="shared" si="130"/>
        <v>2.8266729374799422E-2</v>
      </c>
      <c r="R127" s="9">
        <f t="shared" si="131"/>
        <v>9.3951000000000007E-2</v>
      </c>
      <c r="S127" s="13">
        <f t="shared" si="132"/>
        <v>0.30086672174643614</v>
      </c>
      <c r="T127" s="2">
        <f t="shared" si="133"/>
        <v>0.01</v>
      </c>
      <c r="U127" s="14">
        <f t="shared" si="134"/>
        <v>3.0086672174643616E-3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1.2958667217464363E-2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14.3669392041691</v>
      </c>
      <c r="E128" s="10">
        <f t="shared" si="145"/>
        <v>13.904996534080301</v>
      </c>
      <c r="F128" s="7" t="s">
        <v>83</v>
      </c>
      <c r="G128" s="1">
        <v>8</v>
      </c>
      <c r="H128" s="9">
        <f t="shared" si="124"/>
        <v>14.3669392041691</v>
      </c>
      <c r="I128" s="9">
        <f t="shared" si="125"/>
        <v>287.51693920416909</v>
      </c>
      <c r="J128" s="9">
        <f t="shared" si="126"/>
        <v>0.10346111944332846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1.0733268639380371</v>
      </c>
      <c r="P128" s="9">
        <f t="shared" si="129"/>
        <v>0.11104759887162641</v>
      </c>
      <c r="Q128" s="12">
        <f t="shared" si="130"/>
        <v>3.6645707627636713E-2</v>
      </c>
      <c r="R128" s="9">
        <f t="shared" si="131"/>
        <v>9.3951000000000007E-2</v>
      </c>
      <c r="S128" s="13">
        <f t="shared" si="132"/>
        <v>0.39005127808790446</v>
      </c>
      <c r="T128" s="2">
        <f t="shared" si="133"/>
        <v>0.01</v>
      </c>
      <c r="U128" s="14">
        <f t="shared" si="134"/>
        <v>3.9005127808790447E-3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1.3850512780879044E-2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13.5442023962331</v>
      </c>
      <c r="E129" s="10">
        <f t="shared" si="145"/>
        <v>14.3669392041691</v>
      </c>
      <c r="F129" s="7" t="s">
        <v>83</v>
      </c>
      <c r="G129" s="1">
        <v>9</v>
      </c>
      <c r="H129" s="9">
        <f t="shared" si="124"/>
        <v>13.5442023962331</v>
      </c>
      <c r="I129" s="9">
        <f t="shared" si="125"/>
        <v>286.69420239623309</v>
      </c>
      <c r="J129" s="9">
        <f t="shared" si="126"/>
        <v>9.3879493873905789E-2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1.2469792650664107</v>
      </c>
      <c r="P129" s="9">
        <f t="shared" si="129"/>
        <v>0.11706578227568964</v>
      </c>
      <c r="Q129" s="12">
        <f t="shared" si="130"/>
        <v>3.8631708150977585E-2</v>
      </c>
      <c r="R129" s="9">
        <f t="shared" si="131"/>
        <v>9.3951000000000007E-2</v>
      </c>
      <c r="S129" s="13">
        <f t="shared" si="132"/>
        <v>0.41118996233118948</v>
      </c>
      <c r="T129" s="2">
        <f t="shared" si="133"/>
        <v>0.01</v>
      </c>
      <c r="U129" s="14">
        <f t="shared" si="134"/>
        <v>4.1118996233118947E-3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1.4061899623311894E-2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8.4526978688655294</v>
      </c>
      <c r="E130" s="10">
        <f t="shared" si="145"/>
        <v>13.5442023962331</v>
      </c>
      <c r="F130" s="7" t="s">
        <v>83</v>
      </c>
      <c r="G130" s="1">
        <v>10</v>
      </c>
      <c r="H130" s="9">
        <f t="shared" si="124"/>
        <v>8.4526978688655294</v>
      </c>
      <c r="I130" s="9">
        <f t="shared" si="125"/>
        <v>281.6026978688655</v>
      </c>
      <c r="J130" s="9">
        <f t="shared" si="126"/>
        <v>5.0803158507858444E-2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1.4146134827907209</v>
      </c>
      <c r="P130" s="9">
        <f t="shared" si="129"/>
        <v>7.1866832993570676E-2</v>
      </c>
      <c r="Q130" s="12">
        <f t="shared" si="130"/>
        <v>2.3716054887878323E-2</v>
      </c>
      <c r="R130" s="9">
        <f t="shared" si="131"/>
        <v>9.3951000000000007E-2</v>
      </c>
      <c r="S130" s="13">
        <f t="shared" si="132"/>
        <v>0.25243004212704839</v>
      </c>
      <c r="T130" s="2">
        <f t="shared" si="133"/>
        <v>0.01</v>
      </c>
      <c r="U130" s="14">
        <f t="shared" si="134"/>
        <v>2.5243004212704839E-3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1.2474300421270484E-2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0.88958899705190297</v>
      </c>
      <c r="E131" s="10">
        <f t="shared" si="145"/>
        <v>8.4526978688655294</v>
      </c>
      <c r="F131" s="7" t="s">
        <v>83</v>
      </c>
      <c r="G131" s="1">
        <v>11</v>
      </c>
      <c r="H131" s="9">
        <f t="shared" si="124"/>
        <v>0.88958899705190297</v>
      </c>
      <c r="I131" s="9">
        <f t="shared" si="125"/>
        <v>274.03958899705191</v>
      </c>
      <c r="J131" s="9">
        <f t="shared" si="126"/>
        <v>1.9564175513569617E-2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1.2756093173072924</v>
      </c>
      <c r="O131" s="9">
        <f t="shared" si="146"/>
        <v>0.3518373324898576</v>
      </c>
      <c r="P131" s="9">
        <f t="shared" si="129"/>
        <v>6.883407325057724E-3</v>
      </c>
      <c r="Q131" s="12">
        <f t="shared" si="130"/>
        <v>2.2715244172690492E-3</v>
      </c>
      <c r="R131" s="9">
        <f t="shared" si="131"/>
        <v>9.3951000000000007E-2</v>
      </c>
      <c r="S131" s="13">
        <f t="shared" si="132"/>
        <v>2.4177756673894359E-2</v>
      </c>
      <c r="T131" s="2">
        <f t="shared" si="133"/>
        <v>0.01</v>
      </c>
      <c r="U131" s="14">
        <f t="shared" si="134"/>
        <v>2.417775667389436E-4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5.7317775667389435E-3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-3.574786342541</v>
      </c>
      <c r="E132" s="10">
        <f t="shared" si="145"/>
        <v>0.88958899705190297</v>
      </c>
      <c r="F132" s="7" t="s">
        <v>85</v>
      </c>
      <c r="G132" s="1">
        <v>12</v>
      </c>
      <c r="H132" s="9">
        <f t="shared" si="124"/>
        <v>-3.574786342541</v>
      </c>
      <c r="I132" s="9">
        <f t="shared" si="125"/>
        <v>269.57521365745896</v>
      </c>
      <c r="J132" s="9">
        <f t="shared" si="126"/>
        <v>1.086216706207415E-2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0.62965392516479979</v>
      </c>
      <c r="P132" s="9">
        <f t="shared" si="129"/>
        <v>6.8394061264307904E-3</v>
      </c>
      <c r="Q132" s="12">
        <f t="shared" si="130"/>
        <v>2.2570040217221609E-3</v>
      </c>
      <c r="R132" s="9">
        <f t="shared" si="131"/>
        <v>9.3951000000000007E-2</v>
      </c>
      <c r="S132" s="13">
        <f t="shared" si="132"/>
        <v>2.4023203816054758E-2</v>
      </c>
      <c r="T132" s="2">
        <f t="shared" si="133"/>
        <v>0.01</v>
      </c>
      <c r="U132" s="14">
        <f t="shared" si="134"/>
        <v>2.4023203816054758E-4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5.7302320381605477E-3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-2.656236957045</v>
      </c>
      <c r="E133" s="10">
        <f t="shared" si="145"/>
        <v>-3.574786342541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-1.24950380780645</v>
      </c>
      <c r="E136" s="7"/>
      <c r="F136" s="7"/>
      <c r="G136" s="1">
        <v>1</v>
      </c>
      <c r="H136" s="9">
        <f t="shared" ref="H136:H147" si="147">E137</f>
        <v>-1.24950380780645</v>
      </c>
      <c r="I136" s="9">
        <f t="shared" ref="I136:I147" si="148">H136+273.15</f>
        <v>271.90049619219354</v>
      </c>
      <c r="J136" s="9">
        <f t="shared" ref="J136:J147" si="149">EXP(($C$15*(I136-$C$13))/($C$16*I136*$C$13))</f>
        <v>1.4793297328637761E-2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1.1228821517933059E-2</v>
      </c>
      <c r="Q136" s="12">
        <f t="shared" ref="Q136:Q147" si="153">P136*$B$138</f>
        <v>2.9194935946625956E-3</v>
      </c>
      <c r="R136" s="9">
        <f t="shared" ref="R136:R147" si="154">L136*$B$138</f>
        <v>0.19735245833333334</v>
      </c>
      <c r="S136" s="13">
        <f t="shared" ref="S136:S147" si="155">Q136/R136</f>
        <v>1.4793297328637763E-2</v>
      </c>
      <c r="T136" s="2">
        <f t="shared" ref="T136:T147" si="156">$B$137/100</f>
        <v>0.01</v>
      </c>
      <c r="U136" s="14">
        <f t="shared" ref="U136:U147" si="157">S136*T136</f>
        <v>1.4793297328637763E-4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5.6379329732863777E-3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-11.2212840778851</v>
      </c>
      <c r="E137" s="10">
        <f t="shared" ref="E137:E148" si="166">D136</f>
        <v>-1.24950380780645</v>
      </c>
      <c r="F137" s="7" t="s">
        <v>83</v>
      </c>
      <c r="G137" s="1">
        <v>2</v>
      </c>
      <c r="H137" s="9">
        <f t="shared" si="147"/>
        <v>-11.2212840778851</v>
      </c>
      <c r="I137" s="9">
        <f t="shared" si="148"/>
        <v>261.92871592211486</v>
      </c>
      <c r="J137" s="9">
        <f t="shared" si="149"/>
        <v>3.7843036815863253E-3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1.5068670118154004</v>
      </c>
      <c r="P137" s="9">
        <f t="shared" si="152"/>
        <v>5.7024423804740041E-3</v>
      </c>
      <c r="Q137" s="12">
        <f t="shared" si="153"/>
        <v>1.4826350189232412E-3</v>
      </c>
      <c r="R137" s="9">
        <f t="shared" si="154"/>
        <v>0.19735245833333334</v>
      </c>
      <c r="S137" s="13">
        <f t="shared" si="155"/>
        <v>7.5126250336290858E-3</v>
      </c>
      <c r="T137" s="2">
        <f t="shared" si="156"/>
        <v>0.01</v>
      </c>
      <c r="U137" s="14">
        <f t="shared" si="157"/>
        <v>7.5126250336290866E-5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5.5651262503362909E-3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-6.45750708339295</v>
      </c>
      <c r="E138" s="10">
        <f t="shared" si="166"/>
        <v>-11.2212840778851</v>
      </c>
      <c r="F138" s="7" t="s">
        <v>83</v>
      </c>
      <c r="G138" s="1">
        <v>3</v>
      </c>
      <c r="H138" s="9">
        <f t="shared" si="147"/>
        <v>-6.45750708339295</v>
      </c>
      <c r="I138" s="9">
        <f t="shared" si="148"/>
        <v>266.69249291660702</v>
      </c>
      <c r="J138" s="9">
        <f t="shared" si="149"/>
        <v>7.3512462542434263E-3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2.2602124861015933</v>
      </c>
      <c r="P138" s="9">
        <f t="shared" si="152"/>
        <v>1.6615378572248561E-2</v>
      </c>
      <c r="Q138" s="12">
        <f t="shared" si="153"/>
        <v>4.3199984287846261E-3</v>
      </c>
      <c r="R138" s="9">
        <f t="shared" si="154"/>
        <v>0.19735245833333334</v>
      </c>
      <c r="S138" s="13">
        <f t="shared" si="155"/>
        <v>2.1889762434517224E-2</v>
      </c>
      <c r="T138" s="2">
        <f t="shared" si="156"/>
        <v>0.01</v>
      </c>
      <c r="U138" s="14">
        <f t="shared" si="157"/>
        <v>2.1889762434517226E-4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5.708897624345172E-3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-4.1077645565134704</v>
      </c>
      <c r="E139" s="10">
        <f t="shared" si="166"/>
        <v>-6.45750708339295</v>
      </c>
      <c r="F139" s="7" t="s">
        <v>83</v>
      </c>
      <c r="G139" s="1">
        <v>4</v>
      </c>
      <c r="H139" s="9">
        <f t="shared" si="147"/>
        <v>-4.1077645565134704</v>
      </c>
      <c r="I139" s="9">
        <f t="shared" si="148"/>
        <v>269.0422354434865</v>
      </c>
      <c r="J139" s="9">
        <f t="shared" si="149"/>
        <v>1.0112106221140721E-2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3.0026450241960116</v>
      </c>
      <c r="P139" s="9">
        <f t="shared" si="152"/>
        <v>3.0363065429049721E-2</v>
      </c>
      <c r="Q139" s="12">
        <f t="shared" si="153"/>
        <v>7.8943970115529279E-3</v>
      </c>
      <c r="R139" s="9">
        <f t="shared" si="154"/>
        <v>0.19735245833333334</v>
      </c>
      <c r="S139" s="13">
        <f t="shared" si="155"/>
        <v>4.000151342538176E-2</v>
      </c>
      <c r="T139" s="2">
        <f t="shared" si="156"/>
        <v>0.01</v>
      </c>
      <c r="U139" s="14">
        <f t="shared" si="157"/>
        <v>4.0001513425381763E-4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5.8900151342538174E-3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3.3877867103631401</v>
      </c>
      <c r="E140" s="10">
        <f t="shared" si="166"/>
        <v>-4.1077645565134704</v>
      </c>
      <c r="F140" s="7" t="s">
        <v>83</v>
      </c>
      <c r="G140" s="1">
        <v>5</v>
      </c>
      <c r="H140" s="9">
        <f t="shared" si="147"/>
        <v>3.3877867103631401</v>
      </c>
      <c r="I140" s="9">
        <f t="shared" si="148"/>
        <v>276.53778671036309</v>
      </c>
      <c r="J140" s="9">
        <f t="shared" si="149"/>
        <v>2.6968722131016129E-2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3.7313298754336288</v>
      </c>
      <c r="P140" s="9">
        <f t="shared" si="152"/>
        <v>0.10062919858972856</v>
      </c>
      <c r="Q140" s="12">
        <f t="shared" si="153"/>
        <v>2.6163591633329427E-2</v>
      </c>
      <c r="R140" s="9">
        <f t="shared" si="154"/>
        <v>0.19735245833333334</v>
      </c>
      <c r="S140" s="13">
        <f t="shared" si="155"/>
        <v>0.13257291981201699</v>
      </c>
      <c r="T140" s="2">
        <f t="shared" si="156"/>
        <v>0.01</v>
      </c>
      <c r="U140" s="14">
        <f t="shared" si="157"/>
        <v>1.3257291981201699E-3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6.81572919812017E-3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7.0675910405340403</v>
      </c>
      <c r="E141" s="10">
        <f t="shared" si="166"/>
        <v>3.3877867103631401</v>
      </c>
      <c r="F141" s="7" t="s">
        <v>85</v>
      </c>
      <c r="G141" s="1">
        <v>6</v>
      </c>
      <c r="H141" s="9">
        <f t="shared" si="147"/>
        <v>7.0675910405340403</v>
      </c>
      <c r="I141" s="9">
        <f t="shared" si="148"/>
        <v>280.21759104053399</v>
      </c>
      <c r="J141" s="9">
        <f t="shared" si="149"/>
        <v>4.2821862667088859E-2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4.3897485935105669</v>
      </c>
      <c r="P141" s="9">
        <f t="shared" si="152"/>
        <v>0.18797721141435597</v>
      </c>
      <c r="Q141" s="12">
        <f t="shared" si="153"/>
        <v>4.8874074967732557E-2</v>
      </c>
      <c r="R141" s="9">
        <f t="shared" si="154"/>
        <v>0.19735245833333334</v>
      </c>
      <c r="S141" s="13">
        <f t="shared" si="155"/>
        <v>0.2476486757777448</v>
      </c>
      <c r="T141" s="2">
        <f t="shared" si="156"/>
        <v>0.01</v>
      </c>
      <c r="U141" s="14">
        <f t="shared" si="157"/>
        <v>2.476486757777448E-3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7.9664867577774467E-3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13.904996534080301</v>
      </c>
      <c r="E142" s="10">
        <f t="shared" si="166"/>
        <v>7.0675910405340403</v>
      </c>
      <c r="F142" s="7" t="s">
        <v>83</v>
      </c>
      <c r="G142" s="1">
        <v>7</v>
      </c>
      <c r="H142" s="9">
        <f t="shared" si="147"/>
        <v>13.904996534080301</v>
      </c>
      <c r="I142" s="9">
        <f t="shared" si="148"/>
        <v>287.05499653408026</v>
      </c>
      <c r="J142" s="9">
        <f t="shared" si="149"/>
        <v>9.7973648092039137E-2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4.9608192987628774</v>
      </c>
      <c r="P142" s="9">
        <f t="shared" si="152"/>
        <v>0.4860295642251905</v>
      </c>
      <c r="Q142" s="12">
        <f t="shared" si="153"/>
        <v>0.12636768669854953</v>
      </c>
      <c r="R142" s="9">
        <f t="shared" si="154"/>
        <v>0.19735245833333334</v>
      </c>
      <c r="S142" s="13">
        <f t="shared" si="155"/>
        <v>0.64031473317201493</v>
      </c>
      <c r="T142" s="2">
        <f t="shared" si="156"/>
        <v>0.01</v>
      </c>
      <c r="U142" s="14">
        <f t="shared" si="157"/>
        <v>6.4031473317201493E-3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1.635314733172015E-2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14.3669392041691</v>
      </c>
      <c r="E143" s="10">
        <f t="shared" si="166"/>
        <v>13.904996534080301</v>
      </c>
      <c r="F143" s="7" t="s">
        <v>83</v>
      </c>
      <c r="G143" s="1">
        <v>8</v>
      </c>
      <c r="H143" s="9">
        <f t="shared" si="147"/>
        <v>14.3669392041691</v>
      </c>
      <c r="I143" s="9">
        <f t="shared" si="148"/>
        <v>287.51693920416909</v>
      </c>
      <c r="J143" s="9">
        <f t="shared" si="149"/>
        <v>0.10346111944332846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5.2338376512043538</v>
      </c>
      <c r="P143" s="9">
        <f t="shared" si="152"/>
        <v>0.54149870237824338</v>
      </c>
      <c r="Q143" s="12">
        <f t="shared" si="153"/>
        <v>0.14078966261834328</v>
      </c>
      <c r="R143" s="9">
        <f t="shared" si="154"/>
        <v>0.19735245833333334</v>
      </c>
      <c r="S143" s="13">
        <f t="shared" si="155"/>
        <v>0.71339198815829263</v>
      </c>
      <c r="T143" s="2">
        <f t="shared" si="156"/>
        <v>0.01</v>
      </c>
      <c r="U143" s="14">
        <f t="shared" si="157"/>
        <v>7.1339198815829263E-3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1.7083919881582928E-2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13.5442023962331</v>
      </c>
      <c r="E144" s="10">
        <f t="shared" si="166"/>
        <v>14.3669392041691</v>
      </c>
      <c r="F144" s="7" t="s">
        <v>83</v>
      </c>
      <c r="G144" s="1">
        <v>9</v>
      </c>
      <c r="H144" s="9">
        <f t="shared" si="147"/>
        <v>13.5442023962331</v>
      </c>
      <c r="I144" s="9">
        <f t="shared" si="148"/>
        <v>286.69420239623309</v>
      </c>
      <c r="J144" s="9">
        <f t="shared" si="149"/>
        <v>9.3879493873905789E-2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5.4513868654927773</v>
      </c>
      <c r="P144" s="9">
        <f t="shared" si="152"/>
        <v>0.51177343984331969</v>
      </c>
      <c r="Q144" s="12">
        <f t="shared" si="153"/>
        <v>0.13306109435926311</v>
      </c>
      <c r="R144" s="9">
        <f t="shared" si="154"/>
        <v>0.19735245833333334</v>
      </c>
      <c r="S144" s="13">
        <f t="shared" si="155"/>
        <v>0.67423074170436492</v>
      </c>
      <c r="T144" s="2">
        <f t="shared" si="156"/>
        <v>0.01</v>
      </c>
      <c r="U144" s="14">
        <f t="shared" si="157"/>
        <v>6.7423074170436491E-3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1.669230741704365E-2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8.4526978688655294</v>
      </c>
      <c r="E145" s="10">
        <f t="shared" si="166"/>
        <v>13.5442023962331</v>
      </c>
      <c r="F145" s="7" t="s">
        <v>83</v>
      </c>
      <c r="G145" s="1">
        <v>10</v>
      </c>
      <c r="H145" s="9">
        <f t="shared" si="147"/>
        <v>8.4526978688655294</v>
      </c>
      <c r="I145" s="9">
        <f t="shared" si="148"/>
        <v>281.6026978688655</v>
      </c>
      <c r="J145" s="9">
        <f t="shared" si="149"/>
        <v>5.0803158507858444E-2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5.6986613423161243</v>
      </c>
      <c r="P145" s="9">
        <f t="shared" si="152"/>
        <v>0.28950999545629141</v>
      </c>
      <c r="Q145" s="12">
        <f t="shared" si="153"/>
        <v>7.5272598818635766E-2</v>
      </c>
      <c r="R145" s="9">
        <f t="shared" si="154"/>
        <v>0.19735245833333334</v>
      </c>
      <c r="S145" s="13">
        <f t="shared" si="155"/>
        <v>0.38141201510395389</v>
      </c>
      <c r="T145" s="2">
        <f t="shared" si="156"/>
        <v>0.01</v>
      </c>
      <c r="U145" s="14">
        <f t="shared" si="157"/>
        <v>3.8141201510395392E-3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1.376412015103954E-2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0.88958899705190297</v>
      </c>
      <c r="E146" s="10">
        <f t="shared" si="166"/>
        <v>8.4526978688655294</v>
      </c>
      <c r="F146" s="7" t="s">
        <v>83</v>
      </c>
      <c r="G146" s="1">
        <v>11</v>
      </c>
      <c r="H146" s="9">
        <f t="shared" si="147"/>
        <v>0.88958899705190297</v>
      </c>
      <c r="I146" s="9">
        <f t="shared" si="148"/>
        <v>274.03958899705191</v>
      </c>
      <c r="J146" s="9">
        <f t="shared" si="149"/>
        <v>1.9564175513569617E-2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6.1681992635264997</v>
      </c>
      <c r="P146" s="9">
        <f t="shared" si="152"/>
        <v>0.12067573299430329</v>
      </c>
      <c r="Q146" s="12">
        <f t="shared" si="153"/>
        <v>3.1375690578518856E-2</v>
      </c>
      <c r="R146" s="9">
        <f t="shared" si="154"/>
        <v>0.19735245833333334</v>
      </c>
      <c r="S146" s="13">
        <f t="shared" si="155"/>
        <v>0.15898302379149751</v>
      </c>
      <c r="T146" s="2">
        <f t="shared" si="156"/>
        <v>0.01</v>
      </c>
      <c r="U146" s="14">
        <f t="shared" si="157"/>
        <v>1.589830237914975E-3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7.0798302379149755E-3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-3.574786342541</v>
      </c>
      <c r="E147" s="10">
        <f t="shared" si="166"/>
        <v>0.88958899705190297</v>
      </c>
      <c r="F147" s="7" t="s">
        <v>85</v>
      </c>
      <c r="G147" s="1">
        <v>12</v>
      </c>
      <c r="H147" s="9">
        <f t="shared" si="147"/>
        <v>-3.574786342541</v>
      </c>
      <c r="I147" s="9">
        <f t="shared" si="148"/>
        <v>269.57521365745896</v>
      </c>
      <c r="J147" s="9">
        <f t="shared" si="149"/>
        <v>1.086216706207415E-2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6.8065714471988636</v>
      </c>
      <c r="P147" s="9">
        <f t="shared" si="152"/>
        <v>7.3934116179417878E-2</v>
      </c>
      <c r="Q147" s="12">
        <f t="shared" si="153"/>
        <v>1.9222870206648649E-2</v>
      </c>
      <c r="R147" s="9">
        <f t="shared" si="154"/>
        <v>0.19735245833333334</v>
      </c>
      <c r="S147" s="13">
        <f t="shared" si="155"/>
        <v>9.7403753512817812E-2</v>
      </c>
      <c r="T147" s="2">
        <f t="shared" si="156"/>
        <v>0.01</v>
      </c>
      <c r="U147" s="14">
        <f t="shared" si="157"/>
        <v>9.7403753512817818E-4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6.4640375351281785E-3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-2.656236957045</v>
      </c>
      <c r="E148" s="10">
        <f t="shared" si="166"/>
        <v>-3.574786342541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18172970</v>
      </c>
      <c r="F3" s="2">
        <v>1642.5</v>
      </c>
      <c r="G3" s="2">
        <v>0.24</v>
      </c>
      <c r="H3" s="2">
        <v>43</v>
      </c>
      <c r="I3"/>
      <c r="J3"/>
      <c r="K3"/>
      <c r="L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1242000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7105000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13510000</v>
      </c>
      <c r="F6" s="2">
        <v>124.83</v>
      </c>
      <c r="G6" s="2">
        <v>0.45</v>
      </c>
      <c r="H6" s="2">
        <v>51</v>
      </c>
      <c r="I6"/>
      <c r="J6"/>
      <c r="K6"/>
      <c r="L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64589336.182060599</v>
      </c>
      <c r="J13" s="6" t="s">
        <v>37</v>
      </c>
      <c r="K13" s="6">
        <f>I13/(10000*1000)</f>
        <v>6.4589336182060597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6.6270838536451597</v>
      </c>
      <c r="E26" s="7"/>
      <c r="F26" s="7"/>
      <c r="G26" s="1">
        <v>1</v>
      </c>
      <c r="H26" s="9">
        <f t="shared" ref="H26:H37" si="0">E27</f>
        <v>6.6270838536451597</v>
      </c>
      <c r="I26" s="9">
        <f t="shared" ref="I26:I37" si="1">H26+273.15</f>
        <v>279.77708385364514</v>
      </c>
      <c r="J26" s="9">
        <f t="shared" ref="J26:J37" si="2">EXP(($C$15*(I26-$C$13))/($C$16*I26*$C$13))</f>
        <v>4.0542040520840636E-2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1.6432538040995284</v>
      </c>
      <c r="Q26" s="12">
        <f t="shared" ref="Q26:Q37" si="6">P26*$B$28</f>
        <v>0.16432538040995284</v>
      </c>
      <c r="R26" s="9">
        <f t="shared" ref="R26:R37" si="7">L26*$B$28</f>
        <v>4.0532094166666672</v>
      </c>
      <c r="S26" s="13">
        <f t="shared" ref="S26:S37" si="8">Q26/R26</f>
        <v>4.0542040520840629E-2</v>
      </c>
      <c r="T26" s="2">
        <f t="shared" ref="T26:T37" si="9">$B$27/100</f>
        <v>0.34</v>
      </c>
      <c r="U26" s="14">
        <f t="shared" ref="U26:U37" si="10">S26*T26</f>
        <v>1.3784293777085815E-2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2.6684293777085817E-2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3.2391947421756799</v>
      </c>
      <c r="E27" s="10">
        <f t="shared" ref="E27:E38" si="18">D26</f>
        <v>6.6270838536451597</v>
      </c>
      <c r="F27" s="7" t="s">
        <v>83</v>
      </c>
      <c r="G27" s="1">
        <v>2</v>
      </c>
      <c r="H27" s="9">
        <f t="shared" si="0"/>
        <v>3.2391947421756799</v>
      </c>
      <c r="I27" s="9">
        <f t="shared" si="1"/>
        <v>276.38919474217568</v>
      </c>
      <c r="J27" s="9">
        <f t="shared" si="2"/>
        <v>2.6463023294501738E-2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79.420934529233804</v>
      </c>
      <c r="P27" s="9">
        <f t="shared" si="5"/>
        <v>2.1017180405182114</v>
      </c>
      <c r="Q27" s="12">
        <f t="shared" si="6"/>
        <v>0.21017180405182115</v>
      </c>
      <c r="R27" s="9">
        <f t="shared" si="7"/>
        <v>4.0532094166666672</v>
      </c>
      <c r="S27" s="13">
        <f t="shared" si="8"/>
        <v>5.1853181626293827E-2</v>
      </c>
      <c r="T27" s="2">
        <f t="shared" si="9"/>
        <v>0.34</v>
      </c>
      <c r="U27" s="14">
        <f t="shared" si="10"/>
        <v>1.7630081752939904E-2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3.0530081752939905E-2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6.5638024164079098</v>
      </c>
      <c r="E28" s="10">
        <f t="shared" si="18"/>
        <v>3.2391947421756799</v>
      </c>
      <c r="F28" s="7" t="s">
        <v>83</v>
      </c>
      <c r="G28" s="1">
        <v>3</v>
      </c>
      <c r="H28" s="9">
        <f t="shared" si="0"/>
        <v>6.5638024164079098</v>
      </c>
      <c r="I28" s="9">
        <f t="shared" si="1"/>
        <v>279.71380241640787</v>
      </c>
      <c r="J28" s="9">
        <f t="shared" si="2"/>
        <v>4.0224087404587355E-2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117.85131065538226</v>
      </c>
      <c r="P28" s="9">
        <f t="shared" si="5"/>
        <v>4.7404614205472733</v>
      </c>
      <c r="Q28" s="12">
        <f t="shared" si="6"/>
        <v>0.47404614205472734</v>
      </c>
      <c r="R28" s="9">
        <f t="shared" si="7"/>
        <v>4.0532094166666672</v>
      </c>
      <c r="S28" s="13">
        <f t="shared" si="8"/>
        <v>0.11695574872234946</v>
      </c>
      <c r="T28" s="2">
        <f t="shared" si="9"/>
        <v>0.34</v>
      </c>
      <c r="U28" s="14">
        <f t="shared" si="10"/>
        <v>3.9764954565598816E-2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5.2664954565598818E-2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8.6771980669975797</v>
      </c>
      <c r="E29" s="10">
        <f t="shared" si="18"/>
        <v>6.5638024164079098</v>
      </c>
      <c r="F29" s="7" t="s">
        <v>83</v>
      </c>
      <c r="G29" s="1">
        <v>4</v>
      </c>
      <c r="H29" s="9">
        <f t="shared" si="0"/>
        <v>8.6771980669975797</v>
      </c>
      <c r="I29" s="9">
        <f t="shared" si="1"/>
        <v>281.82719806699754</v>
      </c>
      <c r="J29" s="9">
        <f t="shared" si="2"/>
        <v>5.2221883202359896E-2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153.64294340150167</v>
      </c>
      <c r="P29" s="9">
        <f t="shared" si="5"/>
        <v>8.0235238451800122</v>
      </c>
      <c r="Q29" s="12">
        <f t="shared" si="6"/>
        <v>0.80235238451800128</v>
      </c>
      <c r="R29" s="9">
        <f t="shared" si="7"/>
        <v>4.0532094166666672</v>
      </c>
      <c r="S29" s="13">
        <f t="shared" si="8"/>
        <v>0.19795483086039276</v>
      </c>
      <c r="T29" s="2">
        <f t="shared" si="9"/>
        <v>0.34</v>
      </c>
      <c r="U29" s="14">
        <f t="shared" si="10"/>
        <v>6.730464249253354E-2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8.0204642492533534E-2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10.2420402888872</v>
      </c>
      <c r="E30" s="10">
        <f t="shared" si="18"/>
        <v>8.6771980669975797</v>
      </c>
      <c r="F30" s="7" t="s">
        <v>83</v>
      </c>
      <c r="G30" s="1">
        <v>5</v>
      </c>
      <c r="H30" s="9">
        <f t="shared" si="0"/>
        <v>10.2420402888872</v>
      </c>
      <c r="I30" s="9">
        <f t="shared" si="1"/>
        <v>283.39204028888719</v>
      </c>
      <c r="J30" s="9">
        <f t="shared" si="2"/>
        <v>6.3198092877754464E-2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138.33844857850556</v>
      </c>
      <c r="O30" s="9">
        <f t="shared" si="19"/>
        <v>47.813065144482749</v>
      </c>
      <c r="P30" s="9">
        <f t="shared" si="5"/>
        <v>3.0216945317711454</v>
      </c>
      <c r="Q30" s="12">
        <f t="shared" si="6"/>
        <v>0.30216945317711458</v>
      </c>
      <c r="R30" s="9">
        <f t="shared" si="7"/>
        <v>4.0532094166666672</v>
      </c>
      <c r="S30" s="13">
        <f t="shared" si="8"/>
        <v>7.4550663958936711E-2</v>
      </c>
      <c r="T30" s="2">
        <f t="shared" si="9"/>
        <v>0.34</v>
      </c>
      <c r="U30" s="14">
        <f t="shared" si="10"/>
        <v>2.5347225746038482E-2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3.8247225746038484E-2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12.4249348861443</v>
      </c>
      <c r="E31" s="10">
        <f t="shared" si="18"/>
        <v>10.2420402888872</v>
      </c>
      <c r="F31" s="7" t="s">
        <v>85</v>
      </c>
      <c r="G31" s="1">
        <v>6</v>
      </c>
      <c r="H31" s="9">
        <f t="shared" si="0"/>
        <v>12.4249348861443</v>
      </c>
      <c r="I31" s="9">
        <f t="shared" si="1"/>
        <v>285.57493488614426</v>
      </c>
      <c r="J31" s="9">
        <f t="shared" si="2"/>
        <v>8.2179180013929973E-2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85.32346477937827</v>
      </c>
      <c r="P31" s="9">
        <f t="shared" si="5"/>
        <v>7.0118123715167409</v>
      </c>
      <c r="Q31" s="12">
        <f t="shared" si="6"/>
        <v>0.70118123715167413</v>
      </c>
      <c r="R31" s="9">
        <f t="shared" si="7"/>
        <v>4.0532094166666672</v>
      </c>
      <c r="S31" s="13">
        <f t="shared" si="8"/>
        <v>0.17299408075695258</v>
      </c>
      <c r="T31" s="2">
        <f t="shared" si="9"/>
        <v>0.34</v>
      </c>
      <c r="U31" s="14">
        <f t="shared" si="10"/>
        <v>5.8817987457363878E-2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7.171798745736388E-2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18.7721057670208</v>
      </c>
      <c r="E32" s="10">
        <f t="shared" si="18"/>
        <v>12.4249348861443</v>
      </c>
      <c r="F32" s="7" t="s">
        <v>83</v>
      </c>
      <c r="G32" s="1">
        <v>7</v>
      </c>
      <c r="H32" s="9">
        <f t="shared" si="0"/>
        <v>18.7721057670208</v>
      </c>
      <c r="I32" s="9">
        <f t="shared" si="1"/>
        <v>291.92210576702075</v>
      </c>
      <c r="J32" s="9">
        <f t="shared" si="2"/>
        <v>0.17247070469034967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118.8437465745282</v>
      </c>
      <c r="P32" s="9">
        <f t="shared" si="5"/>
        <v>20.497064719750206</v>
      </c>
      <c r="Q32" s="12">
        <f t="shared" si="6"/>
        <v>2.0497064719750209</v>
      </c>
      <c r="R32" s="9">
        <f t="shared" si="7"/>
        <v>4.0532094166666672</v>
      </c>
      <c r="S32" s="13">
        <f t="shared" si="8"/>
        <v>0.50569962251313583</v>
      </c>
      <c r="T32" s="2">
        <f t="shared" si="9"/>
        <v>0.34</v>
      </c>
      <c r="U32" s="14">
        <f t="shared" si="10"/>
        <v>0.1719378716544662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0.1975878716544662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21.437445944158402</v>
      </c>
      <c r="E33" s="10">
        <f t="shared" si="18"/>
        <v>18.7721057670208</v>
      </c>
      <c r="F33" s="7" t="s">
        <v>83</v>
      </c>
      <c r="G33" s="1">
        <v>8</v>
      </c>
      <c r="H33" s="9">
        <f t="shared" si="0"/>
        <v>21.437445944158402</v>
      </c>
      <c r="I33" s="9">
        <f t="shared" si="1"/>
        <v>294.58744594415839</v>
      </c>
      <c r="J33" s="9">
        <f t="shared" si="2"/>
        <v>0.23322534391742814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138.87877602144465</v>
      </c>
      <c r="P33" s="9">
        <f t="shared" si="5"/>
        <v>32.390050300432904</v>
      </c>
      <c r="Q33" s="12">
        <f t="shared" si="6"/>
        <v>3.2390050300432907</v>
      </c>
      <c r="R33" s="9">
        <f t="shared" si="7"/>
        <v>4.0532094166666672</v>
      </c>
      <c r="S33" s="13">
        <f t="shared" si="8"/>
        <v>0.79912106606794253</v>
      </c>
      <c r="T33" s="2">
        <f t="shared" si="9"/>
        <v>0.34</v>
      </c>
      <c r="U33" s="14">
        <f t="shared" si="10"/>
        <v>0.2717011624631005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0.2973511624631005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20.1433193667221</v>
      </c>
      <c r="E34" s="10">
        <f t="shared" si="18"/>
        <v>21.437445944158402</v>
      </c>
      <c r="F34" s="7" t="s">
        <v>83</v>
      </c>
      <c r="G34" s="1">
        <v>9</v>
      </c>
      <c r="H34" s="9">
        <f t="shared" si="0"/>
        <v>20.1433193667221</v>
      </c>
      <c r="I34" s="9">
        <f t="shared" si="1"/>
        <v>293.29331936672207</v>
      </c>
      <c r="J34" s="9">
        <f t="shared" si="2"/>
        <v>0.20157576365250127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147.02081988767841</v>
      </c>
      <c r="P34" s="9">
        <f t="shared" si="5"/>
        <v>29.635834041675622</v>
      </c>
      <c r="Q34" s="12">
        <f t="shared" si="6"/>
        <v>2.9635834041675624</v>
      </c>
      <c r="R34" s="9">
        <f t="shared" si="7"/>
        <v>4.0532094166666672</v>
      </c>
      <c r="S34" s="13">
        <f t="shared" si="8"/>
        <v>0.73116957440723451</v>
      </c>
      <c r="T34" s="2">
        <f t="shared" si="9"/>
        <v>0.34</v>
      </c>
      <c r="U34" s="14">
        <f t="shared" si="10"/>
        <v>0.24859765529845976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0.27424765529845974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16.770283557727002</v>
      </c>
      <c r="E35" s="10">
        <f t="shared" si="18"/>
        <v>20.1433193667221</v>
      </c>
      <c r="F35" s="7" t="s">
        <v>83</v>
      </c>
      <c r="G35" s="1">
        <v>10</v>
      </c>
      <c r="H35" s="9">
        <f t="shared" si="0"/>
        <v>16.770283557727002</v>
      </c>
      <c r="I35" s="9">
        <f t="shared" si="1"/>
        <v>289.92028355772698</v>
      </c>
      <c r="J35" s="9">
        <f t="shared" si="2"/>
        <v>0.13699253952519944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157.91708001266946</v>
      </c>
      <c r="P35" s="9">
        <f t="shared" si="5"/>
        <v>21.633461825339701</v>
      </c>
      <c r="Q35" s="12">
        <f t="shared" si="6"/>
        <v>2.1633461825339704</v>
      </c>
      <c r="R35" s="9">
        <f t="shared" si="7"/>
        <v>4.0532094166666672</v>
      </c>
      <c r="S35" s="13">
        <f t="shared" si="8"/>
        <v>0.53373659244902572</v>
      </c>
      <c r="T35" s="2">
        <f t="shared" si="9"/>
        <v>0.34</v>
      </c>
      <c r="U35" s="14">
        <f t="shared" si="10"/>
        <v>0.18147044143266874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0.20712044143266875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13.4418171119106</v>
      </c>
      <c r="E36" s="10">
        <f t="shared" si="18"/>
        <v>16.770283557727002</v>
      </c>
      <c r="F36" s="7" t="s">
        <v>83</v>
      </c>
      <c r="G36" s="1">
        <v>11</v>
      </c>
      <c r="H36" s="9">
        <f t="shared" si="0"/>
        <v>13.4418171119106</v>
      </c>
      <c r="I36" s="9">
        <f t="shared" si="1"/>
        <v>286.59181711191059</v>
      </c>
      <c r="J36" s="9">
        <f t="shared" si="2"/>
        <v>9.2747329851640928E-2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129.46943727796327</v>
      </c>
      <c r="O36" s="9">
        <f t="shared" si="19"/>
        <v>47.346275076033152</v>
      </c>
      <c r="P36" s="9">
        <f t="shared" si="5"/>
        <v>4.3912405917233723</v>
      </c>
      <c r="Q36" s="12">
        <f t="shared" si="6"/>
        <v>0.43912405917233727</v>
      </c>
      <c r="R36" s="9">
        <f t="shared" si="7"/>
        <v>4.0532094166666672</v>
      </c>
      <c r="S36" s="13">
        <f t="shared" si="8"/>
        <v>0.1083398398727372</v>
      </c>
      <c r="T36" s="2">
        <f t="shared" si="9"/>
        <v>0.34</v>
      </c>
      <c r="U36" s="14">
        <f t="shared" si="10"/>
        <v>3.6835545556730652E-2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4.9735545556730654E-2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7.2728318804757199</v>
      </c>
      <c r="E37" s="10">
        <f t="shared" si="18"/>
        <v>13.4418171119106</v>
      </c>
      <c r="F37" s="7" t="s">
        <v>85</v>
      </c>
      <c r="G37" s="1">
        <v>12</v>
      </c>
      <c r="H37" s="9">
        <f t="shared" si="0"/>
        <v>7.2728318804757199</v>
      </c>
      <c r="I37" s="9">
        <f t="shared" si="1"/>
        <v>280.42283188047571</v>
      </c>
      <c r="J37" s="9">
        <f t="shared" si="2"/>
        <v>4.3924849694208096E-2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83.487128650976445</v>
      </c>
      <c r="P37" s="9">
        <f t="shared" si="5"/>
        <v>3.6671595773951546</v>
      </c>
      <c r="Q37" s="12">
        <f t="shared" si="6"/>
        <v>0.36671595773951549</v>
      </c>
      <c r="R37" s="9">
        <f t="shared" si="7"/>
        <v>4.0532094166666672</v>
      </c>
      <c r="S37" s="13">
        <f t="shared" si="8"/>
        <v>9.0475452916790142E-2</v>
      </c>
      <c r="T37" s="2">
        <f t="shared" si="9"/>
        <v>0.34</v>
      </c>
      <c r="U37" s="14">
        <f t="shared" si="10"/>
        <v>3.0761653991708649E-2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4.3661653991708647E-2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6.7152664279490004</v>
      </c>
      <c r="E38" s="10">
        <f t="shared" si="18"/>
        <v>7.2728318804757199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6.6270838536451597</v>
      </c>
      <c r="E42" s="7"/>
      <c r="F42" s="7"/>
      <c r="G42" s="1">
        <v>1</v>
      </c>
      <c r="H42" s="9">
        <f t="shared" ref="H42:H53" si="20">E43</f>
        <v>6.6270838536451597</v>
      </c>
      <c r="I42" s="9">
        <f t="shared" ref="I42:I53" si="21">H42+273.15</f>
        <v>279.77708385364514</v>
      </c>
      <c r="J42" s="9">
        <f t="shared" ref="J42:J53" si="22">EXP(($C$15*(I42-$C$13))/($C$16*I42*$C$13))</f>
        <v>4.0542040520840636E-2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2.3861524724047269</v>
      </c>
      <c r="Q42" s="12">
        <f t="shared" ref="Q42:Q53" si="26">P42*$B$44</f>
        <v>0.57267659337713439</v>
      </c>
      <c r="R42" s="9">
        <f t="shared" ref="R42:R53" si="27">L42*$B$44</f>
        <v>14.125500000000001</v>
      </c>
      <c r="S42" s="13">
        <f t="shared" ref="S42:S53" si="28">Q42/R42</f>
        <v>4.0542040520840636E-2</v>
      </c>
      <c r="T42" s="2">
        <f t="shared" ref="T42:T53" si="29">$B$43/100</f>
        <v>0.43</v>
      </c>
      <c r="U42" s="14">
        <f t="shared" ref="U42:U53" si="30">S42*T42</f>
        <v>1.7433077423961472E-2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2.5853077423961472E-2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1514414.1666666667</v>
      </c>
      <c r="AU42" s="1">
        <f t="shared" ref="AU42:AU53" si="37">AT42*10000*AS42*0.67*AR42*AQ42</f>
        <v>8617218139.9477978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3.2391947421756799</v>
      </c>
      <c r="E43" s="10">
        <f t="shared" ref="E43:E54" si="39">D42</f>
        <v>6.6270838536451597</v>
      </c>
      <c r="F43" s="7" t="s">
        <v>83</v>
      </c>
      <c r="G43" s="1">
        <v>2</v>
      </c>
      <c r="H43" s="9">
        <f t="shared" si="20"/>
        <v>3.2391947421756799</v>
      </c>
      <c r="I43" s="9">
        <f t="shared" si="21"/>
        <v>276.38919474217568</v>
      </c>
      <c r="J43" s="9">
        <f t="shared" si="22"/>
        <v>2.6463023294501738E-2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115.32634752759527</v>
      </c>
      <c r="P43" s="9">
        <f t="shared" si="25"/>
        <v>3.0518838210925567</v>
      </c>
      <c r="Q43" s="12">
        <f t="shared" si="26"/>
        <v>0.73245211706221358</v>
      </c>
      <c r="R43" s="9">
        <f t="shared" si="27"/>
        <v>14.125500000000001</v>
      </c>
      <c r="S43" s="13">
        <f t="shared" si="28"/>
        <v>5.1853181626293834E-2</v>
      </c>
      <c r="T43" s="2">
        <f t="shared" si="29"/>
        <v>0.43</v>
      </c>
      <c r="U43" s="14">
        <f t="shared" si="30"/>
        <v>2.2296868099306349E-2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3.0716868099306349E-2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1514414.1666666667</v>
      </c>
      <c r="AU43" s="1">
        <f t="shared" si="37"/>
        <v>10238392460.868103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6.5638024164079098</v>
      </c>
      <c r="E44" s="10">
        <f t="shared" si="39"/>
        <v>3.2391947421756799</v>
      </c>
      <c r="F44" s="7" t="s">
        <v>83</v>
      </c>
      <c r="G44" s="1">
        <v>3</v>
      </c>
      <c r="H44" s="9">
        <f t="shared" si="20"/>
        <v>6.5638024164079098</v>
      </c>
      <c r="I44" s="9">
        <f t="shared" si="21"/>
        <v>279.71380241640787</v>
      </c>
      <c r="J44" s="9">
        <f t="shared" si="22"/>
        <v>4.0224087404587355E-2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171.13071370650272</v>
      </c>
      <c r="P44" s="9">
        <f t="shared" si="25"/>
        <v>6.8835767857397805</v>
      </c>
      <c r="Q44" s="12">
        <f t="shared" si="26"/>
        <v>1.6520584285775473</v>
      </c>
      <c r="R44" s="9">
        <f t="shared" si="27"/>
        <v>14.125500000000001</v>
      </c>
      <c r="S44" s="13">
        <f t="shared" si="28"/>
        <v>0.11695574872234946</v>
      </c>
      <c r="T44" s="2">
        <f t="shared" si="29"/>
        <v>0.43</v>
      </c>
      <c r="U44" s="14">
        <f t="shared" si="30"/>
        <v>5.0290971950610268E-2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5.8710971950610265E-2</v>
      </c>
      <c r="AR44" s="9">
        <f t="shared" si="35"/>
        <v>136.875</v>
      </c>
      <c r="AS44" s="1">
        <f t="shared" si="36"/>
        <v>0.24</v>
      </c>
      <c r="AT44" s="1">
        <f t="shared" si="41"/>
        <v>1514414.1666666667</v>
      </c>
      <c r="AU44" s="1">
        <f t="shared" si="37"/>
        <v>19569246794.49794</v>
      </c>
    </row>
    <row r="45" spans="1:48" x14ac:dyDescent="0.15">
      <c r="C45" s="7">
        <v>3</v>
      </c>
      <c r="D45" s="7">
        <f t="shared" si="38"/>
        <v>8.6771980669975797</v>
      </c>
      <c r="E45" s="10">
        <f t="shared" si="39"/>
        <v>6.5638024164079098</v>
      </c>
      <c r="F45" s="7" t="s">
        <v>83</v>
      </c>
      <c r="G45" s="1">
        <v>4</v>
      </c>
      <c r="H45" s="9">
        <f t="shared" si="20"/>
        <v>8.6771980669975797</v>
      </c>
      <c r="I45" s="9">
        <f t="shared" si="21"/>
        <v>281.82719806699754</v>
      </c>
      <c r="J45" s="9">
        <f t="shared" si="22"/>
        <v>5.2221883202359896E-2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223.10338692076292</v>
      </c>
      <c r="P45" s="9">
        <f t="shared" si="25"/>
        <v>11.650879013826989</v>
      </c>
      <c r="Q45" s="12">
        <f t="shared" si="26"/>
        <v>2.7962109633184773</v>
      </c>
      <c r="R45" s="9">
        <f t="shared" si="27"/>
        <v>14.125500000000001</v>
      </c>
      <c r="S45" s="13">
        <f t="shared" si="28"/>
        <v>0.1979548308603927</v>
      </c>
      <c r="T45" s="2">
        <f t="shared" si="29"/>
        <v>0.43</v>
      </c>
      <c r="U45" s="14">
        <f t="shared" si="30"/>
        <v>8.5120577269968856E-2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9.3540577269968866E-2</v>
      </c>
      <c r="AR45" s="9">
        <f t="shared" si="35"/>
        <v>136.875</v>
      </c>
      <c r="AS45" s="1">
        <f t="shared" si="36"/>
        <v>0.24</v>
      </c>
      <c r="AT45" s="1">
        <f t="shared" si="41"/>
        <v>1514414.1666666667</v>
      </c>
      <c r="AU45" s="1">
        <f t="shared" si="37"/>
        <v>31178476204.340847</v>
      </c>
    </row>
    <row r="46" spans="1:48" x14ac:dyDescent="0.15">
      <c r="C46" s="7">
        <v>4</v>
      </c>
      <c r="D46" s="7">
        <f t="shared" si="38"/>
        <v>10.2420402888872</v>
      </c>
      <c r="E46" s="10">
        <f t="shared" si="39"/>
        <v>8.6771980669975797</v>
      </c>
      <c r="F46" s="7" t="s">
        <v>83</v>
      </c>
      <c r="G46" s="1">
        <v>5</v>
      </c>
      <c r="H46" s="9">
        <f t="shared" si="20"/>
        <v>10.2420402888872</v>
      </c>
      <c r="I46" s="9">
        <f t="shared" si="21"/>
        <v>283.39204028888719</v>
      </c>
      <c r="J46" s="9">
        <f t="shared" si="22"/>
        <v>6.3198092877754464E-2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200.87988251158913</v>
      </c>
      <c r="O46" s="9">
        <f t="shared" si="40"/>
        <v>69.428875395346836</v>
      </c>
      <c r="P46" s="9">
        <f t="shared" si="25"/>
        <v>4.3877725156331708</v>
      </c>
      <c r="Q46" s="12">
        <f t="shared" si="26"/>
        <v>1.0530654037519609</v>
      </c>
      <c r="R46" s="9">
        <f t="shared" si="27"/>
        <v>14.125500000000001</v>
      </c>
      <c r="S46" s="13">
        <f t="shared" si="28"/>
        <v>7.4550663958936739E-2</v>
      </c>
      <c r="T46" s="2">
        <f t="shared" si="29"/>
        <v>0.43</v>
      </c>
      <c r="U46" s="14">
        <f t="shared" si="30"/>
        <v>3.2056785502342797E-2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4.0476785502342794E-2</v>
      </c>
      <c r="AR46" s="9">
        <f t="shared" si="35"/>
        <v>136.875</v>
      </c>
      <c r="AS46" s="1">
        <f t="shared" si="36"/>
        <v>0.24</v>
      </c>
      <c r="AT46" s="1">
        <f t="shared" si="41"/>
        <v>1514414.1666666667</v>
      </c>
      <c r="AU46" s="1">
        <f t="shared" si="37"/>
        <v>13491519193.544352</v>
      </c>
    </row>
    <row r="47" spans="1:48" x14ac:dyDescent="0.15">
      <c r="C47" s="7">
        <v>5</v>
      </c>
      <c r="D47" s="7">
        <f t="shared" si="38"/>
        <v>12.4249348861443</v>
      </c>
      <c r="E47" s="10">
        <f t="shared" si="39"/>
        <v>10.2420402888872</v>
      </c>
      <c r="F47" s="7" t="s">
        <v>85</v>
      </c>
      <c r="G47" s="1">
        <v>6</v>
      </c>
      <c r="H47" s="9">
        <f t="shared" si="20"/>
        <v>12.4249348861443</v>
      </c>
      <c r="I47" s="9">
        <f t="shared" si="21"/>
        <v>285.57493488614426</v>
      </c>
      <c r="J47" s="9">
        <f t="shared" si="22"/>
        <v>8.2179180013929973E-2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123.89735287971365</v>
      </c>
      <c r="P47" s="9">
        <f t="shared" si="25"/>
        <v>10.181782865551392</v>
      </c>
      <c r="Q47" s="12">
        <f t="shared" si="26"/>
        <v>2.4436278877323341</v>
      </c>
      <c r="R47" s="9">
        <f t="shared" si="27"/>
        <v>14.125500000000001</v>
      </c>
      <c r="S47" s="13">
        <f t="shared" si="28"/>
        <v>0.17299408075695261</v>
      </c>
      <c r="T47" s="2">
        <f t="shared" si="29"/>
        <v>0.43</v>
      </c>
      <c r="U47" s="14">
        <f t="shared" si="30"/>
        <v>7.4387454725489618E-2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8.2807454725489629E-2</v>
      </c>
      <c r="AR47" s="9">
        <f t="shared" si="35"/>
        <v>136.875</v>
      </c>
      <c r="AS47" s="1">
        <f t="shared" si="36"/>
        <v>0.24</v>
      </c>
      <c r="AT47" s="1">
        <f t="shared" si="41"/>
        <v>1514414.1666666667</v>
      </c>
      <c r="AU47" s="1">
        <f t="shared" si="37"/>
        <v>27600965613.557304</v>
      </c>
    </row>
    <row r="48" spans="1:48" x14ac:dyDescent="0.15">
      <c r="C48" s="7">
        <v>6</v>
      </c>
      <c r="D48" s="7">
        <f t="shared" si="38"/>
        <v>18.7721057670208</v>
      </c>
      <c r="E48" s="10">
        <f t="shared" si="39"/>
        <v>12.4249348861443</v>
      </c>
      <c r="F48" s="7" t="s">
        <v>83</v>
      </c>
      <c r="G48" s="1">
        <v>7</v>
      </c>
      <c r="H48" s="9">
        <f t="shared" si="20"/>
        <v>18.7721057670208</v>
      </c>
      <c r="I48" s="9">
        <f t="shared" si="21"/>
        <v>291.92210576702075</v>
      </c>
      <c r="J48" s="9">
        <f t="shared" si="22"/>
        <v>0.17247070469034967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172.57182001416226</v>
      </c>
      <c r="P48" s="9">
        <f t="shared" si="25"/>
        <v>29.763583407538754</v>
      </c>
      <c r="Q48" s="12">
        <f t="shared" si="26"/>
        <v>7.1432600178093004</v>
      </c>
      <c r="R48" s="9">
        <f t="shared" si="27"/>
        <v>14.125500000000001</v>
      </c>
      <c r="S48" s="13">
        <f t="shared" si="28"/>
        <v>0.50569962251313583</v>
      </c>
      <c r="T48" s="2">
        <f t="shared" si="29"/>
        <v>0.43</v>
      </c>
      <c r="U48" s="14">
        <f t="shared" si="30"/>
        <v>0.21745083768064841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0.23305083768064838</v>
      </c>
      <c r="AR48" s="9">
        <f t="shared" si="35"/>
        <v>136.875</v>
      </c>
      <c r="AS48" s="1">
        <f t="shared" si="36"/>
        <v>0.24</v>
      </c>
      <c r="AT48" s="1">
        <f t="shared" si="41"/>
        <v>1514414.1666666667</v>
      </c>
      <c r="AU48" s="1">
        <f t="shared" si="37"/>
        <v>77679336701.72673</v>
      </c>
    </row>
    <row r="49" spans="1:48" x14ac:dyDescent="0.15">
      <c r="C49" s="7">
        <v>7</v>
      </c>
      <c r="D49" s="7">
        <f t="shared" si="38"/>
        <v>21.437445944158402</v>
      </c>
      <c r="E49" s="10">
        <f t="shared" si="39"/>
        <v>18.7721057670208</v>
      </c>
      <c r="F49" s="7" t="s">
        <v>83</v>
      </c>
      <c r="G49" s="1">
        <v>8</v>
      </c>
      <c r="H49" s="9">
        <f t="shared" si="20"/>
        <v>21.437445944158402</v>
      </c>
      <c r="I49" s="9">
        <f t="shared" si="21"/>
        <v>294.58744594415839</v>
      </c>
      <c r="J49" s="9">
        <f t="shared" si="22"/>
        <v>0.23322534391742814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201.66448660662348</v>
      </c>
      <c r="P49" s="9">
        <f t="shared" si="25"/>
        <v>47.033269244761343</v>
      </c>
      <c r="Q49" s="12">
        <f t="shared" si="26"/>
        <v>11.287984618742723</v>
      </c>
      <c r="R49" s="9">
        <f t="shared" si="27"/>
        <v>14.125500000000001</v>
      </c>
      <c r="S49" s="13">
        <f t="shared" si="28"/>
        <v>0.79912106606794253</v>
      </c>
      <c r="T49" s="2">
        <f t="shared" si="29"/>
        <v>0.43</v>
      </c>
      <c r="U49" s="14">
        <f t="shared" si="30"/>
        <v>0.34362205840921528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0.35922205840921528</v>
      </c>
      <c r="AR49" s="9">
        <f t="shared" si="35"/>
        <v>136.875</v>
      </c>
      <c r="AS49" s="1">
        <f t="shared" si="36"/>
        <v>0.24</v>
      </c>
      <c r="AT49" s="1">
        <f t="shared" si="41"/>
        <v>1514414.1666666667</v>
      </c>
      <c r="AU49" s="1">
        <f t="shared" si="37"/>
        <v>119734095374.04906</v>
      </c>
    </row>
    <row r="50" spans="1:48" x14ac:dyDescent="0.15">
      <c r="C50" s="7">
        <v>8</v>
      </c>
      <c r="D50" s="7">
        <f t="shared" si="38"/>
        <v>20.1433193667221</v>
      </c>
      <c r="E50" s="10">
        <f t="shared" si="39"/>
        <v>21.437445944158402</v>
      </c>
      <c r="F50" s="7" t="s">
        <v>83</v>
      </c>
      <c r="G50" s="1">
        <v>9</v>
      </c>
      <c r="H50" s="9">
        <f t="shared" si="20"/>
        <v>20.1433193667221</v>
      </c>
      <c r="I50" s="9">
        <f t="shared" si="21"/>
        <v>293.29331936672207</v>
      </c>
      <c r="J50" s="9">
        <f t="shared" si="22"/>
        <v>0.20157576365250127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213.48746736186212</v>
      </c>
      <c r="P50" s="9">
        <f t="shared" si="25"/>
        <v>43.033899263705798</v>
      </c>
      <c r="Q50" s="12">
        <f t="shared" si="26"/>
        <v>10.328135823289392</v>
      </c>
      <c r="R50" s="9">
        <f t="shared" si="27"/>
        <v>14.125500000000001</v>
      </c>
      <c r="S50" s="13">
        <f t="shared" si="28"/>
        <v>0.73116957440723451</v>
      </c>
      <c r="T50" s="2">
        <f t="shared" si="29"/>
        <v>0.43</v>
      </c>
      <c r="U50" s="14">
        <f t="shared" si="30"/>
        <v>0.31440291699511086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0.33000291699511086</v>
      </c>
      <c r="AR50" s="9">
        <f t="shared" si="35"/>
        <v>136.875</v>
      </c>
      <c r="AS50" s="1">
        <f t="shared" si="36"/>
        <v>0.24</v>
      </c>
      <c r="AT50" s="1">
        <f t="shared" si="41"/>
        <v>1514414.1666666667</v>
      </c>
      <c r="AU50" s="1">
        <f t="shared" si="37"/>
        <v>109994917662.30957</v>
      </c>
    </row>
    <row r="51" spans="1:48" x14ac:dyDescent="0.15">
      <c r="C51" s="7">
        <v>9</v>
      </c>
      <c r="D51" s="7">
        <f t="shared" si="38"/>
        <v>16.770283557727002</v>
      </c>
      <c r="E51" s="10">
        <f t="shared" si="39"/>
        <v>20.1433193667221</v>
      </c>
      <c r="F51" s="7" t="s">
        <v>83</v>
      </c>
      <c r="G51" s="1">
        <v>10</v>
      </c>
      <c r="H51" s="9">
        <f t="shared" si="20"/>
        <v>16.770283557727002</v>
      </c>
      <c r="I51" s="9">
        <f t="shared" si="21"/>
        <v>289.92028355772698</v>
      </c>
      <c r="J51" s="9">
        <f t="shared" si="22"/>
        <v>0.13699253952519944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229.30981809815631</v>
      </c>
      <c r="P51" s="9">
        <f t="shared" si="25"/>
        <v>31.413734319327972</v>
      </c>
      <c r="Q51" s="12">
        <f t="shared" si="26"/>
        <v>7.5392962366387133</v>
      </c>
      <c r="R51" s="9">
        <f t="shared" si="27"/>
        <v>14.125500000000001</v>
      </c>
      <c r="S51" s="13">
        <f t="shared" si="28"/>
        <v>0.53373659244902572</v>
      </c>
      <c r="T51" s="2">
        <f t="shared" si="29"/>
        <v>0.43</v>
      </c>
      <c r="U51" s="14">
        <f t="shared" si="30"/>
        <v>0.22950673475308106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0.24510673475308103</v>
      </c>
      <c r="AR51" s="9">
        <f t="shared" si="35"/>
        <v>136.875</v>
      </c>
      <c r="AS51" s="1">
        <f t="shared" si="36"/>
        <v>0.24</v>
      </c>
      <c r="AT51" s="1">
        <f t="shared" si="41"/>
        <v>1514414.1666666667</v>
      </c>
      <c r="AU51" s="1">
        <f t="shared" si="37"/>
        <v>81697747865.792755</v>
      </c>
    </row>
    <row r="52" spans="1:48" x14ac:dyDescent="0.15">
      <c r="C52" s="7">
        <v>10</v>
      </c>
      <c r="D52" s="7">
        <f t="shared" si="38"/>
        <v>13.4418171119106</v>
      </c>
      <c r="E52" s="10">
        <f t="shared" si="39"/>
        <v>16.770283557727002</v>
      </c>
      <c r="F52" s="7" t="s">
        <v>83</v>
      </c>
      <c r="G52" s="1">
        <v>11</v>
      </c>
      <c r="H52" s="9">
        <f t="shared" si="20"/>
        <v>13.4418171119106</v>
      </c>
      <c r="I52" s="9">
        <f t="shared" si="21"/>
        <v>286.59181711191059</v>
      </c>
      <c r="J52" s="9">
        <f t="shared" si="22"/>
        <v>9.2747329851640928E-2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188.00127958988691</v>
      </c>
      <c r="O52" s="9">
        <f t="shared" si="40"/>
        <v>68.751054188941396</v>
      </c>
      <c r="P52" s="9">
        <f t="shared" si="25"/>
        <v>6.3764767005097873</v>
      </c>
      <c r="Q52" s="12">
        <f t="shared" si="26"/>
        <v>1.5303544081223488</v>
      </c>
      <c r="R52" s="9">
        <f t="shared" si="27"/>
        <v>14.125500000000001</v>
      </c>
      <c r="S52" s="13">
        <f t="shared" si="28"/>
        <v>0.10833983987273715</v>
      </c>
      <c r="T52" s="2">
        <f t="shared" si="29"/>
        <v>0.43</v>
      </c>
      <c r="U52" s="14">
        <f t="shared" si="30"/>
        <v>4.6586131145276974E-2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5.5006131145276971E-2</v>
      </c>
      <c r="AR52" s="9">
        <f t="shared" si="35"/>
        <v>136.875</v>
      </c>
      <c r="AS52" s="1">
        <f t="shared" si="36"/>
        <v>0.24</v>
      </c>
      <c r="AT52" s="1">
        <f t="shared" si="41"/>
        <v>1514414.1666666667</v>
      </c>
      <c r="AU52" s="1">
        <f t="shared" si="37"/>
        <v>18334367833.289734</v>
      </c>
    </row>
    <row r="53" spans="1:48" x14ac:dyDescent="0.15">
      <c r="C53" s="7">
        <v>11</v>
      </c>
      <c r="D53" s="7">
        <f t="shared" si="38"/>
        <v>7.2728318804757199</v>
      </c>
      <c r="E53" s="10">
        <f t="shared" si="39"/>
        <v>13.4418171119106</v>
      </c>
      <c r="F53" s="7" t="s">
        <v>85</v>
      </c>
      <c r="G53" s="1">
        <v>12</v>
      </c>
      <c r="H53" s="9">
        <f t="shared" si="20"/>
        <v>7.2728318804757199</v>
      </c>
      <c r="I53" s="9">
        <f t="shared" si="21"/>
        <v>280.42283188047571</v>
      </c>
      <c r="J53" s="9">
        <f t="shared" si="22"/>
        <v>4.3924849694208096E-2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121.23082748843161</v>
      </c>
      <c r="P53" s="9">
        <f t="shared" si="25"/>
        <v>5.3250458757338297</v>
      </c>
      <c r="Q53" s="12">
        <f t="shared" si="26"/>
        <v>1.2780110101761191</v>
      </c>
      <c r="R53" s="9">
        <f t="shared" si="27"/>
        <v>14.125500000000001</v>
      </c>
      <c r="S53" s="13">
        <f t="shared" si="28"/>
        <v>9.0475452916790128E-2</v>
      </c>
      <c r="T53" s="2">
        <f t="shared" si="29"/>
        <v>0.43</v>
      </c>
      <c r="U53" s="14">
        <f t="shared" si="30"/>
        <v>3.8904444754219752E-2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4.7324444754219749E-2</v>
      </c>
      <c r="AR53" s="9">
        <f t="shared" si="35"/>
        <v>136.875</v>
      </c>
      <c r="AS53" s="1">
        <f t="shared" si="36"/>
        <v>0.24</v>
      </c>
      <c r="AT53" s="1">
        <f t="shared" si="41"/>
        <v>1514414.1666666667</v>
      </c>
      <c r="AU53" s="1">
        <f t="shared" si="37"/>
        <v>15773946641.302084</v>
      </c>
      <c r="AV53" s="1">
        <f>SUM(AU42:AU53)</f>
        <v>533910230485.22632</v>
      </c>
    </row>
    <row r="54" spans="1:48" x14ac:dyDescent="0.15">
      <c r="C54" s="7">
        <v>12</v>
      </c>
      <c r="D54" s="7">
        <f t="shared" si="38"/>
        <v>6.7152664279490004</v>
      </c>
      <c r="E54" s="10">
        <f t="shared" si="39"/>
        <v>7.2728318804757199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6.6270838536451597</v>
      </c>
      <c r="E58" s="7"/>
      <c r="F58" s="7"/>
      <c r="G58" s="1">
        <v>1</v>
      </c>
      <c r="H58" s="9">
        <f t="shared" ref="H58:H69" si="42">E59</f>
        <v>6.6270838536451597</v>
      </c>
      <c r="I58" s="9">
        <f t="shared" ref="I58:I69" si="43">H58+273.15</f>
        <v>279.77708385364514</v>
      </c>
      <c r="J58" s="9">
        <f t="shared" ref="J58:J69" si="44">EXP(($C$15*(I58-$C$13))/($C$16*I58*$C$13))</f>
        <v>4.0542040520840636E-2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4.0447442426292009E-3</v>
      </c>
      <c r="Q58" s="12">
        <f t="shared" ref="Q58:Q69" si="48">P58*$B$60</f>
        <v>7.6850140609954819E-4</v>
      </c>
      <c r="R58" s="9">
        <f t="shared" ref="R58:R69" si="49">L58*$B$60</f>
        <v>1.8955666666666669E-2</v>
      </c>
      <c r="S58" s="13">
        <f t="shared" ref="S58:S69" si="50">Q58/R58</f>
        <v>4.0542040520840636E-2</v>
      </c>
      <c r="T58" s="2">
        <f t="shared" ref="T58:T69" si="51">$B$59/100</f>
        <v>0.01</v>
      </c>
      <c r="U58" s="14">
        <f t="shared" ref="U58:U69" si="52">S58*T58</f>
        <v>4.0542040520840636E-4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1.2405420405208407E-2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592083.33333333337</v>
      </c>
      <c r="AU58" s="1">
        <f t="shared" ref="AU58:AU69" si="58">AT58*10000*AS58*0.67*AR58*AQ58</f>
        <v>93284220.873771667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3.2391947421756799</v>
      </c>
      <c r="E59" s="10">
        <f t="shared" ref="E59:E70" si="60">D58</f>
        <v>6.6270838536451597</v>
      </c>
      <c r="F59" s="7" t="s">
        <v>83</v>
      </c>
      <c r="G59" s="1">
        <v>2</v>
      </c>
      <c r="H59" s="9">
        <f t="shared" si="42"/>
        <v>3.2391947421756799</v>
      </c>
      <c r="I59" s="9">
        <f t="shared" si="43"/>
        <v>276.38919474217568</v>
      </c>
      <c r="J59" s="9">
        <f t="shared" si="44"/>
        <v>2.6463023294501738E-2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0.19548858909070413</v>
      </c>
      <c r="P59" s="9">
        <f t="shared" si="47"/>
        <v>5.1732190869165813E-3</v>
      </c>
      <c r="Q59" s="12">
        <f t="shared" si="48"/>
        <v>9.829116265141504E-4</v>
      </c>
      <c r="R59" s="9">
        <f t="shared" si="49"/>
        <v>1.8955666666666669E-2</v>
      </c>
      <c r="S59" s="13">
        <f t="shared" si="50"/>
        <v>5.1853181626293821E-2</v>
      </c>
      <c r="T59" s="2">
        <f t="shared" si="51"/>
        <v>0.01</v>
      </c>
      <c r="U59" s="14">
        <f t="shared" si="52"/>
        <v>5.1853181626293824E-4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1.2518531816262939E-2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592083.33333333337</v>
      </c>
      <c r="AU59" s="1">
        <f t="shared" si="58"/>
        <v>94134777.284397215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6.5638024164079098</v>
      </c>
      <c r="E60" s="10">
        <f t="shared" si="60"/>
        <v>3.2391947421756799</v>
      </c>
      <c r="F60" s="7" t="s">
        <v>83</v>
      </c>
      <c r="G60" s="1">
        <v>3</v>
      </c>
      <c r="H60" s="9">
        <f t="shared" si="42"/>
        <v>6.5638024164079098</v>
      </c>
      <c r="I60" s="9">
        <f t="shared" si="43"/>
        <v>279.71380241640787</v>
      </c>
      <c r="J60" s="9">
        <f t="shared" si="44"/>
        <v>4.0224087404587355E-2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0.29008203667045418</v>
      </c>
      <c r="P60" s="9">
        <f t="shared" si="47"/>
        <v>1.1668285197533063E-2</v>
      </c>
      <c r="Q60" s="12">
        <f t="shared" si="48"/>
        <v>2.2169741875312822E-3</v>
      </c>
      <c r="R60" s="9">
        <f t="shared" si="49"/>
        <v>1.8955666666666669E-2</v>
      </c>
      <c r="S60" s="13">
        <f t="shared" si="50"/>
        <v>0.11695574872234944</v>
      </c>
      <c r="T60" s="2">
        <f t="shared" si="51"/>
        <v>0.01</v>
      </c>
      <c r="U60" s="14">
        <f t="shared" si="52"/>
        <v>1.1695574872234945E-3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1.3169557487223494E-2</v>
      </c>
      <c r="AR60" s="9">
        <f t="shared" si="56"/>
        <v>9.9766666666666666</v>
      </c>
      <c r="AS60" s="1">
        <f t="shared" si="57"/>
        <v>0.19</v>
      </c>
      <c r="AT60" s="1">
        <f t="shared" si="62"/>
        <v>592083.33333333337</v>
      </c>
      <c r="AU60" s="1">
        <f t="shared" si="58"/>
        <v>99030252.044678792</v>
      </c>
    </row>
    <row r="61" spans="1:48" x14ac:dyDescent="0.15">
      <c r="C61" s="7">
        <v>3</v>
      </c>
      <c r="D61" s="7">
        <f t="shared" si="59"/>
        <v>8.6771980669975797</v>
      </c>
      <c r="E61" s="10">
        <f t="shared" si="60"/>
        <v>6.5638024164079098</v>
      </c>
      <c r="F61" s="7" t="s">
        <v>83</v>
      </c>
      <c r="G61" s="1">
        <v>4</v>
      </c>
      <c r="H61" s="9">
        <f t="shared" si="42"/>
        <v>8.6771980669975797</v>
      </c>
      <c r="I61" s="9">
        <f t="shared" si="43"/>
        <v>281.82719806699754</v>
      </c>
      <c r="J61" s="9">
        <f t="shared" si="44"/>
        <v>5.2221883202359896E-2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0.3781804181395878</v>
      </c>
      <c r="P61" s="9">
        <f t="shared" si="47"/>
        <v>1.9749293625505183E-2</v>
      </c>
      <c r="Q61" s="12">
        <f t="shared" si="48"/>
        <v>3.7523657888459848E-3</v>
      </c>
      <c r="R61" s="9">
        <f t="shared" si="49"/>
        <v>1.8955666666666669E-2</v>
      </c>
      <c r="S61" s="13">
        <f t="shared" si="50"/>
        <v>0.19795483086039273</v>
      </c>
      <c r="T61" s="2">
        <f t="shared" si="51"/>
        <v>0.01</v>
      </c>
      <c r="U61" s="14">
        <f t="shared" si="52"/>
        <v>1.9795483086039274E-3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1.3979548308603928E-2</v>
      </c>
      <c r="AR61" s="9">
        <f t="shared" si="56"/>
        <v>9.9766666666666666</v>
      </c>
      <c r="AS61" s="1">
        <f t="shared" si="57"/>
        <v>0.19</v>
      </c>
      <c r="AT61" s="1">
        <f t="shared" si="62"/>
        <v>592083.33333333337</v>
      </c>
      <c r="AU61" s="1">
        <f t="shared" si="58"/>
        <v>105121086.55244417</v>
      </c>
    </row>
    <row r="62" spans="1:48" x14ac:dyDescent="0.15">
      <c r="C62" s="7">
        <v>4</v>
      </c>
      <c r="D62" s="7">
        <f t="shared" si="59"/>
        <v>10.2420402888872</v>
      </c>
      <c r="E62" s="10">
        <f t="shared" si="60"/>
        <v>8.6771980669975797</v>
      </c>
      <c r="F62" s="7" t="s">
        <v>83</v>
      </c>
      <c r="G62" s="1">
        <v>5</v>
      </c>
      <c r="H62" s="9">
        <f t="shared" si="42"/>
        <v>10.2420402888872</v>
      </c>
      <c r="I62" s="9">
        <f t="shared" si="43"/>
        <v>283.39204028888719</v>
      </c>
      <c r="J62" s="9">
        <f t="shared" si="44"/>
        <v>6.3198092877754464E-2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0.34050956828837847</v>
      </c>
      <c r="O62" s="9">
        <f t="shared" si="61"/>
        <v>0.1176882228923708</v>
      </c>
      <c r="P62" s="9">
        <f t="shared" si="47"/>
        <v>7.4376712409699184E-3</v>
      </c>
      <c r="Q62" s="12">
        <f t="shared" si="48"/>
        <v>1.4131575357842845E-3</v>
      </c>
      <c r="R62" s="9">
        <f t="shared" si="49"/>
        <v>1.8955666666666669E-2</v>
      </c>
      <c r="S62" s="13">
        <f t="shared" si="50"/>
        <v>7.4550663958936697E-2</v>
      </c>
      <c r="T62" s="2">
        <f t="shared" si="51"/>
        <v>0.01</v>
      </c>
      <c r="U62" s="14">
        <f t="shared" si="52"/>
        <v>7.4550663958936698E-4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1.2745506639589368E-2</v>
      </c>
      <c r="AR62" s="9">
        <f t="shared" si="56"/>
        <v>9.9766666666666666</v>
      </c>
      <c r="AS62" s="1">
        <f t="shared" si="57"/>
        <v>0.19</v>
      </c>
      <c r="AT62" s="1">
        <f t="shared" si="62"/>
        <v>592083.33333333337</v>
      </c>
      <c r="AU62" s="1">
        <f t="shared" si="58"/>
        <v>95841544.879558951</v>
      </c>
    </row>
    <row r="63" spans="1:48" x14ac:dyDescent="0.15">
      <c r="C63" s="7">
        <v>5</v>
      </c>
      <c r="D63" s="7">
        <f t="shared" si="59"/>
        <v>12.4249348861443</v>
      </c>
      <c r="E63" s="10">
        <f t="shared" si="60"/>
        <v>10.2420402888872</v>
      </c>
      <c r="F63" s="7" t="s">
        <v>85</v>
      </c>
      <c r="G63" s="1">
        <v>6</v>
      </c>
      <c r="H63" s="9">
        <f t="shared" si="42"/>
        <v>12.4249348861443</v>
      </c>
      <c r="I63" s="9">
        <f t="shared" si="43"/>
        <v>285.57493488614426</v>
      </c>
      <c r="J63" s="9">
        <f t="shared" si="44"/>
        <v>8.2179180013929973E-2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0.21001721831806755</v>
      </c>
      <c r="P63" s="9">
        <f t="shared" si="47"/>
        <v>1.7259042790185305E-2</v>
      </c>
      <c r="Q63" s="12">
        <f t="shared" si="48"/>
        <v>3.2792181301352081E-3</v>
      </c>
      <c r="R63" s="9">
        <f t="shared" si="49"/>
        <v>1.8955666666666669E-2</v>
      </c>
      <c r="S63" s="13">
        <f t="shared" si="50"/>
        <v>0.17299408075695261</v>
      </c>
      <c r="T63" s="2">
        <f t="shared" si="51"/>
        <v>0.01</v>
      </c>
      <c r="U63" s="14">
        <f t="shared" si="52"/>
        <v>1.7299408075695261E-3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1.3729940807569526E-2</v>
      </c>
      <c r="AR63" s="9">
        <f t="shared" si="56"/>
        <v>9.9766666666666666</v>
      </c>
      <c r="AS63" s="1">
        <f t="shared" si="57"/>
        <v>0.19</v>
      </c>
      <c r="AT63" s="1">
        <f t="shared" si="62"/>
        <v>592083.33333333337</v>
      </c>
      <c r="AU63" s="1">
        <f t="shared" si="58"/>
        <v>103244129.5048243</v>
      </c>
    </row>
    <row r="64" spans="1:48" x14ac:dyDescent="0.15">
      <c r="C64" s="7">
        <v>6</v>
      </c>
      <c r="D64" s="7">
        <f t="shared" si="59"/>
        <v>18.7721057670208</v>
      </c>
      <c r="E64" s="10">
        <f t="shared" si="60"/>
        <v>12.4249348861443</v>
      </c>
      <c r="F64" s="7" t="s">
        <v>83</v>
      </c>
      <c r="G64" s="1">
        <v>7</v>
      </c>
      <c r="H64" s="9">
        <f t="shared" si="42"/>
        <v>18.7721057670208</v>
      </c>
      <c r="I64" s="9">
        <f t="shared" si="43"/>
        <v>291.92210576702075</v>
      </c>
      <c r="J64" s="9">
        <f t="shared" si="44"/>
        <v>0.17247070469034967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0.29252484219454888</v>
      </c>
      <c r="P64" s="9">
        <f t="shared" si="47"/>
        <v>5.0451965672727181E-2</v>
      </c>
      <c r="Q64" s="12">
        <f t="shared" si="48"/>
        <v>9.5858734778181652E-3</v>
      </c>
      <c r="R64" s="9">
        <f t="shared" si="49"/>
        <v>1.8955666666666669E-2</v>
      </c>
      <c r="S64" s="13">
        <f t="shared" si="50"/>
        <v>0.50569962251313572</v>
      </c>
      <c r="T64" s="2">
        <f t="shared" si="51"/>
        <v>0.01</v>
      </c>
      <c r="U64" s="14">
        <f t="shared" si="52"/>
        <v>5.0569962251313574E-3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2.5156996225131359E-2</v>
      </c>
      <c r="AR64" s="9">
        <f t="shared" si="56"/>
        <v>9.9766666666666666</v>
      </c>
      <c r="AS64" s="1">
        <f t="shared" si="57"/>
        <v>0.19</v>
      </c>
      <c r="AT64" s="1">
        <f t="shared" si="62"/>
        <v>592083.33333333337</v>
      </c>
      <c r="AU64" s="1">
        <f t="shared" si="58"/>
        <v>189171403.76802644</v>
      </c>
    </row>
    <row r="65" spans="1:48" x14ac:dyDescent="0.15">
      <c r="C65" s="7">
        <v>7</v>
      </c>
      <c r="D65" s="7">
        <f t="shared" si="59"/>
        <v>21.437445944158402</v>
      </c>
      <c r="E65" s="10">
        <f t="shared" si="60"/>
        <v>18.7721057670208</v>
      </c>
      <c r="F65" s="7" t="s">
        <v>83</v>
      </c>
      <c r="G65" s="1">
        <v>8</v>
      </c>
      <c r="H65" s="9">
        <f t="shared" si="42"/>
        <v>21.437445944158402</v>
      </c>
      <c r="I65" s="9">
        <f t="shared" si="43"/>
        <v>294.58744594415839</v>
      </c>
      <c r="J65" s="9">
        <f t="shared" si="44"/>
        <v>0.23322534391742814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0.34183954318848836</v>
      </c>
      <c r="P65" s="9">
        <f t="shared" si="47"/>
        <v>7.972564502471173E-2</v>
      </c>
      <c r="Q65" s="12">
        <f t="shared" si="48"/>
        <v>1.5147872554695229E-2</v>
      </c>
      <c r="R65" s="9">
        <f t="shared" si="49"/>
        <v>1.8955666666666669E-2</v>
      </c>
      <c r="S65" s="13">
        <f t="shared" si="50"/>
        <v>0.79912106606794242</v>
      </c>
      <c r="T65" s="2">
        <f t="shared" si="51"/>
        <v>0.01</v>
      </c>
      <c r="U65" s="14">
        <f t="shared" si="52"/>
        <v>7.9912106606794247E-3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2.8091210660679426E-2</v>
      </c>
      <c r="AR65" s="9">
        <f t="shared" si="56"/>
        <v>9.9766666666666666</v>
      </c>
      <c r="AS65" s="1">
        <f t="shared" si="57"/>
        <v>0.19</v>
      </c>
      <c r="AT65" s="1">
        <f t="shared" si="62"/>
        <v>592083.33333333337</v>
      </c>
      <c r="AU65" s="1">
        <f t="shared" si="58"/>
        <v>211235622.35603625</v>
      </c>
    </row>
    <row r="66" spans="1:48" x14ac:dyDescent="0.15">
      <c r="C66" s="7">
        <v>8</v>
      </c>
      <c r="D66" s="7">
        <f t="shared" si="59"/>
        <v>20.1433193667221</v>
      </c>
      <c r="E66" s="10">
        <f t="shared" si="60"/>
        <v>21.437445944158402</v>
      </c>
      <c r="F66" s="7" t="s">
        <v>83</v>
      </c>
      <c r="G66" s="1">
        <v>9</v>
      </c>
      <c r="H66" s="9">
        <f t="shared" si="42"/>
        <v>20.1433193667221</v>
      </c>
      <c r="I66" s="9">
        <f t="shared" si="43"/>
        <v>293.29331936672207</v>
      </c>
      <c r="J66" s="9">
        <f t="shared" si="44"/>
        <v>0.20157576365250127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0.36188056483044329</v>
      </c>
      <c r="P66" s="9">
        <f t="shared" si="47"/>
        <v>7.2946351206695098E-2</v>
      </c>
      <c r="Q66" s="12">
        <f t="shared" si="48"/>
        <v>1.3859806729272069E-2</v>
      </c>
      <c r="R66" s="9">
        <f t="shared" si="49"/>
        <v>1.8955666666666669E-2</v>
      </c>
      <c r="S66" s="13">
        <f t="shared" si="50"/>
        <v>0.7311695744072344</v>
      </c>
      <c r="T66" s="2">
        <f t="shared" si="51"/>
        <v>0.01</v>
      </c>
      <c r="U66" s="14">
        <f t="shared" si="52"/>
        <v>7.3116957440723445E-3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2.7411695744072345E-2</v>
      </c>
      <c r="AR66" s="9">
        <f t="shared" si="56"/>
        <v>9.9766666666666666</v>
      </c>
      <c r="AS66" s="1">
        <f t="shared" si="57"/>
        <v>0.19</v>
      </c>
      <c r="AT66" s="1">
        <f t="shared" si="62"/>
        <v>592083.33333333337</v>
      </c>
      <c r="AU66" s="1">
        <f t="shared" si="58"/>
        <v>206125918.89599195</v>
      </c>
    </row>
    <row r="67" spans="1:48" x14ac:dyDescent="0.15">
      <c r="C67" s="7">
        <v>9</v>
      </c>
      <c r="D67" s="7">
        <f t="shared" si="59"/>
        <v>16.770283557727002</v>
      </c>
      <c r="E67" s="10">
        <f t="shared" si="60"/>
        <v>20.1433193667221</v>
      </c>
      <c r="F67" s="7" t="s">
        <v>83</v>
      </c>
      <c r="G67" s="1">
        <v>10</v>
      </c>
      <c r="H67" s="9">
        <f t="shared" si="42"/>
        <v>16.770283557727002</v>
      </c>
      <c r="I67" s="9">
        <f t="shared" si="43"/>
        <v>289.92028355772698</v>
      </c>
      <c r="J67" s="9">
        <f t="shared" si="44"/>
        <v>0.13699253952519944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0.38870088029041483</v>
      </c>
      <c r="P67" s="9">
        <f t="shared" si="47"/>
        <v>5.3249120706664467E-2</v>
      </c>
      <c r="Q67" s="12">
        <f t="shared" si="48"/>
        <v>1.0117332934266249E-2</v>
      </c>
      <c r="R67" s="9">
        <f t="shared" si="49"/>
        <v>1.8955666666666669E-2</v>
      </c>
      <c r="S67" s="13">
        <f t="shared" si="50"/>
        <v>0.53373659244902572</v>
      </c>
      <c r="T67" s="2">
        <f t="shared" si="51"/>
        <v>0.01</v>
      </c>
      <c r="U67" s="14">
        <f t="shared" si="52"/>
        <v>5.3373659244902571E-3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2.5437365924490259E-2</v>
      </c>
      <c r="AR67" s="9">
        <f t="shared" si="56"/>
        <v>9.9766666666666666</v>
      </c>
      <c r="AS67" s="1">
        <f t="shared" si="57"/>
        <v>0.19</v>
      </c>
      <c r="AT67" s="1">
        <f t="shared" si="62"/>
        <v>592083.33333333337</v>
      </c>
      <c r="AU67" s="1">
        <f t="shared" si="58"/>
        <v>191279681.28761199</v>
      </c>
    </row>
    <row r="68" spans="1:48" x14ac:dyDescent="0.15">
      <c r="C68" s="7">
        <v>10</v>
      </c>
      <c r="D68" s="7">
        <f t="shared" si="59"/>
        <v>13.4418171119106</v>
      </c>
      <c r="E68" s="10">
        <f t="shared" si="60"/>
        <v>16.770283557727002</v>
      </c>
      <c r="F68" s="7" t="s">
        <v>83</v>
      </c>
      <c r="G68" s="1">
        <v>11</v>
      </c>
      <c r="H68" s="9">
        <f t="shared" si="42"/>
        <v>13.4418171119106</v>
      </c>
      <c r="I68" s="9">
        <f t="shared" si="43"/>
        <v>286.59181711191059</v>
      </c>
      <c r="J68" s="9">
        <f t="shared" si="44"/>
        <v>9.2747329851640928E-2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0.31867917160456283</v>
      </c>
      <c r="O68" s="9">
        <f t="shared" si="61"/>
        <v>0.11653925464585418</v>
      </c>
      <c r="P68" s="9">
        <f t="shared" si="47"/>
        <v>1.0808704691303416E-2</v>
      </c>
      <c r="Q68" s="12">
        <f t="shared" si="48"/>
        <v>2.0536538913476492E-3</v>
      </c>
      <c r="R68" s="9">
        <f t="shared" si="49"/>
        <v>1.8955666666666669E-2</v>
      </c>
      <c r="S68" s="13">
        <f t="shared" si="50"/>
        <v>0.10833983987273721</v>
      </c>
      <c r="T68" s="2">
        <f t="shared" si="51"/>
        <v>0.01</v>
      </c>
      <c r="U68" s="14">
        <f t="shared" si="52"/>
        <v>1.083398398727372E-3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1.3083398398727372E-2</v>
      </c>
      <c r="AR68" s="9">
        <f t="shared" si="56"/>
        <v>9.9766666666666666</v>
      </c>
      <c r="AS68" s="1">
        <f t="shared" si="57"/>
        <v>0.19</v>
      </c>
      <c r="AT68" s="1">
        <f t="shared" si="62"/>
        <v>592083.33333333337</v>
      </c>
      <c r="AU68" s="1">
        <f t="shared" si="58"/>
        <v>98382367.234730661</v>
      </c>
    </row>
    <row r="69" spans="1:48" x14ac:dyDescent="0.15">
      <c r="C69" s="7">
        <v>11</v>
      </c>
      <c r="D69" s="7">
        <f t="shared" si="59"/>
        <v>7.2728318804757199</v>
      </c>
      <c r="E69" s="10">
        <f t="shared" si="60"/>
        <v>13.4418171119106</v>
      </c>
      <c r="F69" s="7" t="s">
        <v>85</v>
      </c>
      <c r="G69" s="1">
        <v>12</v>
      </c>
      <c r="H69" s="9">
        <f t="shared" si="42"/>
        <v>7.2728318804757199</v>
      </c>
      <c r="I69" s="9">
        <f t="shared" si="43"/>
        <v>280.42283188047571</v>
      </c>
      <c r="J69" s="9">
        <f t="shared" si="44"/>
        <v>4.3924849694208096E-2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0.20549721662121745</v>
      </c>
      <c r="P69" s="9">
        <f t="shared" si="47"/>
        <v>9.0264343526650984E-3</v>
      </c>
      <c r="Q69" s="12">
        <f t="shared" si="48"/>
        <v>1.7150225270063687E-3</v>
      </c>
      <c r="R69" s="9">
        <f t="shared" si="49"/>
        <v>1.8955666666666669E-2</v>
      </c>
      <c r="S69" s="13">
        <f t="shared" si="50"/>
        <v>9.0475452916790156E-2</v>
      </c>
      <c r="T69" s="2">
        <f t="shared" si="51"/>
        <v>0.01</v>
      </c>
      <c r="U69" s="14">
        <f t="shared" si="52"/>
        <v>9.0475452916790157E-4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1.2904754529167901E-2</v>
      </c>
      <c r="AR69" s="9">
        <f t="shared" si="56"/>
        <v>9.9766666666666666</v>
      </c>
      <c r="AS69" s="1">
        <f t="shared" si="57"/>
        <v>0.19</v>
      </c>
      <c r="AT69" s="1">
        <f t="shared" si="62"/>
        <v>592083.33333333337</v>
      </c>
      <c r="AU69" s="1">
        <f t="shared" si="58"/>
        <v>97039030.722028986</v>
      </c>
      <c r="AV69" s="1">
        <f>SUM(AU58:AU69)</f>
        <v>1583890035.4041014</v>
      </c>
    </row>
    <row r="70" spans="1:48" x14ac:dyDescent="0.15">
      <c r="C70" s="7">
        <v>12</v>
      </c>
      <c r="D70" s="7">
        <f t="shared" si="59"/>
        <v>6.7152664279490004</v>
      </c>
      <c r="E70" s="10">
        <f t="shared" si="60"/>
        <v>7.2728318804757199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6.6270838536451597</v>
      </c>
      <c r="E73" s="7"/>
      <c r="F73" s="7"/>
      <c r="G73" s="1">
        <v>1</v>
      </c>
      <c r="H73" s="9">
        <f t="shared" ref="H73:H84" si="63">E74</f>
        <v>6.6270838536451597</v>
      </c>
      <c r="I73" s="9">
        <f t="shared" ref="I73:I84" si="64">H73+273.15</f>
        <v>279.77708385364514</v>
      </c>
      <c r="J73" s="9">
        <f t="shared" ref="J73:J84" si="65">EXP(($C$15*(I73-$C$13))/($C$16*I73*$C$13))</f>
        <v>4.0542040520840636E-2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4.4393534370320504E-3</v>
      </c>
      <c r="Q73" s="12">
        <f t="shared" ref="Q73:Q84" si="69">P73*$B$75</f>
        <v>7.9908361866576902E-4</v>
      </c>
      <c r="R73" s="9">
        <f t="shared" ref="R73:R84" si="70">L73*$B$75</f>
        <v>1.9710000000000002E-2</v>
      </c>
      <c r="S73" s="13">
        <f t="shared" ref="S73:S84" si="71">Q73/R73</f>
        <v>4.0542040520840636E-2</v>
      </c>
      <c r="T73" s="2">
        <f t="shared" ref="T73:T84" si="72">$B$74/100</f>
        <v>0.01</v>
      </c>
      <c r="U73" s="14">
        <f t="shared" ref="U73:U84" si="73">S73*T73</f>
        <v>4.0542040520840636E-4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1.3005420405208407E-2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103500</v>
      </c>
      <c r="AU73" s="1">
        <f t="shared" ref="AU73:AU84" si="79">AT73*10000*AS73*0.67*AR73*AQ73</f>
        <v>17775677.90536378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3.2391947421756799</v>
      </c>
      <c r="E74" s="10">
        <f t="shared" ref="E74:E85" si="81">D73</f>
        <v>6.6270838536451597</v>
      </c>
      <c r="F74" s="7" t="s">
        <v>83</v>
      </c>
      <c r="G74" s="1">
        <v>2</v>
      </c>
      <c r="H74" s="9">
        <f t="shared" si="63"/>
        <v>3.2391947421756799</v>
      </c>
      <c r="I74" s="9">
        <f t="shared" si="64"/>
        <v>276.38919474217568</v>
      </c>
      <c r="J74" s="9">
        <f t="shared" si="65"/>
        <v>2.6463023294501738E-2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0.21456064656296797</v>
      </c>
      <c r="P74" s="9">
        <f t="shared" si="68"/>
        <v>5.6779233880791752E-3</v>
      </c>
      <c r="Q74" s="12">
        <f t="shared" si="69"/>
        <v>1.0220262098542515E-3</v>
      </c>
      <c r="R74" s="9">
        <f t="shared" si="70"/>
        <v>1.9710000000000002E-2</v>
      </c>
      <c r="S74" s="13">
        <f t="shared" si="71"/>
        <v>5.1853181626293827E-2</v>
      </c>
      <c r="T74" s="2">
        <f t="shared" si="72"/>
        <v>0.01</v>
      </c>
      <c r="U74" s="14">
        <f t="shared" si="73"/>
        <v>5.1853181626293824E-4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1.3118531816262938E-2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103500</v>
      </c>
      <c r="AU74" s="1">
        <f t="shared" si="79"/>
        <v>17930277.445223436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6.5638024164079098</v>
      </c>
      <c r="E75" s="10">
        <f t="shared" si="81"/>
        <v>3.2391947421756799</v>
      </c>
      <c r="F75" s="7" t="s">
        <v>83</v>
      </c>
      <c r="G75" s="1">
        <v>3</v>
      </c>
      <c r="H75" s="9">
        <f t="shared" si="63"/>
        <v>6.5638024164079098</v>
      </c>
      <c r="I75" s="9">
        <f t="shared" si="64"/>
        <v>279.71380241640787</v>
      </c>
      <c r="J75" s="9">
        <f t="shared" si="65"/>
        <v>4.0224087404587355E-2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0.3183827231748888</v>
      </c>
      <c r="P75" s="9">
        <f t="shared" si="68"/>
        <v>1.2806654485097267E-2</v>
      </c>
      <c r="Q75" s="12">
        <f t="shared" si="69"/>
        <v>2.3051978073175081E-3</v>
      </c>
      <c r="R75" s="9">
        <f t="shared" si="70"/>
        <v>1.9710000000000002E-2</v>
      </c>
      <c r="S75" s="13">
        <f t="shared" si="71"/>
        <v>0.11695574872234946</v>
      </c>
      <c r="T75" s="2">
        <f t="shared" si="72"/>
        <v>0.01</v>
      </c>
      <c r="U75" s="14">
        <f t="shared" si="73"/>
        <v>1.1695574872234945E-3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1.3769557487223494E-2</v>
      </c>
      <c r="AR75" s="9">
        <f t="shared" si="77"/>
        <v>10.950000000000001</v>
      </c>
      <c r="AS75" s="1">
        <f t="shared" si="78"/>
        <v>0.18</v>
      </c>
      <c r="AT75" s="1">
        <f t="shared" si="83"/>
        <v>103500</v>
      </c>
      <c r="AU75" s="1">
        <f t="shared" si="79"/>
        <v>18820092.78948433</v>
      </c>
    </row>
    <row r="76" spans="1:48" x14ac:dyDescent="0.15">
      <c r="C76" s="7">
        <v>3</v>
      </c>
      <c r="D76" s="7">
        <f t="shared" si="80"/>
        <v>8.6771980669975797</v>
      </c>
      <c r="E76" s="10">
        <f t="shared" si="81"/>
        <v>6.5638024164079098</v>
      </c>
      <c r="F76" s="7" t="s">
        <v>83</v>
      </c>
      <c r="G76" s="1">
        <v>4</v>
      </c>
      <c r="H76" s="9">
        <f t="shared" si="63"/>
        <v>8.6771980669975797</v>
      </c>
      <c r="I76" s="9">
        <f t="shared" si="64"/>
        <v>281.82719806699754</v>
      </c>
      <c r="J76" s="9">
        <f t="shared" si="65"/>
        <v>5.2221883202359896E-2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0.41507606868979158</v>
      </c>
      <c r="P76" s="9">
        <f t="shared" si="68"/>
        <v>2.167605397921301E-2</v>
      </c>
      <c r="Q76" s="12">
        <f t="shared" si="69"/>
        <v>3.9016897162583416E-3</v>
      </c>
      <c r="R76" s="9">
        <f t="shared" si="70"/>
        <v>1.9710000000000002E-2</v>
      </c>
      <c r="S76" s="13">
        <f t="shared" si="71"/>
        <v>0.19795483086039276</v>
      </c>
      <c r="T76" s="2">
        <f t="shared" si="72"/>
        <v>0.01</v>
      </c>
      <c r="U76" s="14">
        <f t="shared" si="73"/>
        <v>1.9795483086039274E-3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1.4579548308603928E-2</v>
      </c>
      <c r="AR76" s="9">
        <f t="shared" si="77"/>
        <v>10.950000000000001</v>
      </c>
      <c r="AS76" s="1">
        <f t="shared" si="78"/>
        <v>0.18</v>
      </c>
      <c r="AT76" s="1">
        <f t="shared" si="83"/>
        <v>103500</v>
      </c>
      <c r="AU76" s="1">
        <f t="shared" si="79"/>
        <v>19927180.103739351</v>
      </c>
    </row>
    <row r="77" spans="1:48" x14ac:dyDescent="0.15">
      <c r="C77" s="7">
        <v>4</v>
      </c>
      <c r="D77" s="7">
        <f t="shared" si="80"/>
        <v>10.2420402888872</v>
      </c>
      <c r="E77" s="10">
        <f t="shared" si="81"/>
        <v>8.6771980669975797</v>
      </c>
      <c r="F77" s="7" t="s">
        <v>83</v>
      </c>
      <c r="G77" s="1">
        <v>5</v>
      </c>
      <c r="H77" s="9">
        <f t="shared" si="63"/>
        <v>10.2420402888872</v>
      </c>
      <c r="I77" s="9">
        <f t="shared" si="64"/>
        <v>283.39204028888719</v>
      </c>
      <c r="J77" s="9">
        <f t="shared" si="65"/>
        <v>6.3198092877754464E-2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0.37373001397504962</v>
      </c>
      <c r="O77" s="9">
        <f t="shared" si="82"/>
        <v>0.12917000073552892</v>
      </c>
      <c r="P77" s="9">
        <f t="shared" si="68"/>
        <v>8.1632977035035695E-3</v>
      </c>
      <c r="Q77" s="12">
        <f t="shared" si="69"/>
        <v>1.4693935866306425E-3</v>
      </c>
      <c r="R77" s="9">
        <f t="shared" si="70"/>
        <v>1.9710000000000002E-2</v>
      </c>
      <c r="S77" s="13">
        <f t="shared" si="71"/>
        <v>7.4550663958936697E-2</v>
      </c>
      <c r="T77" s="2">
        <f t="shared" si="72"/>
        <v>0.01</v>
      </c>
      <c r="U77" s="14">
        <f t="shared" si="73"/>
        <v>7.4550663958936698E-4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1.3345506639589368E-2</v>
      </c>
      <c r="AR77" s="9">
        <f t="shared" si="77"/>
        <v>10.950000000000001</v>
      </c>
      <c r="AS77" s="1">
        <f t="shared" si="78"/>
        <v>0.18</v>
      </c>
      <c r="AT77" s="1">
        <f t="shared" si="83"/>
        <v>103500</v>
      </c>
      <c r="AU77" s="1">
        <f t="shared" si="79"/>
        <v>18240504.352649022</v>
      </c>
    </row>
    <row r="78" spans="1:48" x14ac:dyDescent="0.15">
      <c r="C78" s="7">
        <v>5</v>
      </c>
      <c r="D78" s="7">
        <f t="shared" si="80"/>
        <v>12.4249348861443</v>
      </c>
      <c r="E78" s="10">
        <f t="shared" si="81"/>
        <v>10.2420402888872</v>
      </c>
      <c r="F78" s="7" t="s">
        <v>85</v>
      </c>
      <c r="G78" s="1">
        <v>6</v>
      </c>
      <c r="H78" s="9">
        <f t="shared" si="63"/>
        <v>12.4249348861443</v>
      </c>
      <c r="I78" s="9">
        <f t="shared" si="64"/>
        <v>285.57493488614426</v>
      </c>
      <c r="J78" s="9">
        <f t="shared" si="65"/>
        <v>8.2179180013929973E-2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0.23050670303202536</v>
      </c>
      <c r="P78" s="9">
        <f t="shared" si="68"/>
        <v>1.8942851842886309E-2</v>
      </c>
      <c r="Q78" s="12">
        <f t="shared" si="69"/>
        <v>3.4097133317195355E-3</v>
      </c>
      <c r="R78" s="9">
        <f t="shared" si="70"/>
        <v>1.9710000000000002E-2</v>
      </c>
      <c r="S78" s="13">
        <f t="shared" si="71"/>
        <v>0.17299408075695258</v>
      </c>
      <c r="T78" s="2">
        <f t="shared" si="72"/>
        <v>0.01</v>
      </c>
      <c r="U78" s="14">
        <f t="shared" si="73"/>
        <v>1.7299408075695259E-3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1.4329940807569526E-2</v>
      </c>
      <c r="AR78" s="9">
        <f t="shared" si="77"/>
        <v>10.950000000000001</v>
      </c>
      <c r="AS78" s="1">
        <f t="shared" si="78"/>
        <v>0.18</v>
      </c>
      <c r="AT78" s="1">
        <f t="shared" si="83"/>
        <v>103500</v>
      </c>
      <c r="AU78" s="1">
        <f t="shared" si="79"/>
        <v>19586019.079880916</v>
      </c>
    </row>
    <row r="79" spans="1:48" x14ac:dyDescent="0.15">
      <c r="C79" s="7">
        <v>6</v>
      </c>
      <c r="D79" s="7">
        <f t="shared" si="80"/>
        <v>18.7721057670208</v>
      </c>
      <c r="E79" s="10">
        <f t="shared" si="81"/>
        <v>12.4249348861443</v>
      </c>
      <c r="F79" s="7" t="s">
        <v>83</v>
      </c>
      <c r="G79" s="1">
        <v>7</v>
      </c>
      <c r="H79" s="9">
        <f t="shared" si="63"/>
        <v>18.7721057670208</v>
      </c>
      <c r="I79" s="9">
        <f t="shared" si="64"/>
        <v>291.92210576702075</v>
      </c>
      <c r="J79" s="9">
        <f t="shared" si="65"/>
        <v>0.17247070469034967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0.3210638511891391</v>
      </c>
      <c r="P79" s="9">
        <f t="shared" si="68"/>
        <v>5.5374108665188382E-2</v>
      </c>
      <c r="Q79" s="12">
        <f t="shared" si="69"/>
        <v>9.9673395597339089E-3</v>
      </c>
      <c r="R79" s="9">
        <f t="shared" si="70"/>
        <v>1.9710000000000002E-2</v>
      </c>
      <c r="S79" s="13">
        <f t="shared" si="71"/>
        <v>0.50569962251313583</v>
      </c>
      <c r="T79" s="2">
        <f t="shared" si="72"/>
        <v>0.01</v>
      </c>
      <c r="U79" s="14">
        <f t="shared" si="73"/>
        <v>5.0569962251313582E-3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2.665699622513136E-2</v>
      </c>
      <c r="AR79" s="9">
        <f t="shared" si="77"/>
        <v>10.950000000000001</v>
      </c>
      <c r="AS79" s="1">
        <f t="shared" si="78"/>
        <v>0.18</v>
      </c>
      <c r="AT79" s="1">
        <f t="shared" si="83"/>
        <v>103500</v>
      </c>
      <c r="AU79" s="1">
        <f t="shared" si="79"/>
        <v>36434514.537697487</v>
      </c>
    </row>
    <row r="80" spans="1:48" x14ac:dyDescent="0.15">
      <c r="C80" s="7">
        <v>7</v>
      </c>
      <c r="D80" s="7">
        <f t="shared" si="80"/>
        <v>21.437445944158402</v>
      </c>
      <c r="E80" s="10">
        <f t="shared" si="81"/>
        <v>18.7721057670208</v>
      </c>
      <c r="F80" s="7" t="s">
        <v>83</v>
      </c>
      <c r="G80" s="1">
        <v>8</v>
      </c>
      <c r="H80" s="9">
        <f t="shared" si="63"/>
        <v>21.437445944158402</v>
      </c>
      <c r="I80" s="9">
        <f t="shared" si="64"/>
        <v>294.58744594415839</v>
      </c>
      <c r="J80" s="9">
        <f t="shared" si="65"/>
        <v>0.23322534391742814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0.37518974252395071</v>
      </c>
      <c r="P80" s="9">
        <f t="shared" si="68"/>
        <v>8.7503756734439719E-2</v>
      </c>
      <c r="Q80" s="12">
        <f t="shared" si="69"/>
        <v>1.5750676212199149E-2</v>
      </c>
      <c r="R80" s="9">
        <f t="shared" si="70"/>
        <v>1.9710000000000002E-2</v>
      </c>
      <c r="S80" s="13">
        <f t="shared" si="71"/>
        <v>0.79912106606794253</v>
      </c>
      <c r="T80" s="2">
        <f t="shared" si="72"/>
        <v>0.01</v>
      </c>
      <c r="U80" s="14">
        <f t="shared" si="73"/>
        <v>7.9912106606794247E-3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2.9591210660679428E-2</v>
      </c>
      <c r="AR80" s="9">
        <f t="shared" si="77"/>
        <v>10.950000000000001</v>
      </c>
      <c r="AS80" s="1">
        <f t="shared" si="78"/>
        <v>0.18</v>
      </c>
      <c r="AT80" s="1">
        <f t="shared" si="83"/>
        <v>103500</v>
      </c>
      <c r="AU80" s="1">
        <f t="shared" si="79"/>
        <v>40444969.339349508</v>
      </c>
    </row>
    <row r="81" spans="1:48" x14ac:dyDescent="0.15">
      <c r="C81" s="7">
        <v>8</v>
      </c>
      <c r="D81" s="7">
        <f t="shared" si="80"/>
        <v>20.1433193667221</v>
      </c>
      <c r="E81" s="10">
        <f t="shared" si="81"/>
        <v>21.437445944158402</v>
      </c>
      <c r="F81" s="7" t="s">
        <v>83</v>
      </c>
      <c r="G81" s="1">
        <v>9</v>
      </c>
      <c r="H81" s="9">
        <f t="shared" si="63"/>
        <v>20.1433193667221</v>
      </c>
      <c r="I81" s="9">
        <f t="shared" si="64"/>
        <v>293.29331936672207</v>
      </c>
      <c r="J81" s="9">
        <f t="shared" si="65"/>
        <v>0.20157576365250127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0.39718598578951098</v>
      </c>
      <c r="P81" s="9">
        <f t="shared" si="68"/>
        <v>8.0063068397592196E-2</v>
      </c>
      <c r="Q81" s="12">
        <f t="shared" si="69"/>
        <v>1.4411352311566594E-2</v>
      </c>
      <c r="R81" s="9">
        <f t="shared" si="70"/>
        <v>1.9710000000000002E-2</v>
      </c>
      <c r="S81" s="13">
        <f t="shared" si="71"/>
        <v>0.73116957440723451</v>
      </c>
      <c r="T81" s="2">
        <f t="shared" si="72"/>
        <v>0.01</v>
      </c>
      <c r="U81" s="14">
        <f t="shared" si="73"/>
        <v>7.3116957440723454E-3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2.8911695744072347E-2</v>
      </c>
      <c r="AR81" s="9">
        <f t="shared" si="77"/>
        <v>10.950000000000001</v>
      </c>
      <c r="AS81" s="1">
        <f t="shared" si="78"/>
        <v>0.18</v>
      </c>
      <c r="AT81" s="1">
        <f t="shared" si="83"/>
        <v>103500</v>
      </c>
      <c r="AU81" s="1">
        <f t="shared" si="79"/>
        <v>39516215.180455863</v>
      </c>
    </row>
    <row r="82" spans="1:48" x14ac:dyDescent="0.15">
      <c r="C82" s="7">
        <v>9</v>
      </c>
      <c r="D82" s="7">
        <f t="shared" si="80"/>
        <v>16.770283557727002</v>
      </c>
      <c r="E82" s="10">
        <f t="shared" si="81"/>
        <v>20.1433193667221</v>
      </c>
      <c r="F82" s="7" t="s">
        <v>83</v>
      </c>
      <c r="G82" s="1">
        <v>10</v>
      </c>
      <c r="H82" s="9">
        <f t="shared" si="63"/>
        <v>16.770283557727002</v>
      </c>
      <c r="I82" s="9">
        <f t="shared" si="64"/>
        <v>289.92028355772698</v>
      </c>
      <c r="J82" s="9">
        <f t="shared" si="65"/>
        <v>0.13699253952519944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0.42662291739191877</v>
      </c>
      <c r="P82" s="9">
        <f t="shared" si="68"/>
        <v>5.8444156873168326E-2</v>
      </c>
      <c r="Q82" s="12">
        <f t="shared" si="69"/>
        <v>1.0519948237170298E-2</v>
      </c>
      <c r="R82" s="9">
        <f t="shared" si="70"/>
        <v>1.9710000000000002E-2</v>
      </c>
      <c r="S82" s="13">
        <f t="shared" si="71"/>
        <v>0.53373659244902572</v>
      </c>
      <c r="T82" s="2">
        <f t="shared" si="72"/>
        <v>0.01</v>
      </c>
      <c r="U82" s="14">
        <f t="shared" si="73"/>
        <v>5.3373659244902571E-3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2.693736592449026E-2</v>
      </c>
      <c r="AR82" s="9">
        <f t="shared" si="77"/>
        <v>10.950000000000001</v>
      </c>
      <c r="AS82" s="1">
        <f t="shared" si="78"/>
        <v>0.18</v>
      </c>
      <c r="AT82" s="1">
        <f t="shared" si="83"/>
        <v>103500</v>
      </c>
      <c r="AU82" s="1">
        <f t="shared" si="79"/>
        <v>36817721.02506575</v>
      </c>
    </row>
    <row r="83" spans="1:48" x14ac:dyDescent="0.15">
      <c r="C83" s="7">
        <v>10</v>
      </c>
      <c r="D83" s="7">
        <f t="shared" si="80"/>
        <v>13.4418171119106</v>
      </c>
      <c r="E83" s="10">
        <f t="shared" si="81"/>
        <v>16.770283557727002</v>
      </c>
      <c r="F83" s="7" t="s">
        <v>83</v>
      </c>
      <c r="G83" s="1">
        <v>11</v>
      </c>
      <c r="H83" s="9">
        <f t="shared" si="63"/>
        <v>13.4418171119106</v>
      </c>
      <c r="I83" s="9">
        <f t="shared" si="64"/>
        <v>286.59181711191059</v>
      </c>
      <c r="J83" s="9">
        <f t="shared" si="65"/>
        <v>9.2747329851640928E-2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0.34976982249281291</v>
      </c>
      <c r="O83" s="9">
        <f t="shared" si="82"/>
        <v>0.1279089380259375</v>
      </c>
      <c r="P83" s="9">
        <f t="shared" si="68"/>
        <v>1.1863212466064723E-2</v>
      </c>
      <c r="Q83" s="12">
        <f t="shared" si="69"/>
        <v>2.1353782438916502E-3</v>
      </c>
      <c r="R83" s="9">
        <f t="shared" si="70"/>
        <v>1.9710000000000002E-2</v>
      </c>
      <c r="S83" s="13">
        <f t="shared" si="71"/>
        <v>0.1083398398727372</v>
      </c>
      <c r="T83" s="2">
        <f t="shared" si="72"/>
        <v>0.01</v>
      </c>
      <c r="U83" s="14">
        <f t="shared" si="73"/>
        <v>1.083398398727372E-3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1.3683398398727372E-2</v>
      </c>
      <c r="AR83" s="9">
        <f t="shared" si="77"/>
        <v>10.950000000000001</v>
      </c>
      <c r="AS83" s="1">
        <f t="shared" si="78"/>
        <v>0.18</v>
      </c>
      <c r="AT83" s="1">
        <f t="shared" si="83"/>
        <v>103500</v>
      </c>
      <c r="AU83" s="1">
        <f t="shared" si="79"/>
        <v>18702331.413226668</v>
      </c>
    </row>
    <row r="84" spans="1:48" x14ac:dyDescent="0.15">
      <c r="C84" s="7">
        <v>11</v>
      </c>
      <c r="D84" s="7">
        <f t="shared" si="80"/>
        <v>7.2728318804757199</v>
      </c>
      <c r="E84" s="10">
        <f t="shared" si="81"/>
        <v>13.4418171119106</v>
      </c>
      <c r="F84" s="7" t="s">
        <v>85</v>
      </c>
      <c r="G84" s="1">
        <v>12</v>
      </c>
      <c r="H84" s="9">
        <f t="shared" si="63"/>
        <v>7.2728318804757199</v>
      </c>
      <c r="I84" s="9">
        <f t="shared" si="64"/>
        <v>280.42283188047571</v>
      </c>
      <c r="J84" s="9">
        <f t="shared" si="65"/>
        <v>4.3924849694208096E-2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0.22554572555987279</v>
      </c>
      <c r="P84" s="9">
        <f t="shared" si="68"/>
        <v>9.9070620943885208E-3</v>
      </c>
      <c r="Q84" s="12">
        <f t="shared" si="69"/>
        <v>1.7832711769899337E-3</v>
      </c>
      <c r="R84" s="9">
        <f t="shared" si="70"/>
        <v>1.9710000000000002E-2</v>
      </c>
      <c r="S84" s="13">
        <f t="shared" si="71"/>
        <v>9.0475452916790128E-2</v>
      </c>
      <c r="T84" s="2">
        <f t="shared" si="72"/>
        <v>0.01</v>
      </c>
      <c r="U84" s="14">
        <f t="shared" si="73"/>
        <v>9.0475452916790125E-4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1.3504754529167901E-2</v>
      </c>
      <c r="AR84" s="9">
        <f t="shared" si="77"/>
        <v>10.950000000000001</v>
      </c>
      <c r="AS84" s="1">
        <f t="shared" si="78"/>
        <v>0.18</v>
      </c>
      <c r="AT84" s="1">
        <f t="shared" si="83"/>
        <v>103500</v>
      </c>
      <c r="AU84" s="1">
        <f t="shared" si="79"/>
        <v>18458162.767683674</v>
      </c>
      <c r="AV84" s="1">
        <f>SUM(AU73:AU84)</f>
        <v>302653665.93981981</v>
      </c>
    </row>
    <row r="85" spans="1:48" x14ac:dyDescent="0.15">
      <c r="C85" s="7">
        <v>12</v>
      </c>
      <c r="D85" s="7">
        <f t="shared" si="80"/>
        <v>6.7152664279490004</v>
      </c>
      <c r="E85" s="10">
        <f t="shared" si="81"/>
        <v>7.2728318804757199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6.6270838536451597</v>
      </c>
      <c r="E89" s="7"/>
      <c r="F89" s="7"/>
      <c r="G89" s="1">
        <v>1</v>
      </c>
      <c r="H89" s="9">
        <f t="shared" ref="H89:H100" si="84">E90</f>
        <v>6.6270838536451597</v>
      </c>
      <c r="I89" s="9">
        <f t="shared" ref="I89:I100" si="85">H89+273.15</f>
        <v>279.77708385364514</v>
      </c>
      <c r="J89" s="9">
        <f t="shared" ref="J89:J100" si="86">EXP(($C$15*(I89-$C$13))/($C$16*I89*$C$13))</f>
        <v>4.0542040520840636E-2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0.21508667402420281</v>
      </c>
      <c r="Q89" s="12">
        <f t="shared" ref="Q89:Q100" si="90">P89*$B$91</f>
        <v>9.678900331089127E-2</v>
      </c>
      <c r="R89" s="9">
        <f t="shared" ref="R89:R100" si="91">L89*$B$91</f>
        <v>2.3873737500000001</v>
      </c>
      <c r="S89" s="13">
        <f t="shared" ref="S89:S100" si="92">Q89/R89</f>
        <v>4.0542040520840636E-2</v>
      </c>
      <c r="T89" s="2">
        <f t="shared" ref="T89:T100" si="93">$B$90/100</f>
        <v>0.51</v>
      </c>
      <c r="U89" s="14">
        <f t="shared" ref="U89:U100" si="94">S89*T89</f>
        <v>2.0676440665628723E-2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3.6570946860687056E-2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1125833.3333333333</v>
      </c>
      <c r="AN89" s="1">
        <f t="shared" ref="AN89:AN100" si="98">AM89*10000*AK89*AJ89</f>
        <v>4282999584.5368276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3.2391947421756799</v>
      </c>
      <c r="E90" s="10">
        <f t="shared" ref="E90:E101" si="100">D89</f>
        <v>6.6270838536451597</v>
      </c>
      <c r="F90" s="7" t="s">
        <v>83</v>
      </c>
      <c r="G90" s="1">
        <v>2</v>
      </c>
      <c r="H90" s="9">
        <f t="shared" si="84"/>
        <v>3.2391947421756799</v>
      </c>
      <c r="I90" s="9">
        <f t="shared" si="85"/>
        <v>276.38919474217568</v>
      </c>
      <c r="J90" s="9">
        <f t="shared" si="86"/>
        <v>2.6463023294501738E-2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10.395463325975797</v>
      </c>
      <c r="P90" s="9">
        <f t="shared" si="89"/>
        <v>0.275095388152436</v>
      </c>
      <c r="Q90" s="12">
        <f t="shared" si="90"/>
        <v>0.1237929246685962</v>
      </c>
      <c r="R90" s="9">
        <f t="shared" si="91"/>
        <v>2.3873737500000001</v>
      </c>
      <c r="S90" s="13">
        <f t="shared" si="92"/>
        <v>5.1853181626293827E-2</v>
      </c>
      <c r="T90" s="2">
        <f t="shared" si="93"/>
        <v>0.51</v>
      </c>
      <c r="U90" s="14">
        <f t="shared" si="94"/>
        <v>2.6445122629409852E-2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3.8310204472767069E-2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1125833.3333333333</v>
      </c>
      <c r="AN90" s="1">
        <f t="shared" si="98"/>
        <v>4486692413.6647758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6.5638024164079098</v>
      </c>
      <c r="E91" s="10">
        <f t="shared" si="100"/>
        <v>3.2391947421756799</v>
      </c>
      <c r="F91" s="7" t="s">
        <v>83</v>
      </c>
      <c r="G91" s="1">
        <v>3</v>
      </c>
      <c r="H91" s="9">
        <f t="shared" si="84"/>
        <v>6.5638024164079098</v>
      </c>
      <c r="I91" s="9">
        <f t="shared" si="85"/>
        <v>279.71380241640787</v>
      </c>
      <c r="J91" s="9">
        <f t="shared" si="86"/>
        <v>4.0224087404587355E-2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15.42564293782336</v>
      </c>
      <c r="P91" s="9">
        <f t="shared" si="89"/>
        <v>0.62048240980296254</v>
      </c>
      <c r="Q91" s="12">
        <f t="shared" si="90"/>
        <v>0.27921708441133314</v>
      </c>
      <c r="R91" s="9">
        <f t="shared" si="91"/>
        <v>2.3873737500000001</v>
      </c>
      <c r="S91" s="13">
        <f t="shared" si="92"/>
        <v>0.11695574872234946</v>
      </c>
      <c r="T91" s="2">
        <f t="shared" si="93"/>
        <v>0.51</v>
      </c>
      <c r="U91" s="14">
        <f t="shared" si="94"/>
        <v>5.964743184839822E-2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4.8320700702292066E-2</v>
      </c>
      <c r="AK91" s="9">
        <f t="shared" si="96"/>
        <v>10.4025</v>
      </c>
      <c r="AL91" s="1">
        <f t="shared" si="97"/>
        <v>0.45</v>
      </c>
      <c r="AM91" s="17">
        <f t="shared" si="102"/>
        <v>1125833.3333333333</v>
      </c>
      <c r="AN91" s="1">
        <f t="shared" si="98"/>
        <v>5659069802.6175528</v>
      </c>
    </row>
    <row r="92" spans="1:48" x14ac:dyDescent="0.15">
      <c r="C92" s="7">
        <v>3</v>
      </c>
      <c r="D92" s="7">
        <f t="shared" si="99"/>
        <v>8.6771980669975797</v>
      </c>
      <c r="E92" s="10">
        <f t="shared" si="100"/>
        <v>6.5638024164079098</v>
      </c>
      <c r="F92" s="7" t="s">
        <v>83</v>
      </c>
      <c r="G92" s="1">
        <v>4</v>
      </c>
      <c r="H92" s="9">
        <f t="shared" si="84"/>
        <v>8.6771980669975797</v>
      </c>
      <c r="I92" s="9">
        <f t="shared" si="85"/>
        <v>281.82719806699754</v>
      </c>
      <c r="J92" s="9">
        <f t="shared" si="86"/>
        <v>5.2221883202359896E-2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20.110435528020396</v>
      </c>
      <c r="P92" s="9">
        <f t="shared" si="89"/>
        <v>1.05020481529287</v>
      </c>
      <c r="Q92" s="12">
        <f t="shared" si="90"/>
        <v>0.47259216688179151</v>
      </c>
      <c r="R92" s="9">
        <f t="shared" si="91"/>
        <v>2.3873737500000001</v>
      </c>
      <c r="S92" s="13">
        <f t="shared" si="92"/>
        <v>0.19795483086039273</v>
      </c>
      <c r="T92" s="2">
        <f t="shared" si="93"/>
        <v>0.51</v>
      </c>
      <c r="U92" s="14">
        <f t="shared" si="94"/>
        <v>0.1009569637388003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6.0775524567248287E-2</v>
      </c>
      <c r="AK92" s="9">
        <f t="shared" si="96"/>
        <v>10.4025</v>
      </c>
      <c r="AL92" s="1">
        <f t="shared" si="97"/>
        <v>0.45</v>
      </c>
      <c r="AM92" s="17">
        <f t="shared" si="102"/>
        <v>1125833.3333333333</v>
      </c>
      <c r="AN92" s="1">
        <f t="shared" si="98"/>
        <v>7117714164.2824259</v>
      </c>
    </row>
    <row r="93" spans="1:48" x14ac:dyDescent="0.15">
      <c r="C93" s="7">
        <v>4</v>
      </c>
      <c r="D93" s="7">
        <f t="shared" si="99"/>
        <v>10.2420402888872</v>
      </c>
      <c r="E93" s="10">
        <f t="shared" si="100"/>
        <v>8.6771980669975797</v>
      </c>
      <c r="F93" s="7" t="s">
        <v>83</v>
      </c>
      <c r="G93" s="1">
        <v>5</v>
      </c>
      <c r="H93" s="9">
        <f t="shared" si="84"/>
        <v>10.2420402888872</v>
      </c>
      <c r="I93" s="9">
        <f t="shared" si="85"/>
        <v>283.39204028888719</v>
      </c>
      <c r="J93" s="9">
        <f t="shared" si="86"/>
        <v>6.3198092877754464E-2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18.107219177091153</v>
      </c>
      <c r="O93" s="9">
        <f t="shared" si="101"/>
        <v>6.2582865356363762</v>
      </c>
      <c r="P93" s="9">
        <f t="shared" si="89"/>
        <v>0.39551177373474794</v>
      </c>
      <c r="Q93" s="12">
        <f t="shared" si="90"/>
        <v>0.17798029818063657</v>
      </c>
      <c r="R93" s="9">
        <f t="shared" si="91"/>
        <v>2.3873737500000001</v>
      </c>
      <c r="S93" s="13">
        <f t="shared" si="92"/>
        <v>7.4550663958936697E-2</v>
      </c>
      <c r="T93" s="2">
        <f t="shared" si="93"/>
        <v>0.51</v>
      </c>
      <c r="U93" s="14">
        <f t="shared" si="94"/>
        <v>3.8020838619057716E-2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3.4374282843645902E-2</v>
      </c>
      <c r="AK93" s="9">
        <f t="shared" si="96"/>
        <v>10.4025</v>
      </c>
      <c r="AL93" s="1">
        <f t="shared" si="97"/>
        <v>0.45</v>
      </c>
      <c r="AM93" s="17">
        <f t="shared" si="102"/>
        <v>1125833.3333333333</v>
      </c>
      <c r="AN93" s="1">
        <f t="shared" si="98"/>
        <v>4025737690.0555563</v>
      </c>
    </row>
    <row r="94" spans="1:48" x14ac:dyDescent="0.15">
      <c r="C94" s="7">
        <v>5</v>
      </c>
      <c r="D94" s="7">
        <f t="shared" si="99"/>
        <v>12.4249348861443</v>
      </c>
      <c r="E94" s="10">
        <f t="shared" si="100"/>
        <v>10.2420402888872</v>
      </c>
      <c r="F94" s="7" t="s">
        <v>85</v>
      </c>
      <c r="G94" s="1">
        <v>6</v>
      </c>
      <c r="H94" s="9">
        <f t="shared" si="84"/>
        <v>12.4249348861443</v>
      </c>
      <c r="I94" s="9">
        <f t="shared" si="85"/>
        <v>285.57493488614426</v>
      </c>
      <c r="J94" s="9">
        <f t="shared" si="86"/>
        <v>8.2179180013929973E-2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11.168049761901628</v>
      </c>
      <c r="P94" s="9">
        <f t="shared" si="89"/>
        <v>0.91778117178784169</v>
      </c>
      <c r="Q94" s="12">
        <f t="shared" si="90"/>
        <v>0.41300152730452877</v>
      </c>
      <c r="R94" s="9">
        <f t="shared" si="91"/>
        <v>2.3873737500000001</v>
      </c>
      <c r="S94" s="13">
        <f t="shared" si="92"/>
        <v>0.17299408075695261</v>
      </c>
      <c r="T94" s="2">
        <f t="shared" si="93"/>
        <v>0.51</v>
      </c>
      <c r="U94" s="14">
        <f t="shared" si="94"/>
        <v>8.8226981186045828E-2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5.2729434827592819E-2</v>
      </c>
      <c r="AK94" s="9">
        <f t="shared" si="96"/>
        <v>10.4025</v>
      </c>
      <c r="AL94" s="1">
        <f t="shared" si="97"/>
        <v>0.45</v>
      </c>
      <c r="AM94" s="17">
        <f t="shared" si="102"/>
        <v>1125833.3333333333</v>
      </c>
      <c r="AN94" s="1">
        <f t="shared" si="98"/>
        <v>6175397873.0645018</v>
      </c>
    </row>
    <row r="95" spans="1:48" x14ac:dyDescent="0.15">
      <c r="C95" s="7">
        <v>6</v>
      </c>
      <c r="D95" s="7">
        <f t="shared" si="99"/>
        <v>18.7721057670208</v>
      </c>
      <c r="E95" s="10">
        <f t="shared" si="100"/>
        <v>12.4249348861443</v>
      </c>
      <c r="F95" s="7" t="s">
        <v>83</v>
      </c>
      <c r="G95" s="1">
        <v>7</v>
      </c>
      <c r="H95" s="9">
        <f t="shared" si="84"/>
        <v>18.7721057670208</v>
      </c>
      <c r="I95" s="9">
        <f t="shared" si="85"/>
        <v>291.92210576702075</v>
      </c>
      <c r="J95" s="9">
        <f t="shared" si="86"/>
        <v>0.17247070469034967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15.555543590113787</v>
      </c>
      <c r="P95" s="9">
        <f t="shared" si="89"/>
        <v>2.6828755648283766</v>
      </c>
      <c r="Q95" s="12">
        <f t="shared" si="90"/>
        <v>1.2072940041727696</v>
      </c>
      <c r="R95" s="9">
        <f t="shared" si="91"/>
        <v>2.3873737500000001</v>
      </c>
      <c r="S95" s="13">
        <f t="shared" si="92"/>
        <v>0.50569962251313583</v>
      </c>
      <c r="T95" s="2">
        <f t="shared" si="93"/>
        <v>0.51</v>
      </c>
      <c r="U95" s="14">
        <f t="shared" si="94"/>
        <v>0.25790680748169925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0.12421390245573233</v>
      </c>
      <c r="AK95" s="9">
        <f t="shared" si="96"/>
        <v>10.4025</v>
      </c>
      <c r="AL95" s="1">
        <f t="shared" si="97"/>
        <v>0.45</v>
      </c>
      <c r="AM95" s="17">
        <f t="shared" si="102"/>
        <v>1125833.3333333333</v>
      </c>
      <c r="AN95" s="1">
        <f t="shared" si="98"/>
        <v>14547287895.99638</v>
      </c>
    </row>
    <row r="96" spans="1:48" x14ac:dyDescent="0.15">
      <c r="C96" s="7">
        <v>7</v>
      </c>
      <c r="D96" s="7">
        <f t="shared" si="99"/>
        <v>21.437445944158402</v>
      </c>
      <c r="E96" s="10">
        <f t="shared" si="100"/>
        <v>18.7721057670208</v>
      </c>
      <c r="F96" s="7" t="s">
        <v>83</v>
      </c>
      <c r="G96" s="1">
        <v>8</v>
      </c>
      <c r="H96" s="9">
        <f t="shared" si="84"/>
        <v>21.437445944158402</v>
      </c>
      <c r="I96" s="9">
        <f t="shared" si="85"/>
        <v>294.58744594415839</v>
      </c>
      <c r="J96" s="9">
        <f t="shared" si="86"/>
        <v>0.23322534391742814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18.177943025285412</v>
      </c>
      <c r="P96" s="9">
        <f t="shared" si="89"/>
        <v>4.2395570137836041</v>
      </c>
      <c r="Q96" s="12">
        <f t="shared" si="90"/>
        <v>1.907800656202622</v>
      </c>
      <c r="R96" s="9">
        <f t="shared" si="91"/>
        <v>2.3873737500000001</v>
      </c>
      <c r="S96" s="13">
        <f t="shared" si="92"/>
        <v>0.79912106606794264</v>
      </c>
      <c r="T96" s="2">
        <f t="shared" si="93"/>
        <v>0.51</v>
      </c>
      <c r="U96" s="14">
        <f t="shared" si="94"/>
        <v>0.40755174369465075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0.16933185072393719</v>
      </c>
      <c r="AK96" s="9">
        <f t="shared" si="96"/>
        <v>10.4025</v>
      </c>
      <c r="AL96" s="1">
        <f t="shared" si="97"/>
        <v>0.45</v>
      </c>
      <c r="AM96" s="17">
        <f t="shared" si="102"/>
        <v>1125833.3333333333</v>
      </c>
      <c r="AN96" s="1">
        <f t="shared" si="98"/>
        <v>19831267947.81189</v>
      </c>
    </row>
    <row r="97" spans="1:50" x14ac:dyDescent="0.15">
      <c r="C97" s="7">
        <v>8</v>
      </c>
      <c r="D97" s="7">
        <f t="shared" si="99"/>
        <v>20.1433193667221</v>
      </c>
      <c r="E97" s="10">
        <f t="shared" si="100"/>
        <v>21.437445944158402</v>
      </c>
      <c r="F97" s="7" t="s">
        <v>83</v>
      </c>
      <c r="G97" s="1">
        <v>9</v>
      </c>
      <c r="H97" s="9">
        <f t="shared" si="84"/>
        <v>20.1433193667221</v>
      </c>
      <c r="I97" s="9">
        <f t="shared" si="85"/>
        <v>293.29331936672207</v>
      </c>
      <c r="J97" s="9">
        <f t="shared" si="86"/>
        <v>0.20157576365250127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19.243661011501807</v>
      </c>
      <c r="P97" s="9">
        <f t="shared" si="89"/>
        <v>3.8790556638633418</v>
      </c>
      <c r="Q97" s="12">
        <f t="shared" si="90"/>
        <v>1.7455750487385038</v>
      </c>
      <c r="R97" s="9">
        <f t="shared" si="91"/>
        <v>2.3873737500000001</v>
      </c>
      <c r="S97" s="13">
        <f t="shared" si="92"/>
        <v>0.73116957440723462</v>
      </c>
      <c r="T97" s="2">
        <f t="shared" si="93"/>
        <v>0.51</v>
      </c>
      <c r="U97" s="14">
        <f t="shared" si="94"/>
        <v>0.37289648294768968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0.15888328960872844</v>
      </c>
      <c r="AK97" s="9">
        <f t="shared" si="96"/>
        <v>10.4025</v>
      </c>
      <c r="AL97" s="1">
        <f t="shared" si="97"/>
        <v>0.45</v>
      </c>
      <c r="AM97" s="17">
        <f t="shared" si="102"/>
        <v>1125833.3333333333</v>
      </c>
      <c r="AN97" s="1">
        <f t="shared" si="98"/>
        <v>18607586671.909428</v>
      </c>
    </row>
    <row r="98" spans="1:50" x14ac:dyDescent="0.15">
      <c r="C98" s="7">
        <v>9</v>
      </c>
      <c r="D98" s="7">
        <f t="shared" si="99"/>
        <v>16.770283557727002</v>
      </c>
      <c r="E98" s="10">
        <f t="shared" si="100"/>
        <v>20.1433193667221</v>
      </c>
      <c r="F98" s="7" t="s">
        <v>83</v>
      </c>
      <c r="G98" s="1">
        <v>10</v>
      </c>
      <c r="H98" s="9">
        <f t="shared" si="84"/>
        <v>16.770283557727002</v>
      </c>
      <c r="I98" s="9">
        <f t="shared" si="85"/>
        <v>289.92028355772698</v>
      </c>
      <c r="J98" s="9">
        <f t="shared" si="86"/>
        <v>0.13699253952519944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20.669880347638468</v>
      </c>
      <c r="P98" s="9">
        <f t="shared" si="89"/>
        <v>2.8316194005050059</v>
      </c>
      <c r="Q98" s="12">
        <f t="shared" si="90"/>
        <v>1.2742287302272528</v>
      </c>
      <c r="R98" s="9">
        <f t="shared" si="91"/>
        <v>2.3873737500000001</v>
      </c>
      <c r="S98" s="13">
        <f t="shared" si="92"/>
        <v>0.53373659244902594</v>
      </c>
      <c r="T98" s="2">
        <f t="shared" si="93"/>
        <v>0.51</v>
      </c>
      <c r="U98" s="14">
        <f t="shared" si="94"/>
        <v>0.27220566214900321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0.12531900713792449</v>
      </c>
      <c r="AK98" s="9">
        <f t="shared" si="96"/>
        <v>10.4025</v>
      </c>
      <c r="AL98" s="1">
        <f t="shared" si="97"/>
        <v>0.45</v>
      </c>
      <c r="AM98" s="17">
        <f t="shared" si="102"/>
        <v>1125833.3333333333</v>
      </c>
      <c r="AN98" s="1">
        <f t="shared" si="98"/>
        <v>14676712023.644186</v>
      </c>
    </row>
    <row r="99" spans="1:50" x14ac:dyDescent="0.15">
      <c r="C99" s="7">
        <v>10</v>
      </c>
      <c r="D99" s="7">
        <f t="shared" si="99"/>
        <v>13.4418171119106</v>
      </c>
      <c r="E99" s="10">
        <f t="shared" si="100"/>
        <v>16.770283557727002</v>
      </c>
      <c r="F99" s="7" t="s">
        <v>83</v>
      </c>
      <c r="G99" s="1">
        <v>11</v>
      </c>
      <c r="H99" s="9">
        <f t="shared" si="84"/>
        <v>13.4418171119106</v>
      </c>
      <c r="I99" s="9">
        <f t="shared" si="85"/>
        <v>286.59181711191059</v>
      </c>
      <c r="J99" s="9">
        <f t="shared" si="86"/>
        <v>9.2747329851640928E-2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16.946347899776789</v>
      </c>
      <c r="O99" s="9">
        <f t="shared" si="101"/>
        <v>6.1971880473566756</v>
      </c>
      <c r="P99" s="9">
        <f t="shared" si="89"/>
        <v>0.57477264398083616</v>
      </c>
      <c r="Q99" s="12">
        <f t="shared" si="90"/>
        <v>0.25864768979137626</v>
      </c>
      <c r="R99" s="9">
        <f t="shared" si="91"/>
        <v>2.3873737500000001</v>
      </c>
      <c r="S99" s="13">
        <f t="shared" si="92"/>
        <v>0.10833983987273725</v>
      </c>
      <c r="T99" s="2">
        <f t="shared" si="93"/>
        <v>0.51</v>
      </c>
      <c r="U99" s="14">
        <f t="shared" si="94"/>
        <v>5.5253318335096002E-2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4.6995875478031447E-2</v>
      </c>
      <c r="AK99" s="9">
        <f t="shared" si="96"/>
        <v>10.4025</v>
      </c>
      <c r="AL99" s="1">
        <f t="shared" si="97"/>
        <v>0.45</v>
      </c>
      <c r="AM99" s="17">
        <f t="shared" si="102"/>
        <v>1125833.3333333333</v>
      </c>
      <c r="AN99" s="1">
        <f t="shared" si="98"/>
        <v>5503913144.8830004</v>
      </c>
    </row>
    <row r="100" spans="1:50" x14ac:dyDescent="0.15">
      <c r="C100" s="7">
        <v>11</v>
      </c>
      <c r="D100" s="7">
        <f t="shared" si="99"/>
        <v>7.2728318804757199</v>
      </c>
      <c r="E100" s="10">
        <f t="shared" si="100"/>
        <v>13.4418171119106</v>
      </c>
      <c r="F100" s="7" t="s">
        <v>85</v>
      </c>
      <c r="G100" s="1">
        <v>12</v>
      </c>
      <c r="H100" s="9">
        <f t="shared" si="84"/>
        <v>7.2728318804757199</v>
      </c>
      <c r="I100" s="9">
        <f t="shared" si="85"/>
        <v>280.42283188047571</v>
      </c>
      <c r="J100" s="9">
        <f t="shared" si="86"/>
        <v>4.3924849694208096E-2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10.92769040337584</v>
      </c>
      <c r="P100" s="9">
        <f t="shared" si="89"/>
        <v>0.47999715847312396</v>
      </c>
      <c r="Q100" s="12">
        <f t="shared" si="90"/>
        <v>0.21599872131290579</v>
      </c>
      <c r="R100" s="9">
        <f t="shared" si="91"/>
        <v>2.3873737500000001</v>
      </c>
      <c r="S100" s="13">
        <f t="shared" si="92"/>
        <v>9.0475452916790169E-2</v>
      </c>
      <c r="T100" s="2">
        <f t="shared" si="93"/>
        <v>0.51</v>
      </c>
      <c r="U100" s="14">
        <f t="shared" si="94"/>
        <v>4.6142480987562989E-2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4.4248958017750237E-2</v>
      </c>
      <c r="AK100" s="9">
        <f t="shared" si="96"/>
        <v>10.4025</v>
      </c>
      <c r="AL100" s="1">
        <f t="shared" si="97"/>
        <v>0.45</v>
      </c>
      <c r="AM100" s="17">
        <f t="shared" si="102"/>
        <v>1125833.3333333333</v>
      </c>
      <c r="AN100" s="1">
        <f t="shared" si="98"/>
        <v>5182208421.56919</v>
      </c>
      <c r="AO100" s="1">
        <f>SUM(AN89:AN100)</f>
        <v>110096587634.03569</v>
      </c>
    </row>
    <row r="101" spans="1:50" x14ac:dyDescent="0.15">
      <c r="C101" s="7">
        <v>12</v>
      </c>
      <c r="D101" s="7">
        <f t="shared" si="99"/>
        <v>6.7152664279490004</v>
      </c>
      <c r="E101" s="10">
        <f t="shared" si="100"/>
        <v>7.2728318804757199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6.6270838536451597</v>
      </c>
      <c r="E105" s="7"/>
      <c r="F105" s="7"/>
      <c r="G105" s="1">
        <v>1</v>
      </c>
      <c r="H105" s="9">
        <f t="shared" ref="H105:H116" si="103">E106</f>
        <v>6.6270838536451597</v>
      </c>
      <c r="I105" s="9">
        <f t="shared" ref="I105:I116" si="104">H105+273.15</f>
        <v>279.77708385364514</v>
      </c>
      <c r="J105" s="9">
        <f t="shared" ref="J105:J116" si="105">EXP(($C$15*(I105-$C$13))/($C$16*I105*$C$13))</f>
        <v>4.0542040520840636E-2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2.6266791079305886E-2</v>
      </c>
      <c r="Q105" s="12">
        <f t="shared" ref="Q105:Q116" si="109">P105*$B$107</f>
        <v>7.8800373237917654E-3</v>
      </c>
      <c r="R105" s="9">
        <f t="shared" ref="R105:R116" si="110">L105*$B$107</f>
        <v>0.19436706250000002</v>
      </c>
      <c r="S105" s="13">
        <f t="shared" ref="S105:S116" si="111">Q105/R105</f>
        <v>4.0542040520840636E-2</v>
      </c>
      <c r="T105" s="2">
        <f t="shared" ref="T105:T116" si="112">$B$106/100</f>
        <v>0.01</v>
      </c>
      <c r="U105" s="14">
        <f t="shared" ref="U105:U116" si="113">S105*T105</f>
        <v>4.0542040520840636E-4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5.8954204052084061E-3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3.2391947421756799</v>
      </c>
      <c r="E106" s="10">
        <f t="shared" ref="E106:E117" si="121">D105</f>
        <v>6.6270838536451597</v>
      </c>
      <c r="F106" s="7" t="s">
        <v>83</v>
      </c>
      <c r="G106" s="1">
        <v>2</v>
      </c>
      <c r="H106" s="9">
        <f t="shared" si="103"/>
        <v>3.2391947421756799</v>
      </c>
      <c r="I106" s="9">
        <f t="shared" si="104"/>
        <v>276.38919474217568</v>
      </c>
      <c r="J106" s="9">
        <f t="shared" si="105"/>
        <v>2.6463023294501738E-2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1.2695136255873609</v>
      </c>
      <c r="P106" s="9">
        <f t="shared" si="108"/>
        <v>3.3595168646605687E-2</v>
      </c>
      <c r="Q106" s="12">
        <f t="shared" si="109"/>
        <v>1.0078550593981706E-2</v>
      </c>
      <c r="R106" s="9">
        <f t="shared" si="110"/>
        <v>0.19436706250000002</v>
      </c>
      <c r="S106" s="13">
        <f t="shared" si="111"/>
        <v>5.1853181626293834E-2</v>
      </c>
      <c r="T106" s="2">
        <f t="shared" si="112"/>
        <v>0.01</v>
      </c>
      <c r="U106" s="14">
        <f t="shared" si="113"/>
        <v>5.1853181626293834E-4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6.0085318162629384E-3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6.5638024164079098</v>
      </c>
      <c r="E107" s="10">
        <f t="shared" si="121"/>
        <v>3.2391947421756799</v>
      </c>
      <c r="F107" s="7" t="s">
        <v>83</v>
      </c>
      <c r="G107" s="1">
        <v>3</v>
      </c>
      <c r="H107" s="9">
        <f t="shared" si="103"/>
        <v>6.5638024164079098</v>
      </c>
      <c r="I107" s="9">
        <f t="shared" si="104"/>
        <v>279.71380241640787</v>
      </c>
      <c r="J107" s="9">
        <f t="shared" si="105"/>
        <v>4.0224087404587355E-2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1.8838086652740889</v>
      </c>
      <c r="P107" s="9">
        <f t="shared" si="108"/>
        <v>7.5774484405503995E-2</v>
      </c>
      <c r="Q107" s="12">
        <f t="shared" si="109"/>
        <v>2.2732345321651196E-2</v>
      </c>
      <c r="R107" s="9">
        <f t="shared" si="110"/>
        <v>0.19436706250000002</v>
      </c>
      <c r="S107" s="13">
        <f t="shared" si="111"/>
        <v>0.11695574872234947</v>
      </c>
      <c r="T107" s="2">
        <f t="shared" si="112"/>
        <v>0.01</v>
      </c>
      <c r="U107" s="14">
        <f t="shared" si="113"/>
        <v>1.1695574872234947E-3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6.659557487223495E-3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8.6771980669975797</v>
      </c>
      <c r="E108" s="10">
        <f t="shared" si="121"/>
        <v>6.5638024164079098</v>
      </c>
      <c r="F108" s="7" t="s">
        <v>83</v>
      </c>
      <c r="G108" s="1">
        <v>4</v>
      </c>
      <c r="H108" s="9">
        <f t="shared" si="103"/>
        <v>8.6771980669975797</v>
      </c>
      <c r="I108" s="9">
        <f t="shared" si="104"/>
        <v>281.82719806699754</v>
      </c>
      <c r="J108" s="9">
        <f t="shared" si="105"/>
        <v>5.2221883202359896E-2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2.4559243892019182</v>
      </c>
      <c r="P108" s="9">
        <f t="shared" si="108"/>
        <v>0.12825299660672965</v>
      </c>
      <c r="Q108" s="12">
        <f t="shared" si="109"/>
        <v>3.8475898982018891E-2</v>
      </c>
      <c r="R108" s="9">
        <f t="shared" si="110"/>
        <v>0.19436706250000002</v>
      </c>
      <c r="S108" s="13">
        <f t="shared" si="111"/>
        <v>0.19795483086039276</v>
      </c>
      <c r="T108" s="2">
        <f t="shared" si="112"/>
        <v>0.01</v>
      </c>
      <c r="U108" s="14">
        <f t="shared" si="113"/>
        <v>1.9795483086039274E-3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7.4695483086039275E-3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10.2420402888872</v>
      </c>
      <c r="E109" s="10">
        <f t="shared" si="121"/>
        <v>8.6771980669975797</v>
      </c>
      <c r="F109" s="7" t="s">
        <v>83</v>
      </c>
      <c r="G109" s="1">
        <v>5</v>
      </c>
      <c r="H109" s="9">
        <f t="shared" si="103"/>
        <v>10.2420402888872</v>
      </c>
      <c r="I109" s="9">
        <f t="shared" si="104"/>
        <v>283.39204028888719</v>
      </c>
      <c r="J109" s="9">
        <f t="shared" si="105"/>
        <v>6.3198092877754464E-2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2.2112878229654291</v>
      </c>
      <c r="O109" s="9">
        <f t="shared" si="122"/>
        <v>0.76427377796309282</v>
      </c>
      <c r="P109" s="9">
        <f t="shared" si="108"/>
        <v>4.8300645203743831E-2</v>
      </c>
      <c r="Q109" s="12">
        <f t="shared" si="109"/>
        <v>1.4490193561123148E-2</v>
      </c>
      <c r="R109" s="9">
        <f t="shared" si="110"/>
        <v>0.19436706250000002</v>
      </c>
      <c r="S109" s="13">
        <f t="shared" si="111"/>
        <v>7.4550663958936697E-2</v>
      </c>
      <c r="T109" s="2">
        <f t="shared" si="112"/>
        <v>0.01</v>
      </c>
      <c r="U109" s="14">
        <f t="shared" si="113"/>
        <v>7.4550663958936698E-4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6.2355066395893667E-3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12.4249348861443</v>
      </c>
      <c r="E110" s="10">
        <f t="shared" si="121"/>
        <v>10.2420402888872</v>
      </c>
      <c r="F110" s="7" t="s">
        <v>85</v>
      </c>
      <c r="G110" s="1">
        <v>6</v>
      </c>
      <c r="H110" s="9">
        <f t="shared" si="103"/>
        <v>12.4249348861443</v>
      </c>
      <c r="I110" s="9">
        <f t="shared" si="104"/>
        <v>285.57493488614426</v>
      </c>
      <c r="J110" s="9">
        <f t="shared" si="105"/>
        <v>8.2179180013929973E-2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1.3638633410926826</v>
      </c>
      <c r="P110" s="9">
        <f t="shared" si="108"/>
        <v>0.11208117102205555</v>
      </c>
      <c r="Q110" s="12">
        <f t="shared" si="109"/>
        <v>3.3624351306616659E-2</v>
      </c>
      <c r="R110" s="9">
        <f t="shared" si="110"/>
        <v>0.19436706250000002</v>
      </c>
      <c r="S110" s="13">
        <f t="shared" si="111"/>
        <v>0.17299408075695261</v>
      </c>
      <c r="T110" s="2">
        <f t="shared" si="112"/>
        <v>0.01</v>
      </c>
      <c r="U110" s="14">
        <f t="shared" si="113"/>
        <v>1.7299408075695261E-3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7.2199408075695262E-3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18.7721057670208</v>
      </c>
      <c r="E111" s="10">
        <f t="shared" si="121"/>
        <v>12.4249348861443</v>
      </c>
      <c r="F111" s="7" t="s">
        <v>83</v>
      </c>
      <c r="G111" s="1">
        <v>7</v>
      </c>
      <c r="H111" s="9">
        <f t="shared" si="103"/>
        <v>18.7721057670208</v>
      </c>
      <c r="I111" s="9">
        <f t="shared" si="104"/>
        <v>291.92210576702075</v>
      </c>
      <c r="J111" s="9">
        <f t="shared" si="105"/>
        <v>0.17247070469034967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1.8996723784039604</v>
      </c>
      <c r="P111" s="9">
        <f t="shared" si="108"/>
        <v>0.32763783378412364</v>
      </c>
      <c r="Q111" s="12">
        <f t="shared" si="109"/>
        <v>9.8291350135237085E-2</v>
      </c>
      <c r="R111" s="9">
        <f t="shared" si="110"/>
        <v>0.19436706250000002</v>
      </c>
      <c r="S111" s="13">
        <f t="shared" si="111"/>
        <v>0.50569962251313583</v>
      </c>
      <c r="T111" s="2">
        <f t="shared" si="112"/>
        <v>0.01</v>
      </c>
      <c r="U111" s="14">
        <f t="shared" si="113"/>
        <v>5.0569962251313582E-3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1.500699622513136E-2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21.437445944158402</v>
      </c>
      <c r="E112" s="10">
        <f t="shared" si="121"/>
        <v>18.7721057670208</v>
      </c>
      <c r="F112" s="7" t="s">
        <v>83</v>
      </c>
      <c r="G112" s="1">
        <v>8</v>
      </c>
      <c r="H112" s="9">
        <f t="shared" si="103"/>
        <v>21.437445944158402</v>
      </c>
      <c r="I112" s="9">
        <f t="shared" si="104"/>
        <v>294.58744594415839</v>
      </c>
      <c r="J112" s="9">
        <f t="shared" si="105"/>
        <v>0.23322534391742814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2.2199247529531703</v>
      </c>
      <c r="P112" s="9">
        <f t="shared" si="108"/>
        <v>0.51774271397831484</v>
      </c>
      <c r="Q112" s="12">
        <f t="shared" si="109"/>
        <v>0.15532281419349445</v>
      </c>
      <c r="R112" s="9">
        <f t="shared" si="110"/>
        <v>0.19436706250000002</v>
      </c>
      <c r="S112" s="13">
        <f t="shared" si="111"/>
        <v>0.79912106606794264</v>
      </c>
      <c r="T112" s="2">
        <f t="shared" si="112"/>
        <v>0.01</v>
      </c>
      <c r="U112" s="14">
        <f t="shared" si="113"/>
        <v>7.9912106606794264E-3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1.7941210660679427E-2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20.1433193667221</v>
      </c>
      <c r="E113" s="10">
        <f t="shared" si="121"/>
        <v>21.437445944158402</v>
      </c>
      <c r="F113" s="7" t="s">
        <v>83</v>
      </c>
      <c r="G113" s="1">
        <v>9</v>
      </c>
      <c r="H113" s="9">
        <f t="shared" si="103"/>
        <v>20.1433193667221</v>
      </c>
      <c r="I113" s="9">
        <f t="shared" si="104"/>
        <v>293.29331936672207</v>
      </c>
      <c r="J113" s="9">
        <f t="shared" si="105"/>
        <v>0.20157576365250127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2.350072247308189</v>
      </c>
      <c r="P113" s="9">
        <f t="shared" si="108"/>
        <v>0.47371760788969802</v>
      </c>
      <c r="Q113" s="12">
        <f t="shared" si="109"/>
        <v>0.1421152823669094</v>
      </c>
      <c r="R113" s="9">
        <f t="shared" si="110"/>
        <v>0.19436706250000002</v>
      </c>
      <c r="S113" s="13">
        <f t="shared" si="111"/>
        <v>0.73116957440723473</v>
      </c>
      <c r="T113" s="2">
        <f t="shared" si="112"/>
        <v>0.01</v>
      </c>
      <c r="U113" s="14">
        <f t="shared" si="113"/>
        <v>7.3116957440723471E-3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1.7261695744072346E-2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16.770283557727002</v>
      </c>
      <c r="E114" s="10">
        <f t="shared" si="121"/>
        <v>20.1433193667221</v>
      </c>
      <c r="F114" s="7" t="s">
        <v>83</v>
      </c>
      <c r="G114" s="1">
        <v>10</v>
      </c>
      <c r="H114" s="9">
        <f t="shared" si="103"/>
        <v>16.770283557727002</v>
      </c>
      <c r="I114" s="9">
        <f t="shared" si="104"/>
        <v>289.92028355772698</v>
      </c>
      <c r="J114" s="9">
        <f t="shared" si="105"/>
        <v>0.13699253952519944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2.5242448477518247</v>
      </c>
      <c r="P114" s="9">
        <f t="shared" si="108"/>
        <v>0.34580271207692287</v>
      </c>
      <c r="Q114" s="12">
        <f t="shared" si="109"/>
        <v>0.10374081362307686</v>
      </c>
      <c r="R114" s="9">
        <f t="shared" si="110"/>
        <v>0.19436706250000002</v>
      </c>
      <c r="S114" s="13">
        <f t="shared" si="111"/>
        <v>0.53373659244902594</v>
      </c>
      <c r="T114" s="2">
        <f t="shared" si="112"/>
        <v>0.01</v>
      </c>
      <c r="U114" s="14">
        <f t="shared" si="113"/>
        <v>5.3373659244902597E-3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1.5287365924490259E-2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13.4418171119106</v>
      </c>
      <c r="E115" s="10">
        <f t="shared" si="121"/>
        <v>16.770283557727002</v>
      </c>
      <c r="F115" s="7" t="s">
        <v>83</v>
      </c>
      <c r="G115" s="1">
        <v>11</v>
      </c>
      <c r="H115" s="9">
        <f t="shared" si="103"/>
        <v>13.4418171119106</v>
      </c>
      <c r="I115" s="9">
        <f t="shared" si="104"/>
        <v>286.59181711191059</v>
      </c>
      <c r="J115" s="9">
        <f t="shared" si="105"/>
        <v>9.2747329851640928E-2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2.0695200288911568</v>
      </c>
      <c r="O115" s="9">
        <f t="shared" si="122"/>
        <v>0.75681231511707869</v>
      </c>
      <c r="P115" s="9">
        <f t="shared" si="108"/>
        <v>7.019232142594771E-2</v>
      </c>
      <c r="Q115" s="12">
        <f t="shared" si="109"/>
        <v>2.1057696427784312E-2</v>
      </c>
      <c r="R115" s="9">
        <f t="shared" si="110"/>
        <v>0.19436706250000002</v>
      </c>
      <c r="S115" s="13">
        <f t="shared" si="111"/>
        <v>0.10833983987273724</v>
      </c>
      <c r="T115" s="2">
        <f t="shared" si="112"/>
        <v>0.01</v>
      </c>
      <c r="U115" s="14">
        <f t="shared" si="113"/>
        <v>1.0833983987273725E-3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6.5733983987273726E-3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7.2728318804757199</v>
      </c>
      <c r="E116" s="10">
        <f t="shared" si="121"/>
        <v>13.4418171119106</v>
      </c>
      <c r="F116" s="7" t="s">
        <v>85</v>
      </c>
      <c r="G116" s="1">
        <v>12</v>
      </c>
      <c r="H116" s="9">
        <f t="shared" si="103"/>
        <v>7.2728318804757199</v>
      </c>
      <c r="I116" s="9">
        <f t="shared" si="104"/>
        <v>280.42283188047571</v>
      </c>
      <c r="J116" s="9">
        <f t="shared" si="105"/>
        <v>4.3924849694208096E-2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1.3345102020244646</v>
      </c>
      <c r="P116" s="9">
        <f t="shared" si="108"/>
        <v>5.861816003931189E-2</v>
      </c>
      <c r="Q116" s="12">
        <f t="shared" si="109"/>
        <v>1.7585448011793566E-2</v>
      </c>
      <c r="R116" s="9">
        <f t="shared" si="110"/>
        <v>0.19436706250000002</v>
      </c>
      <c r="S116" s="13">
        <f t="shared" si="111"/>
        <v>9.0475452916790183E-2</v>
      </c>
      <c r="T116" s="2">
        <f t="shared" si="112"/>
        <v>0.01</v>
      </c>
      <c r="U116" s="14">
        <f t="shared" si="113"/>
        <v>9.047545291679019E-4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6.3947545291679021E-3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6.7152664279490004</v>
      </c>
      <c r="E117" s="10">
        <f t="shared" si="121"/>
        <v>7.2728318804757199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6.6270838536451597</v>
      </c>
      <c r="E121" s="7"/>
      <c r="F121" s="7"/>
      <c r="G121" s="1">
        <v>1</v>
      </c>
      <c r="H121" s="9">
        <f t="shared" ref="H121:H132" si="124">E122</f>
        <v>6.6270838536451597</v>
      </c>
      <c r="I121" s="9">
        <f t="shared" ref="I121:I132" si="125">H121+273.15</f>
        <v>279.77708385364514</v>
      </c>
      <c r="J121" s="9">
        <f t="shared" ref="J121:J132" si="126">EXP(($C$15*(I121-$C$13))/($C$16*I121*$C$13))</f>
        <v>4.0542040520840636E-2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1.154231893628333E-2</v>
      </c>
      <c r="Q121" s="12">
        <f t="shared" ref="Q121:Q132" si="130">P121*$B$123</f>
        <v>3.808965248973499E-3</v>
      </c>
      <c r="R121" s="9">
        <f t="shared" ref="R121:R132" si="131">L121*$B$123</f>
        <v>9.3951000000000007E-2</v>
      </c>
      <c r="S121" s="13">
        <f t="shared" ref="S121:S132" si="132">Q121/R121</f>
        <v>4.0542040520840636E-2</v>
      </c>
      <c r="T121" s="2">
        <f t="shared" ref="T121:T132" si="133">$B$122/100</f>
        <v>0.01</v>
      </c>
      <c r="U121" s="14">
        <f t="shared" ref="U121:U132" si="134">S121*T121</f>
        <v>4.0542040520840636E-4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5.8954204052084061E-3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3.2391947421756799</v>
      </c>
      <c r="E122" s="10">
        <f t="shared" ref="E122:E133" si="143">D121</f>
        <v>6.6270838536451597</v>
      </c>
      <c r="F122" s="7" t="s">
        <v>83</v>
      </c>
      <c r="G122" s="1">
        <v>2</v>
      </c>
      <c r="H122" s="9">
        <f t="shared" si="124"/>
        <v>3.2391947421756799</v>
      </c>
      <c r="I122" s="9">
        <f t="shared" si="125"/>
        <v>276.38919474217568</v>
      </c>
      <c r="J122" s="9">
        <f t="shared" si="126"/>
        <v>2.6463023294501738E-2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0.55785768106371669</v>
      </c>
      <c r="P122" s="9">
        <f t="shared" si="129"/>
        <v>1.4762600809005856E-2</v>
      </c>
      <c r="Q122" s="12">
        <f t="shared" si="130"/>
        <v>4.8716582669719325E-3</v>
      </c>
      <c r="R122" s="9">
        <f t="shared" si="131"/>
        <v>9.3951000000000007E-2</v>
      </c>
      <c r="S122" s="13">
        <f t="shared" si="132"/>
        <v>5.1853181626293834E-2</v>
      </c>
      <c r="T122" s="2">
        <f t="shared" si="133"/>
        <v>0.01</v>
      </c>
      <c r="U122" s="14">
        <f t="shared" si="134"/>
        <v>5.1853181626293834E-4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6.0085318162629384E-3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6.5638024164079098</v>
      </c>
      <c r="E123" s="10">
        <f t="shared" si="143"/>
        <v>3.2391947421756799</v>
      </c>
      <c r="F123" s="7" t="s">
        <v>83</v>
      </c>
      <c r="G123" s="1">
        <v>3</v>
      </c>
      <c r="H123" s="9">
        <f t="shared" si="124"/>
        <v>6.5638024164079098</v>
      </c>
      <c r="I123" s="9">
        <f t="shared" si="125"/>
        <v>279.71380241640787</v>
      </c>
      <c r="J123" s="9">
        <f t="shared" si="126"/>
        <v>4.0224087404587355E-2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0.82779508025471094</v>
      </c>
      <c r="P123" s="9">
        <f t="shared" si="129"/>
        <v>3.3297301661252894E-2</v>
      </c>
      <c r="Q123" s="12">
        <f t="shared" si="130"/>
        <v>1.0988109548213455E-2</v>
      </c>
      <c r="R123" s="9">
        <f t="shared" si="131"/>
        <v>9.3951000000000007E-2</v>
      </c>
      <c r="S123" s="13">
        <f t="shared" si="132"/>
        <v>0.11695574872234946</v>
      </c>
      <c r="T123" s="2">
        <f t="shared" si="133"/>
        <v>0.01</v>
      </c>
      <c r="U123" s="14">
        <f t="shared" si="134"/>
        <v>1.1695574872234945E-3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6.659557487223495E-3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8.6771980669975797</v>
      </c>
      <c r="E124" s="10">
        <f t="shared" si="143"/>
        <v>6.5638024164079098</v>
      </c>
      <c r="F124" s="7" t="s">
        <v>83</v>
      </c>
      <c r="G124" s="1">
        <v>4</v>
      </c>
      <c r="H124" s="9">
        <f t="shared" si="124"/>
        <v>8.6771980669975797</v>
      </c>
      <c r="I124" s="9">
        <f t="shared" si="125"/>
        <v>281.82719806699754</v>
      </c>
      <c r="J124" s="9">
        <f t="shared" si="126"/>
        <v>5.2221883202359896E-2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1.0791977785934579</v>
      </c>
      <c r="P124" s="9">
        <f t="shared" si="129"/>
        <v>5.6357740345953811E-2</v>
      </c>
      <c r="Q124" s="12">
        <f t="shared" si="130"/>
        <v>1.8598054314164759E-2</v>
      </c>
      <c r="R124" s="9">
        <f t="shared" si="131"/>
        <v>9.3951000000000007E-2</v>
      </c>
      <c r="S124" s="13">
        <f t="shared" si="132"/>
        <v>0.19795483086039273</v>
      </c>
      <c r="T124" s="2">
        <f t="shared" si="133"/>
        <v>0.01</v>
      </c>
      <c r="U124" s="14">
        <f t="shared" si="134"/>
        <v>1.9795483086039274E-3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7.4695483086039275E-3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10.2420402888872</v>
      </c>
      <c r="E125" s="10">
        <f t="shared" si="143"/>
        <v>8.6771980669975797</v>
      </c>
      <c r="F125" s="7" t="s">
        <v>83</v>
      </c>
      <c r="G125" s="1">
        <v>5</v>
      </c>
      <c r="H125" s="9">
        <f t="shared" si="124"/>
        <v>10.2420402888872</v>
      </c>
      <c r="I125" s="9">
        <f t="shared" si="125"/>
        <v>283.39204028888719</v>
      </c>
      <c r="J125" s="9">
        <f t="shared" si="126"/>
        <v>6.3198092877754464E-2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0.97169803633512886</v>
      </c>
      <c r="O125" s="9">
        <f t="shared" si="144"/>
        <v>0.33584200191237512</v>
      </c>
      <c r="P125" s="9">
        <f t="shared" si="129"/>
        <v>2.1224574029109274E-2</v>
      </c>
      <c r="Q125" s="12">
        <f t="shared" si="130"/>
        <v>7.0041094296060605E-3</v>
      </c>
      <c r="R125" s="9">
        <f t="shared" si="131"/>
        <v>9.3951000000000007E-2</v>
      </c>
      <c r="S125" s="13">
        <f t="shared" si="132"/>
        <v>7.4550663958936683E-2</v>
      </c>
      <c r="T125" s="2">
        <f t="shared" si="133"/>
        <v>0.01</v>
      </c>
      <c r="U125" s="14">
        <f t="shared" si="134"/>
        <v>7.4550663958936688E-4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6.2355066395893667E-3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12.4249348861443</v>
      </c>
      <c r="E126" s="10">
        <f t="shared" si="143"/>
        <v>10.2420402888872</v>
      </c>
      <c r="F126" s="7" t="s">
        <v>85</v>
      </c>
      <c r="G126" s="1">
        <v>6</v>
      </c>
      <c r="H126" s="9">
        <f t="shared" si="124"/>
        <v>12.4249348861443</v>
      </c>
      <c r="I126" s="9">
        <f t="shared" si="125"/>
        <v>285.57493488614426</v>
      </c>
      <c r="J126" s="9">
        <f t="shared" si="126"/>
        <v>8.2179180013929973E-2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0.59931742788326581</v>
      </c>
      <c r="P126" s="9">
        <f t="shared" si="129"/>
        <v>4.9251414791504397E-2</v>
      </c>
      <c r="Q126" s="12">
        <f t="shared" si="130"/>
        <v>1.6252966881196453E-2</v>
      </c>
      <c r="R126" s="9">
        <f t="shared" si="131"/>
        <v>9.3951000000000007E-2</v>
      </c>
      <c r="S126" s="13">
        <f t="shared" si="132"/>
        <v>0.17299408075695258</v>
      </c>
      <c r="T126" s="2">
        <f t="shared" si="133"/>
        <v>0.01</v>
      </c>
      <c r="U126" s="14">
        <f t="shared" si="134"/>
        <v>1.7299408075695259E-3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7.2199408075695262E-3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18.7721057670208</v>
      </c>
      <c r="E127" s="10">
        <f t="shared" si="143"/>
        <v>12.4249348861443</v>
      </c>
      <c r="F127" s="7" t="s">
        <v>83</v>
      </c>
      <c r="G127" s="1">
        <v>7</v>
      </c>
      <c r="H127" s="9">
        <f t="shared" si="124"/>
        <v>18.7721057670208</v>
      </c>
      <c r="I127" s="9">
        <f t="shared" si="125"/>
        <v>291.92210576702075</v>
      </c>
      <c r="J127" s="9">
        <f t="shared" si="126"/>
        <v>0.17247070469034967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0.83476601309176135</v>
      </c>
      <c r="P127" s="9">
        <f t="shared" si="129"/>
        <v>0.14397268252948975</v>
      </c>
      <c r="Q127" s="12">
        <f t="shared" si="130"/>
        <v>4.7510985234731622E-2</v>
      </c>
      <c r="R127" s="9">
        <f t="shared" si="131"/>
        <v>9.3951000000000007E-2</v>
      </c>
      <c r="S127" s="13">
        <f t="shared" si="132"/>
        <v>0.50569962251313572</v>
      </c>
      <c r="T127" s="2">
        <f t="shared" si="133"/>
        <v>0.01</v>
      </c>
      <c r="U127" s="14">
        <f t="shared" si="134"/>
        <v>5.0569962251313574E-3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1.5006996225131356E-2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21.437445944158402</v>
      </c>
      <c r="E128" s="10">
        <f t="shared" si="143"/>
        <v>18.7721057670208</v>
      </c>
      <c r="F128" s="7" t="s">
        <v>83</v>
      </c>
      <c r="G128" s="1">
        <v>8</v>
      </c>
      <c r="H128" s="9">
        <f t="shared" si="124"/>
        <v>21.437445944158402</v>
      </c>
      <c r="I128" s="9">
        <f t="shared" si="125"/>
        <v>294.58744594415839</v>
      </c>
      <c r="J128" s="9">
        <f t="shared" si="126"/>
        <v>0.23322534391742814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0.9754933305622715</v>
      </c>
      <c r="P128" s="9">
        <f t="shared" si="129"/>
        <v>0.22750976750954319</v>
      </c>
      <c r="Q128" s="12">
        <f t="shared" si="130"/>
        <v>7.5078223278149253E-2</v>
      </c>
      <c r="R128" s="9">
        <f t="shared" si="131"/>
        <v>9.3951000000000007E-2</v>
      </c>
      <c r="S128" s="13">
        <f t="shared" si="132"/>
        <v>0.79912106606794231</v>
      </c>
      <c r="T128" s="2">
        <f t="shared" si="133"/>
        <v>0.01</v>
      </c>
      <c r="U128" s="14">
        <f t="shared" si="134"/>
        <v>7.991210660679423E-3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1.7941210660679423E-2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20.1433193667221</v>
      </c>
      <c r="E129" s="10">
        <f t="shared" si="143"/>
        <v>21.437445944158402</v>
      </c>
      <c r="F129" s="7" t="s">
        <v>83</v>
      </c>
      <c r="G129" s="1">
        <v>9</v>
      </c>
      <c r="H129" s="9">
        <f t="shared" si="124"/>
        <v>20.1433193667221</v>
      </c>
      <c r="I129" s="9">
        <f t="shared" si="125"/>
        <v>293.29331936672207</v>
      </c>
      <c r="J129" s="9">
        <f t="shared" si="126"/>
        <v>0.20157576365250127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1.0326835630527282</v>
      </c>
      <c r="P129" s="9">
        <f t="shared" si="129"/>
        <v>0.20816397783373963</v>
      </c>
      <c r="Q129" s="12">
        <f t="shared" si="130"/>
        <v>6.8694112685134076E-2</v>
      </c>
      <c r="R129" s="9">
        <f t="shared" si="131"/>
        <v>9.3951000000000007E-2</v>
      </c>
      <c r="S129" s="13">
        <f t="shared" si="132"/>
        <v>0.73116957440723429</v>
      </c>
      <c r="T129" s="2">
        <f t="shared" si="133"/>
        <v>0.01</v>
      </c>
      <c r="U129" s="14">
        <f t="shared" si="134"/>
        <v>7.3116957440723428E-3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1.7261695744072342E-2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16.770283557727002</v>
      </c>
      <c r="E130" s="10">
        <f t="shared" si="143"/>
        <v>20.1433193667221</v>
      </c>
      <c r="F130" s="7" t="s">
        <v>83</v>
      </c>
      <c r="G130" s="1">
        <v>10</v>
      </c>
      <c r="H130" s="9">
        <f t="shared" si="124"/>
        <v>16.770283557727002</v>
      </c>
      <c r="I130" s="9">
        <f t="shared" si="125"/>
        <v>289.92028355772698</v>
      </c>
      <c r="J130" s="9">
        <f t="shared" si="126"/>
        <v>0.13699253952519944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1.1092195852189886</v>
      </c>
      <c r="P130" s="9">
        <f t="shared" si="129"/>
        <v>0.1519548078702376</v>
      </c>
      <c r="Q130" s="12">
        <f t="shared" si="130"/>
        <v>5.0145086597178409E-2</v>
      </c>
      <c r="R130" s="9">
        <f t="shared" si="131"/>
        <v>9.3951000000000007E-2</v>
      </c>
      <c r="S130" s="13">
        <f t="shared" si="132"/>
        <v>0.5337365924490256</v>
      </c>
      <c r="T130" s="2">
        <f t="shared" si="133"/>
        <v>0.01</v>
      </c>
      <c r="U130" s="14">
        <f t="shared" si="134"/>
        <v>5.3373659244902562E-3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1.5287365924490256E-2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13.4418171119106</v>
      </c>
      <c r="E131" s="10">
        <f t="shared" si="143"/>
        <v>16.770283557727002</v>
      </c>
      <c r="F131" s="7" t="s">
        <v>83</v>
      </c>
      <c r="G131" s="1">
        <v>11</v>
      </c>
      <c r="H131" s="9">
        <f t="shared" si="124"/>
        <v>13.4418171119106</v>
      </c>
      <c r="I131" s="9">
        <f t="shared" si="125"/>
        <v>286.59181711191059</v>
      </c>
      <c r="J131" s="9">
        <f t="shared" si="126"/>
        <v>9.2747329851640928E-2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0.90940153848131344</v>
      </c>
      <c r="O131" s="9">
        <f t="shared" si="144"/>
        <v>0.33256323886743755</v>
      </c>
      <c r="P131" s="9">
        <f t="shared" si="129"/>
        <v>3.0844352411768285E-2</v>
      </c>
      <c r="Q131" s="12">
        <f t="shared" si="130"/>
        <v>1.0178636295883534E-2</v>
      </c>
      <c r="R131" s="9">
        <f t="shared" si="131"/>
        <v>9.3951000000000007E-2</v>
      </c>
      <c r="S131" s="13">
        <f t="shared" si="132"/>
        <v>0.10833983987273721</v>
      </c>
      <c r="T131" s="2">
        <f t="shared" si="133"/>
        <v>0.01</v>
      </c>
      <c r="U131" s="14">
        <f t="shared" si="134"/>
        <v>1.083398398727372E-3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6.5733983987273726E-3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7.2728318804757199</v>
      </c>
      <c r="E132" s="10">
        <f t="shared" si="143"/>
        <v>13.4418171119106</v>
      </c>
      <c r="F132" s="7" t="s">
        <v>85</v>
      </c>
      <c r="G132" s="1">
        <v>12</v>
      </c>
      <c r="H132" s="9">
        <f t="shared" si="124"/>
        <v>7.2728318804757199</v>
      </c>
      <c r="I132" s="9">
        <f t="shared" si="125"/>
        <v>280.42283188047571</v>
      </c>
      <c r="J132" s="9">
        <f t="shared" si="126"/>
        <v>4.3924849694208096E-2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0.5864188864556692</v>
      </c>
      <c r="P132" s="9">
        <f t="shared" si="129"/>
        <v>2.5758361445410154E-2</v>
      </c>
      <c r="Q132" s="12">
        <f t="shared" si="130"/>
        <v>8.5002592769853509E-3</v>
      </c>
      <c r="R132" s="9">
        <f t="shared" si="131"/>
        <v>9.3951000000000007E-2</v>
      </c>
      <c r="S132" s="13">
        <f t="shared" si="132"/>
        <v>9.0475452916790142E-2</v>
      </c>
      <c r="T132" s="2">
        <f t="shared" si="133"/>
        <v>0.01</v>
      </c>
      <c r="U132" s="14">
        <f t="shared" si="134"/>
        <v>9.0475452916790146E-4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6.3947545291679012E-3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6.7152664279490004</v>
      </c>
      <c r="E133" s="10">
        <f t="shared" si="143"/>
        <v>7.2728318804757199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6.6270838536451597</v>
      </c>
      <c r="E136" s="7"/>
      <c r="F136" s="7"/>
      <c r="G136" s="1">
        <v>1</v>
      </c>
      <c r="H136" s="9">
        <f t="shared" ref="H136:H147" si="147">E137</f>
        <v>6.6270838536451597</v>
      </c>
      <c r="I136" s="9">
        <f t="shared" ref="I136:I147" si="148">H136+273.15</f>
        <v>279.77708385364514</v>
      </c>
      <c r="J136" s="9">
        <f t="shared" ref="J136:J147" si="149">EXP(($C$15*(I136-$C$13))/($C$16*I136*$C$13))</f>
        <v>4.0542040520840636E-2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3.0773351394759667E-2</v>
      </c>
      <c r="Q136" s="12">
        <f t="shared" ref="Q136:Q147" si="153">P136*$B$138</f>
        <v>8.001071362637514E-3</v>
      </c>
      <c r="R136" s="9">
        <f t="shared" ref="R136:R147" si="154">L136*$B$138</f>
        <v>0.19735245833333334</v>
      </c>
      <c r="S136" s="13">
        <f t="shared" ref="S136:S147" si="155">Q136/R136</f>
        <v>4.0542040520840636E-2</v>
      </c>
      <c r="T136" s="2">
        <f t="shared" ref="T136:T147" si="156">$B$137/100</f>
        <v>0.01</v>
      </c>
      <c r="U136" s="14">
        <f t="shared" ref="U136:U147" si="157">S136*T136</f>
        <v>4.0542040520840636E-4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5.8954204052084061E-3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3.2391947421756799</v>
      </c>
      <c r="E137" s="10">
        <f t="shared" ref="E137:E148" si="166">D136</f>
        <v>6.6270838536451597</v>
      </c>
      <c r="F137" s="7" t="s">
        <v>83</v>
      </c>
      <c r="G137" s="1">
        <v>2</v>
      </c>
      <c r="H137" s="9">
        <f t="shared" si="147"/>
        <v>3.2391947421756799</v>
      </c>
      <c r="I137" s="9">
        <f t="shared" si="148"/>
        <v>276.38919474217568</v>
      </c>
      <c r="J137" s="9">
        <f t="shared" si="149"/>
        <v>2.6463023294501738E-2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1.4873224819385737</v>
      </c>
      <c r="P137" s="9">
        <f t="shared" si="152"/>
        <v>3.935904948597662E-2</v>
      </c>
      <c r="Q137" s="12">
        <f t="shared" si="153"/>
        <v>1.0233352866353922E-2</v>
      </c>
      <c r="R137" s="9">
        <f t="shared" si="154"/>
        <v>0.19735245833333334</v>
      </c>
      <c r="S137" s="13">
        <f t="shared" si="155"/>
        <v>5.1853181626293841E-2</v>
      </c>
      <c r="T137" s="2">
        <f t="shared" si="156"/>
        <v>0.01</v>
      </c>
      <c r="U137" s="14">
        <f t="shared" si="157"/>
        <v>5.1853181626293845E-4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6.0085318162629384E-3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6.5638024164079098</v>
      </c>
      <c r="E138" s="10">
        <f t="shared" si="166"/>
        <v>3.2391947421756799</v>
      </c>
      <c r="F138" s="7" t="s">
        <v>83</v>
      </c>
      <c r="G138" s="1">
        <v>3</v>
      </c>
      <c r="H138" s="9">
        <f t="shared" si="147"/>
        <v>6.5638024164079098</v>
      </c>
      <c r="I138" s="9">
        <f t="shared" si="148"/>
        <v>279.71380241640787</v>
      </c>
      <c r="J138" s="9">
        <f t="shared" si="149"/>
        <v>4.0224087404587355E-2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2.2070113491192638</v>
      </c>
      <c r="P138" s="9">
        <f t="shared" si="152"/>
        <v>8.8775017409889523E-2</v>
      </c>
      <c r="Q138" s="12">
        <f t="shared" si="153"/>
        <v>2.3081504526571275E-2</v>
      </c>
      <c r="R138" s="9">
        <f t="shared" si="154"/>
        <v>0.19735245833333334</v>
      </c>
      <c r="S138" s="13">
        <f t="shared" si="155"/>
        <v>0.11695574872234946</v>
      </c>
      <c r="T138" s="2">
        <f t="shared" si="156"/>
        <v>0.01</v>
      </c>
      <c r="U138" s="14">
        <f t="shared" si="157"/>
        <v>1.1695574872234945E-3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6.659557487223495E-3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8.6771980669975797</v>
      </c>
      <c r="E139" s="10">
        <f t="shared" si="166"/>
        <v>6.5638024164079098</v>
      </c>
      <c r="F139" s="7" t="s">
        <v>83</v>
      </c>
      <c r="G139" s="1">
        <v>4</v>
      </c>
      <c r="H139" s="9">
        <f t="shared" si="147"/>
        <v>8.6771980669975797</v>
      </c>
      <c r="I139" s="9">
        <f t="shared" si="148"/>
        <v>281.82719806699754</v>
      </c>
      <c r="J139" s="9">
        <f t="shared" si="149"/>
        <v>5.2221883202359896E-2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2.877284248376041</v>
      </c>
      <c r="P139" s="9">
        <f t="shared" si="152"/>
        <v>0.1502572019586835</v>
      </c>
      <c r="Q139" s="12">
        <f t="shared" si="153"/>
        <v>3.9066872509257715E-2</v>
      </c>
      <c r="R139" s="9">
        <f t="shared" si="154"/>
        <v>0.19735245833333334</v>
      </c>
      <c r="S139" s="13">
        <f t="shared" si="155"/>
        <v>0.19795483086039278</v>
      </c>
      <c r="T139" s="2">
        <f t="shared" si="156"/>
        <v>0.01</v>
      </c>
      <c r="U139" s="14">
        <f t="shared" si="157"/>
        <v>1.9795483086039278E-3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7.4695483086039275E-3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10.2420402888872</v>
      </c>
      <c r="E140" s="10">
        <f t="shared" si="166"/>
        <v>8.6771980669975797</v>
      </c>
      <c r="F140" s="7" t="s">
        <v>83</v>
      </c>
      <c r="G140" s="1">
        <v>5</v>
      </c>
      <c r="H140" s="9">
        <f t="shared" si="147"/>
        <v>10.2420402888872</v>
      </c>
      <c r="I140" s="9">
        <f t="shared" si="148"/>
        <v>283.39204028888719</v>
      </c>
      <c r="J140" s="9">
        <f t="shared" si="149"/>
        <v>6.3198092877754464E-2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3.4860749630840244</v>
      </c>
      <c r="P140" s="9">
        <f t="shared" si="152"/>
        <v>0.22031328929579863</v>
      </c>
      <c r="Q140" s="12">
        <f t="shared" si="153"/>
        <v>5.7281455216907647E-2</v>
      </c>
      <c r="R140" s="9">
        <f t="shared" si="154"/>
        <v>0.19735245833333334</v>
      </c>
      <c r="S140" s="13">
        <f t="shared" si="155"/>
        <v>0.29024951450139935</v>
      </c>
      <c r="T140" s="2">
        <f t="shared" si="156"/>
        <v>0.01</v>
      </c>
      <c r="U140" s="14">
        <f t="shared" si="157"/>
        <v>2.9024951450139936E-3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8.3924951450139937E-3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12.4249348861443</v>
      </c>
      <c r="E141" s="10">
        <f t="shared" si="166"/>
        <v>10.2420402888872</v>
      </c>
      <c r="F141" s="7" t="s">
        <v>85</v>
      </c>
      <c r="G141" s="1">
        <v>6</v>
      </c>
      <c r="H141" s="9">
        <f t="shared" si="147"/>
        <v>12.4249348861443</v>
      </c>
      <c r="I141" s="9">
        <f t="shared" si="148"/>
        <v>285.57493488614426</v>
      </c>
      <c r="J141" s="9">
        <f t="shared" si="149"/>
        <v>8.2179180013929973E-2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4.0248095904548924</v>
      </c>
      <c r="P141" s="9">
        <f t="shared" si="152"/>
        <v>0.33075555185578437</v>
      </c>
      <c r="Q141" s="12">
        <f t="shared" si="153"/>
        <v>8.5996443482503945E-2</v>
      </c>
      <c r="R141" s="9">
        <f t="shared" si="154"/>
        <v>0.19735245833333334</v>
      </c>
      <c r="S141" s="13">
        <f t="shared" si="155"/>
        <v>0.43575055618133601</v>
      </c>
      <c r="T141" s="2">
        <f t="shared" si="156"/>
        <v>0.01</v>
      </c>
      <c r="U141" s="14">
        <f t="shared" si="157"/>
        <v>4.35750556181336E-3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9.8475055618133592E-3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18.7721057670208</v>
      </c>
      <c r="E142" s="10">
        <f t="shared" si="166"/>
        <v>12.4249348861443</v>
      </c>
      <c r="F142" s="7" t="s">
        <v>83</v>
      </c>
      <c r="G142" s="1">
        <v>7</v>
      </c>
      <c r="H142" s="9">
        <f t="shared" si="147"/>
        <v>18.7721057670208</v>
      </c>
      <c r="I142" s="9">
        <f t="shared" si="148"/>
        <v>291.92210576702075</v>
      </c>
      <c r="J142" s="9">
        <f t="shared" si="149"/>
        <v>0.17247070469034967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4.4531019552657751</v>
      </c>
      <c r="P142" s="9">
        <f t="shared" si="152"/>
        <v>0.76802963228266219</v>
      </c>
      <c r="Q142" s="12">
        <f t="shared" si="153"/>
        <v>0.19968770439349218</v>
      </c>
      <c r="R142" s="9">
        <f t="shared" si="154"/>
        <v>0.19735245833333334</v>
      </c>
      <c r="S142" s="13">
        <f t="shared" si="155"/>
        <v>1.0118328703877331</v>
      </c>
      <c r="T142" s="2">
        <f t="shared" si="156"/>
        <v>0.01</v>
      </c>
      <c r="U142" s="14">
        <f t="shared" si="157"/>
        <v>1.0118328703877331E-2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2.0068328703877331E-2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21.437445944158402</v>
      </c>
      <c r="E143" s="10">
        <f t="shared" si="166"/>
        <v>18.7721057670208</v>
      </c>
      <c r="F143" s="7" t="s">
        <v>83</v>
      </c>
      <c r="G143" s="1">
        <v>8</v>
      </c>
      <c r="H143" s="9">
        <f t="shared" si="147"/>
        <v>21.437445944158402</v>
      </c>
      <c r="I143" s="9">
        <f t="shared" si="148"/>
        <v>294.58744594415839</v>
      </c>
      <c r="J143" s="9">
        <f t="shared" si="149"/>
        <v>0.23322534391742814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4.4441202396497799</v>
      </c>
      <c r="P143" s="9">
        <f t="shared" si="152"/>
        <v>1.0364814713027231</v>
      </c>
      <c r="Q143" s="12">
        <f t="shared" si="153"/>
        <v>0.26948518253870801</v>
      </c>
      <c r="R143" s="9">
        <f t="shared" si="154"/>
        <v>0.19735245833333334</v>
      </c>
      <c r="S143" s="13">
        <f t="shared" si="155"/>
        <v>1.3655020302992156</v>
      </c>
      <c r="T143" s="2">
        <f t="shared" si="156"/>
        <v>0.01</v>
      </c>
      <c r="U143" s="14">
        <f t="shared" si="157"/>
        <v>1.3655020302992156E-2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2.3605020302992157E-2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20.1433193667221</v>
      </c>
      <c r="E144" s="10">
        <f t="shared" si="166"/>
        <v>21.437445944158402</v>
      </c>
      <c r="F144" s="7" t="s">
        <v>83</v>
      </c>
      <c r="G144" s="1">
        <v>9</v>
      </c>
      <c r="H144" s="9">
        <f t="shared" si="147"/>
        <v>20.1433193667221</v>
      </c>
      <c r="I144" s="9">
        <f t="shared" si="148"/>
        <v>293.29331936672207</v>
      </c>
      <c r="J144" s="9">
        <f t="shared" si="149"/>
        <v>0.20157576365250127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4.1666866850137234</v>
      </c>
      <c r="P144" s="9">
        <f t="shared" si="152"/>
        <v>0.83990305043235025</v>
      </c>
      <c r="Q144" s="12">
        <f t="shared" si="153"/>
        <v>0.21837479311241106</v>
      </c>
      <c r="R144" s="9">
        <f t="shared" si="154"/>
        <v>0.19735245833333334</v>
      </c>
      <c r="S144" s="13">
        <f t="shared" si="155"/>
        <v>1.1065217781253602</v>
      </c>
      <c r="T144" s="2">
        <f t="shared" si="156"/>
        <v>0.01</v>
      </c>
      <c r="U144" s="14">
        <f t="shared" si="157"/>
        <v>1.1065217781253602E-2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2.1015217781253603E-2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16.770283557727002</v>
      </c>
      <c r="E145" s="10">
        <f t="shared" si="166"/>
        <v>20.1433193667221</v>
      </c>
      <c r="F145" s="7" t="s">
        <v>83</v>
      </c>
      <c r="G145" s="1">
        <v>10</v>
      </c>
      <c r="H145" s="9">
        <f t="shared" si="147"/>
        <v>16.770283557727002</v>
      </c>
      <c r="I145" s="9">
        <f t="shared" si="148"/>
        <v>289.92028355772698</v>
      </c>
      <c r="J145" s="9">
        <f t="shared" si="149"/>
        <v>0.13699253952519944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4.0858315512480399</v>
      </c>
      <c r="P145" s="9">
        <f t="shared" si="152"/>
        <v>0.559728440277654</v>
      </c>
      <c r="Q145" s="12">
        <f t="shared" si="153"/>
        <v>0.14552939447219004</v>
      </c>
      <c r="R145" s="9">
        <f t="shared" si="154"/>
        <v>0.19735245833333334</v>
      </c>
      <c r="S145" s="13">
        <f t="shared" si="155"/>
        <v>0.73740857195904386</v>
      </c>
      <c r="T145" s="2">
        <f t="shared" si="156"/>
        <v>0.01</v>
      </c>
      <c r="U145" s="14">
        <f t="shared" si="157"/>
        <v>7.3740857195904383E-3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1.7324085719590439E-2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13.4418171119106</v>
      </c>
      <c r="E146" s="10">
        <f t="shared" si="166"/>
        <v>16.770283557727002</v>
      </c>
      <c r="F146" s="7" t="s">
        <v>83</v>
      </c>
      <c r="G146" s="1">
        <v>11</v>
      </c>
      <c r="H146" s="9">
        <f t="shared" si="147"/>
        <v>13.4418171119106</v>
      </c>
      <c r="I146" s="9">
        <f t="shared" si="148"/>
        <v>286.59181711191059</v>
      </c>
      <c r="J146" s="9">
        <f t="shared" si="149"/>
        <v>9.2747329851640928E-2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4.2851510276370526</v>
      </c>
      <c r="P146" s="9">
        <f t="shared" si="152"/>
        <v>0.39743631582435179</v>
      </c>
      <c r="Q146" s="12">
        <f t="shared" si="153"/>
        <v>0.10333344211433147</v>
      </c>
      <c r="R146" s="9">
        <f t="shared" si="154"/>
        <v>0.19735245833333334</v>
      </c>
      <c r="S146" s="13">
        <f t="shared" si="155"/>
        <v>0.52359845419203566</v>
      </c>
      <c r="T146" s="2">
        <f t="shared" si="156"/>
        <v>0.01</v>
      </c>
      <c r="U146" s="14">
        <f t="shared" si="157"/>
        <v>5.2359845419203566E-3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1.0725984541920357E-2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7.2728318804757199</v>
      </c>
      <c r="E147" s="10">
        <f t="shared" si="166"/>
        <v>13.4418171119106</v>
      </c>
      <c r="F147" s="7" t="s">
        <v>85</v>
      </c>
      <c r="G147" s="1">
        <v>12</v>
      </c>
      <c r="H147" s="9">
        <f t="shared" si="147"/>
        <v>7.2728318804757199</v>
      </c>
      <c r="I147" s="9">
        <f t="shared" si="148"/>
        <v>280.42283188047571</v>
      </c>
      <c r="J147" s="9">
        <f t="shared" si="149"/>
        <v>4.3924849694208096E-2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4.6467626284793679</v>
      </c>
      <c r="P147" s="9">
        <f t="shared" si="152"/>
        <v>0.20410835002061958</v>
      </c>
      <c r="Q147" s="12">
        <f t="shared" si="153"/>
        <v>5.3068171005361091E-2</v>
      </c>
      <c r="R147" s="9">
        <f t="shared" si="154"/>
        <v>0.19735245833333334</v>
      </c>
      <c r="S147" s="13">
        <f t="shared" si="155"/>
        <v>0.26890048116718968</v>
      </c>
      <c r="T147" s="2">
        <f t="shared" si="156"/>
        <v>0.01</v>
      </c>
      <c r="U147" s="14">
        <f t="shared" si="157"/>
        <v>2.6890048116718968E-3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8.1790048116718965E-3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6.7152664279490004</v>
      </c>
      <c r="E148" s="10">
        <f t="shared" si="166"/>
        <v>7.2728318804757199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530000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3580000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8427000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733000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3187544.409058718</v>
      </c>
      <c r="J13" s="6" t="s">
        <v>37</v>
      </c>
      <c r="K13" s="6">
        <f>I13/(10000*1000)</f>
        <v>0.31875444090587179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7.1300825968064503</v>
      </c>
      <c r="E26" s="7"/>
      <c r="F26" s="7"/>
      <c r="G26" s="1">
        <v>1</v>
      </c>
      <c r="H26" s="9">
        <f t="shared" ref="H26:H37" si="0">E27</f>
        <v>7.1300825968064503</v>
      </c>
      <c r="I26" s="9">
        <f t="shared" ref="I26:I37" si="1">H26+273.15</f>
        <v>280.28008259680644</v>
      </c>
      <c r="J26" s="9">
        <f t="shared" ref="J26:J37" si="2">EXP(($C$15*(I26-$C$13))/($C$16*I26*$C$13))</f>
        <v>4.3154904213640134E-2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1.7491586413407421</v>
      </c>
      <c r="Q26" s="12">
        <f t="shared" ref="Q26:Q37" si="6">P26*$B$28</f>
        <v>0.17491586413407423</v>
      </c>
      <c r="R26" s="9">
        <f t="shared" ref="R26:R37" si="7">L26*$B$28</f>
        <v>4.0532094166666672</v>
      </c>
      <c r="S26" s="13">
        <f t="shared" ref="S26:S37" si="8">Q26/R26</f>
        <v>4.3154904213640134E-2</v>
      </c>
      <c r="T26" s="2">
        <f t="shared" ref="T26:T37" si="9">$B$27/100</f>
        <v>0.34</v>
      </c>
      <c r="U26" s="14">
        <f t="shared" ref="U26:U37" si="10">S26*T26</f>
        <v>1.4672667432637647E-2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2.7572667432637647E-2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>$E$2/12</f>
        <v>333.33333333333331</v>
      </c>
      <c r="AU26" s="1">
        <f t="shared" ref="AU26:AU37" si="16">AT26*10000*AS26*0.67*AR26*AQ26</f>
        <v>734095.32194109901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4.6004880158824903</v>
      </c>
      <c r="E27" s="10">
        <f t="shared" ref="E27:E38" si="17">D26</f>
        <v>7.1300825968064503</v>
      </c>
      <c r="F27" s="7" t="s">
        <v>83</v>
      </c>
      <c r="G27" s="1">
        <v>2</v>
      </c>
      <c r="H27" s="9">
        <f t="shared" si="0"/>
        <v>4.6004880158824903</v>
      </c>
      <c r="I27" s="9">
        <f t="shared" si="1"/>
        <v>277.75048801588247</v>
      </c>
      <c r="J27" s="9">
        <f t="shared" si="2"/>
        <v>3.145029445530749E-2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8">L27+O26-P26-N27</f>
        <v>79.315029691992592</v>
      </c>
      <c r="P27" s="9">
        <f t="shared" si="5"/>
        <v>2.4944810385446234</v>
      </c>
      <c r="Q27" s="12">
        <f t="shared" si="6"/>
        <v>0.24944810385446237</v>
      </c>
      <c r="R27" s="9">
        <f t="shared" si="7"/>
        <v>4.0532094166666672</v>
      </c>
      <c r="S27" s="13">
        <f t="shared" si="8"/>
        <v>6.1543354465905399E-2</v>
      </c>
      <c r="T27" s="2">
        <f t="shared" si="9"/>
        <v>0.34</v>
      </c>
      <c r="U27" s="14">
        <f t="shared" si="10"/>
        <v>2.0924740518407838E-2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3.3824740518407836E-2</v>
      </c>
      <c r="AR27" s="9">
        <f t="shared" si="14"/>
        <v>119.21204166666666</v>
      </c>
      <c r="AS27" s="1">
        <f t="shared" si="15"/>
        <v>0.1</v>
      </c>
      <c r="AT27" s="1">
        <f t="shared" ref="AT27:AT37" si="19">$E$2/12</f>
        <v>333.33333333333331</v>
      </c>
      <c r="AU27" s="1">
        <f t="shared" si="16"/>
        <v>900550.65731663245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7.2065986092381404</v>
      </c>
      <c r="E28" s="10">
        <f t="shared" si="17"/>
        <v>4.6004880158824903</v>
      </c>
      <c r="F28" s="7" t="s">
        <v>83</v>
      </c>
      <c r="G28" s="1">
        <v>3</v>
      </c>
      <c r="H28" s="9">
        <f t="shared" si="0"/>
        <v>7.2065986092381404</v>
      </c>
      <c r="I28" s="9">
        <f t="shared" si="1"/>
        <v>280.35659860923812</v>
      </c>
      <c r="J28" s="9">
        <f t="shared" si="2"/>
        <v>4.3566011981603314E-2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8"/>
        <v>117.35264282011464</v>
      </c>
      <c r="P28" s="9">
        <f t="shared" si="5"/>
        <v>5.1125866431739286</v>
      </c>
      <c r="Q28" s="12">
        <f t="shared" si="6"/>
        <v>0.51125866431739286</v>
      </c>
      <c r="R28" s="9">
        <f t="shared" si="7"/>
        <v>4.0532094166666672</v>
      </c>
      <c r="S28" s="13">
        <f t="shared" si="8"/>
        <v>0.12613675035272384</v>
      </c>
      <c r="T28" s="2">
        <f t="shared" si="9"/>
        <v>0.34</v>
      </c>
      <c r="U28" s="14">
        <f t="shared" si="10"/>
        <v>4.2886495119926107E-2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5.5786495119926109E-2</v>
      </c>
      <c r="AR28" s="9">
        <f t="shared" si="14"/>
        <v>119.21204166666666</v>
      </c>
      <c r="AS28" s="1">
        <f t="shared" si="15"/>
        <v>0.1</v>
      </c>
      <c r="AT28" s="1">
        <f t="shared" si="19"/>
        <v>333.33333333333331</v>
      </c>
      <c r="AU28" s="1">
        <f t="shared" si="16"/>
        <v>1485260.9090171773</v>
      </c>
    </row>
    <row r="29" spans="1:47" x14ac:dyDescent="0.15">
      <c r="C29" s="7">
        <v>3</v>
      </c>
      <c r="D29" s="8">
        <v>10.683115055455</v>
      </c>
      <c r="E29" s="10">
        <f t="shared" si="17"/>
        <v>7.2065986092381404</v>
      </c>
      <c r="F29" s="7" t="s">
        <v>83</v>
      </c>
      <c r="G29" s="1">
        <v>4</v>
      </c>
      <c r="H29" s="9">
        <f t="shared" si="0"/>
        <v>10.683115055455</v>
      </c>
      <c r="I29" s="9">
        <f t="shared" si="1"/>
        <v>283.83311505545498</v>
      </c>
      <c r="J29" s="9">
        <f t="shared" si="2"/>
        <v>6.6664078663391191E-2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8"/>
        <v>152.77215034360739</v>
      </c>
      <c r="P29" s="9">
        <f t="shared" si="5"/>
        <v>10.184414648081669</v>
      </c>
      <c r="Q29" s="12">
        <f t="shared" si="6"/>
        <v>1.018441464808167</v>
      </c>
      <c r="R29" s="9">
        <f t="shared" si="7"/>
        <v>4.0532094166666672</v>
      </c>
      <c r="S29" s="13">
        <f t="shared" si="8"/>
        <v>0.25126791145317295</v>
      </c>
      <c r="T29" s="2">
        <f t="shared" si="9"/>
        <v>0.34</v>
      </c>
      <c r="U29" s="14">
        <f t="shared" si="10"/>
        <v>8.5431089894078813E-2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9.8331089894078808E-2</v>
      </c>
      <c r="AR29" s="9">
        <f t="shared" si="14"/>
        <v>119.21204166666666</v>
      </c>
      <c r="AS29" s="1">
        <f t="shared" si="15"/>
        <v>0.1</v>
      </c>
      <c r="AT29" s="1">
        <f t="shared" si="19"/>
        <v>333.33333333333331</v>
      </c>
      <c r="AU29" s="1">
        <f t="shared" si="16"/>
        <v>2617969.1634465726</v>
      </c>
    </row>
    <row r="30" spans="1:47" x14ac:dyDescent="0.15">
      <c r="C30" s="7">
        <v>4</v>
      </c>
      <c r="D30" s="8">
        <v>12.643979296247201</v>
      </c>
      <c r="E30" s="10">
        <f t="shared" si="17"/>
        <v>10.683115055455</v>
      </c>
      <c r="F30" s="7" t="s">
        <v>83</v>
      </c>
      <c r="G30" s="1">
        <v>5</v>
      </c>
      <c r="H30" s="9">
        <f t="shared" si="0"/>
        <v>12.643979296247201</v>
      </c>
      <c r="I30" s="9">
        <f t="shared" si="1"/>
        <v>285.79397929624719</v>
      </c>
      <c r="J30" s="9">
        <f t="shared" si="2"/>
        <v>8.4355002484624908E-2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135.45834891074944</v>
      </c>
      <c r="O30" s="9">
        <f t="shared" si="18"/>
        <v>47.661480951442968</v>
      </c>
      <c r="P30" s="9">
        <f t="shared" si="5"/>
        <v>4.0204843440798745</v>
      </c>
      <c r="Q30" s="12">
        <f t="shared" si="6"/>
        <v>0.40204843440798749</v>
      </c>
      <c r="R30" s="9">
        <f t="shared" si="7"/>
        <v>4.0532094166666672</v>
      </c>
      <c r="S30" s="13">
        <f t="shared" si="8"/>
        <v>9.9192613328780196E-2</v>
      </c>
      <c r="T30" s="2">
        <f t="shared" si="9"/>
        <v>0.34</v>
      </c>
      <c r="U30" s="14">
        <f t="shared" si="10"/>
        <v>3.3725488531785267E-2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4.6625488531785268E-2</v>
      </c>
      <c r="AR30" s="9">
        <f t="shared" si="14"/>
        <v>119.21204166666666</v>
      </c>
      <c r="AS30" s="1">
        <f t="shared" si="15"/>
        <v>0.1</v>
      </c>
      <c r="AT30" s="1">
        <f t="shared" si="19"/>
        <v>333.33333333333331</v>
      </c>
      <c r="AU30" s="1">
        <f t="shared" si="16"/>
        <v>1241358.0622195052</v>
      </c>
    </row>
    <row r="31" spans="1:47" x14ac:dyDescent="0.15">
      <c r="C31" s="7">
        <v>5</v>
      </c>
      <c r="D31" s="8">
        <v>16.350250914529902</v>
      </c>
      <c r="E31" s="10">
        <f t="shared" si="17"/>
        <v>12.643979296247201</v>
      </c>
      <c r="F31" s="7" t="s">
        <v>85</v>
      </c>
      <c r="G31" s="1">
        <v>6</v>
      </c>
      <c r="H31" s="9">
        <f t="shared" si="0"/>
        <v>16.350250914529902</v>
      </c>
      <c r="I31" s="9">
        <f t="shared" si="1"/>
        <v>289.50025091452989</v>
      </c>
      <c r="J31" s="9">
        <f t="shared" si="2"/>
        <v>0.13047730323457929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8"/>
        <v>84.17309077402976</v>
      </c>
      <c r="P31" s="9">
        <f t="shared" si="5"/>
        <v>10.98267788911485</v>
      </c>
      <c r="Q31" s="12">
        <f t="shared" si="6"/>
        <v>1.0982677889114851</v>
      </c>
      <c r="R31" s="9">
        <f t="shared" si="7"/>
        <v>4.0532094166666672</v>
      </c>
      <c r="S31" s="13">
        <f t="shared" si="8"/>
        <v>0.27096250798082211</v>
      </c>
      <c r="T31" s="2">
        <f t="shared" si="9"/>
        <v>0.34</v>
      </c>
      <c r="U31" s="14">
        <f t="shared" si="10"/>
        <v>9.2127252713479518E-2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0.10502725271347951</v>
      </c>
      <c r="AR31" s="9">
        <f t="shared" si="14"/>
        <v>119.21204166666666</v>
      </c>
      <c r="AS31" s="1">
        <f t="shared" si="15"/>
        <v>0.1</v>
      </c>
      <c r="AT31" s="1">
        <f t="shared" si="19"/>
        <v>333.33333333333331</v>
      </c>
      <c r="AU31" s="1">
        <f t="shared" si="16"/>
        <v>2796247.9539439832</v>
      </c>
    </row>
    <row r="32" spans="1:47" x14ac:dyDescent="0.15">
      <c r="C32" s="7">
        <v>6</v>
      </c>
      <c r="D32" s="8">
        <v>22.891851663690598</v>
      </c>
      <c r="E32" s="10">
        <f t="shared" si="17"/>
        <v>16.350250914529902</v>
      </c>
      <c r="F32" s="7" t="s">
        <v>83</v>
      </c>
      <c r="G32" s="1">
        <v>7</v>
      </c>
      <c r="H32" s="9">
        <f t="shared" si="0"/>
        <v>22.891851663690598</v>
      </c>
      <c r="I32" s="9">
        <f t="shared" si="1"/>
        <v>296.04185166369058</v>
      </c>
      <c r="J32" s="9">
        <f t="shared" si="2"/>
        <v>0.27434478950234376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8"/>
        <v>113.72250705158157</v>
      </c>
      <c r="P32" s="9">
        <f t="shared" si="5"/>
        <v>31.19917725874495</v>
      </c>
      <c r="Q32" s="12">
        <f t="shared" si="6"/>
        <v>3.1199177258744952</v>
      </c>
      <c r="R32" s="9">
        <f t="shared" si="7"/>
        <v>4.0532094166666672</v>
      </c>
      <c r="S32" s="13">
        <f t="shared" si="8"/>
        <v>0.76974007635665054</v>
      </c>
      <c r="T32" s="2">
        <f t="shared" si="9"/>
        <v>0.34</v>
      </c>
      <c r="U32" s="14">
        <f t="shared" si="10"/>
        <v>0.26171162596126119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0.2938116259612612</v>
      </c>
      <c r="AR32" s="9">
        <f t="shared" si="14"/>
        <v>119.21204166666666</v>
      </c>
      <c r="AS32" s="1">
        <f t="shared" si="15"/>
        <v>0.1</v>
      </c>
      <c r="AT32" s="1">
        <f t="shared" si="19"/>
        <v>333.33333333333331</v>
      </c>
      <c r="AU32" s="1">
        <f t="shared" si="16"/>
        <v>7822447.3811613722</v>
      </c>
    </row>
    <row r="33" spans="1:48" x14ac:dyDescent="0.15">
      <c r="C33" s="7">
        <v>7</v>
      </c>
      <c r="D33" s="8">
        <v>24.205854745082</v>
      </c>
      <c r="E33" s="10">
        <f t="shared" si="17"/>
        <v>22.891851663690598</v>
      </c>
      <c r="F33" s="7" t="s">
        <v>83</v>
      </c>
      <c r="G33" s="1">
        <v>8</v>
      </c>
      <c r="H33" s="9">
        <f t="shared" si="0"/>
        <v>24.205854745082</v>
      </c>
      <c r="I33" s="9">
        <f t="shared" si="1"/>
        <v>297.35585474508196</v>
      </c>
      <c r="J33" s="9">
        <f t="shared" si="2"/>
        <v>0.31726100557884862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8"/>
        <v>123.05542395950329</v>
      </c>
      <c r="P33" s="9">
        <f t="shared" si="5"/>
        <v>39.040687547323557</v>
      </c>
      <c r="Q33" s="12">
        <f t="shared" si="6"/>
        <v>3.9040687547323558</v>
      </c>
      <c r="R33" s="9">
        <f t="shared" si="7"/>
        <v>4.0532094166666672</v>
      </c>
      <c r="S33" s="13">
        <f t="shared" si="8"/>
        <v>0.96320430389778289</v>
      </c>
      <c r="T33" s="2">
        <f t="shared" si="9"/>
        <v>0.34</v>
      </c>
      <c r="U33" s="14">
        <f t="shared" si="10"/>
        <v>0.3274894633252462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0.35958946332524622</v>
      </c>
      <c r="AR33" s="9">
        <f t="shared" si="14"/>
        <v>119.21204166666666</v>
      </c>
      <c r="AS33" s="1">
        <f t="shared" si="15"/>
        <v>0.1</v>
      </c>
      <c r="AT33" s="1">
        <f t="shared" si="19"/>
        <v>333.33333333333331</v>
      </c>
      <c r="AU33" s="1">
        <f t="shared" si="16"/>
        <v>9573718.0122772604</v>
      </c>
    </row>
    <row r="34" spans="1:48" x14ac:dyDescent="0.15">
      <c r="C34" s="7">
        <v>8</v>
      </c>
      <c r="D34" s="8">
        <v>25.4826665939216</v>
      </c>
      <c r="E34" s="10">
        <f t="shared" si="17"/>
        <v>24.205854745082</v>
      </c>
      <c r="F34" s="7" t="s">
        <v>83</v>
      </c>
      <c r="G34" s="1">
        <v>9</v>
      </c>
      <c r="H34" s="9">
        <f t="shared" si="0"/>
        <v>25.4826665939216</v>
      </c>
      <c r="I34" s="9">
        <f t="shared" si="1"/>
        <v>298.63266659392156</v>
      </c>
      <c r="J34" s="9">
        <f t="shared" si="2"/>
        <v>0.36493711940740187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8"/>
        <v>124.5468305788464</v>
      </c>
      <c r="P34" s="9">
        <f t="shared" si="5"/>
        <v>45.451761582765918</v>
      </c>
      <c r="Q34" s="12">
        <f t="shared" si="6"/>
        <v>4.5451761582765924</v>
      </c>
      <c r="R34" s="9">
        <f t="shared" si="7"/>
        <v>4.0532094166666672</v>
      </c>
      <c r="S34" s="13">
        <f t="shared" si="8"/>
        <v>1.1213770844375752</v>
      </c>
      <c r="T34" s="2">
        <f t="shared" si="9"/>
        <v>0.34</v>
      </c>
      <c r="U34" s="14">
        <f t="shared" si="10"/>
        <v>0.38126820870877559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0.41336820870877561</v>
      </c>
      <c r="AR34" s="9">
        <f t="shared" si="14"/>
        <v>119.21204166666666</v>
      </c>
      <c r="AS34" s="1">
        <f t="shared" si="15"/>
        <v>0.1</v>
      </c>
      <c r="AT34" s="1">
        <f t="shared" si="19"/>
        <v>333.33333333333331</v>
      </c>
      <c r="AU34" s="1">
        <f t="shared" si="16"/>
        <v>11005524.546859389</v>
      </c>
    </row>
    <row r="35" spans="1:48" x14ac:dyDescent="0.15">
      <c r="C35" s="7">
        <v>9</v>
      </c>
      <c r="D35" s="8">
        <v>21.454511301736499</v>
      </c>
      <c r="E35" s="10">
        <f t="shared" si="17"/>
        <v>25.4826665939216</v>
      </c>
      <c r="F35" s="7" t="s">
        <v>83</v>
      </c>
      <c r="G35" s="1">
        <v>10</v>
      </c>
      <c r="H35" s="9">
        <f t="shared" si="0"/>
        <v>21.454511301736499</v>
      </c>
      <c r="I35" s="9">
        <f t="shared" si="1"/>
        <v>294.60451130173647</v>
      </c>
      <c r="J35" s="9">
        <f t="shared" si="2"/>
        <v>0.23367230435883896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8"/>
        <v>119.62716316274714</v>
      </c>
      <c r="P35" s="9">
        <f t="shared" si="5"/>
        <v>27.953554880149937</v>
      </c>
      <c r="Q35" s="12">
        <f t="shared" si="6"/>
        <v>2.795355488014994</v>
      </c>
      <c r="R35" s="9">
        <f t="shared" si="7"/>
        <v>4.0532094166666672</v>
      </c>
      <c r="S35" s="13">
        <f t="shared" si="8"/>
        <v>0.68966470780428513</v>
      </c>
      <c r="T35" s="2">
        <f t="shared" si="9"/>
        <v>0.34</v>
      </c>
      <c r="U35" s="14">
        <f t="shared" si="10"/>
        <v>0.23448600065345696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0.26658600065345694</v>
      </c>
      <c r="AR35" s="9">
        <f t="shared" si="14"/>
        <v>119.21204166666666</v>
      </c>
      <c r="AS35" s="1">
        <f t="shared" si="15"/>
        <v>0.1</v>
      </c>
      <c r="AT35" s="1">
        <f t="shared" si="19"/>
        <v>333.33333333333331</v>
      </c>
      <c r="AU35" s="1">
        <f t="shared" si="16"/>
        <v>7097591.7166084852</v>
      </c>
    </row>
    <row r="36" spans="1:48" x14ac:dyDescent="0.15">
      <c r="C36" s="7">
        <v>10</v>
      </c>
      <c r="D36" s="8">
        <v>17.555950884069102</v>
      </c>
      <c r="E36" s="10">
        <f t="shared" si="17"/>
        <v>21.454511301736499</v>
      </c>
      <c r="F36" s="7" t="s">
        <v>83</v>
      </c>
      <c r="G36" s="1">
        <v>11</v>
      </c>
      <c r="H36" s="9">
        <f t="shared" si="0"/>
        <v>17.555950884069102</v>
      </c>
      <c r="I36" s="9">
        <f t="shared" si="1"/>
        <v>290.70595088406907</v>
      </c>
      <c r="J36" s="9">
        <f t="shared" si="2"/>
        <v>0.15000853679504955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87.089927868467342</v>
      </c>
      <c r="O36" s="9">
        <f t="shared" si="18"/>
        <v>45.115774580796526</v>
      </c>
      <c r="P36" s="9">
        <f t="shared" si="5"/>
        <v>6.7677513312405768</v>
      </c>
      <c r="Q36" s="12">
        <f t="shared" si="6"/>
        <v>0.67677513312405768</v>
      </c>
      <c r="R36" s="9">
        <f t="shared" si="7"/>
        <v>4.0532094166666672</v>
      </c>
      <c r="S36" s="13">
        <f t="shared" si="8"/>
        <v>0.16697265390265306</v>
      </c>
      <c r="T36" s="2">
        <f t="shared" si="9"/>
        <v>0.34</v>
      </c>
      <c r="U36" s="14">
        <f t="shared" si="10"/>
        <v>5.6770702326902046E-2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6.9670702326902048E-2</v>
      </c>
      <c r="AR36" s="9">
        <f t="shared" si="14"/>
        <v>119.21204166666666</v>
      </c>
      <c r="AS36" s="1">
        <f t="shared" si="15"/>
        <v>0.1</v>
      </c>
      <c r="AT36" s="1">
        <f t="shared" si="19"/>
        <v>333.33333333333331</v>
      </c>
      <c r="AU36" s="1">
        <f t="shared" si="16"/>
        <v>1854914.3560187288</v>
      </c>
    </row>
    <row r="37" spans="1:48" x14ac:dyDescent="0.15">
      <c r="C37" s="7">
        <v>11</v>
      </c>
      <c r="D37" s="8">
        <v>14.0849944167734</v>
      </c>
      <c r="E37" s="10">
        <f t="shared" si="17"/>
        <v>17.555950884069102</v>
      </c>
      <c r="F37" s="7" t="s">
        <v>85</v>
      </c>
      <c r="G37" s="1">
        <v>12</v>
      </c>
      <c r="H37" s="9">
        <f t="shared" si="0"/>
        <v>14.0849944167734</v>
      </c>
      <c r="I37" s="9">
        <f t="shared" si="1"/>
        <v>287.23499441677336</v>
      </c>
      <c r="J37" s="9">
        <f t="shared" si="2"/>
        <v>0.10007846260116704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8"/>
        <v>78.880117416222618</v>
      </c>
      <c r="P37" s="9">
        <f t="shared" si="5"/>
        <v>7.8942008808151005</v>
      </c>
      <c r="Q37" s="12">
        <f t="shared" si="6"/>
        <v>0.7894200880815101</v>
      </c>
      <c r="R37" s="9">
        <f t="shared" si="7"/>
        <v>4.0532094166666672</v>
      </c>
      <c r="S37" s="13">
        <f t="shared" si="8"/>
        <v>0.19476419965754546</v>
      </c>
      <c r="T37" s="2">
        <f t="shared" si="9"/>
        <v>0.34</v>
      </c>
      <c r="U37" s="14">
        <f t="shared" si="10"/>
        <v>6.6219827883565466E-2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7.9119827883565461E-2</v>
      </c>
      <c r="AR37" s="9">
        <f t="shared" si="14"/>
        <v>119.21204166666666</v>
      </c>
      <c r="AS37" s="1">
        <f t="shared" si="15"/>
        <v>0.1</v>
      </c>
      <c r="AT37" s="1">
        <f t="shared" si="19"/>
        <v>333.33333333333331</v>
      </c>
      <c r="AU37" s="1">
        <f t="shared" si="16"/>
        <v>2106488.088757039</v>
      </c>
      <c r="AV37" s="1">
        <f>SUM(AU26:AU37)</f>
        <v>49236166.16956725</v>
      </c>
    </row>
    <row r="38" spans="1:48" x14ac:dyDescent="0.15">
      <c r="C38" s="7">
        <v>12</v>
      </c>
      <c r="D38" s="8">
        <v>8.5331028195480396</v>
      </c>
      <c r="E38" s="10">
        <f t="shared" si="17"/>
        <v>14.0849944167734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7.1300825968064503</v>
      </c>
      <c r="E42" s="7"/>
      <c r="F42" s="7"/>
      <c r="G42" s="1">
        <v>1</v>
      </c>
      <c r="H42" s="9">
        <f t="shared" ref="H42:H53" si="20">E43</f>
        <v>7.1300825968064503</v>
      </c>
      <c r="I42" s="9">
        <f t="shared" ref="I42:I53" si="21">H42+273.15</f>
        <v>280.28008259680644</v>
      </c>
      <c r="J42" s="9">
        <f t="shared" ref="J42:J53" si="22">EXP(($C$15*(I42-$C$13))/($C$16*I42*$C$13))</f>
        <v>4.3154904213640134E-2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2.5399358311240574</v>
      </c>
      <c r="Q42" s="12">
        <f t="shared" ref="Q42:Q53" si="26">P42*$B$44</f>
        <v>0.60958459946977372</v>
      </c>
      <c r="R42" s="9">
        <f t="shared" ref="R42:R53" si="27">L42*$B$44</f>
        <v>14.125500000000001</v>
      </c>
      <c r="S42" s="13">
        <f t="shared" ref="S42:S53" si="28">Q42/R42</f>
        <v>4.3154904213640134E-2</v>
      </c>
      <c r="T42" s="2">
        <f t="shared" ref="T42:T53" si="29">$B$43/100</f>
        <v>0.43</v>
      </c>
      <c r="U42" s="14">
        <f t="shared" ref="U42:U53" si="30">S42*T42</f>
        <v>1.8556608811865258E-2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2.6976608811865255E-2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44166.666666666664</v>
      </c>
      <c r="AU42" s="1">
        <f t="shared" ref="AU42:AU53" si="37">AT42*10000*AS42*0.67*AR42*AQ42</f>
        <v>262235904.97643051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4.6004880158824903</v>
      </c>
      <c r="E43" s="10">
        <f t="shared" ref="E43:E54" si="39">D42</f>
        <v>7.1300825968064503</v>
      </c>
      <c r="F43" s="7" t="s">
        <v>83</v>
      </c>
      <c r="G43" s="1">
        <v>2</v>
      </c>
      <c r="H43" s="9">
        <f t="shared" si="20"/>
        <v>4.6004880158824903</v>
      </c>
      <c r="I43" s="9">
        <f t="shared" si="21"/>
        <v>277.75048801588247</v>
      </c>
      <c r="J43" s="9">
        <f t="shared" si="22"/>
        <v>3.145029445530749E-2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115.17256416887595</v>
      </c>
      <c r="P43" s="9">
        <f t="shared" si="25"/>
        <v>3.6222110562839456</v>
      </c>
      <c r="Q43" s="12">
        <f t="shared" si="26"/>
        <v>0.86933065350814687</v>
      </c>
      <c r="R43" s="9">
        <f t="shared" si="27"/>
        <v>14.125500000000001</v>
      </c>
      <c r="S43" s="13">
        <f t="shared" si="28"/>
        <v>6.1543354465905406E-2</v>
      </c>
      <c r="T43" s="2">
        <f t="shared" si="29"/>
        <v>0.43</v>
      </c>
      <c r="U43" s="14">
        <f t="shared" si="30"/>
        <v>2.6463642420339325E-2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3.4883642420339325E-2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44166.666666666664</v>
      </c>
      <c r="AU43" s="1">
        <f t="shared" si="37"/>
        <v>339099091.46728581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7.2065986092381404</v>
      </c>
      <c r="E44" s="10">
        <f t="shared" si="39"/>
        <v>4.6004880158824903</v>
      </c>
      <c r="F44" s="7" t="s">
        <v>83</v>
      </c>
      <c r="G44" s="1">
        <v>3</v>
      </c>
      <c r="H44" s="9">
        <f t="shared" si="20"/>
        <v>7.2065986092381404</v>
      </c>
      <c r="I44" s="9">
        <f t="shared" si="21"/>
        <v>280.35659860923812</v>
      </c>
      <c r="J44" s="9">
        <f t="shared" si="22"/>
        <v>4.3566011981603314E-2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170.40660311259199</v>
      </c>
      <c r="P44" s="9">
        <f t="shared" si="25"/>
        <v>7.4239361129475032</v>
      </c>
      <c r="Q44" s="12">
        <f t="shared" si="26"/>
        <v>1.7817446671074006</v>
      </c>
      <c r="R44" s="9">
        <f t="shared" si="27"/>
        <v>14.125500000000001</v>
      </c>
      <c r="S44" s="13">
        <f t="shared" si="28"/>
        <v>0.12613675035272384</v>
      </c>
      <c r="T44" s="2">
        <f t="shared" si="29"/>
        <v>0.43</v>
      </c>
      <c r="U44" s="14">
        <f t="shared" si="30"/>
        <v>5.4238802651671254E-2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6.2658802651671258E-2</v>
      </c>
      <c r="AR44" s="9">
        <f t="shared" si="35"/>
        <v>136.875</v>
      </c>
      <c r="AS44" s="1">
        <f t="shared" si="36"/>
        <v>0.24</v>
      </c>
      <c r="AT44" s="1">
        <f t="shared" si="41"/>
        <v>44166.666666666664</v>
      </c>
      <c r="AU44" s="1">
        <f t="shared" si="37"/>
        <v>609097604.99153173</v>
      </c>
    </row>
    <row r="45" spans="1:48" x14ac:dyDescent="0.15">
      <c r="C45" s="7">
        <v>3</v>
      </c>
      <c r="D45" s="7">
        <f t="shared" si="38"/>
        <v>10.683115055455</v>
      </c>
      <c r="E45" s="10">
        <f t="shared" si="39"/>
        <v>7.2065986092381404</v>
      </c>
      <c r="F45" s="7" t="s">
        <v>83</v>
      </c>
      <c r="G45" s="1">
        <v>4</v>
      </c>
      <c r="H45" s="9">
        <f t="shared" si="20"/>
        <v>10.683115055455</v>
      </c>
      <c r="I45" s="9">
        <f t="shared" si="21"/>
        <v>283.83311505545498</v>
      </c>
      <c r="J45" s="9">
        <f t="shared" si="22"/>
        <v>6.6664078663391191E-2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221.83891699964448</v>
      </c>
      <c r="P45" s="9">
        <f t="shared" si="25"/>
        <v>14.788687013465809</v>
      </c>
      <c r="Q45" s="12">
        <f t="shared" si="26"/>
        <v>3.549284883231794</v>
      </c>
      <c r="R45" s="9">
        <f t="shared" si="27"/>
        <v>14.125500000000001</v>
      </c>
      <c r="S45" s="13">
        <f t="shared" si="28"/>
        <v>0.2512679114531729</v>
      </c>
      <c r="T45" s="2">
        <f t="shared" si="29"/>
        <v>0.43</v>
      </c>
      <c r="U45" s="14">
        <f t="shared" si="30"/>
        <v>0.10804520192486435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0.11646520192486436</v>
      </c>
      <c r="AR45" s="9">
        <f t="shared" si="35"/>
        <v>136.875</v>
      </c>
      <c r="AS45" s="1">
        <f t="shared" si="36"/>
        <v>0.24</v>
      </c>
      <c r="AT45" s="1">
        <f t="shared" si="41"/>
        <v>44166.666666666664</v>
      </c>
      <c r="AU45" s="1">
        <f t="shared" si="37"/>
        <v>1132142213.9463418</v>
      </c>
    </row>
    <row r="46" spans="1:48" x14ac:dyDescent="0.15">
      <c r="C46" s="7">
        <v>4</v>
      </c>
      <c r="D46" s="7">
        <f t="shared" si="38"/>
        <v>12.643979296247201</v>
      </c>
      <c r="E46" s="10">
        <f t="shared" si="39"/>
        <v>10.683115055455</v>
      </c>
      <c r="F46" s="7" t="s">
        <v>83</v>
      </c>
      <c r="G46" s="1">
        <v>5</v>
      </c>
      <c r="H46" s="9">
        <f t="shared" si="20"/>
        <v>12.643979296247201</v>
      </c>
      <c r="I46" s="9">
        <f t="shared" si="21"/>
        <v>285.79397929624719</v>
      </c>
      <c r="J46" s="9">
        <f t="shared" si="22"/>
        <v>8.4355002484624908E-2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196.69771848686975</v>
      </c>
      <c r="O46" s="9">
        <f t="shared" si="40"/>
        <v>69.208761499308935</v>
      </c>
      <c r="P46" s="9">
        <f t="shared" si="25"/>
        <v>5.8381052482320177</v>
      </c>
      <c r="Q46" s="12">
        <f t="shared" si="26"/>
        <v>1.4011452595756841</v>
      </c>
      <c r="R46" s="9">
        <f t="shared" si="27"/>
        <v>14.125500000000001</v>
      </c>
      <c r="S46" s="13">
        <f t="shared" si="28"/>
        <v>9.9192613328780155E-2</v>
      </c>
      <c r="T46" s="2">
        <f t="shared" si="29"/>
        <v>0.43</v>
      </c>
      <c r="U46" s="14">
        <f t="shared" si="30"/>
        <v>4.2652823731375467E-2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5.1072823731375463E-2</v>
      </c>
      <c r="AR46" s="9">
        <f t="shared" si="35"/>
        <v>136.875</v>
      </c>
      <c r="AS46" s="1">
        <f t="shared" si="36"/>
        <v>0.24</v>
      </c>
      <c r="AT46" s="1">
        <f t="shared" si="41"/>
        <v>44166.666666666664</v>
      </c>
      <c r="AU46" s="1">
        <f t="shared" si="37"/>
        <v>496471896.97943783</v>
      </c>
    </row>
    <row r="47" spans="1:48" x14ac:dyDescent="0.15">
      <c r="C47" s="7">
        <v>5</v>
      </c>
      <c r="D47" s="7">
        <f t="shared" si="38"/>
        <v>16.350250914529902</v>
      </c>
      <c r="E47" s="10">
        <f t="shared" si="39"/>
        <v>12.643979296247201</v>
      </c>
      <c r="F47" s="7" t="s">
        <v>85</v>
      </c>
      <c r="G47" s="1">
        <v>6</v>
      </c>
      <c r="H47" s="9">
        <f t="shared" si="20"/>
        <v>16.350250914529902</v>
      </c>
      <c r="I47" s="9">
        <f t="shared" si="21"/>
        <v>289.50025091452989</v>
      </c>
      <c r="J47" s="9">
        <f t="shared" si="22"/>
        <v>0.13047730323457929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122.22690625107691</v>
      </c>
      <c r="P47" s="9">
        <f t="shared" si="25"/>
        <v>15.947837110346256</v>
      </c>
      <c r="Q47" s="12">
        <f t="shared" si="26"/>
        <v>3.8274809064831015</v>
      </c>
      <c r="R47" s="9">
        <f t="shared" si="27"/>
        <v>14.125500000000001</v>
      </c>
      <c r="S47" s="13">
        <f t="shared" si="28"/>
        <v>0.270962507980822</v>
      </c>
      <c r="T47" s="2">
        <f t="shared" si="29"/>
        <v>0.43</v>
      </c>
      <c r="U47" s="14">
        <f t="shared" si="30"/>
        <v>0.11651387843175345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0.12493387843175346</v>
      </c>
      <c r="AR47" s="9">
        <f t="shared" si="35"/>
        <v>136.875</v>
      </c>
      <c r="AS47" s="1">
        <f t="shared" si="36"/>
        <v>0.24</v>
      </c>
      <c r="AT47" s="1">
        <f t="shared" si="41"/>
        <v>44166.666666666664</v>
      </c>
      <c r="AU47" s="1">
        <f t="shared" si="37"/>
        <v>1214465053.826791</v>
      </c>
    </row>
    <row r="48" spans="1:48" x14ac:dyDescent="0.15">
      <c r="C48" s="7">
        <v>6</v>
      </c>
      <c r="D48" s="7">
        <f t="shared" si="38"/>
        <v>22.891851663690598</v>
      </c>
      <c r="E48" s="10">
        <f t="shared" si="39"/>
        <v>16.350250914529902</v>
      </c>
      <c r="F48" s="7" t="s">
        <v>83</v>
      </c>
      <c r="G48" s="1">
        <v>7</v>
      </c>
      <c r="H48" s="9">
        <f t="shared" si="20"/>
        <v>22.891851663690598</v>
      </c>
      <c r="I48" s="9">
        <f t="shared" si="21"/>
        <v>296.04185166369058</v>
      </c>
      <c r="J48" s="9">
        <f t="shared" si="22"/>
        <v>0.27434478950234376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165.13531914073064</v>
      </c>
      <c r="P48" s="9">
        <f t="shared" si="25"/>
        <v>45.30401436906611</v>
      </c>
      <c r="Q48" s="12">
        <f t="shared" si="26"/>
        <v>10.872963448575867</v>
      </c>
      <c r="R48" s="9">
        <f t="shared" si="27"/>
        <v>14.125500000000001</v>
      </c>
      <c r="S48" s="13">
        <f t="shared" si="28"/>
        <v>0.76974007635665043</v>
      </c>
      <c r="T48" s="2">
        <f t="shared" si="29"/>
        <v>0.43</v>
      </c>
      <c r="U48" s="14">
        <f t="shared" si="30"/>
        <v>0.33098823283335965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0.35078823283335964</v>
      </c>
      <c r="AR48" s="9">
        <f t="shared" si="35"/>
        <v>136.875</v>
      </c>
      <c r="AS48" s="1">
        <f t="shared" si="36"/>
        <v>0.24</v>
      </c>
      <c r="AT48" s="1">
        <f t="shared" si="41"/>
        <v>44166.666666666664</v>
      </c>
      <c r="AU48" s="1">
        <f t="shared" si="37"/>
        <v>3409964177.9910746</v>
      </c>
    </row>
    <row r="49" spans="1:48" x14ac:dyDescent="0.15">
      <c r="C49" s="7">
        <v>7</v>
      </c>
      <c r="D49" s="7">
        <f t="shared" si="38"/>
        <v>24.205854745082</v>
      </c>
      <c r="E49" s="10">
        <f t="shared" si="39"/>
        <v>22.891851663690598</v>
      </c>
      <c r="F49" s="7" t="s">
        <v>83</v>
      </c>
      <c r="G49" s="1">
        <v>8</v>
      </c>
      <c r="H49" s="9">
        <f t="shared" si="20"/>
        <v>24.205854745082</v>
      </c>
      <c r="I49" s="9">
        <f t="shared" si="21"/>
        <v>297.35585474508196</v>
      </c>
      <c r="J49" s="9">
        <f t="shared" si="22"/>
        <v>0.31726100557884862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178.68755477166451</v>
      </c>
      <c r="P49" s="9">
        <f t="shared" si="25"/>
        <v>56.69059331128387</v>
      </c>
      <c r="Q49" s="12">
        <f t="shared" si="26"/>
        <v>13.605742394708129</v>
      </c>
      <c r="R49" s="9">
        <f t="shared" si="27"/>
        <v>14.125500000000001</v>
      </c>
      <c r="S49" s="13">
        <f t="shared" si="28"/>
        <v>0.96320430389778255</v>
      </c>
      <c r="T49" s="2">
        <f t="shared" si="29"/>
        <v>0.43</v>
      </c>
      <c r="U49" s="14">
        <f t="shared" si="30"/>
        <v>0.41417785067604651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0.43397785067604649</v>
      </c>
      <c r="AR49" s="9">
        <f t="shared" si="35"/>
        <v>136.875</v>
      </c>
      <c r="AS49" s="1">
        <f t="shared" si="36"/>
        <v>0.24</v>
      </c>
      <c r="AT49" s="1">
        <f t="shared" si="41"/>
        <v>44166.666666666664</v>
      </c>
      <c r="AU49" s="1">
        <f t="shared" si="37"/>
        <v>4218639014.46738</v>
      </c>
    </row>
    <row r="50" spans="1:48" x14ac:dyDescent="0.15">
      <c r="C50" s="7">
        <v>8</v>
      </c>
      <c r="D50" s="7">
        <f t="shared" si="38"/>
        <v>25.4826665939216</v>
      </c>
      <c r="E50" s="10">
        <f t="shared" si="39"/>
        <v>24.205854745082</v>
      </c>
      <c r="F50" s="7" t="s">
        <v>83</v>
      </c>
      <c r="G50" s="1">
        <v>9</v>
      </c>
      <c r="H50" s="9">
        <f t="shared" si="20"/>
        <v>25.4826665939216</v>
      </c>
      <c r="I50" s="9">
        <f t="shared" si="21"/>
        <v>298.63266659392156</v>
      </c>
      <c r="J50" s="9">
        <f t="shared" si="22"/>
        <v>0.36493711940740187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180.85321146038063</v>
      </c>
      <c r="P50" s="9">
        <f t="shared" si="25"/>
        <v>66.000050025929028</v>
      </c>
      <c r="Q50" s="12">
        <f t="shared" si="26"/>
        <v>15.840012006222967</v>
      </c>
      <c r="R50" s="9">
        <f t="shared" si="27"/>
        <v>14.125500000000001</v>
      </c>
      <c r="S50" s="13">
        <f t="shared" si="28"/>
        <v>1.121377084437575</v>
      </c>
      <c r="T50" s="2">
        <f t="shared" si="29"/>
        <v>0.43</v>
      </c>
      <c r="U50" s="14">
        <f t="shared" si="30"/>
        <v>0.48219214630815727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0.50199214630815725</v>
      </c>
      <c r="AR50" s="9">
        <f t="shared" si="35"/>
        <v>136.875</v>
      </c>
      <c r="AS50" s="1">
        <f t="shared" si="36"/>
        <v>0.24</v>
      </c>
      <c r="AT50" s="1">
        <f t="shared" si="41"/>
        <v>44166.666666666664</v>
      </c>
      <c r="AU50" s="1">
        <f t="shared" si="37"/>
        <v>4879796630.3414793</v>
      </c>
    </row>
    <row r="51" spans="1:48" x14ac:dyDescent="0.15">
      <c r="C51" s="7">
        <v>9</v>
      </c>
      <c r="D51" s="7">
        <f t="shared" si="38"/>
        <v>21.454511301736499</v>
      </c>
      <c r="E51" s="10">
        <f t="shared" si="39"/>
        <v>25.4826665939216</v>
      </c>
      <c r="F51" s="7" t="s">
        <v>83</v>
      </c>
      <c r="G51" s="1">
        <v>10</v>
      </c>
      <c r="H51" s="9">
        <f t="shared" si="20"/>
        <v>21.454511301736499</v>
      </c>
      <c r="I51" s="9">
        <f t="shared" si="21"/>
        <v>294.60451130173647</v>
      </c>
      <c r="J51" s="9">
        <f t="shared" si="22"/>
        <v>0.23367230435883896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173.7094114344516</v>
      </c>
      <c r="P51" s="9">
        <f t="shared" si="25"/>
        <v>40.591078458705951</v>
      </c>
      <c r="Q51" s="12">
        <f t="shared" si="26"/>
        <v>9.7418588300894271</v>
      </c>
      <c r="R51" s="9">
        <f t="shared" si="27"/>
        <v>14.125500000000001</v>
      </c>
      <c r="S51" s="13">
        <f t="shared" si="28"/>
        <v>0.6896647078042849</v>
      </c>
      <c r="T51" s="2">
        <f t="shared" si="29"/>
        <v>0.43</v>
      </c>
      <c r="U51" s="14">
        <f t="shared" si="30"/>
        <v>0.29655582435584249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0.31635582435584247</v>
      </c>
      <c r="AR51" s="9">
        <f t="shared" si="35"/>
        <v>136.875</v>
      </c>
      <c r="AS51" s="1">
        <f t="shared" si="36"/>
        <v>0.24</v>
      </c>
      <c r="AT51" s="1">
        <f t="shared" si="41"/>
        <v>44166.666666666664</v>
      </c>
      <c r="AU51" s="1">
        <f t="shared" si="37"/>
        <v>3075251469.6372957</v>
      </c>
    </row>
    <row r="52" spans="1:48" x14ac:dyDescent="0.15">
      <c r="C52" s="7">
        <v>10</v>
      </c>
      <c r="D52" s="7">
        <f t="shared" si="38"/>
        <v>17.555950884069102</v>
      </c>
      <c r="E52" s="10">
        <f t="shared" si="39"/>
        <v>21.454511301736499</v>
      </c>
      <c r="F52" s="7" t="s">
        <v>83</v>
      </c>
      <c r="G52" s="1">
        <v>11</v>
      </c>
      <c r="H52" s="9">
        <f t="shared" si="20"/>
        <v>17.555950884069102</v>
      </c>
      <c r="I52" s="9">
        <f t="shared" si="21"/>
        <v>290.70595088406907</v>
      </c>
      <c r="J52" s="9">
        <f t="shared" si="22"/>
        <v>0.15000853679504955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126.46241632695838</v>
      </c>
      <c r="O52" s="9">
        <f t="shared" si="40"/>
        <v>65.512166648787272</v>
      </c>
      <c r="P52" s="9">
        <f t="shared" si="25"/>
        <v>9.8273842612580236</v>
      </c>
      <c r="Q52" s="12">
        <f t="shared" si="26"/>
        <v>2.3585722227019255</v>
      </c>
      <c r="R52" s="9">
        <f t="shared" si="27"/>
        <v>14.125500000000001</v>
      </c>
      <c r="S52" s="13">
        <f t="shared" si="28"/>
        <v>0.16697265390265303</v>
      </c>
      <c r="T52" s="2">
        <f t="shared" si="29"/>
        <v>0.43</v>
      </c>
      <c r="U52" s="14">
        <f t="shared" si="30"/>
        <v>7.1798241178140806E-2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8.0218241178140817E-2</v>
      </c>
      <c r="AR52" s="9">
        <f t="shared" si="35"/>
        <v>136.875</v>
      </c>
      <c r="AS52" s="1">
        <f t="shared" si="36"/>
        <v>0.24</v>
      </c>
      <c r="AT52" s="1">
        <f t="shared" si="41"/>
        <v>44166.666666666664</v>
      </c>
      <c r="AU52" s="1">
        <f t="shared" si="37"/>
        <v>779790492.48454487</v>
      </c>
    </row>
    <row r="53" spans="1:48" x14ac:dyDescent="0.15">
      <c r="C53" s="7">
        <v>11</v>
      </c>
      <c r="D53" s="7">
        <f t="shared" si="38"/>
        <v>14.0849944167734</v>
      </c>
      <c r="E53" s="10">
        <f t="shared" si="39"/>
        <v>17.555950884069102</v>
      </c>
      <c r="F53" s="7" t="s">
        <v>85</v>
      </c>
      <c r="G53" s="1">
        <v>12</v>
      </c>
      <c r="H53" s="9">
        <f t="shared" si="20"/>
        <v>14.0849944167734</v>
      </c>
      <c r="I53" s="9">
        <f t="shared" si="21"/>
        <v>287.23499441677336</v>
      </c>
      <c r="J53" s="9">
        <f t="shared" si="22"/>
        <v>0.10007846260116704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114.54103238752926</v>
      </c>
      <c r="P53" s="9">
        <f t="shared" si="25"/>
        <v>11.463090426094409</v>
      </c>
      <c r="Q53" s="12">
        <f t="shared" si="26"/>
        <v>2.7511417022626579</v>
      </c>
      <c r="R53" s="9">
        <f t="shared" si="27"/>
        <v>14.125500000000001</v>
      </c>
      <c r="S53" s="13">
        <f t="shared" si="28"/>
        <v>0.19476419965754541</v>
      </c>
      <c r="T53" s="2">
        <f t="shared" si="29"/>
        <v>0.43</v>
      </c>
      <c r="U53" s="14">
        <f t="shared" si="30"/>
        <v>8.3748605852744518E-2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9.2168605852744528E-2</v>
      </c>
      <c r="AR53" s="9">
        <f t="shared" si="35"/>
        <v>136.875</v>
      </c>
      <c r="AS53" s="1">
        <f t="shared" si="36"/>
        <v>0.24</v>
      </c>
      <c r="AT53" s="1">
        <f t="shared" si="41"/>
        <v>44166.666666666664</v>
      </c>
      <c r="AU53" s="1">
        <f t="shared" si="37"/>
        <v>895958344.31122482</v>
      </c>
      <c r="AV53" s="1">
        <f>SUM(AU42:AU53)</f>
        <v>21312911895.420818</v>
      </c>
    </row>
    <row r="54" spans="1:48" x14ac:dyDescent="0.15">
      <c r="C54" s="7">
        <v>12</v>
      </c>
      <c r="D54" s="7">
        <f t="shared" si="38"/>
        <v>8.5331028195480396</v>
      </c>
      <c r="E54" s="10">
        <f t="shared" si="39"/>
        <v>14.0849944167734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7.1300825968064503</v>
      </c>
      <c r="E58" s="7"/>
      <c r="F58" s="7"/>
      <c r="G58" s="1">
        <v>1</v>
      </c>
      <c r="H58" s="9">
        <f t="shared" ref="H58:H69" si="42">E59</f>
        <v>7.1300825968064503</v>
      </c>
      <c r="I58" s="9">
        <f t="shared" ref="I58:I69" si="43">H58+273.15</f>
        <v>280.28008259680644</v>
      </c>
      <c r="J58" s="9">
        <f t="shared" ref="J58:J69" si="44">EXP(($C$15*(I58-$C$13))/($C$16*I58*$C$13))</f>
        <v>4.3154904213640134E-2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4.305420943714164E-3</v>
      </c>
      <c r="Q58" s="12">
        <f t="shared" ref="Q58:Q69" si="48">P58*$B$60</f>
        <v>8.1802997930569118E-4</v>
      </c>
      <c r="R58" s="9">
        <f t="shared" ref="R58:R69" si="49">L58*$B$60</f>
        <v>1.8955666666666669E-2</v>
      </c>
      <c r="S58" s="13">
        <f t="shared" ref="S58:S69" si="50">Q58/R58</f>
        <v>4.3154904213640127E-2</v>
      </c>
      <c r="T58" s="2">
        <f t="shared" ref="T58:T69" si="51">$B$59/100</f>
        <v>0.01</v>
      </c>
      <c r="U58" s="14">
        <f t="shared" ref="U58:U69" si="52">S58*T58</f>
        <v>4.3154904213640129E-4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1.2431549042136402E-2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702250</v>
      </c>
      <c r="AU58" s="1">
        <f t="shared" ref="AU58:AU69" si="58">AT58*10000*AS58*0.67*AR58*AQ58</f>
        <v>110874292.41488172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4.6004880158824903</v>
      </c>
      <c r="E59" s="10">
        <f t="shared" ref="E59:E70" si="60">D58</f>
        <v>7.1300825968064503</v>
      </c>
      <c r="F59" s="7" t="s">
        <v>83</v>
      </c>
      <c r="G59" s="1">
        <v>2</v>
      </c>
      <c r="H59" s="9">
        <f t="shared" si="42"/>
        <v>4.6004880158824903</v>
      </c>
      <c r="I59" s="9">
        <f t="shared" si="43"/>
        <v>277.75048801588247</v>
      </c>
      <c r="J59" s="9">
        <f t="shared" si="44"/>
        <v>3.145029445530749E-2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0.19522791238961917</v>
      </c>
      <c r="P59" s="9">
        <f t="shared" si="47"/>
        <v>6.1399753305484963E-3</v>
      </c>
      <c r="Q59" s="12">
        <f t="shared" si="48"/>
        <v>1.1665953128042143E-3</v>
      </c>
      <c r="R59" s="9">
        <f t="shared" si="49"/>
        <v>1.8955666666666669E-2</v>
      </c>
      <c r="S59" s="13">
        <f t="shared" si="50"/>
        <v>6.1543354465905399E-2</v>
      </c>
      <c r="T59" s="2">
        <f t="shared" si="51"/>
        <v>0.01</v>
      </c>
      <c r="U59" s="14">
        <f t="shared" si="52"/>
        <v>6.1543354465905405E-4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1.2615433544659055E-2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702250</v>
      </c>
      <c r="AU59" s="1">
        <f t="shared" si="58"/>
        <v>112514318.45139228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7.2065986092381404</v>
      </c>
      <c r="E60" s="10">
        <f t="shared" si="60"/>
        <v>4.6004880158824903</v>
      </c>
      <c r="F60" s="7" t="s">
        <v>83</v>
      </c>
      <c r="G60" s="1">
        <v>3</v>
      </c>
      <c r="H60" s="9">
        <f t="shared" si="42"/>
        <v>7.2065986092381404</v>
      </c>
      <c r="I60" s="9">
        <f t="shared" si="43"/>
        <v>280.35659860923812</v>
      </c>
      <c r="J60" s="9">
        <f t="shared" si="44"/>
        <v>4.3566011981603314E-2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0.28885460372573735</v>
      </c>
      <c r="P60" s="9">
        <f t="shared" si="47"/>
        <v>1.2584243126856751E-2</v>
      </c>
      <c r="Q60" s="12">
        <f t="shared" si="48"/>
        <v>2.3910061941027827E-3</v>
      </c>
      <c r="R60" s="9">
        <f t="shared" si="49"/>
        <v>1.8955666666666669E-2</v>
      </c>
      <c r="S60" s="13">
        <f t="shared" si="50"/>
        <v>0.12613675035272384</v>
      </c>
      <c r="T60" s="2">
        <f t="shared" si="51"/>
        <v>0.01</v>
      </c>
      <c r="U60" s="14">
        <f t="shared" si="52"/>
        <v>1.2613675035272384E-3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1.3261367503527239E-2</v>
      </c>
      <c r="AR60" s="9">
        <f t="shared" si="56"/>
        <v>9.9766666666666666</v>
      </c>
      <c r="AS60" s="1">
        <f t="shared" si="57"/>
        <v>0.19</v>
      </c>
      <c r="AT60" s="1">
        <f t="shared" si="62"/>
        <v>702250</v>
      </c>
      <c r="AU60" s="1">
        <f t="shared" si="58"/>
        <v>118275263.47871815</v>
      </c>
    </row>
    <row r="61" spans="1:48" x14ac:dyDescent="0.15">
      <c r="C61" s="7">
        <v>3</v>
      </c>
      <c r="D61" s="7">
        <f t="shared" si="59"/>
        <v>10.683115055455</v>
      </c>
      <c r="E61" s="10">
        <f t="shared" si="60"/>
        <v>7.2065986092381404</v>
      </c>
      <c r="F61" s="7" t="s">
        <v>83</v>
      </c>
      <c r="G61" s="1">
        <v>4</v>
      </c>
      <c r="H61" s="9">
        <f t="shared" si="42"/>
        <v>10.683115055455</v>
      </c>
      <c r="I61" s="9">
        <f t="shared" si="43"/>
        <v>283.83311505545498</v>
      </c>
      <c r="J61" s="9">
        <f t="shared" si="44"/>
        <v>6.6664078663391191E-2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0.37603702726554727</v>
      </c>
      <c r="P61" s="9">
        <f t="shared" si="47"/>
        <v>2.5068161965978223E-2</v>
      </c>
      <c r="Q61" s="12">
        <f t="shared" si="48"/>
        <v>4.7629507735358623E-3</v>
      </c>
      <c r="R61" s="9">
        <f t="shared" si="49"/>
        <v>1.8955666666666669E-2</v>
      </c>
      <c r="S61" s="13">
        <f t="shared" si="50"/>
        <v>0.25126791145317295</v>
      </c>
      <c r="T61" s="2">
        <f t="shared" si="51"/>
        <v>0.01</v>
      </c>
      <c r="U61" s="14">
        <f t="shared" si="52"/>
        <v>2.5126791145317295E-3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1.451267911453173E-2</v>
      </c>
      <c r="AR61" s="9">
        <f t="shared" si="56"/>
        <v>9.9766666666666666</v>
      </c>
      <c r="AS61" s="1">
        <f t="shared" si="57"/>
        <v>0.19</v>
      </c>
      <c r="AT61" s="1">
        <f t="shared" si="62"/>
        <v>702250</v>
      </c>
      <c r="AU61" s="1">
        <f t="shared" si="58"/>
        <v>129435440.62079424</v>
      </c>
    </row>
    <row r="62" spans="1:48" x14ac:dyDescent="0.15">
      <c r="C62" s="7">
        <v>4</v>
      </c>
      <c r="D62" s="7">
        <f t="shared" si="59"/>
        <v>12.643979296247201</v>
      </c>
      <c r="E62" s="10">
        <f t="shared" si="60"/>
        <v>10.683115055455</v>
      </c>
      <c r="F62" s="7" t="s">
        <v>83</v>
      </c>
      <c r="G62" s="1">
        <v>5</v>
      </c>
      <c r="H62" s="9">
        <f t="shared" si="42"/>
        <v>12.643979296247201</v>
      </c>
      <c r="I62" s="9">
        <f t="shared" si="43"/>
        <v>285.79397929624719</v>
      </c>
      <c r="J62" s="9">
        <f t="shared" si="44"/>
        <v>8.4355002484624908E-2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0.3334204220345906</v>
      </c>
      <c r="O62" s="9">
        <f t="shared" si="61"/>
        <v>0.11731510993164512</v>
      </c>
      <c r="P62" s="9">
        <f t="shared" si="47"/>
        <v>9.8961163897679678E-3</v>
      </c>
      <c r="Q62" s="12">
        <f t="shared" si="48"/>
        <v>1.880262114055914E-3</v>
      </c>
      <c r="R62" s="9">
        <f t="shared" si="49"/>
        <v>1.8955666666666669E-2</v>
      </c>
      <c r="S62" s="13">
        <f t="shared" si="50"/>
        <v>9.9192613328780155E-2</v>
      </c>
      <c r="T62" s="2">
        <f t="shared" si="51"/>
        <v>0.01</v>
      </c>
      <c r="U62" s="14">
        <f t="shared" si="52"/>
        <v>9.9192613328780155E-4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1.2991926133287802E-2</v>
      </c>
      <c r="AR62" s="9">
        <f t="shared" si="56"/>
        <v>9.9766666666666666</v>
      </c>
      <c r="AS62" s="1">
        <f t="shared" si="57"/>
        <v>0.19</v>
      </c>
      <c r="AT62" s="1">
        <f t="shared" si="62"/>
        <v>702250</v>
      </c>
      <c r="AU62" s="1">
        <f t="shared" si="58"/>
        <v>115872174.27629162</v>
      </c>
    </row>
    <row r="63" spans="1:48" x14ac:dyDescent="0.15">
      <c r="C63" s="7">
        <v>5</v>
      </c>
      <c r="D63" s="7">
        <f t="shared" si="59"/>
        <v>16.350250914529902</v>
      </c>
      <c r="E63" s="10">
        <f t="shared" si="60"/>
        <v>12.643979296247201</v>
      </c>
      <c r="F63" s="7" t="s">
        <v>85</v>
      </c>
      <c r="G63" s="1">
        <v>6</v>
      </c>
      <c r="H63" s="9">
        <f t="shared" si="42"/>
        <v>16.350250914529902</v>
      </c>
      <c r="I63" s="9">
        <f t="shared" si="43"/>
        <v>289.50025091452989</v>
      </c>
      <c r="J63" s="9">
        <f t="shared" si="44"/>
        <v>0.13047730323457929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0.20718566020854381</v>
      </c>
      <c r="P63" s="9">
        <f t="shared" si="47"/>
        <v>2.7033026212886679E-2</v>
      </c>
      <c r="Q63" s="12">
        <f t="shared" si="48"/>
        <v>5.1362749804484686E-3</v>
      </c>
      <c r="R63" s="9">
        <f t="shared" si="49"/>
        <v>1.8955666666666669E-2</v>
      </c>
      <c r="S63" s="13">
        <f t="shared" si="50"/>
        <v>0.270962507980822</v>
      </c>
      <c r="T63" s="2">
        <f t="shared" si="51"/>
        <v>0.01</v>
      </c>
      <c r="U63" s="14">
        <f t="shared" si="52"/>
        <v>2.7096250798082202E-3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1.470962507980822E-2</v>
      </c>
      <c r="AR63" s="9">
        <f t="shared" si="56"/>
        <v>9.9766666666666666</v>
      </c>
      <c r="AS63" s="1">
        <f t="shared" si="57"/>
        <v>0.19</v>
      </c>
      <c r="AT63" s="1">
        <f t="shared" si="62"/>
        <v>702250</v>
      </c>
      <c r="AU63" s="1">
        <f t="shared" si="58"/>
        <v>131191959.01363356</v>
      </c>
    </row>
    <row r="64" spans="1:48" x14ac:dyDescent="0.15">
      <c r="C64" s="7">
        <v>6</v>
      </c>
      <c r="D64" s="7">
        <f t="shared" si="59"/>
        <v>22.891851663690598</v>
      </c>
      <c r="E64" s="10">
        <f t="shared" si="60"/>
        <v>16.350250914529902</v>
      </c>
      <c r="F64" s="7" t="s">
        <v>83</v>
      </c>
      <c r="G64" s="1">
        <v>7</v>
      </c>
      <c r="H64" s="9">
        <f t="shared" si="42"/>
        <v>22.891851663690598</v>
      </c>
      <c r="I64" s="9">
        <f t="shared" si="43"/>
        <v>296.04185166369058</v>
      </c>
      <c r="J64" s="9">
        <f t="shared" si="44"/>
        <v>0.27434478950234376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0.27991930066232379</v>
      </c>
      <c r="P64" s="9">
        <f t="shared" si="47"/>
        <v>7.6794401617848493E-2</v>
      </c>
      <c r="Q64" s="12">
        <f t="shared" si="48"/>
        <v>1.4590936307391214E-2</v>
      </c>
      <c r="R64" s="9">
        <f t="shared" si="49"/>
        <v>1.8955666666666669E-2</v>
      </c>
      <c r="S64" s="13">
        <f t="shared" si="50"/>
        <v>0.76974007635665032</v>
      </c>
      <c r="T64" s="2">
        <f t="shared" si="51"/>
        <v>0.01</v>
      </c>
      <c r="U64" s="14">
        <f t="shared" si="52"/>
        <v>7.6974007635665035E-3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3.3797400763566507E-2</v>
      </c>
      <c r="AR64" s="9">
        <f t="shared" si="56"/>
        <v>9.9766666666666666</v>
      </c>
      <c r="AS64" s="1">
        <f t="shared" si="57"/>
        <v>0.19</v>
      </c>
      <c r="AT64" s="1">
        <f t="shared" si="62"/>
        <v>702250</v>
      </c>
      <c r="AU64" s="1">
        <f t="shared" si="58"/>
        <v>301431694.66824871</v>
      </c>
    </row>
    <row r="65" spans="1:48" x14ac:dyDescent="0.15">
      <c r="C65" s="7">
        <v>7</v>
      </c>
      <c r="D65" s="7">
        <f t="shared" si="59"/>
        <v>24.205854745082</v>
      </c>
      <c r="E65" s="10">
        <f t="shared" si="60"/>
        <v>22.891851663690598</v>
      </c>
      <c r="F65" s="7" t="s">
        <v>83</v>
      </c>
      <c r="G65" s="1">
        <v>8</v>
      </c>
      <c r="H65" s="9">
        <f t="shared" si="42"/>
        <v>24.205854745082</v>
      </c>
      <c r="I65" s="9">
        <f t="shared" si="43"/>
        <v>297.35585474508196</v>
      </c>
      <c r="J65" s="9">
        <f t="shared" si="44"/>
        <v>0.31726100557884862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0.30289156571114195</v>
      </c>
      <c r="P65" s="9">
        <f t="shared" si="47"/>
        <v>9.60956827188688E-2</v>
      </c>
      <c r="Q65" s="12">
        <f t="shared" si="48"/>
        <v>1.8258179716585072E-2</v>
      </c>
      <c r="R65" s="9">
        <f t="shared" si="49"/>
        <v>1.8955666666666669E-2</v>
      </c>
      <c r="S65" s="13">
        <f t="shared" si="50"/>
        <v>0.96320430389778267</v>
      </c>
      <c r="T65" s="2">
        <f t="shared" si="51"/>
        <v>0.01</v>
      </c>
      <c r="U65" s="14">
        <f t="shared" si="52"/>
        <v>9.632043038977826E-3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3.5732043038977826E-2</v>
      </c>
      <c r="AR65" s="9">
        <f t="shared" si="56"/>
        <v>9.9766666666666666</v>
      </c>
      <c r="AS65" s="1">
        <f t="shared" si="57"/>
        <v>0.19</v>
      </c>
      <c r="AT65" s="1">
        <f t="shared" si="62"/>
        <v>702250</v>
      </c>
      <c r="AU65" s="1">
        <f t="shared" si="58"/>
        <v>318686349.95176148</v>
      </c>
    </row>
    <row r="66" spans="1:48" x14ac:dyDescent="0.15">
      <c r="C66" s="7">
        <v>8</v>
      </c>
      <c r="D66" s="7">
        <f t="shared" si="59"/>
        <v>25.4826665939216</v>
      </c>
      <c r="E66" s="10">
        <f t="shared" si="60"/>
        <v>24.205854745082</v>
      </c>
      <c r="F66" s="7" t="s">
        <v>83</v>
      </c>
      <c r="G66" s="1">
        <v>9</v>
      </c>
      <c r="H66" s="9">
        <f t="shared" si="42"/>
        <v>25.4826665939216</v>
      </c>
      <c r="I66" s="9">
        <f t="shared" si="43"/>
        <v>298.63266659392156</v>
      </c>
      <c r="J66" s="9">
        <f t="shared" si="44"/>
        <v>0.36493711940740187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0.30656254965893981</v>
      </c>
      <c r="P66" s="9">
        <f t="shared" si="47"/>
        <v>0.11187605379072209</v>
      </c>
      <c r="Q66" s="12">
        <f t="shared" si="48"/>
        <v>2.1256450220237196E-2</v>
      </c>
      <c r="R66" s="9">
        <f t="shared" si="49"/>
        <v>1.8955666666666669E-2</v>
      </c>
      <c r="S66" s="13">
        <f t="shared" si="50"/>
        <v>1.121377084437575</v>
      </c>
      <c r="T66" s="2">
        <f t="shared" si="51"/>
        <v>0.01</v>
      </c>
      <c r="U66" s="14">
        <f t="shared" si="52"/>
        <v>1.121377084437575E-2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3.7313770844375753E-2</v>
      </c>
      <c r="AR66" s="9">
        <f t="shared" si="56"/>
        <v>9.9766666666666666</v>
      </c>
      <c r="AS66" s="1">
        <f t="shared" si="57"/>
        <v>0.19</v>
      </c>
      <c r="AT66" s="1">
        <f t="shared" si="62"/>
        <v>702250</v>
      </c>
      <c r="AU66" s="1">
        <f t="shared" si="58"/>
        <v>332793437.54173249</v>
      </c>
    </row>
    <row r="67" spans="1:48" x14ac:dyDescent="0.15">
      <c r="C67" s="7">
        <v>9</v>
      </c>
      <c r="D67" s="7">
        <f t="shared" si="59"/>
        <v>21.454511301736499</v>
      </c>
      <c r="E67" s="10">
        <f t="shared" si="60"/>
        <v>25.4826665939216</v>
      </c>
      <c r="F67" s="7" t="s">
        <v>83</v>
      </c>
      <c r="G67" s="1">
        <v>10</v>
      </c>
      <c r="H67" s="9">
        <f t="shared" si="42"/>
        <v>21.454511301736499</v>
      </c>
      <c r="I67" s="9">
        <f t="shared" si="43"/>
        <v>294.60451130173647</v>
      </c>
      <c r="J67" s="9">
        <f t="shared" si="44"/>
        <v>0.23367230435883896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0.29445316253488441</v>
      </c>
      <c r="P67" s="9">
        <f t="shared" si="47"/>
        <v>6.8805549015274178E-2</v>
      </c>
      <c r="Q67" s="12">
        <f t="shared" si="48"/>
        <v>1.3073054312902094E-2</v>
      </c>
      <c r="R67" s="9">
        <f t="shared" si="49"/>
        <v>1.8955666666666669E-2</v>
      </c>
      <c r="S67" s="13">
        <f t="shared" si="50"/>
        <v>0.68966470780428502</v>
      </c>
      <c r="T67" s="2">
        <f t="shared" si="51"/>
        <v>0.01</v>
      </c>
      <c r="U67" s="14">
        <f t="shared" si="52"/>
        <v>6.8966470780428505E-3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3.2996647078042854E-2</v>
      </c>
      <c r="AR67" s="9">
        <f t="shared" si="56"/>
        <v>9.9766666666666666</v>
      </c>
      <c r="AS67" s="1">
        <f t="shared" si="57"/>
        <v>0.19</v>
      </c>
      <c r="AT67" s="1">
        <f t="shared" si="62"/>
        <v>702250</v>
      </c>
      <c r="AU67" s="1">
        <f t="shared" si="58"/>
        <v>294289946.04302782</v>
      </c>
    </row>
    <row r="68" spans="1:48" x14ac:dyDescent="0.15">
      <c r="C68" s="7">
        <v>10</v>
      </c>
      <c r="D68" s="7">
        <f t="shared" si="59"/>
        <v>17.555950884069102</v>
      </c>
      <c r="E68" s="10">
        <f t="shared" si="60"/>
        <v>21.454511301736499</v>
      </c>
      <c r="F68" s="7" t="s">
        <v>83</v>
      </c>
      <c r="G68" s="1">
        <v>11</v>
      </c>
      <c r="H68" s="9">
        <f t="shared" si="42"/>
        <v>17.555950884069102</v>
      </c>
      <c r="I68" s="9">
        <f t="shared" si="43"/>
        <v>290.70595088406907</v>
      </c>
      <c r="J68" s="9">
        <f t="shared" si="44"/>
        <v>0.15000853679504955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0.21436523284362971</v>
      </c>
      <c r="O68" s="9">
        <f t="shared" si="61"/>
        <v>0.11104904734264717</v>
      </c>
      <c r="P68" s="9">
        <f t="shared" si="47"/>
        <v>1.6658305104354686E-2</v>
      </c>
      <c r="Q68" s="12">
        <f t="shared" si="48"/>
        <v>3.1650779698273904E-3</v>
      </c>
      <c r="R68" s="9">
        <f t="shared" si="49"/>
        <v>1.8955666666666669E-2</v>
      </c>
      <c r="S68" s="13">
        <f t="shared" si="50"/>
        <v>0.16697265390265303</v>
      </c>
      <c r="T68" s="2">
        <f t="shared" si="51"/>
        <v>0.01</v>
      </c>
      <c r="U68" s="14">
        <f t="shared" si="52"/>
        <v>1.6697265390265303E-3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1.366972653902653E-2</v>
      </c>
      <c r="AR68" s="9">
        <f t="shared" si="56"/>
        <v>9.9766666666666666</v>
      </c>
      <c r="AS68" s="1">
        <f t="shared" si="57"/>
        <v>0.19</v>
      </c>
      <c r="AT68" s="1">
        <f t="shared" si="62"/>
        <v>702250</v>
      </c>
      <c r="AU68" s="1">
        <f t="shared" si="58"/>
        <v>121917329.2388856</v>
      </c>
    </row>
    <row r="69" spans="1:48" x14ac:dyDescent="0.15">
      <c r="C69" s="7">
        <v>11</v>
      </c>
      <c r="D69" s="7">
        <f t="shared" si="59"/>
        <v>14.0849944167734</v>
      </c>
      <c r="E69" s="10">
        <f t="shared" si="60"/>
        <v>17.555950884069102</v>
      </c>
      <c r="F69" s="7" t="s">
        <v>85</v>
      </c>
      <c r="G69" s="1">
        <v>12</v>
      </c>
      <c r="H69" s="9">
        <f t="shared" si="42"/>
        <v>14.0849944167734</v>
      </c>
      <c r="I69" s="9">
        <f t="shared" si="43"/>
        <v>287.23499441677336</v>
      </c>
      <c r="J69" s="9">
        <f t="shared" si="44"/>
        <v>0.10007846260116704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0.19415740890495917</v>
      </c>
      <c r="P69" s="9">
        <f t="shared" si="47"/>
        <v>1.9430974985834452E-2</v>
      </c>
      <c r="Q69" s="12">
        <f t="shared" si="48"/>
        <v>3.6918852473085458E-3</v>
      </c>
      <c r="R69" s="9">
        <f t="shared" si="49"/>
        <v>1.8955666666666669E-2</v>
      </c>
      <c r="S69" s="13">
        <f t="shared" si="50"/>
        <v>0.19476419965754543</v>
      </c>
      <c r="T69" s="2">
        <f t="shared" si="51"/>
        <v>0.01</v>
      </c>
      <c r="U69" s="14">
        <f t="shared" si="52"/>
        <v>1.9476419965754543E-3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1.3947641996575454E-2</v>
      </c>
      <c r="AR69" s="9">
        <f t="shared" si="56"/>
        <v>9.9766666666666666</v>
      </c>
      <c r="AS69" s="1">
        <f t="shared" si="57"/>
        <v>0.19</v>
      </c>
      <c r="AT69" s="1">
        <f t="shared" si="62"/>
        <v>702250</v>
      </c>
      <c r="AU69" s="1">
        <f t="shared" si="58"/>
        <v>124395996.98998025</v>
      </c>
      <c r="AV69" s="1">
        <f>SUM(AU58:AU69)</f>
        <v>2211678202.6893482</v>
      </c>
    </row>
    <row r="70" spans="1:48" x14ac:dyDescent="0.15">
      <c r="C70" s="7">
        <v>12</v>
      </c>
      <c r="D70" s="7">
        <f t="shared" si="59"/>
        <v>8.5331028195480396</v>
      </c>
      <c r="E70" s="10">
        <f t="shared" si="60"/>
        <v>14.0849944167734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7.1300825968064503</v>
      </c>
      <c r="E73" s="7"/>
      <c r="F73" s="7"/>
      <c r="G73" s="1">
        <v>1</v>
      </c>
      <c r="H73" s="9">
        <f t="shared" ref="H73:H84" si="63">E74</f>
        <v>7.1300825968064503</v>
      </c>
      <c r="I73" s="9">
        <f t="shared" ref="I73:I84" si="64">H73+273.15</f>
        <v>280.28008259680644</v>
      </c>
      <c r="J73" s="9">
        <f t="shared" ref="J73:J84" si="65">EXP(($C$15*(I73-$C$13))/($C$16*I73*$C$13))</f>
        <v>4.3154904213640134E-2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4.725462011393595E-3</v>
      </c>
      <c r="Q73" s="12">
        <f t="shared" ref="Q73:Q84" si="69">P73*$B$75</f>
        <v>8.5058316205084705E-4</v>
      </c>
      <c r="R73" s="9">
        <f t="shared" ref="R73:R84" si="70">L73*$B$75</f>
        <v>1.9710000000000002E-2</v>
      </c>
      <c r="S73" s="13">
        <f t="shared" ref="S73:S84" si="71">Q73/R73</f>
        <v>4.3154904213640127E-2</v>
      </c>
      <c r="T73" s="2">
        <f t="shared" ref="T73:T84" si="72">$B$74/100</f>
        <v>0.01</v>
      </c>
      <c r="U73" s="14">
        <f t="shared" ref="U73:U84" si="73">S73*T73</f>
        <v>4.3154904213640129E-4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1.3031549042136402E-2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298333.33333333331</v>
      </c>
      <c r="AU73" s="1">
        <f t="shared" ref="AU73:AU84" si="79">AT73*10000*AS73*0.67*AR73*AQ73</f>
        <v>51340400.277079299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4.6004880158824903</v>
      </c>
      <c r="E74" s="10">
        <f t="shared" ref="E74:E85" si="81">D73</f>
        <v>7.1300825968064503</v>
      </c>
      <c r="F74" s="7" t="s">
        <v>83</v>
      </c>
      <c r="G74" s="1">
        <v>2</v>
      </c>
      <c r="H74" s="9">
        <f t="shared" si="63"/>
        <v>4.6004880158824903</v>
      </c>
      <c r="I74" s="9">
        <f t="shared" si="64"/>
        <v>277.75048801588247</v>
      </c>
      <c r="J74" s="9">
        <f t="shared" si="65"/>
        <v>3.145029445530749E-2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0.21427453798860643</v>
      </c>
      <c r="P74" s="9">
        <f t="shared" si="68"/>
        <v>6.7389973140166426E-3</v>
      </c>
      <c r="Q74" s="12">
        <f t="shared" si="69"/>
        <v>1.2130195165229957E-3</v>
      </c>
      <c r="R74" s="9">
        <f t="shared" si="70"/>
        <v>1.9710000000000002E-2</v>
      </c>
      <c r="S74" s="13">
        <f t="shared" si="71"/>
        <v>6.1543354465905406E-2</v>
      </c>
      <c r="T74" s="2">
        <f t="shared" si="72"/>
        <v>0.01</v>
      </c>
      <c r="U74" s="14">
        <f t="shared" si="73"/>
        <v>6.1543354465905405E-4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1.3215433544659054E-2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298333.33333333331</v>
      </c>
      <c r="AU74" s="1">
        <f t="shared" si="79"/>
        <v>52064850.143610045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7.2065986092381404</v>
      </c>
      <c r="E75" s="10">
        <f t="shared" si="81"/>
        <v>4.6004880158824903</v>
      </c>
      <c r="F75" s="7" t="s">
        <v>83</v>
      </c>
      <c r="G75" s="1">
        <v>3</v>
      </c>
      <c r="H75" s="9">
        <f t="shared" si="63"/>
        <v>7.2065986092381404</v>
      </c>
      <c r="I75" s="9">
        <f t="shared" si="64"/>
        <v>280.35659860923812</v>
      </c>
      <c r="J75" s="9">
        <f t="shared" si="65"/>
        <v>4.3566011981603314E-2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0.31703554067458983</v>
      </c>
      <c r="P75" s="9">
        <f t="shared" si="68"/>
        <v>1.3811974163623265E-2</v>
      </c>
      <c r="Q75" s="12">
        <f t="shared" si="69"/>
        <v>2.4861553494521875E-3</v>
      </c>
      <c r="R75" s="9">
        <f t="shared" si="70"/>
        <v>1.9710000000000002E-2</v>
      </c>
      <c r="S75" s="13">
        <f t="shared" si="71"/>
        <v>0.12613675035272387</v>
      </c>
      <c r="T75" s="2">
        <f t="shared" si="72"/>
        <v>0.01</v>
      </c>
      <c r="U75" s="14">
        <f t="shared" si="73"/>
        <v>1.2613675035272388E-3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1.3861367503527238E-2</v>
      </c>
      <c r="AR75" s="9">
        <f t="shared" si="77"/>
        <v>10.950000000000001</v>
      </c>
      <c r="AS75" s="1">
        <f t="shared" si="78"/>
        <v>0.18</v>
      </c>
      <c r="AT75" s="1">
        <f t="shared" si="83"/>
        <v>298333.33333333331</v>
      </c>
      <c r="AU75" s="1">
        <f t="shared" si="79"/>
        <v>54609636.484330006</v>
      </c>
    </row>
    <row r="76" spans="1:48" x14ac:dyDescent="0.15">
      <c r="C76" s="7">
        <v>3</v>
      </c>
      <c r="D76" s="7">
        <f t="shared" si="80"/>
        <v>10.683115055455</v>
      </c>
      <c r="E76" s="10">
        <f t="shared" si="81"/>
        <v>7.2065986092381404</v>
      </c>
      <c r="F76" s="7" t="s">
        <v>83</v>
      </c>
      <c r="G76" s="1">
        <v>4</v>
      </c>
      <c r="H76" s="9">
        <f t="shared" si="63"/>
        <v>10.683115055455</v>
      </c>
      <c r="I76" s="9">
        <f t="shared" si="64"/>
        <v>283.83311505545498</v>
      </c>
      <c r="J76" s="9">
        <f t="shared" si="65"/>
        <v>6.6664078663391191E-2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0.41272356651096659</v>
      </c>
      <c r="P76" s="9">
        <f t="shared" si="68"/>
        <v>2.7513836304122442E-2</v>
      </c>
      <c r="Q76" s="12">
        <f t="shared" si="69"/>
        <v>4.9524905347420392E-3</v>
      </c>
      <c r="R76" s="9">
        <f t="shared" si="70"/>
        <v>1.9710000000000002E-2</v>
      </c>
      <c r="S76" s="13">
        <f t="shared" si="71"/>
        <v>0.25126791145317295</v>
      </c>
      <c r="T76" s="2">
        <f t="shared" si="72"/>
        <v>0.01</v>
      </c>
      <c r="U76" s="14">
        <f t="shared" si="73"/>
        <v>2.5126791145317295E-3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1.511267911453173E-2</v>
      </c>
      <c r="AR76" s="9">
        <f t="shared" si="77"/>
        <v>10.950000000000001</v>
      </c>
      <c r="AS76" s="1">
        <f t="shared" si="78"/>
        <v>0.18</v>
      </c>
      <c r="AT76" s="1">
        <f t="shared" si="83"/>
        <v>298333.33333333331</v>
      </c>
      <c r="AU76" s="1">
        <f t="shared" si="79"/>
        <v>59539429.463860206</v>
      </c>
    </row>
    <row r="77" spans="1:48" x14ac:dyDescent="0.15">
      <c r="C77" s="7">
        <v>4</v>
      </c>
      <c r="D77" s="7">
        <f t="shared" si="80"/>
        <v>12.643979296247201</v>
      </c>
      <c r="E77" s="10">
        <f t="shared" si="81"/>
        <v>10.683115055455</v>
      </c>
      <c r="F77" s="7" t="s">
        <v>83</v>
      </c>
      <c r="G77" s="1">
        <v>5</v>
      </c>
      <c r="H77" s="9">
        <f t="shared" si="63"/>
        <v>12.643979296247201</v>
      </c>
      <c r="I77" s="9">
        <f t="shared" si="64"/>
        <v>285.79397929624719</v>
      </c>
      <c r="J77" s="9">
        <f t="shared" si="65"/>
        <v>8.4355002484624908E-2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0.36594924369650195</v>
      </c>
      <c r="O77" s="9">
        <f t="shared" si="82"/>
        <v>0.12876048651034216</v>
      </c>
      <c r="P77" s="9">
        <f t="shared" si="68"/>
        <v>1.0861591159501425E-2</v>
      </c>
      <c r="Q77" s="12">
        <f t="shared" si="69"/>
        <v>1.9550864087102562E-3</v>
      </c>
      <c r="R77" s="9">
        <f t="shared" si="70"/>
        <v>1.9710000000000002E-2</v>
      </c>
      <c r="S77" s="13">
        <f t="shared" si="71"/>
        <v>9.9192613328780113E-2</v>
      </c>
      <c r="T77" s="2">
        <f t="shared" si="72"/>
        <v>0.01</v>
      </c>
      <c r="U77" s="14">
        <f t="shared" si="73"/>
        <v>9.9192613328780111E-4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1.3591926133287802E-2</v>
      </c>
      <c r="AR77" s="9">
        <f t="shared" si="77"/>
        <v>10.950000000000001</v>
      </c>
      <c r="AS77" s="1">
        <f t="shared" si="78"/>
        <v>0.18</v>
      </c>
      <c r="AT77" s="1">
        <f t="shared" si="83"/>
        <v>298333.33333333331</v>
      </c>
      <c r="AU77" s="1">
        <f t="shared" si="79"/>
        <v>53548118.183277011</v>
      </c>
    </row>
    <row r="78" spans="1:48" x14ac:dyDescent="0.15">
      <c r="C78" s="7">
        <v>5</v>
      </c>
      <c r="D78" s="7">
        <f t="shared" si="80"/>
        <v>16.350250914529902</v>
      </c>
      <c r="E78" s="10">
        <f t="shared" si="81"/>
        <v>12.643979296247201</v>
      </c>
      <c r="F78" s="7" t="s">
        <v>85</v>
      </c>
      <c r="G78" s="1">
        <v>6</v>
      </c>
      <c r="H78" s="9">
        <f t="shared" si="63"/>
        <v>16.350250914529902</v>
      </c>
      <c r="I78" s="9">
        <f t="shared" si="64"/>
        <v>289.50025091452989</v>
      </c>
      <c r="J78" s="9">
        <f t="shared" si="65"/>
        <v>0.13047730323457929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0.22739889535084076</v>
      </c>
      <c r="P78" s="9">
        <f t="shared" si="68"/>
        <v>2.9670394623900014E-2</v>
      </c>
      <c r="Q78" s="12">
        <f t="shared" si="69"/>
        <v>5.3406710323020022E-3</v>
      </c>
      <c r="R78" s="9">
        <f t="shared" si="70"/>
        <v>1.9710000000000002E-2</v>
      </c>
      <c r="S78" s="13">
        <f t="shared" si="71"/>
        <v>0.270962507980822</v>
      </c>
      <c r="T78" s="2">
        <f t="shared" si="72"/>
        <v>0.01</v>
      </c>
      <c r="U78" s="14">
        <f t="shared" si="73"/>
        <v>2.7096250798082202E-3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1.5309625079808219E-2</v>
      </c>
      <c r="AR78" s="9">
        <f t="shared" si="77"/>
        <v>10.950000000000001</v>
      </c>
      <c r="AS78" s="1">
        <f t="shared" si="78"/>
        <v>0.18</v>
      </c>
      <c r="AT78" s="1">
        <f t="shared" si="83"/>
        <v>298333.33333333331</v>
      </c>
      <c r="AU78" s="1">
        <f t="shared" si="79"/>
        <v>60315337.581732973</v>
      </c>
    </row>
    <row r="79" spans="1:48" x14ac:dyDescent="0.15">
      <c r="C79" s="7">
        <v>6</v>
      </c>
      <c r="D79" s="7">
        <f t="shared" si="80"/>
        <v>22.891851663690598</v>
      </c>
      <c r="E79" s="10">
        <f t="shared" si="81"/>
        <v>16.350250914529902</v>
      </c>
      <c r="F79" s="7" t="s">
        <v>83</v>
      </c>
      <c r="G79" s="1">
        <v>7</v>
      </c>
      <c r="H79" s="9">
        <f t="shared" si="63"/>
        <v>22.891851663690598</v>
      </c>
      <c r="I79" s="9">
        <f t="shared" si="64"/>
        <v>296.04185166369058</v>
      </c>
      <c r="J79" s="9">
        <f t="shared" si="65"/>
        <v>0.27434478950234376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0.30722850072694075</v>
      </c>
      <c r="P79" s="9">
        <f t="shared" si="68"/>
        <v>8.4286538361053223E-2</v>
      </c>
      <c r="Q79" s="12">
        <f t="shared" si="69"/>
        <v>1.5171576904989579E-2</v>
      </c>
      <c r="R79" s="9">
        <f t="shared" si="70"/>
        <v>1.9710000000000002E-2</v>
      </c>
      <c r="S79" s="13">
        <f t="shared" si="71"/>
        <v>0.76974007635665032</v>
      </c>
      <c r="T79" s="2">
        <f t="shared" si="72"/>
        <v>0.01</v>
      </c>
      <c r="U79" s="14">
        <f t="shared" si="73"/>
        <v>7.6974007635665035E-3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3.5597400763566503E-2</v>
      </c>
      <c r="AR79" s="9">
        <f t="shared" si="77"/>
        <v>10.950000000000001</v>
      </c>
      <c r="AS79" s="1">
        <f t="shared" si="78"/>
        <v>0.18</v>
      </c>
      <c r="AT79" s="1">
        <f t="shared" si="83"/>
        <v>298333.33333333331</v>
      </c>
      <c r="AU79" s="1">
        <f t="shared" si="79"/>
        <v>140243097.58692333</v>
      </c>
    </row>
    <row r="80" spans="1:48" x14ac:dyDescent="0.15">
      <c r="C80" s="7">
        <v>7</v>
      </c>
      <c r="D80" s="7">
        <f t="shared" si="80"/>
        <v>24.205854745082</v>
      </c>
      <c r="E80" s="10">
        <f t="shared" si="81"/>
        <v>22.891851663690598</v>
      </c>
      <c r="F80" s="7" t="s">
        <v>83</v>
      </c>
      <c r="G80" s="1">
        <v>8</v>
      </c>
      <c r="H80" s="9">
        <f t="shared" si="63"/>
        <v>24.205854745082</v>
      </c>
      <c r="I80" s="9">
        <f t="shared" si="64"/>
        <v>297.35585474508196</v>
      </c>
      <c r="J80" s="9">
        <f t="shared" si="65"/>
        <v>0.31726100557884862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0.33244196236588758</v>
      </c>
      <c r="P80" s="9">
        <f t="shared" si="68"/>
        <v>0.10547087127680724</v>
      </c>
      <c r="Q80" s="12">
        <f t="shared" si="69"/>
        <v>1.8984756829825301E-2</v>
      </c>
      <c r="R80" s="9">
        <f t="shared" si="70"/>
        <v>1.9710000000000002E-2</v>
      </c>
      <c r="S80" s="13">
        <f t="shared" si="71"/>
        <v>0.96320430389778278</v>
      </c>
      <c r="T80" s="2">
        <f t="shared" si="72"/>
        <v>0.01</v>
      </c>
      <c r="U80" s="14">
        <f t="shared" si="73"/>
        <v>9.6320430389778278E-3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3.7532043038977829E-2</v>
      </c>
      <c r="AR80" s="9">
        <f t="shared" si="77"/>
        <v>10.950000000000001</v>
      </c>
      <c r="AS80" s="1">
        <f t="shared" si="78"/>
        <v>0.18</v>
      </c>
      <c r="AT80" s="1">
        <f t="shared" si="83"/>
        <v>298333.33333333331</v>
      </c>
      <c r="AU80" s="1">
        <f t="shared" si="79"/>
        <v>147865008.72668245</v>
      </c>
    </row>
    <row r="81" spans="1:48" x14ac:dyDescent="0.15">
      <c r="C81" s="7">
        <v>8</v>
      </c>
      <c r="D81" s="7">
        <f t="shared" si="80"/>
        <v>25.4826665939216</v>
      </c>
      <c r="E81" s="10">
        <f t="shared" si="81"/>
        <v>24.205854745082</v>
      </c>
      <c r="F81" s="7" t="s">
        <v>83</v>
      </c>
      <c r="G81" s="1">
        <v>9</v>
      </c>
      <c r="H81" s="9">
        <f t="shared" si="63"/>
        <v>25.4826665939216</v>
      </c>
      <c r="I81" s="9">
        <f t="shared" si="64"/>
        <v>298.63266659392156</v>
      </c>
      <c r="J81" s="9">
        <f t="shared" si="65"/>
        <v>0.36493711940740187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0.33647109108908035</v>
      </c>
      <c r="P81" s="9">
        <f t="shared" si="68"/>
        <v>0.12279079074591451</v>
      </c>
      <c r="Q81" s="12">
        <f t="shared" si="69"/>
        <v>2.210234233426461E-2</v>
      </c>
      <c r="R81" s="9">
        <f t="shared" si="70"/>
        <v>1.9710000000000002E-2</v>
      </c>
      <c r="S81" s="13">
        <f t="shared" si="71"/>
        <v>1.1213770844375752</v>
      </c>
      <c r="T81" s="2">
        <f t="shared" si="72"/>
        <v>0.01</v>
      </c>
      <c r="U81" s="14">
        <f t="shared" si="73"/>
        <v>1.1213770844375753E-2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3.9113770844375756E-2</v>
      </c>
      <c r="AR81" s="9">
        <f t="shared" si="77"/>
        <v>10.950000000000001</v>
      </c>
      <c r="AS81" s="1">
        <f t="shared" si="78"/>
        <v>0.18</v>
      </c>
      <c r="AT81" s="1">
        <f t="shared" si="83"/>
        <v>298333.33333333331</v>
      </c>
      <c r="AU81" s="1">
        <f t="shared" si="79"/>
        <v>154096542.55247256</v>
      </c>
    </row>
    <row r="82" spans="1:48" x14ac:dyDescent="0.15">
      <c r="C82" s="7">
        <v>9</v>
      </c>
      <c r="D82" s="7">
        <f t="shared" si="80"/>
        <v>21.454511301736499</v>
      </c>
      <c r="E82" s="10">
        <f t="shared" si="81"/>
        <v>25.4826665939216</v>
      </c>
      <c r="F82" s="7" t="s">
        <v>83</v>
      </c>
      <c r="G82" s="1">
        <v>10</v>
      </c>
      <c r="H82" s="9">
        <f t="shared" si="63"/>
        <v>21.454511301736499</v>
      </c>
      <c r="I82" s="9">
        <f t="shared" si="64"/>
        <v>294.60451130173647</v>
      </c>
      <c r="J82" s="9">
        <f t="shared" si="65"/>
        <v>0.23367230435883896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0.32318030034316592</v>
      </c>
      <c r="P82" s="9">
        <f t="shared" si="68"/>
        <v>7.5518285504569252E-2</v>
      </c>
      <c r="Q82" s="12">
        <f t="shared" si="69"/>
        <v>1.3593291390822465E-2</v>
      </c>
      <c r="R82" s="9">
        <f t="shared" si="70"/>
        <v>1.9710000000000002E-2</v>
      </c>
      <c r="S82" s="13">
        <f t="shared" si="71"/>
        <v>0.68966470780428535</v>
      </c>
      <c r="T82" s="2">
        <f t="shared" si="72"/>
        <v>0.01</v>
      </c>
      <c r="U82" s="14">
        <f t="shared" si="73"/>
        <v>6.896647078042854E-3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3.4796647078042857E-2</v>
      </c>
      <c r="AR82" s="9">
        <f t="shared" si="77"/>
        <v>10.950000000000001</v>
      </c>
      <c r="AS82" s="1">
        <f t="shared" si="78"/>
        <v>0.18</v>
      </c>
      <c r="AT82" s="1">
        <f t="shared" si="83"/>
        <v>298333.33333333331</v>
      </c>
      <c r="AU82" s="1">
        <f t="shared" si="79"/>
        <v>137088367.89168897</v>
      </c>
    </row>
    <row r="83" spans="1:48" x14ac:dyDescent="0.15">
      <c r="C83" s="7">
        <v>10</v>
      </c>
      <c r="D83" s="7">
        <f t="shared" si="80"/>
        <v>17.555950884069102</v>
      </c>
      <c r="E83" s="10">
        <f t="shared" si="81"/>
        <v>21.454511301736499</v>
      </c>
      <c r="F83" s="7" t="s">
        <v>83</v>
      </c>
      <c r="G83" s="1">
        <v>11</v>
      </c>
      <c r="H83" s="9">
        <f t="shared" si="63"/>
        <v>17.555950884069102</v>
      </c>
      <c r="I83" s="9">
        <f t="shared" si="64"/>
        <v>290.70595088406907</v>
      </c>
      <c r="J83" s="9">
        <f t="shared" si="65"/>
        <v>0.15000853679504955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0.23527891409666682</v>
      </c>
      <c r="O83" s="9">
        <f t="shared" si="82"/>
        <v>0.1218831007419299</v>
      </c>
      <c r="P83" s="9">
        <f t="shared" si="68"/>
        <v>1.8283505602340523E-2</v>
      </c>
      <c r="Q83" s="12">
        <f t="shared" si="69"/>
        <v>3.2910310084212939E-3</v>
      </c>
      <c r="R83" s="9">
        <f t="shared" si="70"/>
        <v>1.9710000000000002E-2</v>
      </c>
      <c r="S83" s="13">
        <f t="shared" si="71"/>
        <v>0.16697265390265315</v>
      </c>
      <c r="T83" s="2">
        <f t="shared" si="72"/>
        <v>0.01</v>
      </c>
      <c r="U83" s="14">
        <f t="shared" si="73"/>
        <v>1.6697265390265316E-3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1.4269726539026532E-2</v>
      </c>
      <c r="AR83" s="9">
        <f t="shared" si="77"/>
        <v>10.950000000000001</v>
      </c>
      <c r="AS83" s="1">
        <f t="shared" si="78"/>
        <v>0.18</v>
      </c>
      <c r="AT83" s="1">
        <f t="shared" si="83"/>
        <v>298333.33333333331</v>
      </c>
      <c r="AU83" s="1">
        <f t="shared" si="79"/>
        <v>56218448.780666091</v>
      </c>
    </row>
    <row r="84" spans="1:48" x14ac:dyDescent="0.15">
      <c r="C84" s="7">
        <v>11</v>
      </c>
      <c r="D84" s="7">
        <f t="shared" si="80"/>
        <v>14.0849944167734</v>
      </c>
      <c r="E84" s="10">
        <f t="shared" si="81"/>
        <v>17.555950884069102</v>
      </c>
      <c r="F84" s="7" t="s">
        <v>85</v>
      </c>
      <c r="G84" s="1">
        <v>12</v>
      </c>
      <c r="H84" s="9">
        <f t="shared" si="63"/>
        <v>14.0849944167734</v>
      </c>
      <c r="I84" s="9">
        <f t="shared" si="64"/>
        <v>287.23499441677336</v>
      </c>
      <c r="J84" s="9">
        <f t="shared" si="65"/>
        <v>0.10007846260116704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0.2130995951395894</v>
      </c>
      <c r="P84" s="9">
        <f t="shared" si="68"/>
        <v>2.1326679862501235E-2</v>
      </c>
      <c r="Q84" s="12">
        <f t="shared" si="69"/>
        <v>3.8388023752502221E-3</v>
      </c>
      <c r="R84" s="9">
        <f t="shared" si="70"/>
        <v>1.9710000000000002E-2</v>
      </c>
      <c r="S84" s="13">
        <f t="shared" si="71"/>
        <v>0.19476419965754549</v>
      </c>
      <c r="T84" s="2">
        <f t="shared" si="72"/>
        <v>0.01</v>
      </c>
      <c r="U84" s="14">
        <f t="shared" si="73"/>
        <v>1.9476419965754549E-3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1.4547641996575454E-2</v>
      </c>
      <c r="AR84" s="9">
        <f t="shared" si="77"/>
        <v>10.950000000000001</v>
      </c>
      <c r="AS84" s="1">
        <f t="shared" si="78"/>
        <v>0.18</v>
      </c>
      <c r="AT84" s="1">
        <f t="shared" si="83"/>
        <v>298333.33333333331</v>
      </c>
      <c r="AU84" s="1">
        <f t="shared" si="79"/>
        <v>57313352.447729304</v>
      </c>
      <c r="AV84" s="1">
        <f>SUM(AU73:AU84)</f>
        <v>1024242590.1200523</v>
      </c>
    </row>
    <row r="85" spans="1:48" x14ac:dyDescent="0.15">
      <c r="C85" s="7">
        <v>12</v>
      </c>
      <c r="D85" s="7">
        <f t="shared" si="80"/>
        <v>8.5331028195480396</v>
      </c>
      <c r="E85" s="10">
        <f t="shared" si="81"/>
        <v>14.0849944167734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7.1300825968064503</v>
      </c>
      <c r="E89" s="7"/>
      <c r="F89" s="7"/>
      <c r="G89" s="1">
        <v>1</v>
      </c>
      <c r="H89" s="9">
        <f t="shared" ref="H89:H100" si="84">E90</f>
        <v>7.1300825968064503</v>
      </c>
      <c r="I89" s="9">
        <f t="shared" ref="I89:I100" si="85">H89+273.15</f>
        <v>280.28008259680644</v>
      </c>
      <c r="J89" s="9">
        <f t="shared" ref="J89:J100" si="86">EXP(($C$15*(I89-$C$13))/($C$16*I89*$C$13))</f>
        <v>4.3154904213640134E-2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0.22894863445201966</v>
      </c>
      <c r="Q89" s="12">
        <f t="shared" ref="Q89:Q100" si="90">P89*$B$91</f>
        <v>0.10302688550340884</v>
      </c>
      <c r="R89" s="9">
        <f t="shared" ref="R89:R100" si="91">L89*$B$91</f>
        <v>2.3873737500000001</v>
      </c>
      <c r="S89" s="13">
        <f t="shared" ref="S89:S100" si="92">Q89/R89</f>
        <v>4.3154904213640127E-2</v>
      </c>
      <c r="T89" s="2">
        <f t="shared" ref="T89:T100" si="93">$B$90/100</f>
        <v>0.51</v>
      </c>
      <c r="U89" s="14">
        <f t="shared" ref="U89:U100" si="94">S89*T89</f>
        <v>2.2009001148956465E-2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3.6972713846410377E-2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61083.333333333336</v>
      </c>
      <c r="AN89" s="1">
        <f t="shared" ref="AN89:AN100" si="98">AM89*10000*AK89*AJ89</f>
        <v>234931787.24339926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4.6004880158824903</v>
      </c>
      <c r="E90" s="10">
        <f t="shared" ref="E90:E101" si="100">D89</f>
        <v>7.1300825968064503</v>
      </c>
      <c r="F90" s="7" t="s">
        <v>83</v>
      </c>
      <c r="G90" s="1">
        <v>2</v>
      </c>
      <c r="H90" s="9">
        <f t="shared" si="84"/>
        <v>4.6004880158824903</v>
      </c>
      <c r="I90" s="9">
        <f t="shared" si="85"/>
        <v>277.75048801588247</v>
      </c>
      <c r="J90" s="9">
        <f t="shared" si="86"/>
        <v>3.145029445530749E-2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10.381601365547981</v>
      </c>
      <c r="P90" s="9">
        <f t="shared" si="89"/>
        <v>0.32650441986410633</v>
      </c>
      <c r="Q90" s="12">
        <f t="shared" si="90"/>
        <v>0.14692698893884784</v>
      </c>
      <c r="R90" s="9">
        <f t="shared" si="91"/>
        <v>2.3873737500000001</v>
      </c>
      <c r="S90" s="13">
        <f t="shared" si="92"/>
        <v>6.1543354465905406E-2</v>
      </c>
      <c r="T90" s="2">
        <f t="shared" si="93"/>
        <v>0.51</v>
      </c>
      <c r="U90" s="14">
        <f t="shared" si="94"/>
        <v>3.1387110777611756E-2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3.9800213899449946E-2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61083.333333333336</v>
      </c>
      <c r="AN90" s="1">
        <f t="shared" si="98"/>
        <v>252898270.40854797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7.2065986092381404</v>
      </c>
      <c r="E91" s="10">
        <f t="shared" si="100"/>
        <v>4.6004880158824903</v>
      </c>
      <c r="F91" s="7" t="s">
        <v>83</v>
      </c>
      <c r="G91" s="1">
        <v>3</v>
      </c>
      <c r="H91" s="9">
        <f t="shared" si="84"/>
        <v>7.2065986092381404</v>
      </c>
      <c r="I91" s="9">
        <f t="shared" si="85"/>
        <v>280.35659860923812</v>
      </c>
      <c r="J91" s="9">
        <f t="shared" si="86"/>
        <v>4.3566011981603314E-2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15.360371945683875</v>
      </c>
      <c r="P91" s="9">
        <f t="shared" si="89"/>
        <v>0.66919014822754708</v>
      </c>
      <c r="Q91" s="12">
        <f t="shared" si="90"/>
        <v>0.30113556670239622</v>
      </c>
      <c r="R91" s="9">
        <f t="shared" si="91"/>
        <v>2.3873737500000001</v>
      </c>
      <c r="S91" s="13">
        <f t="shared" si="92"/>
        <v>0.12613675035272387</v>
      </c>
      <c r="T91" s="2">
        <f t="shared" si="93"/>
        <v>0.51</v>
      </c>
      <c r="U91" s="14">
        <f t="shared" si="94"/>
        <v>6.4329742679889168E-2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4.9732417417986584E-2</v>
      </c>
      <c r="AK91" s="9">
        <f t="shared" si="96"/>
        <v>10.4025</v>
      </c>
      <c r="AL91" s="1">
        <f t="shared" si="97"/>
        <v>0.45</v>
      </c>
      <c r="AM91" s="17">
        <f t="shared" si="102"/>
        <v>61083.333333333336</v>
      </c>
      <c r="AN91" s="1">
        <f t="shared" si="98"/>
        <v>316009415.92976147</v>
      </c>
    </row>
    <row r="92" spans="1:48" x14ac:dyDescent="0.15">
      <c r="C92" s="7">
        <v>3</v>
      </c>
      <c r="D92" s="7">
        <f t="shared" si="99"/>
        <v>10.683115055455</v>
      </c>
      <c r="E92" s="10">
        <f t="shared" si="100"/>
        <v>7.2065986092381404</v>
      </c>
      <c r="F92" s="7" t="s">
        <v>83</v>
      </c>
      <c r="G92" s="1">
        <v>4</v>
      </c>
      <c r="H92" s="9">
        <f t="shared" si="84"/>
        <v>10.683115055455</v>
      </c>
      <c r="I92" s="9">
        <f t="shared" si="85"/>
        <v>283.83311505545498</v>
      </c>
      <c r="J92" s="9">
        <f t="shared" si="86"/>
        <v>6.6664078663391191E-2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19.996456797456329</v>
      </c>
      <c r="P92" s="9">
        <f t="shared" si="89"/>
        <v>1.3330453689347321</v>
      </c>
      <c r="Q92" s="12">
        <f t="shared" si="90"/>
        <v>0.59987041602062952</v>
      </c>
      <c r="R92" s="9">
        <f t="shared" si="91"/>
        <v>2.3873737500000001</v>
      </c>
      <c r="S92" s="13">
        <f t="shared" si="92"/>
        <v>0.25126791145317295</v>
      </c>
      <c r="T92" s="2">
        <f t="shared" si="93"/>
        <v>0.51</v>
      </c>
      <c r="U92" s="14">
        <f t="shared" si="94"/>
        <v>0.12814663484111821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6.8973210404597141E-2</v>
      </c>
      <c r="AK92" s="9">
        <f t="shared" si="96"/>
        <v>10.4025</v>
      </c>
      <c r="AL92" s="1">
        <f t="shared" si="97"/>
        <v>0.45</v>
      </c>
      <c r="AM92" s="17">
        <f t="shared" si="102"/>
        <v>61083.333333333336</v>
      </c>
      <c r="AN92" s="1">
        <f t="shared" si="98"/>
        <v>438269142.47032613</v>
      </c>
    </row>
    <row r="93" spans="1:48" x14ac:dyDescent="0.15">
      <c r="C93" s="7">
        <v>4</v>
      </c>
      <c r="D93" s="7">
        <f t="shared" si="99"/>
        <v>12.643979296247201</v>
      </c>
      <c r="E93" s="10">
        <f t="shared" si="100"/>
        <v>10.683115055455</v>
      </c>
      <c r="F93" s="7" t="s">
        <v>83</v>
      </c>
      <c r="G93" s="1">
        <v>5</v>
      </c>
      <c r="H93" s="9">
        <f t="shared" si="84"/>
        <v>12.643979296247201</v>
      </c>
      <c r="I93" s="9">
        <f t="shared" si="85"/>
        <v>285.79397929624719</v>
      </c>
      <c r="J93" s="9">
        <f t="shared" si="86"/>
        <v>8.4355002484624908E-2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17.730240857095517</v>
      </c>
      <c r="O93" s="9">
        <f t="shared" si="101"/>
        <v>6.2384455714260767</v>
      </c>
      <c r="P93" s="9">
        <f t="shared" si="89"/>
        <v>0.52624409167784392</v>
      </c>
      <c r="Q93" s="12">
        <f t="shared" si="90"/>
        <v>0.23680984125502977</v>
      </c>
      <c r="R93" s="9">
        <f t="shared" si="91"/>
        <v>2.3873737500000001</v>
      </c>
      <c r="S93" s="13">
        <f t="shared" si="92"/>
        <v>9.9192613328780113E-2</v>
      </c>
      <c r="T93" s="2">
        <f t="shared" si="93"/>
        <v>0.51</v>
      </c>
      <c r="U93" s="14">
        <f t="shared" si="94"/>
        <v>5.0588232797677858E-2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3.816335218849988E-2</v>
      </c>
      <c r="AK93" s="9">
        <f t="shared" si="96"/>
        <v>10.4025</v>
      </c>
      <c r="AL93" s="1">
        <f t="shared" si="97"/>
        <v>0.45</v>
      </c>
      <c r="AM93" s="17">
        <f t="shared" si="102"/>
        <v>61083.333333333336</v>
      </c>
      <c r="AN93" s="1">
        <f t="shared" si="98"/>
        <v>242497333.95521477</v>
      </c>
    </row>
    <row r="94" spans="1:48" x14ac:dyDescent="0.15">
      <c r="C94" s="7">
        <v>5</v>
      </c>
      <c r="D94" s="7">
        <f t="shared" si="99"/>
        <v>16.350250914529902</v>
      </c>
      <c r="E94" s="10">
        <f t="shared" si="100"/>
        <v>12.643979296247201</v>
      </c>
      <c r="F94" s="7" t="s">
        <v>85</v>
      </c>
      <c r="G94" s="1">
        <v>6</v>
      </c>
      <c r="H94" s="9">
        <f t="shared" si="84"/>
        <v>16.350250914529902</v>
      </c>
      <c r="I94" s="9">
        <f t="shared" si="85"/>
        <v>289.50025091452989</v>
      </c>
      <c r="J94" s="9">
        <f t="shared" si="86"/>
        <v>0.13047730323457929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11.017476479748233</v>
      </c>
      <c r="P94" s="9">
        <f t="shared" si="89"/>
        <v>1.4375306195279554</v>
      </c>
      <c r="Q94" s="12">
        <f t="shared" si="90"/>
        <v>0.64688877878757989</v>
      </c>
      <c r="R94" s="9">
        <f t="shared" si="91"/>
        <v>2.3873737500000001</v>
      </c>
      <c r="S94" s="13">
        <f t="shared" si="92"/>
        <v>0.27096250798082194</v>
      </c>
      <c r="T94" s="2">
        <f t="shared" si="93"/>
        <v>0.51</v>
      </c>
      <c r="U94" s="14">
        <f t="shared" si="94"/>
        <v>0.13819087907021918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6.7793550039671094E-2</v>
      </c>
      <c r="AK94" s="9">
        <f t="shared" si="96"/>
        <v>10.4025</v>
      </c>
      <c r="AL94" s="1">
        <f t="shared" si="97"/>
        <v>0.45</v>
      </c>
      <c r="AM94" s="17">
        <f t="shared" si="102"/>
        <v>61083.333333333336</v>
      </c>
      <c r="AN94" s="1">
        <f t="shared" si="98"/>
        <v>430773351.95239031</v>
      </c>
    </row>
    <row r="95" spans="1:48" x14ac:dyDescent="0.15">
      <c r="C95" s="7">
        <v>6</v>
      </c>
      <c r="D95" s="7">
        <f t="shared" si="99"/>
        <v>22.891851663690598</v>
      </c>
      <c r="E95" s="10">
        <f t="shared" si="100"/>
        <v>16.350250914529902</v>
      </c>
      <c r="F95" s="7" t="s">
        <v>83</v>
      </c>
      <c r="G95" s="1">
        <v>7</v>
      </c>
      <c r="H95" s="9">
        <f t="shared" si="84"/>
        <v>22.891851663690598</v>
      </c>
      <c r="I95" s="9">
        <f t="shared" si="85"/>
        <v>296.04185166369058</v>
      </c>
      <c r="J95" s="9">
        <f t="shared" si="86"/>
        <v>0.27434478950234376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14.885220860220279</v>
      </c>
      <c r="P95" s="9">
        <f t="shared" si="89"/>
        <v>4.0836827835930292</v>
      </c>
      <c r="Q95" s="12">
        <f t="shared" si="90"/>
        <v>1.8376572526168631</v>
      </c>
      <c r="R95" s="9">
        <f t="shared" si="91"/>
        <v>2.3873737500000001</v>
      </c>
      <c r="S95" s="13">
        <f t="shared" si="92"/>
        <v>0.76974007635665054</v>
      </c>
      <c r="T95" s="2">
        <f t="shared" si="93"/>
        <v>0.51</v>
      </c>
      <c r="U95" s="14">
        <f t="shared" si="94"/>
        <v>0.39256743894189178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0.16481408284098037</v>
      </c>
      <c r="AK95" s="9">
        <f t="shared" si="96"/>
        <v>10.4025</v>
      </c>
      <c r="AL95" s="1">
        <f t="shared" si="97"/>
        <v>0.45</v>
      </c>
      <c r="AM95" s="17">
        <f t="shared" si="102"/>
        <v>61083.333333333336</v>
      </c>
      <c r="AN95" s="1">
        <f t="shared" si="98"/>
        <v>1047260615.1001397</v>
      </c>
    </row>
    <row r="96" spans="1:48" x14ac:dyDescent="0.15">
      <c r="C96" s="7">
        <v>7</v>
      </c>
      <c r="D96" s="7">
        <f t="shared" si="99"/>
        <v>24.205854745082</v>
      </c>
      <c r="E96" s="10">
        <f t="shared" si="100"/>
        <v>22.891851663690598</v>
      </c>
      <c r="F96" s="7" t="s">
        <v>83</v>
      </c>
      <c r="G96" s="1">
        <v>8</v>
      </c>
      <c r="H96" s="9">
        <f t="shared" si="84"/>
        <v>24.205854745082</v>
      </c>
      <c r="I96" s="9">
        <f t="shared" si="85"/>
        <v>297.35585474508196</v>
      </c>
      <c r="J96" s="9">
        <f t="shared" si="86"/>
        <v>0.31726100557884862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16.106813076627251</v>
      </c>
      <c r="P96" s="9">
        <f t="shared" si="89"/>
        <v>5.1100637133613098</v>
      </c>
      <c r="Q96" s="12">
        <f t="shared" si="90"/>
        <v>2.2995286710125895</v>
      </c>
      <c r="R96" s="9">
        <f t="shared" si="91"/>
        <v>2.3873737500000001</v>
      </c>
      <c r="S96" s="13">
        <f t="shared" si="92"/>
        <v>0.96320430389778289</v>
      </c>
      <c r="T96" s="2">
        <f t="shared" si="93"/>
        <v>0.51</v>
      </c>
      <c r="U96" s="14">
        <f t="shared" si="94"/>
        <v>0.4912341949878693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0.19456210978884259</v>
      </c>
      <c r="AK96" s="9">
        <f t="shared" si="96"/>
        <v>10.4025</v>
      </c>
      <c r="AL96" s="1">
        <f t="shared" si="97"/>
        <v>0.45</v>
      </c>
      <c r="AM96" s="17">
        <f t="shared" si="102"/>
        <v>61083.333333333336</v>
      </c>
      <c r="AN96" s="1">
        <f t="shared" si="98"/>
        <v>1236285342.0070775</v>
      </c>
    </row>
    <row r="97" spans="1:50" x14ac:dyDescent="0.15">
      <c r="C97" s="7">
        <v>8</v>
      </c>
      <c r="D97" s="7">
        <f t="shared" si="99"/>
        <v>25.4826665939216</v>
      </c>
      <c r="E97" s="10">
        <f t="shared" si="100"/>
        <v>24.205854745082</v>
      </c>
      <c r="F97" s="7" t="s">
        <v>83</v>
      </c>
      <c r="G97" s="1">
        <v>9</v>
      </c>
      <c r="H97" s="9">
        <f t="shared" si="84"/>
        <v>25.4826665939216</v>
      </c>
      <c r="I97" s="9">
        <f t="shared" si="85"/>
        <v>298.63266659392156</v>
      </c>
      <c r="J97" s="9">
        <f t="shared" si="86"/>
        <v>0.36493711940740187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16.302024363265939</v>
      </c>
      <c r="P97" s="9">
        <f t="shared" si="89"/>
        <v>5.9492138116395568</v>
      </c>
      <c r="Q97" s="12">
        <f t="shared" si="90"/>
        <v>2.6771462152378005</v>
      </c>
      <c r="R97" s="9">
        <f t="shared" si="91"/>
        <v>2.3873737500000001</v>
      </c>
      <c r="S97" s="13">
        <f t="shared" si="92"/>
        <v>1.1213770844375752</v>
      </c>
      <c r="T97" s="2">
        <f t="shared" si="93"/>
        <v>0.51</v>
      </c>
      <c r="U97" s="14">
        <f t="shared" si="94"/>
        <v>0.57190231306316341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0.21888354738854379</v>
      </c>
      <c r="AK97" s="9">
        <f t="shared" si="96"/>
        <v>10.4025</v>
      </c>
      <c r="AL97" s="1">
        <f t="shared" si="97"/>
        <v>0.45</v>
      </c>
      <c r="AM97" s="17">
        <f t="shared" si="102"/>
        <v>61083.333333333336</v>
      </c>
      <c r="AN97" s="1">
        <f t="shared" si="98"/>
        <v>1390828468.7941139</v>
      </c>
    </row>
    <row r="98" spans="1:50" x14ac:dyDescent="0.15">
      <c r="C98" s="7">
        <v>9</v>
      </c>
      <c r="D98" s="7">
        <f t="shared" si="99"/>
        <v>21.454511301736499</v>
      </c>
      <c r="E98" s="10">
        <f t="shared" si="100"/>
        <v>25.4826665939216</v>
      </c>
      <c r="F98" s="7" t="s">
        <v>83</v>
      </c>
      <c r="G98" s="1">
        <v>10</v>
      </c>
      <c r="H98" s="9">
        <f t="shared" si="84"/>
        <v>21.454511301736499</v>
      </c>
      <c r="I98" s="9">
        <f t="shared" si="85"/>
        <v>294.60451130173647</v>
      </c>
      <c r="J98" s="9">
        <f t="shared" si="86"/>
        <v>0.23367230435883896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15.658085551626382</v>
      </c>
      <c r="P98" s="9">
        <f t="shared" si="89"/>
        <v>3.6588609326963786</v>
      </c>
      <c r="Q98" s="12">
        <f t="shared" si="90"/>
        <v>1.6464874197133703</v>
      </c>
      <c r="R98" s="9">
        <f t="shared" si="91"/>
        <v>2.3873737500000001</v>
      </c>
      <c r="S98" s="13">
        <f t="shared" si="92"/>
        <v>0.68966470780428502</v>
      </c>
      <c r="T98" s="2">
        <f t="shared" si="93"/>
        <v>0.51</v>
      </c>
      <c r="U98" s="14">
        <f t="shared" si="94"/>
        <v>0.35172900098018539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0.14929529379552592</v>
      </c>
      <c r="AK98" s="9">
        <f t="shared" si="96"/>
        <v>10.4025</v>
      </c>
      <c r="AL98" s="1">
        <f t="shared" si="97"/>
        <v>0.45</v>
      </c>
      <c r="AM98" s="17">
        <f t="shared" si="102"/>
        <v>61083.333333333336</v>
      </c>
      <c r="AN98" s="1">
        <f t="shared" si="98"/>
        <v>948651222.73994458</v>
      </c>
    </row>
    <row r="99" spans="1:50" x14ac:dyDescent="0.15">
      <c r="C99" s="7">
        <v>10</v>
      </c>
      <c r="D99" s="7">
        <f t="shared" si="99"/>
        <v>17.555950884069102</v>
      </c>
      <c r="E99" s="10">
        <f t="shared" si="100"/>
        <v>21.454511301736499</v>
      </c>
      <c r="F99" s="7" t="s">
        <v>83</v>
      </c>
      <c r="G99" s="1">
        <v>11</v>
      </c>
      <c r="H99" s="9">
        <f t="shared" si="84"/>
        <v>17.555950884069102</v>
      </c>
      <c r="I99" s="9">
        <f t="shared" si="85"/>
        <v>290.70595088406907</v>
      </c>
      <c r="J99" s="9">
        <f t="shared" si="86"/>
        <v>0.15000853679504955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11.399263387983503</v>
      </c>
      <c r="O99" s="9">
        <f t="shared" si="101"/>
        <v>5.9052362309464996</v>
      </c>
      <c r="P99" s="9">
        <f t="shared" si="89"/>
        <v>0.88583584643339774</v>
      </c>
      <c r="Q99" s="12">
        <f t="shared" si="90"/>
        <v>0.39862613089502902</v>
      </c>
      <c r="R99" s="9">
        <f t="shared" si="91"/>
        <v>2.3873737500000001</v>
      </c>
      <c r="S99" s="13">
        <f t="shared" si="92"/>
        <v>0.16697265390265306</v>
      </c>
      <c r="T99" s="2">
        <f t="shared" si="93"/>
        <v>0.51</v>
      </c>
      <c r="U99" s="14">
        <f t="shared" si="94"/>
        <v>8.5156053490353059E-2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5.601155012734145E-2</v>
      </c>
      <c r="AK99" s="9">
        <f t="shared" si="96"/>
        <v>10.4025</v>
      </c>
      <c r="AL99" s="1">
        <f t="shared" si="97"/>
        <v>0.45</v>
      </c>
      <c r="AM99" s="17">
        <f t="shared" si="102"/>
        <v>61083.333333333336</v>
      </c>
      <c r="AN99" s="1">
        <f t="shared" si="98"/>
        <v>355908241.74696475</v>
      </c>
    </row>
    <row r="100" spans="1:50" x14ac:dyDescent="0.15">
      <c r="C100" s="7">
        <v>11</v>
      </c>
      <c r="D100" s="7">
        <f t="shared" si="99"/>
        <v>14.0849944167734</v>
      </c>
      <c r="E100" s="10">
        <f t="shared" si="100"/>
        <v>17.555950884069102</v>
      </c>
      <c r="F100" s="7" t="s">
        <v>85</v>
      </c>
      <c r="G100" s="1">
        <v>12</v>
      </c>
      <c r="H100" s="9">
        <f t="shared" si="84"/>
        <v>14.0849944167734</v>
      </c>
      <c r="I100" s="9">
        <f t="shared" si="85"/>
        <v>287.23499441677336</v>
      </c>
      <c r="J100" s="9">
        <f t="shared" si="86"/>
        <v>0.10007846260116704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10.324675384513101</v>
      </c>
      <c r="P100" s="9">
        <f t="shared" si="89"/>
        <v>1.0332776393381844</v>
      </c>
      <c r="Q100" s="12">
        <f t="shared" si="90"/>
        <v>0.46497493770218301</v>
      </c>
      <c r="R100" s="9">
        <f t="shared" si="91"/>
        <v>2.3873737500000001</v>
      </c>
      <c r="S100" s="13">
        <f t="shared" si="92"/>
        <v>0.19476419965754546</v>
      </c>
      <c r="T100" s="2">
        <f t="shared" si="93"/>
        <v>0.51</v>
      </c>
      <c r="U100" s="14">
        <f t="shared" si="94"/>
        <v>9.9329741825348192E-2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6.0284917160342483E-2</v>
      </c>
      <c r="AK100" s="9">
        <f t="shared" si="96"/>
        <v>10.4025</v>
      </c>
      <c r="AL100" s="1">
        <f t="shared" si="97"/>
        <v>0.45</v>
      </c>
      <c r="AM100" s="17">
        <f t="shared" si="102"/>
        <v>61083.333333333336</v>
      </c>
      <c r="AN100" s="1">
        <f t="shared" si="98"/>
        <v>383062043.83951592</v>
      </c>
      <c r="AO100" s="1">
        <f>SUM(AN89:AN100)</f>
        <v>7277375236.187396</v>
      </c>
    </row>
    <row r="101" spans="1:50" x14ac:dyDescent="0.15">
      <c r="C101" s="7">
        <v>12</v>
      </c>
      <c r="D101" s="7">
        <f t="shared" si="99"/>
        <v>8.5331028195480396</v>
      </c>
      <c r="E101" s="10">
        <f t="shared" si="100"/>
        <v>14.0849944167734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7.1300825968064503</v>
      </c>
      <c r="E105" s="7"/>
      <c r="F105" s="7"/>
      <c r="G105" s="1">
        <v>1</v>
      </c>
      <c r="H105" s="9">
        <f t="shared" ref="H105:H116" si="103">E106</f>
        <v>7.1300825968064503</v>
      </c>
      <c r="I105" s="9">
        <f t="shared" ref="I105:I116" si="104">H105+273.15</f>
        <v>280.28008259680644</v>
      </c>
      <c r="J105" s="9">
        <f t="shared" ref="J105:J116" si="105">EXP(($C$15*(I105-$C$13))/($C$16*I105*$C$13))</f>
        <v>4.3154904213640134E-2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2.7959639881580355E-2</v>
      </c>
      <c r="Q105" s="12">
        <f t="shared" ref="Q105:Q116" si="109">P105*$B$107</f>
        <v>8.3878919644741062E-3</v>
      </c>
      <c r="R105" s="9">
        <f t="shared" ref="R105:R116" si="110">L105*$B$107</f>
        <v>0.19436706250000002</v>
      </c>
      <c r="S105" s="13">
        <f t="shared" ref="S105:S116" si="111">Q105/R105</f>
        <v>4.3154904213640134E-2</v>
      </c>
      <c r="T105" s="2">
        <f t="shared" ref="T105:T116" si="112">$B$106/100</f>
        <v>0.01</v>
      </c>
      <c r="U105" s="14">
        <f t="shared" ref="U105:U116" si="113">S105*T105</f>
        <v>4.3154904213640134E-4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5.921549042136401E-3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4.6004880158824903</v>
      </c>
      <c r="E106" s="10">
        <f t="shared" ref="E106:E117" si="121">D105</f>
        <v>7.1300825968064503</v>
      </c>
      <c r="F106" s="7" t="s">
        <v>83</v>
      </c>
      <c r="G106" s="1">
        <v>2</v>
      </c>
      <c r="H106" s="9">
        <f t="shared" si="103"/>
        <v>4.6004880158824903</v>
      </c>
      <c r="I106" s="9">
        <f t="shared" si="104"/>
        <v>277.75048801588247</v>
      </c>
      <c r="J106" s="9">
        <f t="shared" si="105"/>
        <v>3.145029445530749E-2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1.2678207767850864</v>
      </c>
      <c r="P106" s="9">
        <f t="shared" si="108"/>
        <v>3.9873336746447635E-2</v>
      </c>
      <c r="Q106" s="12">
        <f t="shared" si="109"/>
        <v>1.196200102393429E-2</v>
      </c>
      <c r="R106" s="9">
        <f t="shared" si="110"/>
        <v>0.19436706250000002</v>
      </c>
      <c r="S106" s="13">
        <f t="shared" si="111"/>
        <v>6.1543354465905399E-2</v>
      </c>
      <c r="T106" s="2">
        <f t="shared" si="112"/>
        <v>0.01</v>
      </c>
      <c r="U106" s="14">
        <f t="shared" si="113"/>
        <v>6.1543354465905405E-4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6.1054335446590544E-3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7.2065986092381404</v>
      </c>
      <c r="E107" s="10">
        <f t="shared" si="121"/>
        <v>4.6004880158824903</v>
      </c>
      <c r="F107" s="7" t="s">
        <v>83</v>
      </c>
      <c r="G107" s="1">
        <v>3</v>
      </c>
      <c r="H107" s="9">
        <f t="shared" si="103"/>
        <v>7.2065986092381404</v>
      </c>
      <c r="I107" s="9">
        <f t="shared" si="104"/>
        <v>280.35659860923812</v>
      </c>
      <c r="J107" s="9">
        <f t="shared" si="105"/>
        <v>4.3566011981603314E-2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1.8758376483719723</v>
      </c>
      <c r="P107" s="9">
        <f t="shared" si="108"/>
        <v>8.1722765464515928E-2</v>
      </c>
      <c r="Q107" s="12">
        <f t="shared" si="109"/>
        <v>2.4516829639354778E-2</v>
      </c>
      <c r="R107" s="9">
        <f t="shared" si="110"/>
        <v>0.19436706250000002</v>
      </c>
      <c r="S107" s="13">
        <f t="shared" si="111"/>
        <v>0.12613675035272387</v>
      </c>
      <c r="T107" s="2">
        <f t="shared" si="112"/>
        <v>0.01</v>
      </c>
      <c r="U107" s="14">
        <f t="shared" si="113"/>
        <v>1.2613675035272388E-3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6.7513675035272393E-3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10.683115055455</v>
      </c>
      <c r="E108" s="10">
        <f t="shared" si="121"/>
        <v>7.2065986092381404</v>
      </c>
      <c r="F108" s="7" t="s">
        <v>83</v>
      </c>
      <c r="G108" s="1">
        <v>4</v>
      </c>
      <c r="H108" s="9">
        <f t="shared" si="103"/>
        <v>10.683115055455</v>
      </c>
      <c r="I108" s="9">
        <f t="shared" si="104"/>
        <v>283.83311505545498</v>
      </c>
      <c r="J108" s="9">
        <f t="shared" si="105"/>
        <v>6.6664078663391191E-2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2.44200509124079</v>
      </c>
      <c r="P108" s="9">
        <f t="shared" si="108"/>
        <v>0.16279401949887781</v>
      </c>
      <c r="Q108" s="12">
        <f t="shared" si="109"/>
        <v>4.8838205849663342E-2</v>
      </c>
      <c r="R108" s="9">
        <f t="shared" si="110"/>
        <v>0.19436706250000002</v>
      </c>
      <c r="S108" s="13">
        <f t="shared" si="111"/>
        <v>0.25126791145317295</v>
      </c>
      <c r="T108" s="2">
        <f t="shared" si="112"/>
        <v>0.01</v>
      </c>
      <c r="U108" s="14">
        <f t="shared" si="113"/>
        <v>2.5126791145317295E-3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8.00267911453173E-3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12.643979296247201</v>
      </c>
      <c r="E109" s="10">
        <f t="shared" si="121"/>
        <v>10.683115055455</v>
      </c>
      <c r="F109" s="7" t="s">
        <v>83</v>
      </c>
      <c r="G109" s="1">
        <v>5</v>
      </c>
      <c r="H109" s="9">
        <f t="shared" si="103"/>
        <v>12.643979296247201</v>
      </c>
      <c r="I109" s="9">
        <f t="shared" si="104"/>
        <v>285.79397929624719</v>
      </c>
      <c r="J109" s="9">
        <f t="shared" si="105"/>
        <v>8.4355002484624908E-2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2.1652505181548163</v>
      </c>
      <c r="O109" s="9">
        <f t="shared" si="122"/>
        <v>0.76185076192042933</v>
      </c>
      <c r="P109" s="9">
        <f t="shared" si="108"/>
        <v>6.4265922914711199E-2</v>
      </c>
      <c r="Q109" s="12">
        <f t="shared" si="109"/>
        <v>1.927977687441336E-2</v>
      </c>
      <c r="R109" s="9">
        <f t="shared" si="110"/>
        <v>0.19436706250000002</v>
      </c>
      <c r="S109" s="13">
        <f t="shared" si="111"/>
        <v>9.9192613328780224E-2</v>
      </c>
      <c r="T109" s="2">
        <f t="shared" si="112"/>
        <v>0.01</v>
      </c>
      <c r="U109" s="14">
        <f t="shared" si="113"/>
        <v>9.919261332878022E-4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6.4819261332878025E-3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16.350250914529902</v>
      </c>
      <c r="E110" s="10">
        <f t="shared" si="121"/>
        <v>12.643979296247201</v>
      </c>
      <c r="F110" s="7" t="s">
        <v>85</v>
      </c>
      <c r="G110" s="1">
        <v>6</v>
      </c>
      <c r="H110" s="9">
        <f t="shared" si="103"/>
        <v>16.350250914529902</v>
      </c>
      <c r="I110" s="9">
        <f t="shared" si="104"/>
        <v>289.50025091452989</v>
      </c>
      <c r="J110" s="9">
        <f t="shared" si="105"/>
        <v>0.13047730323457929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1.3454750473390518</v>
      </c>
      <c r="P110" s="9">
        <f t="shared" si="108"/>
        <v>0.17555395574621738</v>
      </c>
      <c r="Q110" s="12">
        <f t="shared" si="109"/>
        <v>5.2666186723865215E-2</v>
      </c>
      <c r="R110" s="9">
        <f t="shared" si="110"/>
        <v>0.19436706250000002</v>
      </c>
      <c r="S110" s="13">
        <f t="shared" si="111"/>
        <v>0.27096250798082216</v>
      </c>
      <c r="T110" s="2">
        <f t="shared" si="112"/>
        <v>0.01</v>
      </c>
      <c r="U110" s="14">
        <f t="shared" si="113"/>
        <v>2.7096250798082219E-3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8.1996250798082211E-3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22.891851663690598</v>
      </c>
      <c r="E111" s="10">
        <f t="shared" si="121"/>
        <v>16.350250914529902</v>
      </c>
      <c r="F111" s="7" t="s">
        <v>83</v>
      </c>
      <c r="G111" s="1">
        <v>7</v>
      </c>
      <c r="H111" s="9">
        <f t="shared" si="103"/>
        <v>22.891851663690598</v>
      </c>
      <c r="I111" s="9">
        <f t="shared" si="104"/>
        <v>296.04185166369058</v>
      </c>
      <c r="J111" s="9">
        <f t="shared" si="105"/>
        <v>0.27434478950234376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1.817811299926168</v>
      </c>
      <c r="P111" s="9">
        <f t="shared" si="108"/>
        <v>0.49870705843322644</v>
      </c>
      <c r="Q111" s="12">
        <f t="shared" si="109"/>
        <v>0.14961211752996792</v>
      </c>
      <c r="R111" s="9">
        <f t="shared" si="110"/>
        <v>0.19436706250000002</v>
      </c>
      <c r="S111" s="13">
        <f t="shared" si="111"/>
        <v>0.76974007635665076</v>
      </c>
      <c r="T111" s="2">
        <f t="shared" si="112"/>
        <v>0.01</v>
      </c>
      <c r="U111" s="14">
        <f t="shared" si="113"/>
        <v>7.6974007635665078E-3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2.2597400763566505E-2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24.205854745082</v>
      </c>
      <c r="E112" s="10">
        <f t="shared" si="121"/>
        <v>22.891851663690598</v>
      </c>
      <c r="F112" s="7" t="s">
        <v>83</v>
      </c>
      <c r="G112" s="1">
        <v>8</v>
      </c>
      <c r="H112" s="9">
        <f t="shared" si="103"/>
        <v>24.205854745082</v>
      </c>
      <c r="I112" s="9">
        <f t="shared" si="104"/>
        <v>297.35585474508196</v>
      </c>
      <c r="J112" s="9">
        <f t="shared" si="105"/>
        <v>0.31726100557884862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1.9669944498262748</v>
      </c>
      <c r="P112" s="9">
        <f t="shared" si="108"/>
        <v>0.62405063711989806</v>
      </c>
      <c r="Q112" s="12">
        <f t="shared" si="109"/>
        <v>0.18721519113596941</v>
      </c>
      <c r="R112" s="9">
        <f t="shared" si="110"/>
        <v>0.19436706250000002</v>
      </c>
      <c r="S112" s="13">
        <f t="shared" si="111"/>
        <v>0.963204303897783</v>
      </c>
      <c r="T112" s="2">
        <f t="shared" si="112"/>
        <v>0.01</v>
      </c>
      <c r="U112" s="14">
        <f t="shared" si="113"/>
        <v>9.6320430389778295E-3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2.4532043038977831E-2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25.4826665939216</v>
      </c>
      <c r="E113" s="10">
        <f t="shared" si="121"/>
        <v>24.205854745082</v>
      </c>
      <c r="F113" s="7" t="s">
        <v>83</v>
      </c>
      <c r="G113" s="1">
        <v>9</v>
      </c>
      <c r="H113" s="9">
        <f t="shared" si="103"/>
        <v>25.4826665939216</v>
      </c>
      <c r="I113" s="9">
        <f t="shared" si="104"/>
        <v>298.63266659392156</v>
      </c>
      <c r="J113" s="9">
        <f t="shared" si="105"/>
        <v>0.36493711940740187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1.99083402103971</v>
      </c>
      <c r="P113" s="9">
        <f t="shared" si="108"/>
        <v>0.72652923285648663</v>
      </c>
      <c r="Q113" s="12">
        <f t="shared" si="109"/>
        <v>0.21795876985694598</v>
      </c>
      <c r="R113" s="9">
        <f t="shared" si="110"/>
        <v>0.19436706250000002</v>
      </c>
      <c r="S113" s="13">
        <f t="shared" si="111"/>
        <v>1.1213770844375752</v>
      </c>
      <c r="T113" s="2">
        <f t="shared" si="112"/>
        <v>0.01</v>
      </c>
      <c r="U113" s="14">
        <f t="shared" si="113"/>
        <v>1.1213770844375753E-2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2.6113770844375751E-2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21.454511301736499</v>
      </c>
      <c r="E114" s="10">
        <f t="shared" si="121"/>
        <v>25.4826665939216</v>
      </c>
      <c r="F114" s="7" t="s">
        <v>83</v>
      </c>
      <c r="G114" s="1">
        <v>10</v>
      </c>
      <c r="H114" s="9">
        <f t="shared" si="103"/>
        <v>21.454511301736499</v>
      </c>
      <c r="I114" s="9">
        <f t="shared" si="104"/>
        <v>294.60451130173647</v>
      </c>
      <c r="J114" s="9">
        <f t="shared" si="105"/>
        <v>0.23367230435883896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1.9121949965165568</v>
      </c>
      <c r="P114" s="9">
        <f t="shared" si="108"/>
        <v>0.44682701121946583</v>
      </c>
      <c r="Q114" s="12">
        <f t="shared" si="109"/>
        <v>0.13404810336583975</v>
      </c>
      <c r="R114" s="9">
        <f t="shared" si="110"/>
        <v>0.19436706250000002</v>
      </c>
      <c r="S114" s="13">
        <f t="shared" si="111"/>
        <v>0.68966470780428513</v>
      </c>
      <c r="T114" s="2">
        <f t="shared" si="112"/>
        <v>0.01</v>
      </c>
      <c r="U114" s="14">
        <f t="shared" si="113"/>
        <v>6.8966470780428514E-3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2.1796647078042852E-2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17.555950884069102</v>
      </c>
      <c r="E115" s="10">
        <f t="shared" si="121"/>
        <v>21.454511301736499</v>
      </c>
      <c r="F115" s="7" t="s">
        <v>83</v>
      </c>
      <c r="G115" s="1">
        <v>11</v>
      </c>
      <c r="H115" s="9">
        <f t="shared" si="103"/>
        <v>17.555950884069102</v>
      </c>
      <c r="I115" s="9">
        <f t="shared" si="104"/>
        <v>290.70595088406907</v>
      </c>
      <c r="J115" s="9">
        <f t="shared" si="105"/>
        <v>0.15000853679504955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1.3920995860322365</v>
      </c>
      <c r="O115" s="9">
        <f t="shared" si="122"/>
        <v>0.72115860759818817</v>
      </c>
      <c r="P115" s="9">
        <f t="shared" si="108"/>
        <v>0.10817994752295951</v>
      </c>
      <c r="Q115" s="12">
        <f t="shared" si="109"/>
        <v>3.2453984256887849E-2</v>
      </c>
      <c r="R115" s="9">
        <f t="shared" si="110"/>
        <v>0.19436706250000002</v>
      </c>
      <c r="S115" s="13">
        <f t="shared" si="111"/>
        <v>0.16697265390265312</v>
      </c>
      <c r="T115" s="2">
        <f t="shared" si="112"/>
        <v>0.01</v>
      </c>
      <c r="U115" s="14">
        <f t="shared" si="113"/>
        <v>1.6697265390265312E-3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7.1597265390265308E-3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14.0849944167734</v>
      </c>
      <c r="E116" s="10">
        <f t="shared" si="121"/>
        <v>17.555950884069102</v>
      </c>
      <c r="F116" s="7" t="s">
        <v>85</v>
      </c>
      <c r="G116" s="1">
        <v>12</v>
      </c>
      <c r="H116" s="9">
        <f t="shared" si="103"/>
        <v>14.0849944167734</v>
      </c>
      <c r="I116" s="9">
        <f t="shared" si="104"/>
        <v>287.23499441677336</v>
      </c>
      <c r="J116" s="9">
        <f t="shared" si="105"/>
        <v>0.10007846260116704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1.2608688684085623</v>
      </c>
      <c r="P116" s="9">
        <f t="shared" si="108"/>
        <v>0.12618581789200212</v>
      </c>
      <c r="Q116" s="12">
        <f t="shared" si="109"/>
        <v>3.7855745367600634E-2</v>
      </c>
      <c r="R116" s="9">
        <f t="shared" si="110"/>
        <v>0.19436706250000002</v>
      </c>
      <c r="S116" s="13">
        <f t="shared" si="111"/>
        <v>0.19476419965754552</v>
      </c>
      <c r="T116" s="2">
        <f t="shared" si="112"/>
        <v>0.01</v>
      </c>
      <c r="U116" s="14">
        <f t="shared" si="113"/>
        <v>1.9476419965754551E-3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7.437641996575455E-3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8.5331028195480396</v>
      </c>
      <c r="E117" s="10">
        <f t="shared" si="121"/>
        <v>14.0849944167734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7.1300825968064503</v>
      </c>
      <c r="E121" s="7"/>
      <c r="F121" s="7"/>
      <c r="G121" s="1">
        <v>1</v>
      </c>
      <c r="H121" s="9">
        <f t="shared" ref="H121:H132" si="124">E122</f>
        <v>7.1300825968064503</v>
      </c>
      <c r="I121" s="9">
        <f t="shared" ref="I121:I132" si="125">H121+273.15</f>
        <v>280.28008259680644</v>
      </c>
      <c r="J121" s="9">
        <f t="shared" ref="J121:J132" si="126">EXP(($C$15*(I121-$C$13))/($C$16*I121*$C$13))</f>
        <v>4.3154904213640134E-2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1.2286201229623346E-2</v>
      </c>
      <c r="Q121" s="12">
        <f t="shared" ref="Q121:Q132" si="130">P121*$B$123</f>
        <v>4.0544464057757044E-3</v>
      </c>
      <c r="R121" s="9">
        <f t="shared" ref="R121:R132" si="131">L121*$B$123</f>
        <v>9.3951000000000007E-2</v>
      </c>
      <c r="S121" s="13">
        <f t="shared" ref="S121:S132" si="132">Q121/R121</f>
        <v>4.3154904213640134E-2</v>
      </c>
      <c r="T121" s="2">
        <f t="shared" ref="T121:T132" si="133">$B$122/100</f>
        <v>0.01</v>
      </c>
      <c r="U121" s="14">
        <f t="shared" ref="U121:U132" si="134">S121*T121</f>
        <v>4.3154904213640134E-4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5.921549042136401E-3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4.6004880158824903</v>
      </c>
      <c r="E122" s="10">
        <f t="shared" ref="E122:E133" si="143">D121</f>
        <v>7.1300825968064503</v>
      </c>
      <c r="F122" s="7" t="s">
        <v>83</v>
      </c>
      <c r="G122" s="1">
        <v>2</v>
      </c>
      <c r="H122" s="9">
        <f t="shared" si="124"/>
        <v>4.6004880158824903</v>
      </c>
      <c r="I122" s="9">
        <f t="shared" si="125"/>
        <v>277.75048801588247</v>
      </c>
      <c r="J122" s="9">
        <f t="shared" si="126"/>
        <v>3.145029445530749E-2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0.5571137987703767</v>
      </c>
      <c r="P122" s="9">
        <f t="shared" si="129"/>
        <v>1.752139301644327E-2</v>
      </c>
      <c r="Q122" s="12">
        <f t="shared" si="130"/>
        <v>5.782059695426279E-3</v>
      </c>
      <c r="R122" s="9">
        <f t="shared" si="131"/>
        <v>9.3951000000000007E-2</v>
      </c>
      <c r="S122" s="13">
        <f t="shared" si="132"/>
        <v>6.1543354465905406E-2</v>
      </c>
      <c r="T122" s="2">
        <f t="shared" si="133"/>
        <v>0.01</v>
      </c>
      <c r="U122" s="14">
        <f t="shared" si="134"/>
        <v>6.1543354465905405E-4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6.1054335446590544E-3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7.2065986092381404</v>
      </c>
      <c r="E123" s="10">
        <f t="shared" si="143"/>
        <v>4.6004880158824903</v>
      </c>
      <c r="F123" s="7" t="s">
        <v>83</v>
      </c>
      <c r="G123" s="1">
        <v>3</v>
      </c>
      <c r="H123" s="9">
        <f t="shared" si="124"/>
        <v>7.2065986092381404</v>
      </c>
      <c r="I123" s="9">
        <f t="shared" si="125"/>
        <v>280.35659860923812</v>
      </c>
      <c r="J123" s="9">
        <f t="shared" si="126"/>
        <v>4.3566011981603314E-2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0.82429240575393337</v>
      </c>
      <c r="P123" s="9">
        <f t="shared" si="129"/>
        <v>3.591113282542048E-2</v>
      </c>
      <c r="Q123" s="12">
        <f t="shared" si="130"/>
        <v>1.1850673832388759E-2</v>
      </c>
      <c r="R123" s="9">
        <f t="shared" si="131"/>
        <v>9.3951000000000007E-2</v>
      </c>
      <c r="S123" s="13">
        <f t="shared" si="132"/>
        <v>0.12613675035272384</v>
      </c>
      <c r="T123" s="2">
        <f t="shared" si="133"/>
        <v>0.01</v>
      </c>
      <c r="U123" s="14">
        <f t="shared" si="134"/>
        <v>1.2613675035272384E-3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6.7513675035272384E-3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10.683115055455</v>
      </c>
      <c r="E124" s="10">
        <f t="shared" si="143"/>
        <v>7.2065986092381404</v>
      </c>
      <c r="F124" s="7" t="s">
        <v>83</v>
      </c>
      <c r="G124" s="1">
        <v>4</v>
      </c>
      <c r="H124" s="9">
        <f t="shared" si="124"/>
        <v>10.683115055455</v>
      </c>
      <c r="I124" s="9">
        <f t="shared" si="125"/>
        <v>283.83311505545498</v>
      </c>
      <c r="J124" s="9">
        <f t="shared" si="126"/>
        <v>6.6664078663391191E-2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1.0730812729285129</v>
      </c>
      <c r="P124" s="9">
        <f t="shared" si="129"/>
        <v>7.1535974390718335E-2</v>
      </c>
      <c r="Q124" s="12">
        <f t="shared" si="130"/>
        <v>2.360687154893705E-2</v>
      </c>
      <c r="R124" s="9">
        <f t="shared" si="131"/>
        <v>9.3951000000000007E-2</v>
      </c>
      <c r="S124" s="13">
        <f t="shared" si="132"/>
        <v>0.2512679114531729</v>
      </c>
      <c r="T124" s="2">
        <f t="shared" si="133"/>
        <v>0.01</v>
      </c>
      <c r="U124" s="14">
        <f t="shared" si="134"/>
        <v>2.512679114531729E-3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8.00267911453173E-3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12.643979296247201</v>
      </c>
      <c r="E125" s="10">
        <f t="shared" si="143"/>
        <v>10.683115055455</v>
      </c>
      <c r="F125" s="7" t="s">
        <v>83</v>
      </c>
      <c r="G125" s="1">
        <v>5</v>
      </c>
      <c r="H125" s="9">
        <f t="shared" si="124"/>
        <v>12.643979296247201</v>
      </c>
      <c r="I125" s="9">
        <f t="shared" si="125"/>
        <v>285.79397929624719</v>
      </c>
      <c r="J125" s="9">
        <f t="shared" si="126"/>
        <v>8.4355002484624908E-2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0.95146803361090493</v>
      </c>
      <c r="O125" s="9">
        <f t="shared" si="144"/>
        <v>0.33477726492688964</v>
      </c>
      <c r="P125" s="9">
        <f t="shared" si="129"/>
        <v>2.8240137014703705E-2</v>
      </c>
      <c r="Q125" s="12">
        <f t="shared" si="130"/>
        <v>9.3192452148522231E-3</v>
      </c>
      <c r="R125" s="9">
        <f t="shared" si="131"/>
        <v>9.3951000000000007E-2</v>
      </c>
      <c r="S125" s="13">
        <f t="shared" si="132"/>
        <v>9.9192613328780141E-2</v>
      </c>
      <c r="T125" s="2">
        <f t="shared" si="133"/>
        <v>0.01</v>
      </c>
      <c r="U125" s="14">
        <f t="shared" si="134"/>
        <v>9.9192613328780133E-4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6.4819261332878016E-3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16.350250914529902</v>
      </c>
      <c r="E126" s="10">
        <f t="shared" si="143"/>
        <v>12.643979296247201</v>
      </c>
      <c r="F126" s="7" t="s">
        <v>85</v>
      </c>
      <c r="G126" s="1">
        <v>6</v>
      </c>
      <c r="H126" s="9">
        <f t="shared" si="124"/>
        <v>16.350250914529902</v>
      </c>
      <c r="I126" s="9">
        <f t="shared" si="125"/>
        <v>289.50025091452989</v>
      </c>
      <c r="J126" s="9">
        <f t="shared" si="126"/>
        <v>0.13047730323457929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0.59123712791218586</v>
      </c>
      <c r="P126" s="9">
        <f t="shared" si="129"/>
        <v>7.7143026022140015E-2</v>
      </c>
      <c r="Q126" s="12">
        <f t="shared" si="130"/>
        <v>2.5457198587306207E-2</v>
      </c>
      <c r="R126" s="9">
        <f t="shared" si="131"/>
        <v>9.3951000000000007E-2</v>
      </c>
      <c r="S126" s="13">
        <f t="shared" si="132"/>
        <v>0.270962507980822</v>
      </c>
      <c r="T126" s="2">
        <f t="shared" si="133"/>
        <v>0.01</v>
      </c>
      <c r="U126" s="14">
        <f t="shared" si="134"/>
        <v>2.7096250798082202E-3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8.1996250798082211E-3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22.891851663690598</v>
      </c>
      <c r="E127" s="10">
        <f t="shared" si="143"/>
        <v>16.350250914529902</v>
      </c>
      <c r="F127" s="7" t="s">
        <v>83</v>
      </c>
      <c r="G127" s="1">
        <v>7</v>
      </c>
      <c r="H127" s="9">
        <f t="shared" si="124"/>
        <v>22.891851663690598</v>
      </c>
      <c r="I127" s="9">
        <f t="shared" si="125"/>
        <v>296.04185166369058</v>
      </c>
      <c r="J127" s="9">
        <f t="shared" si="126"/>
        <v>0.27434478950234376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0.79879410189004596</v>
      </c>
      <c r="P127" s="9">
        <f t="shared" si="129"/>
        <v>0.21914499973873838</v>
      </c>
      <c r="Q127" s="12">
        <f t="shared" si="130"/>
        <v>7.2317849913783663E-2</v>
      </c>
      <c r="R127" s="9">
        <f t="shared" si="131"/>
        <v>9.3951000000000007E-2</v>
      </c>
      <c r="S127" s="13">
        <f t="shared" si="132"/>
        <v>0.76974007635665032</v>
      </c>
      <c r="T127" s="2">
        <f t="shared" si="133"/>
        <v>0.01</v>
      </c>
      <c r="U127" s="14">
        <f t="shared" si="134"/>
        <v>7.6974007635665035E-3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2.2597400763566505E-2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24.205854745082</v>
      </c>
      <c r="E128" s="10">
        <f t="shared" si="143"/>
        <v>22.891851663690598</v>
      </c>
      <c r="F128" s="7" t="s">
        <v>83</v>
      </c>
      <c r="G128" s="1">
        <v>8</v>
      </c>
      <c r="H128" s="9">
        <f t="shared" si="124"/>
        <v>24.205854745082</v>
      </c>
      <c r="I128" s="9">
        <f t="shared" si="125"/>
        <v>297.35585474508196</v>
      </c>
      <c r="J128" s="9">
        <f t="shared" si="126"/>
        <v>0.31726100557884862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0.86434910215130756</v>
      </c>
      <c r="P128" s="9">
        <f t="shared" si="129"/>
        <v>0.27422426531969879</v>
      </c>
      <c r="Q128" s="12">
        <f t="shared" si="130"/>
        <v>9.0494007555500605E-2</v>
      </c>
      <c r="R128" s="9">
        <f t="shared" si="131"/>
        <v>9.3951000000000007E-2</v>
      </c>
      <c r="S128" s="13">
        <f t="shared" si="132"/>
        <v>0.96320430389778289</v>
      </c>
      <c r="T128" s="2">
        <f t="shared" si="133"/>
        <v>0.01</v>
      </c>
      <c r="U128" s="14">
        <f t="shared" si="134"/>
        <v>9.6320430389778295E-3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2.4532043038977831E-2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25.4826665939216</v>
      </c>
      <c r="E129" s="10">
        <f t="shared" si="143"/>
        <v>24.205854745082</v>
      </c>
      <c r="F129" s="7" t="s">
        <v>83</v>
      </c>
      <c r="G129" s="1">
        <v>9</v>
      </c>
      <c r="H129" s="9">
        <f t="shared" si="124"/>
        <v>25.4826665939216</v>
      </c>
      <c r="I129" s="9">
        <f t="shared" si="125"/>
        <v>298.63266659392156</v>
      </c>
      <c r="J129" s="9">
        <f t="shared" si="126"/>
        <v>0.36493711940740187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0.87482483683160883</v>
      </c>
      <c r="P129" s="9">
        <f t="shared" si="129"/>
        <v>0.31925605593937767</v>
      </c>
      <c r="Q129" s="12">
        <f t="shared" si="130"/>
        <v>0.10535449845999463</v>
      </c>
      <c r="R129" s="9">
        <f t="shared" si="131"/>
        <v>9.3951000000000007E-2</v>
      </c>
      <c r="S129" s="13">
        <f t="shared" si="132"/>
        <v>1.1213770844375752</v>
      </c>
      <c r="T129" s="2">
        <f t="shared" si="133"/>
        <v>0.01</v>
      </c>
      <c r="U129" s="14">
        <f t="shared" si="134"/>
        <v>1.1213770844375753E-2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2.6113770844375751E-2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21.454511301736499</v>
      </c>
      <c r="E130" s="10">
        <f t="shared" si="143"/>
        <v>25.4826665939216</v>
      </c>
      <c r="F130" s="7" t="s">
        <v>83</v>
      </c>
      <c r="G130" s="1">
        <v>10</v>
      </c>
      <c r="H130" s="9">
        <f t="shared" si="124"/>
        <v>21.454511301736499</v>
      </c>
      <c r="I130" s="9">
        <f t="shared" si="125"/>
        <v>294.60451130173647</v>
      </c>
      <c r="J130" s="9">
        <f t="shared" si="126"/>
        <v>0.23367230435883896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0.84026878089223123</v>
      </c>
      <c r="P130" s="9">
        <f t="shared" si="129"/>
        <v>0.19634754231188001</v>
      </c>
      <c r="Q130" s="12">
        <f t="shared" si="130"/>
        <v>6.4794688962920399E-2</v>
      </c>
      <c r="R130" s="9">
        <f t="shared" si="131"/>
        <v>9.3951000000000007E-2</v>
      </c>
      <c r="S130" s="13">
        <f t="shared" si="132"/>
        <v>0.68966470780428513</v>
      </c>
      <c r="T130" s="2">
        <f t="shared" si="133"/>
        <v>0.01</v>
      </c>
      <c r="U130" s="14">
        <f t="shared" si="134"/>
        <v>6.8966470780428514E-3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2.1796647078042852E-2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17.555950884069102</v>
      </c>
      <c r="E131" s="10">
        <f t="shared" si="143"/>
        <v>21.454511301736499</v>
      </c>
      <c r="F131" s="7" t="s">
        <v>83</v>
      </c>
      <c r="G131" s="1">
        <v>11</v>
      </c>
      <c r="H131" s="9">
        <f t="shared" si="124"/>
        <v>17.555950884069102</v>
      </c>
      <c r="I131" s="9">
        <f t="shared" si="125"/>
        <v>290.70595088406907</v>
      </c>
      <c r="J131" s="9">
        <f t="shared" si="126"/>
        <v>0.15000853679504955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0.61172517665133364</v>
      </c>
      <c r="O131" s="9">
        <f t="shared" si="144"/>
        <v>0.31689606192901765</v>
      </c>
      <c r="P131" s="9">
        <f t="shared" si="129"/>
        <v>4.7537114566085344E-2</v>
      </c>
      <c r="Q131" s="12">
        <f t="shared" si="130"/>
        <v>1.5687247806808163E-2</v>
      </c>
      <c r="R131" s="9">
        <f t="shared" si="131"/>
        <v>9.3951000000000007E-2</v>
      </c>
      <c r="S131" s="13">
        <f t="shared" si="132"/>
        <v>0.16697265390265312</v>
      </c>
      <c r="T131" s="2">
        <f t="shared" si="133"/>
        <v>0.01</v>
      </c>
      <c r="U131" s="14">
        <f t="shared" si="134"/>
        <v>1.6697265390265312E-3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7.1597265390265308E-3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14.0849944167734</v>
      </c>
      <c r="E132" s="10">
        <f t="shared" si="143"/>
        <v>17.555950884069102</v>
      </c>
      <c r="F132" s="7" t="s">
        <v>85</v>
      </c>
      <c r="G132" s="1">
        <v>12</v>
      </c>
      <c r="H132" s="9">
        <f t="shared" si="124"/>
        <v>14.0849944167734</v>
      </c>
      <c r="I132" s="9">
        <f t="shared" si="125"/>
        <v>287.23499441677336</v>
      </c>
      <c r="J132" s="9">
        <f t="shared" si="126"/>
        <v>0.10007846260116704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0.55405894736293237</v>
      </c>
      <c r="P132" s="9">
        <f t="shared" si="129"/>
        <v>5.5449367642503203E-2</v>
      </c>
      <c r="Q132" s="12">
        <f t="shared" si="130"/>
        <v>1.8298291322026056E-2</v>
      </c>
      <c r="R132" s="9">
        <f t="shared" si="131"/>
        <v>9.3951000000000007E-2</v>
      </c>
      <c r="S132" s="13">
        <f t="shared" si="132"/>
        <v>0.19476419965754549</v>
      </c>
      <c r="T132" s="2">
        <f t="shared" si="133"/>
        <v>0.01</v>
      </c>
      <c r="U132" s="14">
        <f t="shared" si="134"/>
        <v>1.9476419965754549E-3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7.437641996575455E-3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8.5331028195480396</v>
      </c>
      <c r="E133" s="10">
        <f t="shared" si="143"/>
        <v>14.0849944167734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7.1300825968064503</v>
      </c>
      <c r="E136" s="7"/>
      <c r="F136" s="7"/>
      <c r="G136" s="1">
        <v>1</v>
      </c>
      <c r="H136" s="9">
        <f t="shared" ref="H136:H147" si="147">E137</f>
        <v>7.1300825968064503</v>
      </c>
      <c r="I136" s="9">
        <f t="shared" ref="I136:I147" si="148">H136+273.15</f>
        <v>280.28008259680644</v>
      </c>
      <c r="J136" s="9">
        <f t="shared" ref="J136:J147" si="149">EXP(($C$15*(I136-$C$13))/($C$16*I136*$C$13))</f>
        <v>4.3154904213640134E-2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3.2756640137313102E-2</v>
      </c>
      <c r="Q136" s="12">
        <f t="shared" ref="Q136:Q147" si="153">P136*$B$138</f>
        <v>8.516726435701406E-3</v>
      </c>
      <c r="R136" s="9">
        <f t="shared" ref="R136:R147" si="154">L136*$B$138</f>
        <v>0.19735245833333334</v>
      </c>
      <c r="S136" s="13">
        <f t="shared" ref="S136:S147" si="155">Q136/R136</f>
        <v>4.3154904213640134E-2</v>
      </c>
      <c r="T136" s="2">
        <f t="shared" ref="T136:T147" si="156">$B$137/100</f>
        <v>0.01</v>
      </c>
      <c r="U136" s="14">
        <f t="shared" ref="U136:U147" si="157">S136*T136</f>
        <v>4.3154904213640134E-4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5.921549042136401E-3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4.6004880158824903</v>
      </c>
      <c r="E137" s="10">
        <f t="shared" ref="E137:E148" si="166">D136</f>
        <v>7.1300825968064503</v>
      </c>
      <c r="F137" s="7" t="s">
        <v>83</v>
      </c>
      <c r="G137" s="1">
        <v>2</v>
      </c>
      <c r="H137" s="9">
        <f t="shared" si="147"/>
        <v>4.6004880158824903</v>
      </c>
      <c r="I137" s="9">
        <f t="shared" si="148"/>
        <v>277.75048801588247</v>
      </c>
      <c r="J137" s="9">
        <f t="shared" si="149"/>
        <v>3.145029445530749E-2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1.4853391931960203</v>
      </c>
      <c r="P137" s="9">
        <f t="shared" si="152"/>
        <v>4.6714354992023699E-2</v>
      </c>
      <c r="Q137" s="12">
        <f t="shared" si="153"/>
        <v>1.2145732297926162E-2</v>
      </c>
      <c r="R137" s="9">
        <f t="shared" si="154"/>
        <v>0.19735245833333334</v>
      </c>
      <c r="S137" s="13">
        <f t="shared" si="155"/>
        <v>6.1543354465905413E-2</v>
      </c>
      <c r="T137" s="2">
        <f t="shared" si="156"/>
        <v>0.01</v>
      </c>
      <c r="U137" s="14">
        <f t="shared" si="157"/>
        <v>6.1543354465905416E-4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6.1054335446590544E-3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7.2065986092381404</v>
      </c>
      <c r="E138" s="10">
        <f t="shared" si="166"/>
        <v>4.6004880158824903</v>
      </c>
      <c r="F138" s="7" t="s">
        <v>83</v>
      </c>
      <c r="G138" s="1">
        <v>3</v>
      </c>
      <c r="H138" s="9">
        <f t="shared" si="147"/>
        <v>7.2065986092381404</v>
      </c>
      <c r="I138" s="9">
        <f t="shared" si="148"/>
        <v>280.35659860923812</v>
      </c>
      <c r="J138" s="9">
        <f t="shared" si="149"/>
        <v>4.3566011981603314E-2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2.1976727548706636</v>
      </c>
      <c r="P138" s="9">
        <f t="shared" si="152"/>
        <v>9.5743837570338497E-2</v>
      </c>
      <c r="Q138" s="12">
        <f t="shared" si="153"/>
        <v>2.4893397768288011E-2</v>
      </c>
      <c r="R138" s="9">
        <f t="shared" si="154"/>
        <v>0.19735245833333334</v>
      </c>
      <c r="S138" s="13">
        <f t="shared" si="155"/>
        <v>0.1261367503527239</v>
      </c>
      <c r="T138" s="2">
        <f t="shared" si="156"/>
        <v>0.01</v>
      </c>
      <c r="U138" s="14">
        <f t="shared" si="157"/>
        <v>1.261367503527239E-3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6.7513675035272393E-3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10.683115055455</v>
      </c>
      <c r="E139" s="10">
        <f t="shared" si="166"/>
        <v>7.2065986092381404</v>
      </c>
      <c r="F139" s="7" t="s">
        <v>83</v>
      </c>
      <c r="G139" s="1">
        <v>4</v>
      </c>
      <c r="H139" s="9">
        <f t="shared" si="147"/>
        <v>10.683115055455</v>
      </c>
      <c r="I139" s="9">
        <f t="shared" si="148"/>
        <v>283.83311505545498</v>
      </c>
      <c r="J139" s="9">
        <f t="shared" si="149"/>
        <v>6.6664078663391191E-2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2.8609768339669919</v>
      </c>
      <c r="P139" s="9">
        <f t="shared" si="152"/>
        <v>0.19072438471371542</v>
      </c>
      <c r="Q139" s="12">
        <f t="shared" si="153"/>
        <v>4.9588340025566009E-2</v>
      </c>
      <c r="R139" s="9">
        <f t="shared" si="154"/>
        <v>0.19735245833333334</v>
      </c>
      <c r="S139" s="13">
        <f t="shared" si="155"/>
        <v>0.25126791145317295</v>
      </c>
      <c r="T139" s="2">
        <f t="shared" si="156"/>
        <v>0.01</v>
      </c>
      <c r="U139" s="14">
        <f t="shared" si="157"/>
        <v>2.5126791145317295E-3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8.00267911453173E-3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12.643979296247201</v>
      </c>
      <c r="E140" s="10">
        <f t="shared" si="166"/>
        <v>10.683115055455</v>
      </c>
      <c r="F140" s="7" t="s">
        <v>83</v>
      </c>
      <c r="G140" s="1">
        <v>5</v>
      </c>
      <c r="H140" s="9">
        <f t="shared" si="147"/>
        <v>12.643979296247201</v>
      </c>
      <c r="I140" s="9">
        <f t="shared" si="148"/>
        <v>285.79397929624719</v>
      </c>
      <c r="J140" s="9">
        <f t="shared" si="149"/>
        <v>8.4355002484624908E-2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3.4293003659199432</v>
      </c>
      <c r="P140" s="9">
        <f t="shared" si="152"/>
        <v>0.28927864088770194</v>
      </c>
      <c r="Q140" s="12">
        <f t="shared" si="153"/>
        <v>7.521244663080251E-2</v>
      </c>
      <c r="R140" s="9">
        <f t="shared" si="154"/>
        <v>0.19735245833333334</v>
      </c>
      <c r="S140" s="13">
        <f t="shared" si="155"/>
        <v>0.38110721936773023</v>
      </c>
      <c r="T140" s="2">
        <f t="shared" si="156"/>
        <v>0.01</v>
      </c>
      <c r="U140" s="14">
        <f t="shared" si="157"/>
        <v>3.8110721936773025E-3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9.3010721936773039E-3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16.350250914529902</v>
      </c>
      <c r="E141" s="10">
        <f t="shared" si="166"/>
        <v>12.643979296247201</v>
      </c>
      <c r="F141" s="7" t="s">
        <v>85</v>
      </c>
      <c r="G141" s="1">
        <v>6</v>
      </c>
      <c r="H141" s="9">
        <f t="shared" si="147"/>
        <v>16.350250914529902</v>
      </c>
      <c r="I141" s="9">
        <f t="shared" si="148"/>
        <v>289.50025091452989</v>
      </c>
      <c r="J141" s="9">
        <f t="shared" si="149"/>
        <v>0.13047730323457929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3.8990696416989077</v>
      </c>
      <c r="P141" s="9">
        <f t="shared" si="152"/>
        <v>0.50874009197269077</v>
      </c>
      <c r="Q141" s="12">
        <f t="shared" si="153"/>
        <v>0.13227242391289962</v>
      </c>
      <c r="R141" s="9">
        <f t="shared" si="154"/>
        <v>0.19735245833333334</v>
      </c>
      <c r="S141" s="13">
        <f t="shared" si="155"/>
        <v>0.67023448823468978</v>
      </c>
      <c r="T141" s="2">
        <f t="shared" si="156"/>
        <v>0.01</v>
      </c>
      <c r="U141" s="14">
        <f t="shared" si="157"/>
        <v>6.7023448823468976E-3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1.2192344882346898E-2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22.891851663690598</v>
      </c>
      <c r="E142" s="10">
        <f t="shared" si="166"/>
        <v>16.350250914529902</v>
      </c>
      <c r="F142" s="7" t="s">
        <v>83</v>
      </c>
      <c r="G142" s="1">
        <v>7</v>
      </c>
      <c r="H142" s="9">
        <f t="shared" si="147"/>
        <v>22.891851663690598</v>
      </c>
      <c r="I142" s="9">
        <f t="shared" si="148"/>
        <v>296.04185166369058</v>
      </c>
      <c r="J142" s="9">
        <f t="shared" si="149"/>
        <v>0.27434478950234376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4.1493774663928829</v>
      </c>
      <c r="P142" s="9">
        <f t="shared" si="152"/>
        <v>1.138360087583324</v>
      </c>
      <c r="Q142" s="12">
        <f t="shared" si="153"/>
        <v>0.29597362277166422</v>
      </c>
      <c r="R142" s="9">
        <f t="shared" si="154"/>
        <v>0.19735245833333334</v>
      </c>
      <c r="S142" s="13">
        <f t="shared" si="155"/>
        <v>1.4997209828101417</v>
      </c>
      <c r="T142" s="2">
        <f t="shared" si="156"/>
        <v>0.01</v>
      </c>
      <c r="U142" s="14">
        <f t="shared" si="157"/>
        <v>1.4997209828101416E-2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2.9897209828101415E-2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24.205854745082</v>
      </c>
      <c r="E143" s="10">
        <f t="shared" si="166"/>
        <v>22.891851663690598</v>
      </c>
      <c r="F143" s="7" t="s">
        <v>83</v>
      </c>
      <c r="G143" s="1">
        <v>8</v>
      </c>
      <c r="H143" s="9">
        <f t="shared" si="147"/>
        <v>24.205854745082</v>
      </c>
      <c r="I143" s="9">
        <f t="shared" si="148"/>
        <v>297.35585474508196</v>
      </c>
      <c r="J143" s="9">
        <f t="shared" si="149"/>
        <v>0.31726100557884862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3.7700652954762255</v>
      </c>
      <c r="P143" s="9">
        <f t="shared" si="152"/>
        <v>1.1960947067407064</v>
      </c>
      <c r="Q143" s="12">
        <f t="shared" si="153"/>
        <v>0.31098462375258368</v>
      </c>
      <c r="R143" s="9">
        <f t="shared" si="154"/>
        <v>0.19735245833333334</v>
      </c>
      <c r="S143" s="13">
        <f t="shared" si="155"/>
        <v>1.5757828728301053</v>
      </c>
      <c r="T143" s="2">
        <f t="shared" si="156"/>
        <v>0.01</v>
      </c>
      <c r="U143" s="14">
        <f t="shared" si="157"/>
        <v>1.5757828728301053E-2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3.0657828728301056E-2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25.4826665939216</v>
      </c>
      <c r="E144" s="10">
        <f t="shared" si="166"/>
        <v>24.205854745082</v>
      </c>
      <c r="F144" s="7" t="s">
        <v>83</v>
      </c>
      <c r="G144" s="1">
        <v>9</v>
      </c>
      <c r="H144" s="9">
        <f t="shared" si="147"/>
        <v>25.4826665939216</v>
      </c>
      <c r="I144" s="9">
        <f t="shared" si="148"/>
        <v>298.63266659392156</v>
      </c>
      <c r="J144" s="9">
        <f t="shared" si="149"/>
        <v>0.36493711940740187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3.3330185054021859</v>
      </c>
      <c r="P144" s="9">
        <f t="shared" si="152"/>
        <v>1.2163421722930376</v>
      </c>
      <c r="Q144" s="12">
        <f t="shared" si="153"/>
        <v>0.3162489647961898</v>
      </c>
      <c r="R144" s="9">
        <f t="shared" si="154"/>
        <v>0.19735245833333334</v>
      </c>
      <c r="S144" s="13">
        <f t="shared" si="155"/>
        <v>1.6024576915177677</v>
      </c>
      <c r="T144" s="2">
        <f t="shared" si="156"/>
        <v>0.01</v>
      </c>
      <c r="U144" s="14">
        <f t="shared" si="157"/>
        <v>1.6024576915177679E-2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3.0924576915177679E-2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21.454511301736499</v>
      </c>
      <c r="E145" s="10">
        <f t="shared" si="166"/>
        <v>25.4826665939216</v>
      </c>
      <c r="F145" s="7" t="s">
        <v>83</v>
      </c>
      <c r="G145" s="1">
        <v>10</v>
      </c>
      <c r="H145" s="9">
        <f t="shared" si="147"/>
        <v>21.454511301736499</v>
      </c>
      <c r="I145" s="9">
        <f t="shared" si="148"/>
        <v>294.60451130173647</v>
      </c>
      <c r="J145" s="9">
        <f t="shared" si="149"/>
        <v>0.23367230435883896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2.8757242497758151</v>
      </c>
      <c r="P145" s="9">
        <f t="shared" si="152"/>
        <v>0.6719771121457081</v>
      </c>
      <c r="Q145" s="12">
        <f t="shared" si="153"/>
        <v>0.1747140491578841</v>
      </c>
      <c r="R145" s="9">
        <f t="shared" si="154"/>
        <v>0.19735245833333334</v>
      </c>
      <c r="S145" s="13">
        <f t="shared" si="155"/>
        <v>0.88528944930996312</v>
      </c>
      <c r="T145" s="2">
        <f t="shared" si="156"/>
        <v>0.01</v>
      </c>
      <c r="U145" s="14">
        <f t="shared" si="157"/>
        <v>8.8528944930996306E-3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2.3752894493099634E-2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17.555950884069102</v>
      </c>
      <c r="E146" s="10">
        <f t="shared" si="166"/>
        <v>21.454511301736499</v>
      </c>
      <c r="F146" s="7" t="s">
        <v>83</v>
      </c>
      <c r="G146" s="1">
        <v>11</v>
      </c>
      <c r="H146" s="9">
        <f t="shared" si="147"/>
        <v>17.555950884069102</v>
      </c>
      <c r="I146" s="9">
        <f t="shared" si="148"/>
        <v>290.70595088406907</v>
      </c>
      <c r="J146" s="9">
        <f t="shared" si="149"/>
        <v>0.15000853679504955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2.962795054296774</v>
      </c>
      <c r="P146" s="9">
        <f t="shared" si="152"/>
        <v>0.44444455091866847</v>
      </c>
      <c r="Q146" s="12">
        <f t="shared" si="153"/>
        <v>0.1155555832388538</v>
      </c>
      <c r="R146" s="9">
        <f t="shared" si="154"/>
        <v>0.19735245833333334</v>
      </c>
      <c r="S146" s="13">
        <f t="shared" si="155"/>
        <v>0.58552897802609316</v>
      </c>
      <c r="T146" s="2">
        <f t="shared" si="156"/>
        <v>0.01</v>
      </c>
      <c r="U146" s="14">
        <f t="shared" si="157"/>
        <v>5.8552897802609319E-3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1.1345289780260934E-2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14.0849944167734</v>
      </c>
      <c r="E147" s="10">
        <f t="shared" si="166"/>
        <v>17.555950884069102</v>
      </c>
      <c r="F147" s="7" t="s">
        <v>85</v>
      </c>
      <c r="G147" s="1">
        <v>12</v>
      </c>
      <c r="H147" s="9">
        <f t="shared" si="147"/>
        <v>14.0849944167734</v>
      </c>
      <c r="I147" s="9">
        <f t="shared" si="148"/>
        <v>287.23499441677336</v>
      </c>
      <c r="J147" s="9">
        <f t="shared" si="149"/>
        <v>0.10007846260116704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3.2773984200447726</v>
      </c>
      <c r="P147" s="9">
        <f t="shared" si="152"/>
        <v>0.3279969952095747</v>
      </c>
      <c r="Q147" s="12">
        <f t="shared" si="153"/>
        <v>8.5279218754489419E-2</v>
      </c>
      <c r="R147" s="9">
        <f t="shared" si="154"/>
        <v>0.19735245833333334</v>
      </c>
      <c r="S147" s="13">
        <f t="shared" si="155"/>
        <v>0.43211632363074315</v>
      </c>
      <c r="T147" s="2">
        <f t="shared" si="156"/>
        <v>0.01</v>
      </c>
      <c r="U147" s="14">
        <f t="shared" si="157"/>
        <v>4.3211632363074313E-3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9.8111632363074332E-3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8.5331028195480396</v>
      </c>
      <c r="E148" s="10">
        <f t="shared" si="166"/>
        <v>14.0849944167734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420000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658000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1022000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2340975.9547663094</v>
      </c>
      <c r="J13" s="6" t="s">
        <v>37</v>
      </c>
      <c r="K13" s="6">
        <f>I13/(10000*1000)</f>
        <v>0.23409759547663095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4.5370835930967699</v>
      </c>
      <c r="E26" s="7"/>
      <c r="F26" s="7"/>
      <c r="G26" s="1">
        <v>1</v>
      </c>
      <c r="H26" s="9">
        <f t="shared" ref="H26:H37" si="0">E27</f>
        <v>4.5370835930967699</v>
      </c>
      <c r="I26" s="9">
        <f t="shared" ref="I26:I37" si="1">H26+273.15</f>
        <v>277.68708359309676</v>
      </c>
      <c r="J26" s="9">
        <f t="shared" ref="J26:J37" si="2">EXP(($C$15*(I26-$C$13))/($C$16*I26*$C$13))</f>
        <v>3.1199560838389089E-2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1.2645835378602321</v>
      </c>
      <c r="Q26" s="12">
        <f t="shared" ref="Q26:Q37" si="6">P26*$B$28</f>
        <v>0.12645835378602321</v>
      </c>
      <c r="R26" s="9">
        <f t="shared" ref="R26:R37" si="7">L26*$B$28</f>
        <v>4.0532094166666672</v>
      </c>
      <c r="S26" s="13">
        <f t="shared" ref="S26:S37" si="8">Q26/R26</f>
        <v>3.1199560838389085E-2</v>
      </c>
      <c r="T26" s="2">
        <f t="shared" ref="T26:T37" si="9">$B$27/100</f>
        <v>0.34</v>
      </c>
      <c r="U26" s="14">
        <f t="shared" ref="U26:U37" si="10">S26*T26</f>
        <v>1.0607850685052289E-2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2.3507850685052289E-2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1.4556521219003</v>
      </c>
      <c r="E27" s="10">
        <f t="shared" ref="E27:E38" si="18">D26</f>
        <v>4.5370835930967699</v>
      </c>
      <c r="F27" s="7" t="s">
        <v>83</v>
      </c>
      <c r="G27" s="1">
        <v>2</v>
      </c>
      <c r="H27" s="9">
        <f t="shared" si="0"/>
        <v>1.4556521219003</v>
      </c>
      <c r="I27" s="9">
        <f t="shared" si="1"/>
        <v>274.60565212190028</v>
      </c>
      <c r="J27" s="9">
        <f t="shared" si="2"/>
        <v>2.1050866398477735E-2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79.799604795473101</v>
      </c>
      <c r="P27" s="9">
        <f t="shared" si="5"/>
        <v>1.6798508192008275</v>
      </c>
      <c r="Q27" s="12">
        <f t="shared" si="6"/>
        <v>0.16798508192008277</v>
      </c>
      <c r="R27" s="9">
        <f t="shared" si="7"/>
        <v>4.0532094166666672</v>
      </c>
      <c r="S27" s="13">
        <f t="shared" si="8"/>
        <v>4.1444955010055365E-2</v>
      </c>
      <c r="T27" s="2">
        <f t="shared" si="9"/>
        <v>0.34</v>
      </c>
      <c r="U27" s="14">
        <f t="shared" si="10"/>
        <v>1.4091284703418826E-2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2.6991284703418827E-2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5.1986069600338203</v>
      </c>
      <c r="E28" s="10">
        <f t="shared" si="18"/>
        <v>1.4556521219003</v>
      </c>
      <c r="F28" s="7" t="s">
        <v>83</v>
      </c>
      <c r="G28" s="1">
        <v>3</v>
      </c>
      <c r="H28" s="9">
        <f t="shared" si="0"/>
        <v>5.1986069600338203</v>
      </c>
      <c r="I28" s="9">
        <f t="shared" si="1"/>
        <v>278.34860696003381</v>
      </c>
      <c r="J28" s="9">
        <f t="shared" si="2"/>
        <v>3.3910912546031381E-2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118.65184814293895</v>
      </c>
      <c r="P28" s="9">
        <f t="shared" si="5"/>
        <v>4.0235924458001984</v>
      </c>
      <c r="Q28" s="12">
        <f t="shared" si="6"/>
        <v>0.40235924458001987</v>
      </c>
      <c r="R28" s="9">
        <f t="shared" si="7"/>
        <v>4.0532094166666672</v>
      </c>
      <c r="S28" s="13">
        <f t="shared" si="8"/>
        <v>9.9269295814208749E-2</v>
      </c>
      <c r="T28" s="2">
        <f t="shared" si="9"/>
        <v>0.34</v>
      </c>
      <c r="U28" s="14">
        <f t="shared" si="10"/>
        <v>3.3751560576830979E-2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4.665156057683098E-2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9.3677442026428608</v>
      </c>
      <c r="E29" s="10">
        <f t="shared" si="18"/>
        <v>5.1986069600338203</v>
      </c>
      <c r="F29" s="7" t="s">
        <v>83</v>
      </c>
      <c r="G29" s="1">
        <v>4</v>
      </c>
      <c r="H29" s="9">
        <f t="shared" si="0"/>
        <v>9.3677442026428608</v>
      </c>
      <c r="I29" s="9">
        <f t="shared" si="1"/>
        <v>282.51774420264286</v>
      </c>
      <c r="J29" s="9">
        <f t="shared" si="2"/>
        <v>5.6823374896162335E-2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155.16034986380541</v>
      </c>
      <c r="P29" s="9">
        <f t="shared" si="5"/>
        <v>8.8167347293307259</v>
      </c>
      <c r="Q29" s="12">
        <f t="shared" si="6"/>
        <v>0.88167347293307263</v>
      </c>
      <c r="R29" s="9">
        <f t="shared" si="7"/>
        <v>4.0532094166666672</v>
      </c>
      <c r="S29" s="13">
        <f t="shared" si="8"/>
        <v>0.21752477661471414</v>
      </c>
      <c r="T29" s="2">
        <f t="shared" si="9"/>
        <v>0.34</v>
      </c>
      <c r="U29" s="14">
        <f t="shared" si="10"/>
        <v>7.3958424049002811E-2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8.6858424049002805E-2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12.0326944811379</v>
      </c>
      <c r="E30" s="10">
        <f t="shared" si="18"/>
        <v>9.3677442026428608</v>
      </c>
      <c r="F30" s="7" t="s">
        <v>83</v>
      </c>
      <c r="G30" s="1">
        <v>5</v>
      </c>
      <c r="H30" s="9">
        <f t="shared" si="0"/>
        <v>12.0326944811379</v>
      </c>
      <c r="I30" s="9">
        <f t="shared" si="1"/>
        <v>285.1826944811379</v>
      </c>
      <c r="J30" s="9">
        <f t="shared" si="2"/>
        <v>7.841436747685647E-2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139.02643437775095</v>
      </c>
      <c r="O30" s="9">
        <f t="shared" si="19"/>
        <v>47.849274923390396</v>
      </c>
      <c r="P30" s="9">
        <f t="shared" si="5"/>
        <v>3.7520706273438678</v>
      </c>
      <c r="Q30" s="12">
        <f t="shared" si="6"/>
        <v>0.37520706273438681</v>
      </c>
      <c r="R30" s="9">
        <f t="shared" si="7"/>
        <v>4.0532094166666672</v>
      </c>
      <c r="S30" s="13">
        <f t="shared" si="8"/>
        <v>9.2570361943685273E-2</v>
      </c>
      <c r="T30" s="2">
        <f t="shared" si="9"/>
        <v>0.34</v>
      </c>
      <c r="U30" s="14">
        <f t="shared" si="10"/>
        <v>3.1473923060852997E-2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4.4373923060852999E-2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13.2588532035809</v>
      </c>
      <c r="E31" s="10">
        <f t="shared" si="18"/>
        <v>12.0326944811379</v>
      </c>
      <c r="F31" s="7" t="s">
        <v>85</v>
      </c>
      <c r="G31" s="1">
        <v>6</v>
      </c>
      <c r="H31" s="9">
        <f t="shared" si="0"/>
        <v>13.2588532035809</v>
      </c>
      <c r="I31" s="9">
        <f t="shared" si="1"/>
        <v>286.40885320358086</v>
      </c>
      <c r="J31" s="9">
        <f t="shared" si="2"/>
        <v>9.0756069530193717E-2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84.629298462713194</v>
      </c>
      <c r="P31" s="9">
        <f t="shared" si="5"/>
        <v>7.6806224955735152</v>
      </c>
      <c r="Q31" s="12">
        <f t="shared" si="6"/>
        <v>0.76806224955735158</v>
      </c>
      <c r="R31" s="9">
        <f t="shared" si="7"/>
        <v>4.0532094166666672</v>
      </c>
      <c r="S31" s="13">
        <f t="shared" si="8"/>
        <v>0.18949483498165781</v>
      </c>
      <c r="T31" s="2">
        <f t="shared" si="9"/>
        <v>0.34</v>
      </c>
      <c r="U31" s="14">
        <f t="shared" si="10"/>
        <v>6.4428243893763656E-2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7.7328243893763651E-2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22.763050869099398</v>
      </c>
      <c r="E32" s="10">
        <f t="shared" si="18"/>
        <v>13.2588532035809</v>
      </c>
      <c r="F32" s="7" t="s">
        <v>83</v>
      </c>
      <c r="G32" s="1">
        <v>7</v>
      </c>
      <c r="H32" s="9">
        <f t="shared" si="0"/>
        <v>22.763050869099398</v>
      </c>
      <c r="I32" s="9">
        <f t="shared" si="1"/>
        <v>295.91305086909938</v>
      </c>
      <c r="J32" s="9">
        <f t="shared" si="2"/>
        <v>0.27044529014379226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117.48077013380635</v>
      </c>
      <c r="P32" s="9">
        <f t="shared" si="5"/>
        <v>31.772120965153423</v>
      </c>
      <c r="Q32" s="12">
        <f t="shared" si="6"/>
        <v>3.1772120965153423</v>
      </c>
      <c r="R32" s="9">
        <f t="shared" si="7"/>
        <v>4.0532094166666672</v>
      </c>
      <c r="S32" s="13">
        <f t="shared" si="8"/>
        <v>0.78387563283820172</v>
      </c>
      <c r="T32" s="2">
        <f t="shared" si="9"/>
        <v>0.34</v>
      </c>
      <c r="U32" s="14">
        <f t="shared" si="10"/>
        <v>0.26651771516498862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0.29216771516498863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22.6167572774965</v>
      </c>
      <c r="E33" s="10">
        <f t="shared" si="18"/>
        <v>22.763050869099398</v>
      </c>
      <c r="F33" s="7" t="s">
        <v>83</v>
      </c>
      <c r="G33" s="1">
        <v>8</v>
      </c>
      <c r="H33" s="9">
        <f t="shared" si="0"/>
        <v>22.6167572774965</v>
      </c>
      <c r="I33" s="9">
        <f t="shared" si="1"/>
        <v>295.76675727749648</v>
      </c>
      <c r="J33" s="9">
        <f t="shared" si="2"/>
        <v>0.26607935099714514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126.24074333531959</v>
      </c>
      <c r="P33" s="9">
        <f t="shared" si="5"/>
        <v>33.590055056059015</v>
      </c>
      <c r="Q33" s="12">
        <f t="shared" si="6"/>
        <v>3.3590055056059018</v>
      </c>
      <c r="R33" s="9">
        <f t="shared" si="7"/>
        <v>4.0532094166666672</v>
      </c>
      <c r="S33" s="13">
        <f t="shared" si="8"/>
        <v>0.82872735166206291</v>
      </c>
      <c r="T33" s="2">
        <f t="shared" si="9"/>
        <v>0.34</v>
      </c>
      <c r="U33" s="14">
        <f t="shared" si="10"/>
        <v>0.28176729956510138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0.30741729956510139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23.247529984018701</v>
      </c>
      <c r="E34" s="10">
        <f t="shared" si="18"/>
        <v>22.6167572774965</v>
      </c>
      <c r="F34" s="7" t="s">
        <v>83</v>
      </c>
      <c r="G34" s="1">
        <v>9</v>
      </c>
      <c r="H34" s="9">
        <f t="shared" si="0"/>
        <v>23.247529984018701</v>
      </c>
      <c r="I34" s="9">
        <f t="shared" si="1"/>
        <v>296.39752998401866</v>
      </c>
      <c r="J34" s="9">
        <f t="shared" si="2"/>
        <v>0.28538915434795609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133.18278244592724</v>
      </c>
      <c r="P34" s="9">
        <f t="shared" si="5"/>
        <v>38.008921655950985</v>
      </c>
      <c r="Q34" s="12">
        <f t="shared" si="6"/>
        <v>3.8008921655950987</v>
      </c>
      <c r="R34" s="9">
        <f t="shared" si="7"/>
        <v>4.0532094166666672</v>
      </c>
      <c r="S34" s="13">
        <f t="shared" si="8"/>
        <v>0.93774877507339049</v>
      </c>
      <c r="T34" s="2">
        <f t="shared" si="9"/>
        <v>0.34</v>
      </c>
      <c r="U34" s="14">
        <f t="shared" si="10"/>
        <v>0.31883458352495281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0.34448458352495281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17.7108876087364</v>
      </c>
      <c r="E35" s="10">
        <f t="shared" si="18"/>
        <v>23.247529984018701</v>
      </c>
      <c r="F35" s="7" t="s">
        <v>83</v>
      </c>
      <c r="G35" s="1">
        <v>10</v>
      </c>
      <c r="H35" s="9">
        <f t="shared" si="0"/>
        <v>17.7108876087364</v>
      </c>
      <c r="I35" s="9">
        <f t="shared" si="1"/>
        <v>290.86088760873639</v>
      </c>
      <c r="J35" s="9">
        <f t="shared" si="2"/>
        <v>0.1527089290362961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135.70595495664293</v>
      </c>
      <c r="P35" s="9">
        <f t="shared" si="5"/>
        <v>20.72351104527678</v>
      </c>
      <c r="Q35" s="12">
        <f t="shared" si="6"/>
        <v>2.0723511045276779</v>
      </c>
      <c r="R35" s="9">
        <f t="shared" si="7"/>
        <v>4.0532094166666672</v>
      </c>
      <c r="S35" s="13">
        <f t="shared" si="8"/>
        <v>0.51128646252676624</v>
      </c>
      <c r="T35" s="2">
        <f t="shared" si="9"/>
        <v>0.34</v>
      </c>
      <c r="U35" s="14">
        <f t="shared" si="10"/>
        <v>0.17383739725910052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0.19948739725910053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13.789827380634</v>
      </c>
      <c r="E36" s="10">
        <f t="shared" si="18"/>
        <v>17.7108876087364</v>
      </c>
      <c r="F36" s="7" t="s">
        <v>83</v>
      </c>
      <c r="G36" s="1">
        <v>11</v>
      </c>
      <c r="H36" s="9">
        <f t="shared" si="0"/>
        <v>13.789827380634</v>
      </c>
      <c r="I36" s="9">
        <f t="shared" si="1"/>
        <v>286.93982738063397</v>
      </c>
      <c r="J36" s="9">
        <f t="shared" si="2"/>
        <v>9.6648841998795004E-2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109.23332171579784</v>
      </c>
      <c r="O36" s="9">
        <f t="shared" si="19"/>
        <v>46.281216362234971</v>
      </c>
      <c r="P36" s="9">
        <f t="shared" si="5"/>
        <v>4.4730259677056941</v>
      </c>
      <c r="Q36" s="12">
        <f t="shared" si="6"/>
        <v>0.44730259677056944</v>
      </c>
      <c r="R36" s="9">
        <f t="shared" si="7"/>
        <v>4.0532094166666672</v>
      </c>
      <c r="S36" s="13">
        <f t="shared" si="8"/>
        <v>0.11035763287514222</v>
      </c>
      <c r="T36" s="2">
        <f t="shared" si="9"/>
        <v>0.34</v>
      </c>
      <c r="U36" s="14">
        <f t="shared" si="10"/>
        <v>3.7521595177548356E-2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5.0421595177548358E-2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10.335575918106599</v>
      </c>
      <c r="E37" s="10">
        <f t="shared" si="18"/>
        <v>13.789827380634</v>
      </c>
      <c r="F37" s="7" t="s">
        <v>85</v>
      </c>
      <c r="G37" s="1">
        <v>12</v>
      </c>
      <c r="H37" s="9">
        <f t="shared" si="0"/>
        <v>10.335575918106599</v>
      </c>
      <c r="I37" s="9">
        <f t="shared" si="1"/>
        <v>283.48557591810658</v>
      </c>
      <c r="J37" s="9">
        <f t="shared" si="2"/>
        <v>6.3918606478814852E-2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82.340284561195944</v>
      </c>
      <c r="P37" s="9">
        <f t="shared" si="5"/>
        <v>5.2630762462207175</v>
      </c>
      <c r="Q37" s="12">
        <f t="shared" si="6"/>
        <v>0.52630762462207181</v>
      </c>
      <c r="R37" s="9">
        <f t="shared" si="7"/>
        <v>4.0532094166666672</v>
      </c>
      <c r="S37" s="13">
        <f t="shared" si="8"/>
        <v>0.12984960077757438</v>
      </c>
      <c r="T37" s="2">
        <f t="shared" si="9"/>
        <v>0.34</v>
      </c>
      <c r="U37" s="14">
        <f t="shared" si="10"/>
        <v>4.4148864264375288E-2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5.704886426437529E-2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5.47070819911246</v>
      </c>
      <c r="E38" s="10">
        <f t="shared" si="18"/>
        <v>10.335575918106599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4.5370835930967699</v>
      </c>
      <c r="E42" s="7"/>
      <c r="F42" s="7"/>
      <c r="G42" s="1">
        <v>1</v>
      </c>
      <c r="H42" s="9">
        <f t="shared" ref="H42:H53" si="20">E43</f>
        <v>4.5370835930967699</v>
      </c>
      <c r="I42" s="9">
        <f t="shared" ref="I42:I53" si="21">H42+273.15</f>
        <v>277.68708359309676</v>
      </c>
      <c r="J42" s="9">
        <f t="shared" ref="J42:J53" si="22">EXP(($C$15*(I42-$C$13))/($C$16*I42*$C$13))</f>
        <v>3.1199560838389089E-2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1.8362891525944378</v>
      </c>
      <c r="Q42" s="12">
        <f t="shared" ref="Q42:Q53" si="26">P42*$B$44</f>
        <v>0.44070939662266506</v>
      </c>
      <c r="R42" s="9">
        <f t="shared" ref="R42:R53" si="27">L42*$B$44</f>
        <v>14.125500000000001</v>
      </c>
      <c r="S42" s="13">
        <f t="shared" ref="S42:S53" si="28">Q42/R42</f>
        <v>3.1199560838389085E-2</v>
      </c>
      <c r="T42" s="2">
        <f t="shared" ref="T42:T53" si="29">$B$43/100</f>
        <v>0.43</v>
      </c>
      <c r="U42" s="14">
        <f t="shared" ref="U42:U53" si="30">S42*T42</f>
        <v>1.3415811160507307E-2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2.1835811160507305E-2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>$E$3/12</f>
        <v>35000</v>
      </c>
      <c r="AU42" s="1">
        <f t="shared" ref="AU42:AU53" si="37">AT42*10000*AS42*0.67*AR42*AQ42</f>
        <v>168208350.00801495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8">D27</f>
        <v>1.4556521219003</v>
      </c>
      <c r="E43" s="10">
        <f t="shared" ref="E43:E54" si="39">D42</f>
        <v>4.5370835930967699</v>
      </c>
      <c r="F43" s="7" t="s">
        <v>83</v>
      </c>
      <c r="G43" s="1">
        <v>2</v>
      </c>
      <c r="H43" s="9">
        <f t="shared" si="20"/>
        <v>1.4556521219003</v>
      </c>
      <c r="I43" s="9">
        <f t="shared" si="21"/>
        <v>274.60565212190028</v>
      </c>
      <c r="J43" s="9">
        <f t="shared" si="22"/>
        <v>2.1050866398477735E-2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0">L43+O42-P42-N43</f>
        <v>115.87621084740557</v>
      </c>
      <c r="P43" s="9">
        <f t="shared" si="25"/>
        <v>2.4392946333105714</v>
      </c>
      <c r="Q43" s="12">
        <f t="shared" si="26"/>
        <v>0.58543071199453711</v>
      </c>
      <c r="R43" s="9">
        <f t="shared" si="27"/>
        <v>14.125500000000001</v>
      </c>
      <c r="S43" s="13">
        <f t="shared" si="28"/>
        <v>4.1444955010055365E-2</v>
      </c>
      <c r="T43" s="2">
        <f t="shared" si="29"/>
        <v>0.43</v>
      </c>
      <c r="U43" s="14">
        <f t="shared" si="30"/>
        <v>1.7821330654323807E-2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2.6241330654323804E-2</v>
      </c>
      <c r="AR43" s="9">
        <f t="shared" si="35"/>
        <v>136.875</v>
      </c>
      <c r="AS43" s="1">
        <f t="shared" si="36"/>
        <v>0.24</v>
      </c>
      <c r="AT43" s="1">
        <f t="shared" ref="AT43:AT53" si="41">$E$3/12</f>
        <v>35000</v>
      </c>
      <c r="AU43" s="1">
        <f t="shared" si="37"/>
        <v>202145498.4627189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8"/>
        <v>5.1986069600338203</v>
      </c>
      <c r="E44" s="10">
        <f t="shared" si="39"/>
        <v>1.4556521219003</v>
      </c>
      <c r="F44" s="7" t="s">
        <v>83</v>
      </c>
      <c r="G44" s="1">
        <v>3</v>
      </c>
      <c r="H44" s="9">
        <f t="shared" si="20"/>
        <v>5.1986069600338203</v>
      </c>
      <c r="I44" s="9">
        <f t="shared" si="21"/>
        <v>278.34860696003381</v>
      </c>
      <c r="J44" s="9">
        <f t="shared" si="22"/>
        <v>3.3910912546031381E-2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0"/>
        <v>172.29316621409501</v>
      </c>
      <c r="P44" s="9">
        <f t="shared" si="25"/>
        <v>5.8426184917650241</v>
      </c>
      <c r="Q44" s="12">
        <f t="shared" si="26"/>
        <v>1.4022284380236056</v>
      </c>
      <c r="R44" s="9">
        <f t="shared" si="27"/>
        <v>14.125500000000001</v>
      </c>
      <c r="S44" s="13">
        <f t="shared" si="28"/>
        <v>9.9269295814208736E-2</v>
      </c>
      <c r="T44" s="2">
        <f t="shared" si="29"/>
        <v>0.43</v>
      </c>
      <c r="U44" s="14">
        <f t="shared" si="30"/>
        <v>4.2685797200109753E-2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5.110579720010975E-2</v>
      </c>
      <c r="AR44" s="9">
        <f t="shared" si="35"/>
        <v>136.875</v>
      </c>
      <c r="AS44" s="1">
        <f t="shared" si="36"/>
        <v>0.24</v>
      </c>
      <c r="AT44" s="1">
        <f t="shared" si="41"/>
        <v>35000</v>
      </c>
      <c r="AU44" s="1">
        <f t="shared" si="37"/>
        <v>393684565.21653545</v>
      </c>
    </row>
    <row r="45" spans="1:48" x14ac:dyDescent="0.15">
      <c r="C45" s="7">
        <v>3</v>
      </c>
      <c r="D45" s="7">
        <f t="shared" si="38"/>
        <v>9.3677442026428608</v>
      </c>
      <c r="E45" s="10">
        <f t="shared" si="39"/>
        <v>5.1986069600338203</v>
      </c>
      <c r="F45" s="7" t="s">
        <v>83</v>
      </c>
      <c r="G45" s="1">
        <v>4</v>
      </c>
      <c r="H45" s="9">
        <f t="shared" si="20"/>
        <v>9.3677442026428608</v>
      </c>
      <c r="I45" s="9">
        <f t="shared" si="21"/>
        <v>282.51774420264286</v>
      </c>
      <c r="J45" s="9">
        <f t="shared" si="22"/>
        <v>5.6823374896162335E-2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0"/>
        <v>225.30679772233</v>
      </c>
      <c r="P45" s="9">
        <f t="shared" si="25"/>
        <v>12.802692633629771</v>
      </c>
      <c r="Q45" s="12">
        <f t="shared" si="26"/>
        <v>3.0726462320711452</v>
      </c>
      <c r="R45" s="9">
        <f t="shared" si="27"/>
        <v>14.125500000000001</v>
      </c>
      <c r="S45" s="13">
        <f t="shared" si="28"/>
        <v>0.21752477661471417</v>
      </c>
      <c r="T45" s="2">
        <f t="shared" si="29"/>
        <v>0.43</v>
      </c>
      <c r="U45" s="14">
        <f t="shared" si="30"/>
        <v>9.3535653944327099E-2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0.10195565394432711</v>
      </c>
      <c r="AR45" s="9">
        <f t="shared" si="35"/>
        <v>136.875</v>
      </c>
      <c r="AS45" s="1">
        <f t="shared" si="36"/>
        <v>0.24</v>
      </c>
      <c r="AT45" s="1">
        <f t="shared" si="41"/>
        <v>35000</v>
      </c>
      <c r="AU45" s="1">
        <f t="shared" si="37"/>
        <v>785397537.92068362</v>
      </c>
    </row>
    <row r="46" spans="1:48" x14ac:dyDescent="0.15">
      <c r="C46" s="7">
        <v>4</v>
      </c>
      <c r="D46" s="7">
        <f t="shared" si="38"/>
        <v>12.0326944811379</v>
      </c>
      <c r="E46" s="10">
        <f t="shared" si="39"/>
        <v>9.3677442026428608</v>
      </c>
      <c r="F46" s="7" t="s">
        <v>83</v>
      </c>
      <c r="G46" s="1">
        <v>5</v>
      </c>
      <c r="H46" s="9">
        <f t="shared" si="20"/>
        <v>12.0326944811379</v>
      </c>
      <c r="I46" s="9">
        <f t="shared" si="21"/>
        <v>285.1826944811379</v>
      </c>
      <c r="J46" s="9">
        <f t="shared" si="22"/>
        <v>7.841436747685647E-2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201.87889983426524</v>
      </c>
      <c r="O46" s="9">
        <f t="shared" si="40"/>
        <v>69.481455254435019</v>
      </c>
      <c r="P46" s="9">
        <f t="shared" si="25"/>
        <v>5.448344365148027</v>
      </c>
      <c r="Q46" s="12">
        <f t="shared" si="26"/>
        <v>1.3076026476355265</v>
      </c>
      <c r="R46" s="9">
        <f t="shared" si="27"/>
        <v>14.125500000000001</v>
      </c>
      <c r="S46" s="13">
        <f t="shared" si="28"/>
        <v>9.2570361943685273E-2</v>
      </c>
      <c r="T46" s="2">
        <f t="shared" si="29"/>
        <v>0.43</v>
      </c>
      <c r="U46" s="14">
        <f t="shared" si="30"/>
        <v>3.9805255635784666E-2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4.8225255635784663E-2</v>
      </c>
      <c r="AR46" s="9">
        <f t="shared" si="35"/>
        <v>136.875</v>
      </c>
      <c r="AS46" s="1">
        <f t="shared" si="36"/>
        <v>0.24</v>
      </c>
      <c r="AT46" s="1">
        <f t="shared" si="41"/>
        <v>35000</v>
      </c>
      <c r="AU46" s="1">
        <f t="shared" si="37"/>
        <v>371494817.3705309</v>
      </c>
    </row>
    <row r="47" spans="1:48" x14ac:dyDescent="0.15">
      <c r="C47" s="7">
        <v>5</v>
      </c>
      <c r="D47" s="7">
        <f t="shared" si="38"/>
        <v>13.2588532035809</v>
      </c>
      <c r="E47" s="10">
        <f t="shared" si="39"/>
        <v>12.0326944811379</v>
      </c>
      <c r="F47" s="7" t="s">
        <v>85</v>
      </c>
      <c r="G47" s="1">
        <v>6</v>
      </c>
      <c r="H47" s="9">
        <f t="shared" si="20"/>
        <v>13.2588532035809</v>
      </c>
      <c r="I47" s="9">
        <f t="shared" si="21"/>
        <v>286.40885320358086</v>
      </c>
      <c r="J47" s="9">
        <f t="shared" si="22"/>
        <v>9.0756069530193717E-2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0"/>
        <v>122.889360889287</v>
      </c>
      <c r="P47" s="9">
        <f t="shared" si="25"/>
        <v>11.1529553813892</v>
      </c>
      <c r="Q47" s="12">
        <f t="shared" si="26"/>
        <v>2.6767092915334079</v>
      </c>
      <c r="R47" s="9">
        <f t="shared" si="27"/>
        <v>14.125500000000001</v>
      </c>
      <c r="S47" s="13">
        <f t="shared" si="28"/>
        <v>0.18949483498165784</v>
      </c>
      <c r="T47" s="2">
        <f t="shared" si="29"/>
        <v>0.43</v>
      </c>
      <c r="U47" s="14">
        <f t="shared" si="30"/>
        <v>8.1482779042112874E-2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8.9902779042112885E-2</v>
      </c>
      <c r="AR47" s="9">
        <f t="shared" si="35"/>
        <v>136.875</v>
      </c>
      <c r="AS47" s="1">
        <f t="shared" si="36"/>
        <v>0.24</v>
      </c>
      <c r="AT47" s="1">
        <f t="shared" si="41"/>
        <v>35000</v>
      </c>
      <c r="AU47" s="1">
        <f t="shared" si="37"/>
        <v>692550325.36458421</v>
      </c>
    </row>
    <row r="48" spans="1:48" x14ac:dyDescent="0.15">
      <c r="C48" s="7">
        <v>6</v>
      </c>
      <c r="D48" s="7">
        <f t="shared" si="38"/>
        <v>22.763050869099398</v>
      </c>
      <c r="E48" s="10">
        <f t="shared" si="39"/>
        <v>13.2588532035809</v>
      </c>
      <c r="F48" s="7" t="s">
        <v>83</v>
      </c>
      <c r="G48" s="1">
        <v>7</v>
      </c>
      <c r="H48" s="9">
        <f t="shared" si="20"/>
        <v>22.763050869099398</v>
      </c>
      <c r="I48" s="9">
        <f t="shared" si="21"/>
        <v>295.91305086909938</v>
      </c>
      <c r="J48" s="9">
        <f t="shared" si="22"/>
        <v>0.27044529014379226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0"/>
        <v>170.5926555078978</v>
      </c>
      <c r="P48" s="9">
        <f t="shared" si="25"/>
        <v>46.135980215233424</v>
      </c>
      <c r="Q48" s="12">
        <f t="shared" si="26"/>
        <v>11.07263525165602</v>
      </c>
      <c r="R48" s="9">
        <f t="shared" si="27"/>
        <v>14.125500000000001</v>
      </c>
      <c r="S48" s="13">
        <f t="shared" si="28"/>
        <v>0.78387563283820183</v>
      </c>
      <c r="T48" s="2">
        <f t="shared" si="29"/>
        <v>0.43</v>
      </c>
      <c r="U48" s="14">
        <f t="shared" si="30"/>
        <v>0.33706652212042676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0.35266652212042676</v>
      </c>
      <c r="AR48" s="9">
        <f t="shared" si="35"/>
        <v>136.875</v>
      </c>
      <c r="AS48" s="1">
        <f t="shared" si="36"/>
        <v>0.24</v>
      </c>
      <c r="AT48" s="1">
        <f t="shared" si="41"/>
        <v>35000</v>
      </c>
      <c r="AU48" s="1">
        <f t="shared" si="37"/>
        <v>2716704836.5133367</v>
      </c>
    </row>
    <row r="49" spans="1:48" x14ac:dyDescent="0.15">
      <c r="C49" s="7">
        <v>7</v>
      </c>
      <c r="D49" s="7">
        <f t="shared" si="38"/>
        <v>22.6167572774965</v>
      </c>
      <c r="E49" s="10">
        <f t="shared" si="39"/>
        <v>22.763050869099398</v>
      </c>
      <c r="F49" s="7" t="s">
        <v>83</v>
      </c>
      <c r="G49" s="1">
        <v>8</v>
      </c>
      <c r="H49" s="9">
        <f t="shared" si="20"/>
        <v>22.6167572774965</v>
      </c>
      <c r="I49" s="9">
        <f t="shared" si="21"/>
        <v>295.76675727749648</v>
      </c>
      <c r="J49" s="9">
        <f t="shared" si="22"/>
        <v>0.26607935099714514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0"/>
        <v>183.31292529266437</v>
      </c>
      <c r="P49" s="9">
        <f t="shared" si="25"/>
        <v>48.775784191260286</v>
      </c>
      <c r="Q49" s="12">
        <f t="shared" si="26"/>
        <v>11.706188205902468</v>
      </c>
      <c r="R49" s="9">
        <f t="shared" si="27"/>
        <v>14.125500000000001</v>
      </c>
      <c r="S49" s="13">
        <f t="shared" si="28"/>
        <v>0.82872735166206268</v>
      </c>
      <c r="T49" s="2">
        <f t="shared" si="29"/>
        <v>0.43</v>
      </c>
      <c r="U49" s="14">
        <f t="shared" si="30"/>
        <v>0.35635276121468695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0.37195276121468696</v>
      </c>
      <c r="AR49" s="9">
        <f t="shared" si="35"/>
        <v>136.875</v>
      </c>
      <c r="AS49" s="1">
        <f t="shared" si="36"/>
        <v>0.24</v>
      </c>
      <c r="AT49" s="1">
        <f t="shared" si="41"/>
        <v>35000</v>
      </c>
      <c r="AU49" s="1">
        <f t="shared" si="37"/>
        <v>2865273004.2841282</v>
      </c>
    </row>
    <row r="50" spans="1:48" x14ac:dyDescent="0.15">
      <c r="C50" s="7">
        <v>8</v>
      </c>
      <c r="D50" s="7">
        <f t="shared" si="38"/>
        <v>23.247529984018701</v>
      </c>
      <c r="E50" s="10">
        <f t="shared" si="39"/>
        <v>22.6167572774965</v>
      </c>
      <c r="F50" s="7" t="s">
        <v>83</v>
      </c>
      <c r="G50" s="1">
        <v>9</v>
      </c>
      <c r="H50" s="9">
        <f t="shared" si="20"/>
        <v>23.247529984018701</v>
      </c>
      <c r="I50" s="9">
        <f t="shared" si="21"/>
        <v>296.39752998401866</v>
      </c>
      <c r="J50" s="9">
        <f t="shared" si="22"/>
        <v>0.28538915434795609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0"/>
        <v>193.39339110140406</v>
      </c>
      <c r="P50" s="9">
        <f t="shared" si="25"/>
        <v>55.192376342913242</v>
      </c>
      <c r="Q50" s="12">
        <f t="shared" si="26"/>
        <v>13.246170322299177</v>
      </c>
      <c r="R50" s="9">
        <f t="shared" si="27"/>
        <v>14.125500000000001</v>
      </c>
      <c r="S50" s="13">
        <f t="shared" si="28"/>
        <v>0.93774877507339038</v>
      </c>
      <c r="T50" s="2">
        <f t="shared" si="29"/>
        <v>0.43</v>
      </c>
      <c r="U50" s="14">
        <f t="shared" si="30"/>
        <v>0.40323197328155785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0.41883197328155786</v>
      </c>
      <c r="AR50" s="9">
        <f t="shared" si="35"/>
        <v>136.875</v>
      </c>
      <c r="AS50" s="1">
        <f t="shared" si="36"/>
        <v>0.24</v>
      </c>
      <c r="AT50" s="1">
        <f t="shared" si="41"/>
        <v>35000</v>
      </c>
      <c r="AU50" s="1">
        <f t="shared" si="37"/>
        <v>3226398810.5791569</v>
      </c>
    </row>
    <row r="51" spans="1:48" x14ac:dyDescent="0.15">
      <c r="C51" s="7">
        <v>9</v>
      </c>
      <c r="D51" s="7">
        <f t="shared" si="38"/>
        <v>17.7108876087364</v>
      </c>
      <c r="E51" s="10">
        <f t="shared" si="39"/>
        <v>23.247529984018701</v>
      </c>
      <c r="F51" s="7" t="s">
        <v>83</v>
      </c>
      <c r="G51" s="1">
        <v>10</v>
      </c>
      <c r="H51" s="9">
        <f t="shared" si="20"/>
        <v>17.7108876087364</v>
      </c>
      <c r="I51" s="9">
        <f t="shared" si="21"/>
        <v>290.86088760873639</v>
      </c>
      <c r="J51" s="9">
        <f t="shared" si="22"/>
        <v>0.1527089290362961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0"/>
        <v>197.05726475849082</v>
      </c>
      <c r="P51" s="9">
        <f t="shared" si="25"/>
        <v>30.092403860090986</v>
      </c>
      <c r="Q51" s="12">
        <f t="shared" si="26"/>
        <v>7.2221769264218363</v>
      </c>
      <c r="R51" s="9">
        <f t="shared" si="27"/>
        <v>14.125500000000001</v>
      </c>
      <c r="S51" s="13">
        <f t="shared" si="28"/>
        <v>0.51128646252676624</v>
      </c>
      <c r="T51" s="2">
        <f t="shared" si="29"/>
        <v>0.43</v>
      </c>
      <c r="U51" s="14">
        <f t="shared" si="30"/>
        <v>0.21985317888650949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0.23545317888650946</v>
      </c>
      <c r="AR51" s="9">
        <f t="shared" si="35"/>
        <v>136.875</v>
      </c>
      <c r="AS51" s="1">
        <f t="shared" si="36"/>
        <v>0.24</v>
      </c>
      <c r="AT51" s="1">
        <f t="shared" si="41"/>
        <v>35000</v>
      </c>
      <c r="AU51" s="1">
        <f t="shared" si="37"/>
        <v>1813772359.2459204</v>
      </c>
    </row>
    <row r="52" spans="1:48" x14ac:dyDescent="0.15">
      <c r="C52" s="7">
        <v>10</v>
      </c>
      <c r="D52" s="7">
        <f t="shared" si="38"/>
        <v>13.789827380634</v>
      </c>
      <c r="E52" s="10">
        <f t="shared" si="39"/>
        <v>17.7108876087364</v>
      </c>
      <c r="F52" s="7" t="s">
        <v>83</v>
      </c>
      <c r="G52" s="1">
        <v>11</v>
      </c>
      <c r="H52" s="9">
        <f t="shared" si="20"/>
        <v>13.789827380634</v>
      </c>
      <c r="I52" s="9">
        <f t="shared" si="21"/>
        <v>286.93982738063397</v>
      </c>
      <c r="J52" s="9">
        <f t="shared" si="22"/>
        <v>9.6648841998795004E-2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158.61661785347985</v>
      </c>
      <c r="O52" s="9">
        <f t="shared" si="40"/>
        <v>67.204493044919957</v>
      </c>
      <c r="P52" s="9">
        <f t="shared" si="25"/>
        <v>6.4952364299075871</v>
      </c>
      <c r="Q52" s="12">
        <f t="shared" si="26"/>
        <v>1.5588567431778209</v>
      </c>
      <c r="R52" s="9">
        <f t="shared" si="27"/>
        <v>14.125500000000001</v>
      </c>
      <c r="S52" s="13">
        <f t="shared" si="28"/>
        <v>0.11035763287514218</v>
      </c>
      <c r="T52" s="2">
        <f t="shared" si="29"/>
        <v>0.43</v>
      </c>
      <c r="U52" s="14">
        <f t="shared" si="30"/>
        <v>4.7453782136311136E-2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5.5873782136311133E-2</v>
      </c>
      <c r="AR52" s="9">
        <f t="shared" si="35"/>
        <v>136.875</v>
      </c>
      <c r="AS52" s="1">
        <f t="shared" si="36"/>
        <v>0.24</v>
      </c>
      <c r="AT52" s="1">
        <f t="shared" si="41"/>
        <v>35000</v>
      </c>
      <c r="AU52" s="1">
        <f t="shared" si="37"/>
        <v>430413902.77519894</v>
      </c>
    </row>
    <row r="53" spans="1:48" x14ac:dyDescent="0.15">
      <c r="C53" s="7">
        <v>11</v>
      </c>
      <c r="D53" s="7">
        <f t="shared" si="38"/>
        <v>10.335575918106599</v>
      </c>
      <c r="E53" s="10">
        <f t="shared" si="39"/>
        <v>13.789827380634</v>
      </c>
      <c r="F53" s="7" t="s">
        <v>85</v>
      </c>
      <c r="G53" s="1">
        <v>12</v>
      </c>
      <c r="H53" s="9">
        <f t="shared" si="20"/>
        <v>10.335575918106599</v>
      </c>
      <c r="I53" s="9">
        <f t="shared" si="21"/>
        <v>283.48557591810658</v>
      </c>
      <c r="J53" s="9">
        <f t="shared" si="22"/>
        <v>6.3918606478814852E-2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0"/>
        <v>119.56550661501237</v>
      </c>
      <c r="P53" s="9">
        <f t="shared" si="25"/>
        <v>7.6424605657651092</v>
      </c>
      <c r="Q53" s="12">
        <f t="shared" si="26"/>
        <v>1.8341905357836261</v>
      </c>
      <c r="R53" s="9">
        <f t="shared" si="27"/>
        <v>14.125500000000001</v>
      </c>
      <c r="S53" s="13">
        <f t="shared" si="28"/>
        <v>0.12984960077757432</v>
      </c>
      <c r="T53" s="2">
        <f t="shared" si="29"/>
        <v>0.43</v>
      </c>
      <c r="U53" s="14">
        <f t="shared" si="30"/>
        <v>5.5835328334356955E-2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6.4255328334356959E-2</v>
      </c>
      <c r="AR53" s="9">
        <f t="shared" si="35"/>
        <v>136.875</v>
      </c>
      <c r="AS53" s="1">
        <f t="shared" si="36"/>
        <v>0.24</v>
      </c>
      <c r="AT53" s="1">
        <f t="shared" si="41"/>
        <v>35000</v>
      </c>
      <c r="AU53" s="1">
        <f t="shared" si="37"/>
        <v>494979677.14126033</v>
      </c>
      <c r="AV53" s="1">
        <f>SUM(AU42:AU53)</f>
        <v>14161023684.882071</v>
      </c>
    </row>
    <row r="54" spans="1:48" x14ac:dyDescent="0.15">
      <c r="C54" s="7">
        <v>12</v>
      </c>
      <c r="D54" s="7">
        <f t="shared" si="38"/>
        <v>5.47070819911246</v>
      </c>
      <c r="E54" s="10">
        <f t="shared" si="39"/>
        <v>10.335575918106599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4.5370835930967699</v>
      </c>
      <c r="E58" s="7"/>
      <c r="F58" s="7"/>
      <c r="G58" s="1">
        <v>1</v>
      </c>
      <c r="H58" s="9">
        <f t="shared" ref="H58:H69" si="42">E59</f>
        <v>4.5370835930967699</v>
      </c>
      <c r="I58" s="9">
        <f t="shared" ref="I58:I69" si="43">H58+273.15</f>
        <v>277.68708359309676</v>
      </c>
      <c r="J58" s="9">
        <f t="shared" ref="J58:J69" si="44">EXP(($C$15*(I58-$C$13))/($C$16*I58*$C$13))</f>
        <v>3.1199560838389089E-2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3.1126761863099514E-3</v>
      </c>
      <c r="Q58" s="12">
        <f t="shared" ref="Q58:Q69" si="48">P58*$B$60</f>
        <v>5.914084753988908E-4</v>
      </c>
      <c r="R58" s="9">
        <f t="shared" ref="R58:R69" si="49">L58*$B$60</f>
        <v>1.8955666666666669E-2</v>
      </c>
      <c r="S58" s="13">
        <f t="shared" ref="S58:S69" si="50">Q58/R58</f>
        <v>3.1199560838389085E-2</v>
      </c>
      <c r="T58" s="2">
        <f t="shared" ref="T58:T69" si="51">$B$59/100</f>
        <v>0.01</v>
      </c>
      <c r="U58" s="14">
        <f t="shared" ref="U58:U69" si="52">S58*T58</f>
        <v>3.1199560838389087E-4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1.2311995608383891E-2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>$E$5/12</f>
        <v>54833.333333333336</v>
      </c>
      <c r="AU58" s="1">
        <f t="shared" ref="AU58:AU69" si="58">AT58*10000*AS58*0.67*AR58*AQ58</f>
        <v>8574068.8237202968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59">D43</f>
        <v>1.4556521219003</v>
      </c>
      <c r="E59" s="10">
        <f t="shared" ref="E59:E70" si="60">D58</f>
        <v>4.5370835930967699</v>
      </c>
      <c r="F59" s="7" t="s">
        <v>83</v>
      </c>
      <c r="G59" s="1">
        <v>2</v>
      </c>
      <c r="H59" s="9">
        <f t="shared" si="42"/>
        <v>1.4556521219003</v>
      </c>
      <c r="I59" s="9">
        <f t="shared" si="43"/>
        <v>274.60565212190028</v>
      </c>
      <c r="J59" s="9">
        <f t="shared" si="44"/>
        <v>2.1050866398477735E-2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1">L59+O58-P58-N59</f>
        <v>0.19642065714702339</v>
      </c>
      <c r="P59" s="9">
        <f t="shared" si="47"/>
        <v>4.1348250115031899E-3</v>
      </c>
      <c r="Q59" s="12">
        <f t="shared" si="48"/>
        <v>7.8561675218560606E-4</v>
      </c>
      <c r="R59" s="9">
        <f t="shared" si="49"/>
        <v>1.8955666666666669E-2</v>
      </c>
      <c r="S59" s="13">
        <f t="shared" si="50"/>
        <v>4.1444955010055358E-2</v>
      </c>
      <c r="T59" s="2">
        <f t="shared" si="51"/>
        <v>0.01</v>
      </c>
      <c r="U59" s="14">
        <f t="shared" si="52"/>
        <v>4.144495501005536E-4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1.2414449550100555E-2</v>
      </c>
      <c r="AR59" s="9">
        <f t="shared" si="56"/>
        <v>9.9766666666666666</v>
      </c>
      <c r="AS59" s="1">
        <f t="shared" si="57"/>
        <v>0.19</v>
      </c>
      <c r="AT59" s="1">
        <f t="shared" ref="AT59:AT69" si="62">$E$5/12</f>
        <v>54833.333333333336</v>
      </c>
      <c r="AU59" s="1">
        <f t="shared" si="58"/>
        <v>8645417.7078071237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59"/>
        <v>5.1986069600338203</v>
      </c>
      <c r="E60" s="10">
        <f t="shared" si="60"/>
        <v>1.4556521219003</v>
      </c>
      <c r="F60" s="7" t="s">
        <v>83</v>
      </c>
      <c r="G60" s="1">
        <v>3</v>
      </c>
      <c r="H60" s="9">
        <f t="shared" si="42"/>
        <v>5.1986069600338203</v>
      </c>
      <c r="I60" s="9">
        <f t="shared" si="43"/>
        <v>278.34860696003381</v>
      </c>
      <c r="J60" s="9">
        <f t="shared" si="44"/>
        <v>3.3910912546031381E-2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1"/>
        <v>0.29205249880218687</v>
      </c>
      <c r="P60" s="9">
        <f t="shared" si="47"/>
        <v>9.9037667457308933E-3</v>
      </c>
      <c r="Q60" s="12">
        <f t="shared" si="48"/>
        <v>1.8817156816888698E-3</v>
      </c>
      <c r="R60" s="9">
        <f t="shared" si="49"/>
        <v>1.8955666666666669E-2</v>
      </c>
      <c r="S60" s="13">
        <f t="shared" si="50"/>
        <v>9.9269295814208749E-2</v>
      </c>
      <c r="T60" s="2">
        <f t="shared" si="51"/>
        <v>0.01</v>
      </c>
      <c r="U60" s="14">
        <f t="shared" si="52"/>
        <v>9.9269295814208747E-4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1.2992692958142088E-2</v>
      </c>
      <c r="AR60" s="9">
        <f t="shared" si="56"/>
        <v>9.9766666666666666</v>
      </c>
      <c r="AS60" s="1">
        <f t="shared" si="57"/>
        <v>0.19</v>
      </c>
      <c r="AT60" s="1">
        <f t="shared" si="62"/>
        <v>54833.333333333336</v>
      </c>
      <c r="AU60" s="1">
        <f t="shared" si="58"/>
        <v>9048106.1861911323</v>
      </c>
    </row>
    <row r="61" spans="1:48" x14ac:dyDescent="0.15">
      <c r="C61" s="7">
        <v>3</v>
      </c>
      <c r="D61" s="7">
        <f t="shared" si="59"/>
        <v>9.3677442026428608</v>
      </c>
      <c r="E61" s="10">
        <f t="shared" si="60"/>
        <v>5.1986069600338203</v>
      </c>
      <c r="F61" s="7" t="s">
        <v>83</v>
      </c>
      <c r="G61" s="1">
        <v>4</v>
      </c>
      <c r="H61" s="9">
        <f t="shared" si="42"/>
        <v>9.3677442026428608</v>
      </c>
      <c r="I61" s="9">
        <f t="shared" si="43"/>
        <v>282.51774420264286</v>
      </c>
      <c r="J61" s="9">
        <f t="shared" si="44"/>
        <v>5.6823374896162335E-2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1"/>
        <v>0.38191539872312263</v>
      </c>
      <c r="P61" s="9">
        <f t="shared" si="47"/>
        <v>2.1701721880261315E-2</v>
      </c>
      <c r="Q61" s="12">
        <f t="shared" si="48"/>
        <v>4.1233271572496503E-3</v>
      </c>
      <c r="R61" s="9">
        <f t="shared" si="49"/>
        <v>1.8955666666666669E-2</v>
      </c>
      <c r="S61" s="13">
        <f t="shared" si="50"/>
        <v>0.21752477661471414</v>
      </c>
      <c r="T61" s="2">
        <f t="shared" si="51"/>
        <v>0.01</v>
      </c>
      <c r="U61" s="14">
        <f t="shared" si="52"/>
        <v>2.1752477661471413E-3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1.4175247766147141E-2</v>
      </c>
      <c r="AR61" s="9">
        <f t="shared" si="56"/>
        <v>9.9766666666666666</v>
      </c>
      <c r="AS61" s="1">
        <f t="shared" si="57"/>
        <v>0.19</v>
      </c>
      <c r="AT61" s="1">
        <f t="shared" si="62"/>
        <v>54833.333333333336</v>
      </c>
      <c r="AU61" s="1">
        <f t="shared" si="58"/>
        <v>9871636.8821209017</v>
      </c>
    </row>
    <row r="62" spans="1:48" x14ac:dyDescent="0.15">
      <c r="C62" s="7">
        <v>4</v>
      </c>
      <c r="D62" s="7">
        <f t="shared" si="59"/>
        <v>12.0326944811379</v>
      </c>
      <c r="E62" s="10">
        <f t="shared" si="60"/>
        <v>9.3677442026428608</v>
      </c>
      <c r="F62" s="7" t="s">
        <v>83</v>
      </c>
      <c r="G62" s="1">
        <v>5</v>
      </c>
      <c r="H62" s="9">
        <f t="shared" si="42"/>
        <v>12.0326944811379</v>
      </c>
      <c r="I62" s="9">
        <f t="shared" si="43"/>
        <v>285.1826944811379</v>
      </c>
      <c r="J62" s="9">
        <f t="shared" si="44"/>
        <v>7.841436747685647E-2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0.34220299300071821</v>
      </c>
      <c r="O62" s="9">
        <f t="shared" si="61"/>
        <v>0.11777735050880977</v>
      </c>
      <c r="P62" s="9">
        <f t="shared" si="47"/>
        <v>9.2354364432483387E-3</v>
      </c>
      <c r="Q62" s="12">
        <f t="shared" si="48"/>
        <v>1.7547329242171843E-3</v>
      </c>
      <c r="R62" s="9">
        <f t="shared" si="49"/>
        <v>1.8955666666666669E-2</v>
      </c>
      <c r="S62" s="13">
        <f t="shared" si="50"/>
        <v>9.25703619436853E-2</v>
      </c>
      <c r="T62" s="2">
        <f t="shared" si="51"/>
        <v>0.01</v>
      </c>
      <c r="U62" s="14">
        <f t="shared" si="52"/>
        <v>9.2570361943685299E-4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1.2925703619436853E-2</v>
      </c>
      <c r="AR62" s="9">
        <f t="shared" si="56"/>
        <v>9.9766666666666666</v>
      </c>
      <c r="AS62" s="1">
        <f t="shared" si="57"/>
        <v>0.19</v>
      </c>
      <c r="AT62" s="1">
        <f t="shared" si="62"/>
        <v>54833.333333333336</v>
      </c>
      <c r="AU62" s="1">
        <f t="shared" si="58"/>
        <v>9001454.837475324</v>
      </c>
    </row>
    <row r="63" spans="1:48" x14ac:dyDescent="0.15">
      <c r="C63" s="7">
        <v>5</v>
      </c>
      <c r="D63" s="7">
        <f t="shared" si="59"/>
        <v>13.2588532035809</v>
      </c>
      <c r="E63" s="10">
        <f t="shared" si="60"/>
        <v>12.0326944811379</v>
      </c>
      <c r="F63" s="7" t="s">
        <v>85</v>
      </c>
      <c r="G63" s="1">
        <v>6</v>
      </c>
      <c r="H63" s="9">
        <f t="shared" si="42"/>
        <v>13.2588532035809</v>
      </c>
      <c r="I63" s="9">
        <f t="shared" si="43"/>
        <v>286.40885320358086</v>
      </c>
      <c r="J63" s="9">
        <f t="shared" si="44"/>
        <v>9.0756069530193717E-2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1"/>
        <v>0.2083085807322281</v>
      </c>
      <c r="P63" s="9">
        <f t="shared" si="47"/>
        <v>1.8905268036670066E-2</v>
      </c>
      <c r="Q63" s="12">
        <f t="shared" si="48"/>
        <v>3.5920009269673125E-3</v>
      </c>
      <c r="R63" s="9">
        <f t="shared" si="49"/>
        <v>1.8955666666666669E-2</v>
      </c>
      <c r="S63" s="13">
        <f t="shared" si="50"/>
        <v>0.18949483498165784</v>
      </c>
      <c r="T63" s="2">
        <f t="shared" si="51"/>
        <v>0.01</v>
      </c>
      <c r="U63" s="14">
        <f t="shared" si="52"/>
        <v>1.8949483498165785E-3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1.3894948349816579E-2</v>
      </c>
      <c r="AR63" s="9">
        <f t="shared" si="56"/>
        <v>9.9766666666666666</v>
      </c>
      <c r="AS63" s="1">
        <f t="shared" si="57"/>
        <v>0.19</v>
      </c>
      <c r="AT63" s="1">
        <f t="shared" si="62"/>
        <v>54833.333333333336</v>
      </c>
      <c r="AU63" s="1">
        <f t="shared" si="58"/>
        <v>9676436.4805523437</v>
      </c>
    </row>
    <row r="64" spans="1:48" x14ac:dyDescent="0.15">
      <c r="C64" s="7">
        <v>6</v>
      </c>
      <c r="D64" s="7">
        <f t="shared" si="59"/>
        <v>22.763050869099398</v>
      </c>
      <c r="E64" s="10">
        <f t="shared" si="60"/>
        <v>13.2588532035809</v>
      </c>
      <c r="F64" s="7" t="s">
        <v>83</v>
      </c>
      <c r="G64" s="1">
        <v>7</v>
      </c>
      <c r="H64" s="9">
        <f t="shared" si="42"/>
        <v>22.763050869099398</v>
      </c>
      <c r="I64" s="9">
        <f t="shared" si="43"/>
        <v>295.91305086909938</v>
      </c>
      <c r="J64" s="9">
        <f t="shared" si="44"/>
        <v>0.27044529014379226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1"/>
        <v>0.28916997936222472</v>
      </c>
      <c r="P64" s="9">
        <f t="shared" si="47"/>
        <v>7.8204658969491289E-2</v>
      </c>
      <c r="Q64" s="12">
        <f t="shared" si="48"/>
        <v>1.4858885204203346E-2</v>
      </c>
      <c r="R64" s="9">
        <f t="shared" si="49"/>
        <v>1.8955666666666669E-2</v>
      </c>
      <c r="S64" s="13">
        <f t="shared" si="50"/>
        <v>0.78387563283820194</v>
      </c>
      <c r="T64" s="2">
        <f t="shared" si="51"/>
        <v>0.01</v>
      </c>
      <c r="U64" s="14">
        <f t="shared" si="52"/>
        <v>7.83875632838202E-3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2.7938756328382018E-2</v>
      </c>
      <c r="AR64" s="9">
        <f t="shared" si="56"/>
        <v>9.9766666666666666</v>
      </c>
      <c r="AS64" s="1">
        <f t="shared" si="57"/>
        <v>0.19</v>
      </c>
      <c r="AT64" s="1">
        <f t="shared" si="62"/>
        <v>54833.333333333336</v>
      </c>
      <c r="AU64" s="1">
        <f t="shared" si="58"/>
        <v>19456538.747104242</v>
      </c>
    </row>
    <row r="65" spans="1:48" x14ac:dyDescent="0.15">
      <c r="C65" s="7">
        <v>7</v>
      </c>
      <c r="D65" s="7">
        <f t="shared" si="59"/>
        <v>22.6167572774965</v>
      </c>
      <c r="E65" s="10">
        <f t="shared" si="60"/>
        <v>22.763050869099398</v>
      </c>
      <c r="F65" s="7" t="s">
        <v>83</v>
      </c>
      <c r="G65" s="1">
        <v>8</v>
      </c>
      <c r="H65" s="9">
        <f t="shared" si="42"/>
        <v>22.6167572774965</v>
      </c>
      <c r="I65" s="9">
        <f t="shared" si="43"/>
        <v>295.76675727749648</v>
      </c>
      <c r="J65" s="9">
        <f t="shared" si="44"/>
        <v>0.26607935099714514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1"/>
        <v>0.31073198705940008</v>
      </c>
      <c r="P65" s="9">
        <f t="shared" si="47"/>
        <v>8.2679365450818471E-2</v>
      </c>
      <c r="Q65" s="12">
        <f t="shared" si="48"/>
        <v>1.5709079435655509E-2</v>
      </c>
      <c r="R65" s="9">
        <f t="shared" si="49"/>
        <v>1.8955666666666669E-2</v>
      </c>
      <c r="S65" s="13">
        <f t="shared" si="50"/>
        <v>0.82872735166206268</v>
      </c>
      <c r="T65" s="2">
        <f t="shared" si="51"/>
        <v>0.01</v>
      </c>
      <c r="U65" s="14">
        <f t="shared" si="52"/>
        <v>8.2872735166206277E-3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2.8387273516620626E-2</v>
      </c>
      <c r="AR65" s="9">
        <f t="shared" si="56"/>
        <v>9.9766666666666666</v>
      </c>
      <c r="AS65" s="1">
        <f t="shared" si="57"/>
        <v>0.19</v>
      </c>
      <c r="AT65" s="1">
        <f t="shared" si="62"/>
        <v>54833.333333333336</v>
      </c>
      <c r="AU65" s="1">
        <f t="shared" si="58"/>
        <v>19768885.937835909</v>
      </c>
    </row>
    <row r="66" spans="1:48" x14ac:dyDescent="0.15">
      <c r="C66" s="7">
        <v>8</v>
      </c>
      <c r="D66" s="7">
        <f t="shared" si="59"/>
        <v>23.247529984018701</v>
      </c>
      <c r="E66" s="10">
        <f t="shared" si="60"/>
        <v>22.6167572774965</v>
      </c>
      <c r="F66" s="7" t="s">
        <v>83</v>
      </c>
      <c r="G66" s="1">
        <v>9</v>
      </c>
      <c r="H66" s="9">
        <f t="shared" si="42"/>
        <v>23.247529984018701</v>
      </c>
      <c r="I66" s="9">
        <f t="shared" si="43"/>
        <v>296.39752998401866</v>
      </c>
      <c r="J66" s="9">
        <f t="shared" si="44"/>
        <v>0.28538915434795609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1"/>
        <v>0.32781928827524831</v>
      </c>
      <c r="P66" s="9">
        <f t="shared" si="47"/>
        <v>9.355606945982195E-2</v>
      </c>
      <c r="Q66" s="12">
        <f t="shared" si="48"/>
        <v>1.7775653197366171E-2</v>
      </c>
      <c r="R66" s="9">
        <f t="shared" si="49"/>
        <v>1.8955666666666669E-2</v>
      </c>
      <c r="S66" s="13">
        <f t="shared" si="50"/>
        <v>0.93774877507339061</v>
      </c>
      <c r="T66" s="2">
        <f t="shared" si="51"/>
        <v>0.01</v>
      </c>
      <c r="U66" s="14">
        <f t="shared" si="52"/>
        <v>9.3774877507339059E-3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2.9477487750733906E-2</v>
      </c>
      <c r="AR66" s="9">
        <f t="shared" si="56"/>
        <v>9.9766666666666666</v>
      </c>
      <c r="AS66" s="1">
        <f t="shared" si="57"/>
        <v>0.19</v>
      </c>
      <c r="AT66" s="1">
        <f t="shared" si="62"/>
        <v>54833.333333333336</v>
      </c>
      <c r="AU66" s="1">
        <f t="shared" si="58"/>
        <v>20528110.694992378</v>
      </c>
    </row>
    <row r="67" spans="1:48" x14ac:dyDescent="0.15">
      <c r="C67" s="7">
        <v>9</v>
      </c>
      <c r="D67" s="7">
        <f t="shared" si="59"/>
        <v>17.7108876087364</v>
      </c>
      <c r="E67" s="10">
        <f t="shared" si="60"/>
        <v>23.247529984018701</v>
      </c>
      <c r="F67" s="7" t="s">
        <v>83</v>
      </c>
      <c r="G67" s="1">
        <v>10</v>
      </c>
      <c r="H67" s="9">
        <f t="shared" si="42"/>
        <v>17.7108876087364</v>
      </c>
      <c r="I67" s="9">
        <f t="shared" si="43"/>
        <v>290.86088760873639</v>
      </c>
      <c r="J67" s="9">
        <f t="shared" si="44"/>
        <v>0.1527089290362961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1"/>
        <v>0.334029885482093</v>
      </c>
      <c r="P67" s="9">
        <f t="shared" si="47"/>
        <v>5.1009346078087055E-2</v>
      </c>
      <c r="Q67" s="12">
        <f t="shared" si="48"/>
        <v>9.6917757548365402E-3</v>
      </c>
      <c r="R67" s="9">
        <f t="shared" si="49"/>
        <v>1.8955666666666669E-2</v>
      </c>
      <c r="S67" s="13">
        <f t="shared" si="50"/>
        <v>0.51128646252676624</v>
      </c>
      <c r="T67" s="2">
        <f t="shared" si="51"/>
        <v>0.01</v>
      </c>
      <c r="U67" s="14">
        <f t="shared" si="52"/>
        <v>5.1128646252676622E-3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2.5212864625267662E-2</v>
      </c>
      <c r="AR67" s="9">
        <f t="shared" si="56"/>
        <v>9.9766666666666666</v>
      </c>
      <c r="AS67" s="1">
        <f t="shared" si="57"/>
        <v>0.19</v>
      </c>
      <c r="AT67" s="1">
        <f t="shared" si="62"/>
        <v>54833.333333333336</v>
      </c>
      <c r="AU67" s="1">
        <f t="shared" si="58"/>
        <v>17558228.853897702</v>
      </c>
    </row>
    <row r="68" spans="1:48" x14ac:dyDescent="0.15">
      <c r="C68" s="7">
        <v>10</v>
      </c>
      <c r="D68" s="7">
        <f t="shared" si="59"/>
        <v>13.789827380634</v>
      </c>
      <c r="E68" s="10">
        <f t="shared" si="60"/>
        <v>17.7108876087364</v>
      </c>
      <c r="F68" s="7" t="s">
        <v>83</v>
      </c>
      <c r="G68" s="1">
        <v>11</v>
      </c>
      <c r="H68" s="9">
        <f t="shared" si="42"/>
        <v>13.789827380634</v>
      </c>
      <c r="I68" s="9">
        <f t="shared" si="43"/>
        <v>286.93982738063397</v>
      </c>
      <c r="J68" s="9">
        <f t="shared" si="44"/>
        <v>9.6648841998795004E-2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0.26886951243380564</v>
      </c>
      <c r="O68" s="9">
        <f t="shared" si="61"/>
        <v>0.11391769363686699</v>
      </c>
      <c r="P68" s="9">
        <f t="shared" si="47"/>
        <v>1.1010013173176693E-2</v>
      </c>
      <c r="Q68" s="12">
        <f t="shared" si="48"/>
        <v>2.0919025029035717E-3</v>
      </c>
      <c r="R68" s="9">
        <f t="shared" si="49"/>
        <v>1.8955666666666669E-2</v>
      </c>
      <c r="S68" s="13">
        <f t="shared" si="50"/>
        <v>0.11035763287514225</v>
      </c>
      <c r="T68" s="2">
        <f t="shared" si="51"/>
        <v>0.01</v>
      </c>
      <c r="U68" s="14">
        <f t="shared" si="52"/>
        <v>1.1035763287514226E-3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1.3103576328751422E-2</v>
      </c>
      <c r="AR68" s="9">
        <f t="shared" si="56"/>
        <v>9.9766666666666666</v>
      </c>
      <c r="AS68" s="1">
        <f t="shared" si="57"/>
        <v>0.19</v>
      </c>
      <c r="AT68" s="1">
        <f t="shared" si="62"/>
        <v>54833.333333333336</v>
      </c>
      <c r="AU68" s="1">
        <f t="shared" si="58"/>
        <v>9125325.3211917263</v>
      </c>
    </row>
    <row r="69" spans="1:48" x14ac:dyDescent="0.15">
      <c r="C69" s="7">
        <v>11</v>
      </c>
      <c r="D69" s="7">
        <f t="shared" si="59"/>
        <v>10.335575918106599</v>
      </c>
      <c r="E69" s="10">
        <f t="shared" si="60"/>
        <v>13.789827380634</v>
      </c>
      <c r="F69" s="7" t="s">
        <v>85</v>
      </c>
      <c r="G69" s="1">
        <v>12</v>
      </c>
      <c r="H69" s="9">
        <f t="shared" si="42"/>
        <v>10.335575918106599</v>
      </c>
      <c r="I69" s="9">
        <f t="shared" si="43"/>
        <v>283.48557591810658</v>
      </c>
      <c r="J69" s="9">
        <f t="shared" si="44"/>
        <v>6.3918606478814852E-2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1"/>
        <v>0.20267434713035698</v>
      </c>
      <c r="P69" s="9">
        <f t="shared" si="47"/>
        <v>1.2954661837576006E-2</v>
      </c>
      <c r="Q69" s="12">
        <f t="shared" si="48"/>
        <v>2.461385749139441E-3</v>
      </c>
      <c r="R69" s="9">
        <f t="shared" si="49"/>
        <v>1.8955666666666669E-2</v>
      </c>
      <c r="S69" s="13">
        <f t="shared" si="50"/>
        <v>0.12984960077757438</v>
      </c>
      <c r="T69" s="2">
        <f t="shared" si="51"/>
        <v>0.01</v>
      </c>
      <c r="U69" s="14">
        <f t="shared" si="52"/>
        <v>1.2984960077757437E-3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1.3298496007775744E-2</v>
      </c>
      <c r="AR69" s="9">
        <f t="shared" si="56"/>
        <v>9.9766666666666666</v>
      </c>
      <c r="AS69" s="1">
        <f t="shared" si="57"/>
        <v>0.19</v>
      </c>
      <c r="AT69" s="1">
        <f t="shared" si="62"/>
        <v>54833.333333333336</v>
      </c>
      <c r="AU69" s="1">
        <f t="shared" si="58"/>
        <v>9261067.3078046795</v>
      </c>
      <c r="AV69" s="1">
        <f>SUM(AU58:AU69)</f>
        <v>150515277.78069377</v>
      </c>
    </row>
    <row r="70" spans="1:48" x14ac:dyDescent="0.15">
      <c r="C70" s="7">
        <v>12</v>
      </c>
      <c r="D70" s="7">
        <f t="shared" si="59"/>
        <v>5.47070819911246</v>
      </c>
      <c r="E70" s="10">
        <f t="shared" si="60"/>
        <v>10.335575918106599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4.5370835930967699</v>
      </c>
      <c r="E73" s="7"/>
      <c r="F73" s="7"/>
      <c r="G73" s="1">
        <v>1</v>
      </c>
      <c r="H73" s="9">
        <f t="shared" ref="H73:H84" si="63">E74</f>
        <v>4.5370835930967699</v>
      </c>
      <c r="I73" s="9">
        <f t="shared" ref="I73:I84" si="64">H73+273.15</f>
        <v>277.68708359309676</v>
      </c>
      <c r="J73" s="9">
        <f t="shared" ref="J73:J84" si="65">EXP(($C$15*(I73-$C$13))/($C$16*I73*$C$13))</f>
        <v>3.1199560838389089E-2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3.4163519118036055E-3</v>
      </c>
      <c r="Q73" s="12">
        <f t="shared" ref="Q73:Q84" si="69">P73*$B$75</f>
        <v>6.1494334412464898E-4</v>
      </c>
      <c r="R73" s="9">
        <f t="shared" ref="R73:R84" si="70">L73*$B$75</f>
        <v>1.9710000000000002E-2</v>
      </c>
      <c r="S73" s="13">
        <f t="shared" ref="S73:S84" si="71">Q73/R73</f>
        <v>3.1199560838389089E-2</v>
      </c>
      <c r="T73" s="2">
        <f t="shared" ref="T73:T84" si="72">$B$74/100</f>
        <v>0.01</v>
      </c>
      <c r="U73" s="14">
        <f t="shared" ref="U73:U84" si="73">S73*T73</f>
        <v>3.1199560838389087E-4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1.2911995608383891E-2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>$E$4/12</f>
        <v>6833.333333333333</v>
      </c>
      <c r="AU73" s="1">
        <f t="shared" ref="AU73:AU84" si="79">AT73*10000*AS73*0.67*AR73*AQ73</f>
        <v>1165164.9261051735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0">D59</f>
        <v>1.4556521219003</v>
      </c>
      <c r="E74" s="10">
        <f t="shared" ref="E74:E85" si="81">D73</f>
        <v>4.5370835930967699</v>
      </c>
      <c r="F74" s="7" t="s">
        <v>83</v>
      </c>
      <c r="G74" s="1">
        <v>2</v>
      </c>
      <c r="H74" s="9">
        <f t="shared" si="63"/>
        <v>1.4556521219003</v>
      </c>
      <c r="I74" s="9">
        <f t="shared" si="64"/>
        <v>274.60565212190028</v>
      </c>
      <c r="J74" s="9">
        <f t="shared" si="65"/>
        <v>2.1050866398477735E-2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2">L74+O73-P73-N74</f>
        <v>0.21558364808819641</v>
      </c>
      <c r="P74" s="9">
        <f t="shared" si="68"/>
        <v>4.5382225736010622E-3</v>
      </c>
      <c r="Q74" s="12">
        <f t="shared" si="69"/>
        <v>8.1688006324819116E-4</v>
      </c>
      <c r="R74" s="9">
        <f t="shared" si="70"/>
        <v>1.9710000000000002E-2</v>
      </c>
      <c r="S74" s="13">
        <f t="shared" si="71"/>
        <v>4.1444955010055358E-2</v>
      </c>
      <c r="T74" s="2">
        <f t="shared" si="72"/>
        <v>0.01</v>
      </c>
      <c r="U74" s="14">
        <f t="shared" si="73"/>
        <v>4.144495501005536E-4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1.3014449550100555E-2</v>
      </c>
      <c r="AR74" s="9">
        <f t="shared" si="77"/>
        <v>10.950000000000001</v>
      </c>
      <c r="AS74" s="1">
        <f t="shared" si="78"/>
        <v>0.18</v>
      </c>
      <c r="AT74" s="1">
        <f t="shared" ref="AT74:AT84" si="83">$E$4/12</f>
        <v>6833.333333333333</v>
      </c>
      <c r="AU74" s="1">
        <f t="shared" si="79"/>
        <v>1174410.2622290463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0"/>
        <v>5.1986069600338203</v>
      </c>
      <c r="E75" s="10">
        <f t="shared" si="81"/>
        <v>1.4556521219003</v>
      </c>
      <c r="F75" s="7" t="s">
        <v>83</v>
      </c>
      <c r="G75" s="1">
        <v>3</v>
      </c>
      <c r="H75" s="9">
        <f t="shared" si="63"/>
        <v>5.1986069600338203</v>
      </c>
      <c r="I75" s="9">
        <f t="shared" si="64"/>
        <v>278.34860696003381</v>
      </c>
      <c r="J75" s="9">
        <f t="shared" si="65"/>
        <v>3.3910912546031381E-2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2"/>
        <v>0.32054542551459542</v>
      </c>
      <c r="P75" s="9">
        <f t="shared" si="68"/>
        <v>1.0869987891655861E-2</v>
      </c>
      <c r="Q75" s="12">
        <f t="shared" si="69"/>
        <v>1.9565978204980549E-3</v>
      </c>
      <c r="R75" s="9">
        <f t="shared" si="70"/>
        <v>1.9710000000000002E-2</v>
      </c>
      <c r="S75" s="13">
        <f t="shared" si="71"/>
        <v>9.9269295814208763E-2</v>
      </c>
      <c r="T75" s="2">
        <f t="shared" si="72"/>
        <v>0.01</v>
      </c>
      <c r="U75" s="14">
        <f t="shared" si="73"/>
        <v>9.9269295814208769E-4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1.3592692958142088E-2</v>
      </c>
      <c r="AR75" s="9">
        <f t="shared" si="77"/>
        <v>10.950000000000001</v>
      </c>
      <c r="AS75" s="1">
        <f t="shared" si="78"/>
        <v>0.18</v>
      </c>
      <c r="AT75" s="1">
        <f t="shared" si="83"/>
        <v>6833.333333333333</v>
      </c>
      <c r="AU75" s="1">
        <f t="shared" si="79"/>
        <v>1226590.3402151361</v>
      </c>
    </row>
    <row r="76" spans="1:48" x14ac:dyDescent="0.15">
      <c r="C76" s="7">
        <v>3</v>
      </c>
      <c r="D76" s="7">
        <f t="shared" si="80"/>
        <v>9.3677442026428608</v>
      </c>
      <c r="E76" s="10">
        <f t="shared" si="81"/>
        <v>5.1986069600338203</v>
      </c>
      <c r="F76" s="7" t="s">
        <v>83</v>
      </c>
      <c r="G76" s="1">
        <v>4</v>
      </c>
      <c r="H76" s="9">
        <f t="shared" si="63"/>
        <v>9.3677442026428608</v>
      </c>
      <c r="I76" s="9">
        <f t="shared" si="64"/>
        <v>282.51774420264286</v>
      </c>
      <c r="J76" s="9">
        <f t="shared" si="65"/>
        <v>5.6823374896162335E-2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2"/>
        <v>0.41917543762293957</v>
      </c>
      <c r="P76" s="9">
        <f t="shared" si="68"/>
        <v>2.3818963039311206E-2</v>
      </c>
      <c r="Q76" s="12">
        <f t="shared" si="69"/>
        <v>4.2874133470760167E-3</v>
      </c>
      <c r="R76" s="9">
        <f t="shared" si="70"/>
        <v>1.9710000000000002E-2</v>
      </c>
      <c r="S76" s="13">
        <f t="shared" si="71"/>
        <v>0.21752477661471417</v>
      </c>
      <c r="T76" s="2">
        <f t="shared" si="72"/>
        <v>0.01</v>
      </c>
      <c r="U76" s="14">
        <f t="shared" si="73"/>
        <v>2.1752477661471418E-3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1.4775247766147142E-2</v>
      </c>
      <c r="AR76" s="9">
        <f t="shared" si="77"/>
        <v>10.950000000000001</v>
      </c>
      <c r="AS76" s="1">
        <f t="shared" si="78"/>
        <v>0.18</v>
      </c>
      <c r="AT76" s="1">
        <f t="shared" si="83"/>
        <v>6833.333333333333</v>
      </c>
      <c r="AU76" s="1">
        <f t="shared" si="79"/>
        <v>1333302.8444069636</v>
      </c>
    </row>
    <row r="77" spans="1:48" x14ac:dyDescent="0.15">
      <c r="C77" s="7">
        <v>4</v>
      </c>
      <c r="D77" s="7">
        <f t="shared" si="80"/>
        <v>12.0326944811379</v>
      </c>
      <c r="E77" s="10">
        <f t="shared" si="81"/>
        <v>9.3677442026428608</v>
      </c>
      <c r="F77" s="7" t="s">
        <v>83</v>
      </c>
      <c r="G77" s="1">
        <v>5</v>
      </c>
      <c r="H77" s="9">
        <f t="shared" si="63"/>
        <v>12.0326944811379</v>
      </c>
      <c r="I77" s="9">
        <f t="shared" si="64"/>
        <v>285.1826944811379</v>
      </c>
      <c r="J77" s="9">
        <f t="shared" si="65"/>
        <v>7.841436747685647E-2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0.37558865085444693</v>
      </c>
      <c r="O77" s="9">
        <f t="shared" si="82"/>
        <v>0.12926782372918144</v>
      </c>
      <c r="P77" s="9">
        <f t="shared" si="68"/>
        <v>1.013645463283354E-2</v>
      </c>
      <c r="Q77" s="12">
        <f t="shared" si="69"/>
        <v>1.8245618339100371E-3</v>
      </c>
      <c r="R77" s="9">
        <f t="shared" si="70"/>
        <v>1.9710000000000002E-2</v>
      </c>
      <c r="S77" s="13">
        <f t="shared" si="71"/>
        <v>9.2570361943685286E-2</v>
      </c>
      <c r="T77" s="2">
        <f t="shared" si="72"/>
        <v>0.01</v>
      </c>
      <c r="U77" s="14">
        <f t="shared" si="73"/>
        <v>9.2570361943685288E-4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1.3525703619436853E-2</v>
      </c>
      <c r="AR77" s="9">
        <f t="shared" si="77"/>
        <v>10.950000000000001</v>
      </c>
      <c r="AS77" s="1">
        <f t="shared" si="78"/>
        <v>0.18</v>
      </c>
      <c r="AT77" s="1">
        <f t="shared" si="83"/>
        <v>6833.333333333333</v>
      </c>
      <c r="AU77" s="1">
        <f t="shared" si="79"/>
        <v>1220545.2926291812</v>
      </c>
    </row>
    <row r="78" spans="1:48" x14ac:dyDescent="0.15">
      <c r="C78" s="7">
        <v>5</v>
      </c>
      <c r="D78" s="7">
        <f t="shared" si="80"/>
        <v>13.2588532035809</v>
      </c>
      <c r="E78" s="10">
        <f t="shared" si="81"/>
        <v>12.0326944811379</v>
      </c>
      <c r="F78" s="7" t="s">
        <v>85</v>
      </c>
      <c r="G78" s="1">
        <v>6</v>
      </c>
      <c r="H78" s="9">
        <f t="shared" si="63"/>
        <v>13.2588532035809</v>
      </c>
      <c r="I78" s="9">
        <f t="shared" si="64"/>
        <v>286.40885320358086</v>
      </c>
      <c r="J78" s="9">
        <f t="shared" si="65"/>
        <v>9.0756069530193717E-2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2"/>
        <v>0.2286313690963479</v>
      </c>
      <c r="P78" s="9">
        <f t="shared" si="68"/>
        <v>2.0749684430491532E-2</v>
      </c>
      <c r="Q78" s="12">
        <f t="shared" si="69"/>
        <v>3.7349431974884758E-3</v>
      </c>
      <c r="R78" s="9">
        <f t="shared" si="70"/>
        <v>1.9710000000000002E-2</v>
      </c>
      <c r="S78" s="13">
        <f t="shared" si="71"/>
        <v>0.18949483498165781</v>
      </c>
      <c r="T78" s="2">
        <f t="shared" si="72"/>
        <v>0.01</v>
      </c>
      <c r="U78" s="14">
        <f t="shared" si="73"/>
        <v>1.8949483498165781E-3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1.4494948349816579E-2</v>
      </c>
      <c r="AR78" s="9">
        <f t="shared" si="77"/>
        <v>10.950000000000001</v>
      </c>
      <c r="AS78" s="1">
        <f t="shared" si="78"/>
        <v>0.18</v>
      </c>
      <c r="AT78" s="1">
        <f t="shared" si="83"/>
        <v>6833.333333333333</v>
      </c>
      <c r="AU78" s="1">
        <f t="shared" si="79"/>
        <v>1308008.9193916807</v>
      </c>
    </row>
    <row r="79" spans="1:48" x14ac:dyDescent="0.15">
      <c r="C79" s="7">
        <v>6</v>
      </c>
      <c r="D79" s="7">
        <f t="shared" si="80"/>
        <v>22.763050869099398</v>
      </c>
      <c r="E79" s="10">
        <f t="shared" si="81"/>
        <v>13.2588532035809</v>
      </c>
      <c r="F79" s="7" t="s">
        <v>83</v>
      </c>
      <c r="G79" s="1">
        <v>7</v>
      </c>
      <c r="H79" s="9">
        <f t="shared" si="63"/>
        <v>22.763050869099398</v>
      </c>
      <c r="I79" s="9">
        <f t="shared" si="64"/>
        <v>295.91305086909938</v>
      </c>
      <c r="J79" s="9">
        <f t="shared" si="65"/>
        <v>0.27044529014379226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2"/>
        <v>0.31738168466585637</v>
      </c>
      <c r="P79" s="9">
        <f t="shared" si="68"/>
        <v>8.5834381795783107E-2</v>
      </c>
      <c r="Q79" s="12">
        <f t="shared" si="69"/>
        <v>1.5450188723240959E-2</v>
      </c>
      <c r="R79" s="9">
        <f t="shared" si="70"/>
        <v>1.9710000000000002E-2</v>
      </c>
      <c r="S79" s="13">
        <f t="shared" si="71"/>
        <v>0.78387563283820183</v>
      </c>
      <c r="T79" s="2">
        <f t="shared" si="72"/>
        <v>0.01</v>
      </c>
      <c r="U79" s="14">
        <f t="shared" si="73"/>
        <v>7.8387563283820183E-3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2.9438756328382019E-2</v>
      </c>
      <c r="AR79" s="9">
        <f t="shared" si="77"/>
        <v>10.950000000000001</v>
      </c>
      <c r="AS79" s="1">
        <f t="shared" si="78"/>
        <v>0.18</v>
      </c>
      <c r="AT79" s="1">
        <f t="shared" si="83"/>
        <v>6833.333333333333</v>
      </c>
      <c r="AU79" s="1">
        <f t="shared" si="79"/>
        <v>2656522.4603790487</v>
      </c>
    </row>
    <row r="80" spans="1:48" x14ac:dyDescent="0.15">
      <c r="C80" s="7">
        <v>7</v>
      </c>
      <c r="D80" s="7">
        <f t="shared" si="80"/>
        <v>22.6167572774965</v>
      </c>
      <c r="E80" s="10">
        <f t="shared" si="81"/>
        <v>22.763050869099398</v>
      </c>
      <c r="F80" s="7" t="s">
        <v>83</v>
      </c>
      <c r="G80" s="1">
        <v>8</v>
      </c>
      <c r="H80" s="9">
        <f t="shared" si="63"/>
        <v>22.6167572774965</v>
      </c>
      <c r="I80" s="9">
        <f t="shared" si="64"/>
        <v>295.76675727749648</v>
      </c>
      <c r="J80" s="9">
        <f t="shared" si="65"/>
        <v>0.26607935099714514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2"/>
        <v>0.34104730287007329</v>
      </c>
      <c r="P80" s="9">
        <f t="shared" si="68"/>
        <v>9.074564500699589E-2</v>
      </c>
      <c r="Q80" s="12">
        <f t="shared" si="69"/>
        <v>1.633421610125926E-2</v>
      </c>
      <c r="R80" s="9">
        <f t="shared" si="70"/>
        <v>1.9710000000000002E-2</v>
      </c>
      <c r="S80" s="13">
        <f t="shared" si="71"/>
        <v>0.82872735166206279</v>
      </c>
      <c r="T80" s="2">
        <f t="shared" si="72"/>
        <v>0.01</v>
      </c>
      <c r="U80" s="14">
        <f t="shared" si="73"/>
        <v>8.2872735166206277E-3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2.9887273516620627E-2</v>
      </c>
      <c r="AR80" s="9">
        <f t="shared" si="77"/>
        <v>10.950000000000001</v>
      </c>
      <c r="AS80" s="1">
        <f t="shared" si="78"/>
        <v>0.18</v>
      </c>
      <c r="AT80" s="1">
        <f t="shared" si="83"/>
        <v>6833.333333333333</v>
      </c>
      <c r="AU80" s="1">
        <f t="shared" si="79"/>
        <v>2696996.1805026531</v>
      </c>
    </row>
    <row r="81" spans="1:48" x14ac:dyDescent="0.15">
      <c r="C81" s="7">
        <v>8</v>
      </c>
      <c r="D81" s="7">
        <f t="shared" si="80"/>
        <v>23.247529984018701</v>
      </c>
      <c r="E81" s="10">
        <f t="shared" si="81"/>
        <v>22.6167572774965</v>
      </c>
      <c r="F81" s="7" t="s">
        <v>83</v>
      </c>
      <c r="G81" s="1">
        <v>9</v>
      </c>
      <c r="H81" s="9">
        <f t="shared" si="63"/>
        <v>23.247529984018701</v>
      </c>
      <c r="I81" s="9">
        <f t="shared" si="64"/>
        <v>296.39752998401866</v>
      </c>
      <c r="J81" s="9">
        <f t="shared" si="65"/>
        <v>0.28538915434795609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2"/>
        <v>0.35980165786307738</v>
      </c>
      <c r="P81" s="9">
        <f t="shared" si="68"/>
        <v>0.10268349087053628</v>
      </c>
      <c r="Q81" s="12">
        <f t="shared" si="69"/>
        <v>1.8483028356696532E-2</v>
      </c>
      <c r="R81" s="9">
        <f t="shared" si="70"/>
        <v>1.9710000000000002E-2</v>
      </c>
      <c r="S81" s="13">
        <f t="shared" si="71"/>
        <v>0.93774877507339072</v>
      </c>
      <c r="T81" s="2">
        <f t="shared" si="72"/>
        <v>0.01</v>
      </c>
      <c r="U81" s="14">
        <f t="shared" si="73"/>
        <v>9.3774877507339077E-3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3.0977487750733911E-2</v>
      </c>
      <c r="AR81" s="9">
        <f t="shared" si="77"/>
        <v>10.950000000000001</v>
      </c>
      <c r="AS81" s="1">
        <f t="shared" si="78"/>
        <v>0.18</v>
      </c>
      <c r="AT81" s="1">
        <f t="shared" si="83"/>
        <v>6833.333333333333</v>
      </c>
      <c r="AU81" s="1">
        <f t="shared" si="79"/>
        <v>2795375.9682640899</v>
      </c>
    </row>
    <row r="82" spans="1:48" x14ac:dyDescent="0.15">
      <c r="C82" s="7">
        <v>9</v>
      </c>
      <c r="D82" s="7">
        <f t="shared" si="80"/>
        <v>17.7108876087364</v>
      </c>
      <c r="E82" s="10">
        <f t="shared" si="81"/>
        <v>23.247529984018701</v>
      </c>
      <c r="F82" s="7" t="s">
        <v>83</v>
      </c>
      <c r="G82" s="1">
        <v>10</v>
      </c>
      <c r="H82" s="9">
        <f t="shared" si="63"/>
        <v>17.7108876087364</v>
      </c>
      <c r="I82" s="9">
        <f t="shared" si="64"/>
        <v>290.86088760873639</v>
      </c>
      <c r="J82" s="9">
        <f t="shared" si="65"/>
        <v>0.1527089290362961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2"/>
        <v>0.36661816699254113</v>
      </c>
      <c r="P82" s="9">
        <f t="shared" si="68"/>
        <v>5.5985867646680919E-2</v>
      </c>
      <c r="Q82" s="12">
        <f t="shared" si="69"/>
        <v>1.0077456176402565E-2</v>
      </c>
      <c r="R82" s="9">
        <f t="shared" si="70"/>
        <v>1.9710000000000002E-2</v>
      </c>
      <c r="S82" s="13">
        <f t="shared" si="71"/>
        <v>0.51128646252676635</v>
      </c>
      <c r="T82" s="2">
        <f t="shared" si="72"/>
        <v>0.01</v>
      </c>
      <c r="U82" s="14">
        <f t="shared" si="73"/>
        <v>5.112864625267664E-3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2.6712864625267667E-2</v>
      </c>
      <c r="AR82" s="9">
        <f t="shared" si="77"/>
        <v>10.950000000000001</v>
      </c>
      <c r="AS82" s="1">
        <f t="shared" si="78"/>
        <v>0.18</v>
      </c>
      <c r="AT82" s="1">
        <f t="shared" si="83"/>
        <v>6833.333333333333</v>
      </c>
      <c r="AU82" s="1">
        <f t="shared" si="79"/>
        <v>2410540.8552762978</v>
      </c>
    </row>
    <row r="83" spans="1:48" x14ac:dyDescent="0.15">
      <c r="C83" s="7">
        <v>10</v>
      </c>
      <c r="D83" s="7">
        <f t="shared" si="80"/>
        <v>13.789827380634</v>
      </c>
      <c r="E83" s="10">
        <f t="shared" si="81"/>
        <v>17.7108876087364</v>
      </c>
      <c r="F83" s="7" t="s">
        <v>83</v>
      </c>
      <c r="G83" s="1">
        <v>11</v>
      </c>
      <c r="H83" s="9">
        <f t="shared" si="63"/>
        <v>13.789827380634</v>
      </c>
      <c r="I83" s="9">
        <f t="shared" si="64"/>
        <v>286.93982738063397</v>
      </c>
      <c r="J83" s="9">
        <f t="shared" si="65"/>
        <v>9.6648841998795004E-2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0.29510068437856718</v>
      </c>
      <c r="O83" s="9">
        <f t="shared" si="82"/>
        <v>0.12503161496729309</v>
      </c>
      <c r="P83" s="9">
        <f t="shared" si="68"/>
        <v>1.2084160799828082E-2</v>
      </c>
      <c r="Q83" s="12">
        <f t="shared" si="69"/>
        <v>2.1751489439690548E-3</v>
      </c>
      <c r="R83" s="9">
        <f t="shared" si="70"/>
        <v>1.9710000000000002E-2</v>
      </c>
      <c r="S83" s="13">
        <f t="shared" si="71"/>
        <v>0.11035763287514229</v>
      </c>
      <c r="T83" s="2">
        <f t="shared" si="72"/>
        <v>0.01</v>
      </c>
      <c r="U83" s="14">
        <f t="shared" si="73"/>
        <v>1.103576328751423E-3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1.3703576328751424E-2</v>
      </c>
      <c r="AR83" s="9">
        <f t="shared" si="77"/>
        <v>10.950000000000001</v>
      </c>
      <c r="AS83" s="1">
        <f t="shared" si="78"/>
        <v>0.18</v>
      </c>
      <c r="AT83" s="1">
        <f t="shared" si="83"/>
        <v>6833.333333333333</v>
      </c>
      <c r="AU83" s="1">
        <f t="shared" si="79"/>
        <v>1236596.3391513834</v>
      </c>
    </row>
    <row r="84" spans="1:48" x14ac:dyDescent="0.15">
      <c r="C84" s="7">
        <v>11</v>
      </c>
      <c r="D84" s="7">
        <f t="shared" si="80"/>
        <v>10.335575918106599</v>
      </c>
      <c r="E84" s="10">
        <f t="shared" si="81"/>
        <v>13.789827380634</v>
      </c>
      <c r="F84" s="7" t="s">
        <v>85</v>
      </c>
      <c r="G84" s="1">
        <v>12</v>
      </c>
      <c r="H84" s="9">
        <f t="shared" si="63"/>
        <v>10.335575918106599</v>
      </c>
      <c r="I84" s="9">
        <f t="shared" si="64"/>
        <v>283.48557591810658</v>
      </c>
      <c r="J84" s="9">
        <f t="shared" si="65"/>
        <v>6.3918606478814852E-2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2"/>
        <v>0.22244745416746503</v>
      </c>
      <c r="P84" s="9">
        <f t="shared" si="68"/>
        <v>1.4218531285144401E-2</v>
      </c>
      <c r="Q84" s="12">
        <f t="shared" si="69"/>
        <v>2.5593356313259922E-3</v>
      </c>
      <c r="R84" s="9">
        <f t="shared" si="70"/>
        <v>1.9710000000000002E-2</v>
      </c>
      <c r="S84" s="13">
        <f t="shared" si="71"/>
        <v>0.12984960077757443</v>
      </c>
      <c r="T84" s="2">
        <f t="shared" si="72"/>
        <v>0.01</v>
      </c>
      <c r="U84" s="14">
        <f t="shared" si="73"/>
        <v>1.2984960077757444E-3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1.3898496007775745E-2</v>
      </c>
      <c r="AR84" s="9">
        <f t="shared" si="77"/>
        <v>10.950000000000001</v>
      </c>
      <c r="AS84" s="1">
        <f t="shared" si="78"/>
        <v>0.18</v>
      </c>
      <c r="AT84" s="1">
        <f t="shared" si="83"/>
        <v>6833.333333333333</v>
      </c>
      <c r="AU84" s="1">
        <f t="shared" si="79"/>
        <v>1254185.6863208751</v>
      </c>
      <c r="AV84" s="1">
        <f>SUM(AU73:AU84)</f>
        <v>20478240.074871529</v>
      </c>
    </row>
    <row r="85" spans="1:48" x14ac:dyDescent="0.15">
      <c r="C85" s="7">
        <v>12</v>
      </c>
      <c r="D85" s="7">
        <f t="shared" si="80"/>
        <v>5.47070819911246</v>
      </c>
      <c r="E85" s="10">
        <f t="shared" si="81"/>
        <v>10.335575918106599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4.5370835930967699</v>
      </c>
      <c r="E89" s="7"/>
      <c r="F89" s="7"/>
      <c r="G89" s="1">
        <v>1</v>
      </c>
      <c r="H89" s="9">
        <f t="shared" ref="H89:H100" si="84">E90</f>
        <v>4.5370835930967699</v>
      </c>
      <c r="I89" s="9">
        <f t="shared" ref="I89:I100" si="85">H89+273.15</f>
        <v>277.68708359309676</v>
      </c>
      <c r="J89" s="9">
        <f t="shared" ref="J89:J100" si="86">EXP(($C$15*(I89-$C$13))/($C$16*I89*$C$13))</f>
        <v>3.1199560838389089E-2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0.16552225012688468</v>
      </c>
      <c r="Q89" s="12">
        <f t="shared" ref="Q89:Q100" si="90">P89*$B$91</f>
        <v>7.4485012557098107E-2</v>
      </c>
      <c r="R89" s="9">
        <f t="shared" ref="R89:R100" si="91">L89*$B$91</f>
        <v>2.3873737500000001</v>
      </c>
      <c r="S89" s="13">
        <f t="shared" ref="S89:S100" si="92">Q89/R89</f>
        <v>3.1199560838389089E-2</v>
      </c>
      <c r="T89" s="2">
        <f t="shared" ref="T89:T100" si="93">$B$90/100</f>
        <v>0.51</v>
      </c>
      <c r="U89" s="14">
        <f t="shared" ref="U89:U100" si="94">S89*T89</f>
        <v>1.5911776027578435E-2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3.5134400472314899E-2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>$E$6/12</f>
        <v>85166.666666666672</v>
      </c>
      <c r="AN89" s="1">
        <f t="shared" ref="AN89:AN100" si="98">AM89*10000*AK89*AJ89</f>
        <v>311271903.44445616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99">D74</f>
        <v>1.4556521219003</v>
      </c>
      <c r="E90" s="10">
        <f t="shared" ref="E90:E101" si="100">D89</f>
        <v>4.5370835930967699</v>
      </c>
      <c r="F90" s="7" t="s">
        <v>83</v>
      </c>
      <c r="G90" s="1">
        <v>2</v>
      </c>
      <c r="H90" s="9">
        <f t="shared" si="84"/>
        <v>1.4556521219003</v>
      </c>
      <c r="I90" s="9">
        <f t="shared" si="85"/>
        <v>274.60565212190028</v>
      </c>
      <c r="J90" s="9">
        <f t="shared" si="86"/>
        <v>2.1050866398477735E-2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1">L90+O89-P89-N90</f>
        <v>10.445027749873116</v>
      </c>
      <c r="P90" s="9">
        <f t="shared" si="89"/>
        <v>0.21987688369097147</v>
      </c>
      <c r="Q90" s="12">
        <f t="shared" si="90"/>
        <v>9.8944597660937161E-2</v>
      </c>
      <c r="R90" s="9">
        <f t="shared" si="91"/>
        <v>2.3873737500000001</v>
      </c>
      <c r="S90" s="13">
        <f t="shared" si="92"/>
        <v>4.1444955010055365E-2</v>
      </c>
      <c r="T90" s="2">
        <f t="shared" si="93"/>
        <v>0.51</v>
      </c>
      <c r="U90" s="14">
        <f t="shared" si="94"/>
        <v>2.1136927055128235E-2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3.670978350712116E-2</v>
      </c>
      <c r="AK90" s="9">
        <f t="shared" si="96"/>
        <v>10.4025</v>
      </c>
      <c r="AL90" s="1">
        <f t="shared" si="97"/>
        <v>0.45</v>
      </c>
      <c r="AM90" s="17">
        <f t="shared" ref="AM90:AM100" si="102">$E$6/12</f>
        <v>85166.666666666672</v>
      </c>
      <c r="AN90" s="1">
        <f t="shared" si="98"/>
        <v>325228950.36445838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99"/>
        <v>5.1986069600338203</v>
      </c>
      <c r="E91" s="10">
        <f t="shared" si="100"/>
        <v>1.4556521219003</v>
      </c>
      <c r="F91" s="7" t="s">
        <v>83</v>
      </c>
      <c r="G91" s="1">
        <v>3</v>
      </c>
      <c r="H91" s="9">
        <f t="shared" si="84"/>
        <v>5.1986069600338203</v>
      </c>
      <c r="I91" s="9">
        <f t="shared" si="85"/>
        <v>278.34860696003381</v>
      </c>
      <c r="J91" s="9">
        <f t="shared" si="86"/>
        <v>3.3910912546031381E-2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1"/>
        <v>15.530425866182144</v>
      </c>
      <c r="P91" s="9">
        <f t="shared" si="89"/>
        <v>0.52665091335072634</v>
      </c>
      <c r="Q91" s="12">
        <f t="shared" si="90"/>
        <v>0.23699291100782685</v>
      </c>
      <c r="R91" s="9">
        <f t="shared" si="91"/>
        <v>2.3873737500000001</v>
      </c>
      <c r="S91" s="13">
        <f t="shared" si="92"/>
        <v>9.9269295814208749E-2</v>
      </c>
      <c r="T91" s="2">
        <f t="shared" si="93"/>
        <v>0.51</v>
      </c>
      <c r="U91" s="14">
        <f t="shared" si="94"/>
        <v>5.0627340865246465E-2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4.5601143270871808E-2</v>
      </c>
      <c r="AK91" s="9">
        <f t="shared" si="96"/>
        <v>10.4025</v>
      </c>
      <c r="AL91" s="1">
        <f t="shared" si="97"/>
        <v>0.45</v>
      </c>
      <c r="AM91" s="17">
        <f t="shared" si="102"/>
        <v>85166.666666666672</v>
      </c>
      <c r="AN91" s="1">
        <f t="shared" si="98"/>
        <v>404001618.76541615</v>
      </c>
    </row>
    <row r="92" spans="1:48" x14ac:dyDescent="0.15">
      <c r="C92" s="7">
        <v>3</v>
      </c>
      <c r="D92" s="7">
        <f t="shared" si="99"/>
        <v>9.3677442026428608</v>
      </c>
      <c r="E92" s="10">
        <f t="shared" si="100"/>
        <v>5.1986069600338203</v>
      </c>
      <c r="F92" s="7" t="s">
        <v>83</v>
      </c>
      <c r="G92" s="1">
        <v>4</v>
      </c>
      <c r="H92" s="9">
        <f t="shared" si="84"/>
        <v>9.3677442026428608</v>
      </c>
      <c r="I92" s="9">
        <f t="shared" si="85"/>
        <v>282.51774420264286</v>
      </c>
      <c r="J92" s="9">
        <f t="shared" si="86"/>
        <v>5.6823374896162335E-2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1"/>
        <v>20.309049952831419</v>
      </c>
      <c r="P92" s="9">
        <f t="shared" si="89"/>
        <v>1.1540287592546277</v>
      </c>
      <c r="Q92" s="12">
        <f t="shared" si="90"/>
        <v>0.51931294166458242</v>
      </c>
      <c r="R92" s="9">
        <f t="shared" si="91"/>
        <v>2.3873737500000001</v>
      </c>
      <c r="S92" s="13">
        <f t="shared" si="92"/>
        <v>0.21752477661471414</v>
      </c>
      <c r="T92" s="2">
        <f t="shared" si="93"/>
        <v>0.51</v>
      </c>
      <c r="U92" s="14">
        <f t="shared" si="94"/>
        <v>0.11093763607350421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6.3784697276161526E-2</v>
      </c>
      <c r="AK92" s="9">
        <f t="shared" si="96"/>
        <v>10.4025</v>
      </c>
      <c r="AL92" s="1">
        <f t="shared" si="97"/>
        <v>0.45</v>
      </c>
      <c r="AM92" s="17">
        <f t="shared" si="102"/>
        <v>85166.666666666672</v>
      </c>
      <c r="AN92" s="1">
        <f t="shared" si="98"/>
        <v>565098133.59200513</v>
      </c>
    </row>
    <row r="93" spans="1:48" x14ac:dyDescent="0.15">
      <c r="C93" s="7">
        <v>4</v>
      </c>
      <c r="D93" s="7">
        <f t="shared" si="99"/>
        <v>12.0326944811379</v>
      </c>
      <c r="E93" s="10">
        <f t="shared" si="100"/>
        <v>9.3677442026428608</v>
      </c>
      <c r="F93" s="7" t="s">
        <v>83</v>
      </c>
      <c r="G93" s="1">
        <v>5</v>
      </c>
      <c r="H93" s="9">
        <f t="shared" si="84"/>
        <v>12.0326944811379</v>
      </c>
      <c r="I93" s="9">
        <f t="shared" si="85"/>
        <v>285.1826944811379</v>
      </c>
      <c r="J93" s="9">
        <f t="shared" si="86"/>
        <v>7.841436747685647E-2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18.197270133897952</v>
      </c>
      <c r="O93" s="9">
        <f t="shared" si="101"/>
        <v>6.2630260596788361</v>
      </c>
      <c r="P93" s="9">
        <f t="shared" si="89"/>
        <v>0.49111122696078463</v>
      </c>
      <c r="Q93" s="12">
        <f t="shared" si="90"/>
        <v>0.22100005213235308</v>
      </c>
      <c r="R93" s="9">
        <f t="shared" si="91"/>
        <v>2.3873737500000001</v>
      </c>
      <c r="S93" s="13">
        <f t="shared" si="92"/>
        <v>9.2570361943685217E-2</v>
      </c>
      <c r="T93" s="2">
        <f t="shared" si="93"/>
        <v>0.51</v>
      </c>
      <c r="U93" s="14">
        <f t="shared" si="94"/>
        <v>4.7210884591279464E-2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3.7145081704270763E-2</v>
      </c>
      <c r="AK93" s="9">
        <f t="shared" si="96"/>
        <v>10.4025</v>
      </c>
      <c r="AL93" s="1">
        <f t="shared" si="97"/>
        <v>0.45</v>
      </c>
      <c r="AM93" s="17">
        <f t="shared" si="102"/>
        <v>85166.666666666672</v>
      </c>
      <c r="AN93" s="1">
        <f t="shared" si="98"/>
        <v>329085458.41842294</v>
      </c>
    </row>
    <row r="94" spans="1:48" x14ac:dyDescent="0.15">
      <c r="C94" s="7">
        <v>5</v>
      </c>
      <c r="D94" s="7">
        <f t="shared" si="99"/>
        <v>13.2588532035809</v>
      </c>
      <c r="E94" s="10">
        <f t="shared" si="100"/>
        <v>12.0326944811379</v>
      </c>
      <c r="F94" s="7" t="s">
        <v>85</v>
      </c>
      <c r="G94" s="1">
        <v>6</v>
      </c>
      <c r="H94" s="9">
        <f t="shared" si="84"/>
        <v>13.2588532035809</v>
      </c>
      <c r="I94" s="9">
        <f t="shared" si="85"/>
        <v>286.40885320358086</v>
      </c>
      <c r="J94" s="9">
        <f t="shared" si="86"/>
        <v>9.0756069530193717E-2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1"/>
        <v>11.077189832718052</v>
      </c>
      <c r="P94" s="9">
        <f t="shared" si="89"/>
        <v>1.0053222106573143</v>
      </c>
      <c r="Q94" s="12">
        <f t="shared" si="90"/>
        <v>0.45239499479579143</v>
      </c>
      <c r="R94" s="9">
        <f t="shared" si="91"/>
        <v>2.3873737500000001</v>
      </c>
      <c r="S94" s="13">
        <f t="shared" si="92"/>
        <v>0.18949483498165773</v>
      </c>
      <c r="T94" s="2">
        <f t="shared" si="93"/>
        <v>0.51</v>
      </c>
      <c r="U94" s="14">
        <f t="shared" si="94"/>
        <v>9.664236584064545E-2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5.5266673300954611E-2</v>
      </c>
      <c r="AK94" s="9">
        <f t="shared" si="96"/>
        <v>10.4025</v>
      </c>
      <c r="AL94" s="1">
        <f t="shared" si="97"/>
        <v>0.45</v>
      </c>
      <c r="AM94" s="17">
        <f t="shared" si="102"/>
        <v>85166.666666666672</v>
      </c>
      <c r="AN94" s="1">
        <f t="shared" si="98"/>
        <v>489633019.60955858</v>
      </c>
    </row>
    <row r="95" spans="1:48" x14ac:dyDescent="0.15">
      <c r="C95" s="7">
        <v>6</v>
      </c>
      <c r="D95" s="7">
        <f t="shared" si="99"/>
        <v>22.763050869099398</v>
      </c>
      <c r="E95" s="10">
        <f t="shared" si="100"/>
        <v>13.2588532035809</v>
      </c>
      <c r="F95" s="7" t="s">
        <v>83</v>
      </c>
      <c r="G95" s="1">
        <v>7</v>
      </c>
      <c r="H95" s="9">
        <f t="shared" si="84"/>
        <v>22.763050869099398</v>
      </c>
      <c r="I95" s="9">
        <f t="shared" si="85"/>
        <v>295.91305086909938</v>
      </c>
      <c r="J95" s="9">
        <f t="shared" si="86"/>
        <v>0.27044529014379226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1"/>
        <v>15.377142622060735</v>
      </c>
      <c r="P95" s="9">
        <f t="shared" si="89"/>
        <v>4.1586757980056896</v>
      </c>
      <c r="Q95" s="12">
        <f t="shared" si="90"/>
        <v>1.8714041091025604</v>
      </c>
      <c r="R95" s="9">
        <f t="shared" si="91"/>
        <v>2.3873737500000001</v>
      </c>
      <c r="S95" s="13">
        <f t="shared" si="92"/>
        <v>0.7838756328382015</v>
      </c>
      <c r="T95" s="2">
        <f t="shared" si="93"/>
        <v>0.51</v>
      </c>
      <c r="U95" s="14">
        <f t="shared" si="94"/>
        <v>0.39977657274748279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0.16698763668336608</v>
      </c>
      <c r="AK95" s="9">
        <f t="shared" si="96"/>
        <v>10.4025</v>
      </c>
      <c r="AL95" s="1">
        <f t="shared" si="97"/>
        <v>0.45</v>
      </c>
      <c r="AM95" s="17">
        <f t="shared" si="102"/>
        <v>85166.666666666672</v>
      </c>
      <c r="AN95" s="1">
        <f t="shared" si="98"/>
        <v>1479420705.1599061</v>
      </c>
    </row>
    <row r="96" spans="1:48" x14ac:dyDescent="0.15">
      <c r="C96" s="7">
        <v>7</v>
      </c>
      <c r="D96" s="7">
        <f t="shared" si="99"/>
        <v>22.6167572774965</v>
      </c>
      <c r="E96" s="10">
        <f t="shared" si="100"/>
        <v>22.763050869099398</v>
      </c>
      <c r="F96" s="7" t="s">
        <v>83</v>
      </c>
      <c r="G96" s="1">
        <v>8</v>
      </c>
      <c r="H96" s="9">
        <f t="shared" si="84"/>
        <v>22.6167572774965</v>
      </c>
      <c r="I96" s="9">
        <f t="shared" si="85"/>
        <v>295.76675727749648</v>
      </c>
      <c r="J96" s="9">
        <f t="shared" si="86"/>
        <v>0.26607935099714514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1"/>
        <v>16.523741824055044</v>
      </c>
      <c r="P96" s="9">
        <f t="shared" si="89"/>
        <v>4.3966265005889493</v>
      </c>
      <c r="Q96" s="12">
        <f t="shared" si="90"/>
        <v>1.9784819252650272</v>
      </c>
      <c r="R96" s="9">
        <f t="shared" si="91"/>
        <v>2.3873737500000001</v>
      </c>
      <c r="S96" s="13">
        <f t="shared" si="92"/>
        <v>0.82872735166206257</v>
      </c>
      <c r="T96" s="2">
        <f t="shared" si="93"/>
        <v>0.51</v>
      </c>
      <c r="U96" s="14">
        <f t="shared" si="94"/>
        <v>0.42265094934765191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0.17388426122831707</v>
      </c>
      <c r="AK96" s="9">
        <f t="shared" si="96"/>
        <v>10.4025</v>
      </c>
      <c r="AL96" s="1">
        <f t="shared" si="97"/>
        <v>0.45</v>
      </c>
      <c r="AM96" s="17">
        <f t="shared" si="102"/>
        <v>85166.666666666672</v>
      </c>
      <c r="AN96" s="1">
        <f t="shared" si="98"/>
        <v>1540521091.6924791</v>
      </c>
    </row>
    <row r="97" spans="1:50" x14ac:dyDescent="0.15">
      <c r="C97" s="7">
        <v>8</v>
      </c>
      <c r="D97" s="7">
        <f t="shared" si="99"/>
        <v>23.247529984018701</v>
      </c>
      <c r="E97" s="10">
        <f t="shared" si="100"/>
        <v>22.6167572774965</v>
      </c>
      <c r="F97" s="7" t="s">
        <v>83</v>
      </c>
      <c r="G97" s="1">
        <v>9</v>
      </c>
      <c r="H97" s="9">
        <f t="shared" si="84"/>
        <v>23.247529984018701</v>
      </c>
      <c r="I97" s="9">
        <f t="shared" si="85"/>
        <v>296.39752998401866</v>
      </c>
      <c r="J97" s="9">
        <f t="shared" si="86"/>
        <v>0.28538915434795609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1"/>
        <v>17.432390323466095</v>
      </c>
      <c r="P97" s="9">
        <f t="shared" si="89"/>
        <v>4.9750151326774814</v>
      </c>
      <c r="Q97" s="12">
        <f t="shared" si="90"/>
        <v>2.2387568097048667</v>
      </c>
      <c r="R97" s="9">
        <f t="shared" si="91"/>
        <v>2.3873737500000001</v>
      </c>
      <c r="S97" s="13">
        <f t="shared" si="92"/>
        <v>0.93774877507339038</v>
      </c>
      <c r="T97" s="2">
        <f t="shared" si="93"/>
        <v>0.51</v>
      </c>
      <c r="U97" s="14">
        <f t="shared" si="94"/>
        <v>0.47825187528742913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0.19064794039915989</v>
      </c>
      <c r="AK97" s="9">
        <f t="shared" si="96"/>
        <v>10.4025</v>
      </c>
      <c r="AL97" s="1">
        <f t="shared" si="97"/>
        <v>0.45</v>
      </c>
      <c r="AM97" s="17">
        <f t="shared" si="102"/>
        <v>85166.666666666672</v>
      </c>
      <c r="AN97" s="1">
        <f t="shared" si="98"/>
        <v>1689038278.668592</v>
      </c>
    </row>
    <row r="98" spans="1:50" x14ac:dyDescent="0.15">
      <c r="C98" s="7">
        <v>9</v>
      </c>
      <c r="D98" s="7">
        <f t="shared" si="99"/>
        <v>17.7108876087364</v>
      </c>
      <c r="E98" s="10">
        <f t="shared" si="100"/>
        <v>23.247529984018701</v>
      </c>
      <c r="F98" s="7" t="s">
        <v>83</v>
      </c>
      <c r="G98" s="1">
        <v>10</v>
      </c>
      <c r="H98" s="9">
        <f t="shared" si="84"/>
        <v>17.7108876087364</v>
      </c>
      <c r="I98" s="9">
        <f t="shared" si="85"/>
        <v>290.86088760873639</v>
      </c>
      <c r="J98" s="9">
        <f t="shared" si="86"/>
        <v>0.1527089290362961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1"/>
        <v>17.762650190788616</v>
      </c>
      <c r="P98" s="9">
        <f t="shared" si="89"/>
        <v>2.7125152874816902</v>
      </c>
      <c r="Q98" s="12">
        <f t="shared" si="90"/>
        <v>1.2206318793667605</v>
      </c>
      <c r="R98" s="9">
        <f t="shared" si="91"/>
        <v>2.3873737500000001</v>
      </c>
      <c r="S98" s="13">
        <f t="shared" si="92"/>
        <v>0.51128646252676624</v>
      </c>
      <c r="T98" s="2">
        <f t="shared" si="93"/>
        <v>0.51</v>
      </c>
      <c r="U98" s="14">
        <f t="shared" si="94"/>
        <v>0.26075609588865079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0.12186696291042821</v>
      </c>
      <c r="AK98" s="9">
        <f t="shared" si="96"/>
        <v>10.4025</v>
      </c>
      <c r="AL98" s="1">
        <f t="shared" si="97"/>
        <v>0.45</v>
      </c>
      <c r="AM98" s="17">
        <f t="shared" si="102"/>
        <v>85166.666666666672</v>
      </c>
      <c r="AN98" s="1">
        <f t="shared" si="98"/>
        <v>1079675787.8938296</v>
      </c>
    </row>
    <row r="99" spans="1:50" x14ac:dyDescent="0.15">
      <c r="C99" s="7">
        <v>10</v>
      </c>
      <c r="D99" s="7">
        <f t="shared" si="99"/>
        <v>13.789827380634</v>
      </c>
      <c r="E99" s="10">
        <f t="shared" si="100"/>
        <v>17.7108876087364</v>
      </c>
      <c r="F99" s="7" t="s">
        <v>83</v>
      </c>
      <c r="G99" s="1">
        <v>11</v>
      </c>
      <c r="H99" s="9">
        <f t="shared" si="84"/>
        <v>13.789827380634</v>
      </c>
      <c r="I99" s="9">
        <f t="shared" si="85"/>
        <v>286.93982738063397</v>
      </c>
      <c r="J99" s="9">
        <f t="shared" si="86"/>
        <v>9.6648841998795004E-2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14.297628158141579</v>
      </c>
      <c r="O99" s="9">
        <f t="shared" si="101"/>
        <v>6.0577817451653448</v>
      </c>
      <c r="P99" s="9">
        <f t="shared" si="89"/>
        <v>0.58547759075167005</v>
      </c>
      <c r="Q99" s="12">
        <f t="shared" si="90"/>
        <v>0.26346491583825155</v>
      </c>
      <c r="R99" s="9">
        <f t="shared" si="91"/>
        <v>2.3873737500000001</v>
      </c>
      <c r="S99" s="13">
        <f t="shared" si="92"/>
        <v>0.11035763287514221</v>
      </c>
      <c r="T99" s="2">
        <f t="shared" si="93"/>
        <v>0.51</v>
      </c>
      <c r="U99" s="14">
        <f t="shared" si="94"/>
        <v>5.6282392766322527E-2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4.7306141419046238E-2</v>
      </c>
      <c r="AK99" s="9">
        <f t="shared" si="96"/>
        <v>10.4025</v>
      </c>
      <c r="AL99" s="1">
        <f t="shared" si="97"/>
        <v>0.45</v>
      </c>
      <c r="AM99" s="17">
        <f t="shared" si="102"/>
        <v>85166.666666666672</v>
      </c>
      <c r="AN99" s="1">
        <f t="shared" si="98"/>
        <v>419106985.92173696</v>
      </c>
    </row>
    <row r="100" spans="1:50" x14ac:dyDescent="0.15">
      <c r="C100" s="7">
        <v>11</v>
      </c>
      <c r="D100" s="7">
        <f t="shared" si="99"/>
        <v>10.335575918106599</v>
      </c>
      <c r="E100" s="10">
        <f t="shared" si="100"/>
        <v>13.789827380634</v>
      </c>
      <c r="F100" s="7" t="s">
        <v>85</v>
      </c>
      <c r="G100" s="1">
        <v>12</v>
      </c>
      <c r="H100" s="9">
        <f t="shared" si="84"/>
        <v>10.335575918106599</v>
      </c>
      <c r="I100" s="9">
        <f t="shared" si="85"/>
        <v>283.48557591810658</v>
      </c>
      <c r="J100" s="9">
        <f t="shared" si="86"/>
        <v>6.3918606478814852E-2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1"/>
        <v>10.777579154413674</v>
      </c>
      <c r="P100" s="9">
        <f t="shared" si="89"/>
        <v>0.68888784076524578</v>
      </c>
      <c r="Q100" s="12">
        <f t="shared" si="90"/>
        <v>0.30999952834436062</v>
      </c>
      <c r="R100" s="9">
        <f t="shared" si="91"/>
        <v>2.3873737500000001</v>
      </c>
      <c r="S100" s="13">
        <f t="shared" si="92"/>
        <v>0.12984960077757435</v>
      </c>
      <c r="T100" s="2">
        <f t="shared" si="93"/>
        <v>0.51</v>
      </c>
      <c r="U100" s="14">
        <f t="shared" si="94"/>
        <v>6.6223296396562922E-2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5.0303323863563724E-2</v>
      </c>
      <c r="AK100" s="9">
        <f t="shared" si="96"/>
        <v>10.4025</v>
      </c>
      <c r="AL100" s="1">
        <f t="shared" si="97"/>
        <v>0.45</v>
      </c>
      <c r="AM100" s="17">
        <f t="shared" si="102"/>
        <v>85166.666666666672</v>
      </c>
      <c r="AN100" s="1">
        <f t="shared" si="98"/>
        <v>445660411.39459795</v>
      </c>
      <c r="AO100" s="1">
        <f>SUM(AN89:AN100)</f>
        <v>9077742344.9254589</v>
      </c>
    </row>
    <row r="101" spans="1:50" x14ac:dyDescent="0.15">
      <c r="C101" s="7">
        <v>12</v>
      </c>
      <c r="D101" s="7">
        <f t="shared" si="99"/>
        <v>5.47070819911246</v>
      </c>
      <c r="E101" s="10">
        <f t="shared" si="100"/>
        <v>10.335575918106599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4.5370835930967699</v>
      </c>
      <c r="E105" s="7"/>
      <c r="F105" s="7"/>
      <c r="G105" s="1">
        <v>1</v>
      </c>
      <c r="H105" s="9">
        <f t="shared" ref="H105:H116" si="103">E106</f>
        <v>4.5370835930967699</v>
      </c>
      <c r="I105" s="9">
        <f t="shared" ref="I105:I116" si="104">H105+273.15</f>
        <v>277.68708359309676</v>
      </c>
      <c r="J105" s="9">
        <f t="shared" ref="J105:J116" si="105">EXP(($C$15*(I105-$C$13))/($C$16*I105*$C$13))</f>
        <v>3.1199560838389089E-2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2.0213889971492417E-2</v>
      </c>
      <c r="Q105" s="12">
        <f t="shared" ref="Q105:Q116" si="109">P105*$B$107</f>
        <v>6.0641669914477244E-3</v>
      </c>
      <c r="R105" s="9">
        <f t="shared" ref="R105:R116" si="110">L105*$B$107</f>
        <v>0.19436706250000002</v>
      </c>
      <c r="S105" s="13">
        <f t="shared" ref="S105:S116" si="111">Q105/R105</f>
        <v>3.1199560838389085E-2</v>
      </c>
      <c r="T105" s="2">
        <f t="shared" ref="T105:T116" si="112">$B$106/100</f>
        <v>0.01</v>
      </c>
      <c r="U105" s="14">
        <f t="shared" ref="U105:U116" si="113">S105*T105</f>
        <v>3.1199560838389087E-4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5.8019956083838909E-3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>$E$7/12</f>
        <v>0</v>
      </c>
      <c r="AX105" s="1">
        <f t="shared" ref="AX105:AX116" si="119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0">D90</f>
        <v>1.4556521219003</v>
      </c>
      <c r="E106" s="10">
        <f t="shared" ref="E106:E117" si="121">D105</f>
        <v>4.5370835930967699</v>
      </c>
      <c r="F106" s="7" t="s">
        <v>83</v>
      </c>
      <c r="G106" s="1">
        <v>2</v>
      </c>
      <c r="H106" s="9">
        <f t="shared" si="103"/>
        <v>1.4556521219003</v>
      </c>
      <c r="I106" s="9">
        <f t="shared" si="104"/>
        <v>274.60565212190028</v>
      </c>
      <c r="J106" s="9">
        <f t="shared" si="105"/>
        <v>2.1050866398477735E-2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1.2755665266951746</v>
      </c>
      <c r="P106" s="9">
        <f t="shared" si="108"/>
        <v>2.6851780535830403E-2</v>
      </c>
      <c r="Q106" s="12">
        <f t="shared" si="109"/>
        <v>8.0555341607491202E-3</v>
      </c>
      <c r="R106" s="9">
        <f t="shared" si="110"/>
        <v>0.19436706250000002</v>
      </c>
      <c r="S106" s="13">
        <f t="shared" si="111"/>
        <v>4.1444955010055365E-2</v>
      </c>
      <c r="T106" s="2">
        <f t="shared" si="112"/>
        <v>0.01</v>
      </c>
      <c r="U106" s="14">
        <f t="shared" si="113"/>
        <v>4.1444955010055365E-4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5.9044495501005536E-3</v>
      </c>
      <c r="AU106" s="9">
        <f t="shared" si="117"/>
        <v>64.789020833333339</v>
      </c>
      <c r="AV106" s="1">
        <f t="shared" si="118"/>
        <v>0.3</v>
      </c>
      <c r="AW106" s="1">
        <f t="shared" ref="AW106:AW116" si="123">$E$7/12</f>
        <v>0</v>
      </c>
      <c r="AX106" s="1">
        <f t="shared" si="119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0"/>
        <v>5.1986069600338203</v>
      </c>
      <c r="E107" s="10">
        <f t="shared" si="121"/>
        <v>1.4556521219003</v>
      </c>
      <c r="F107" s="7" t="s">
        <v>83</v>
      </c>
      <c r="G107" s="1">
        <v>3</v>
      </c>
      <c r="H107" s="9">
        <f t="shared" si="103"/>
        <v>5.1986069600338203</v>
      </c>
      <c r="I107" s="9">
        <f t="shared" si="104"/>
        <v>278.34860696003381</v>
      </c>
      <c r="J107" s="9">
        <f t="shared" si="105"/>
        <v>3.3910912546031381E-2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1.8966049544926777</v>
      </c>
      <c r="P107" s="9">
        <f t="shared" si="108"/>
        <v>6.4315604746171026E-2</v>
      </c>
      <c r="Q107" s="12">
        <f t="shared" si="109"/>
        <v>1.9294681423851306E-2</v>
      </c>
      <c r="R107" s="9">
        <f t="shared" si="110"/>
        <v>0.19436706250000002</v>
      </c>
      <c r="S107" s="13">
        <f t="shared" si="111"/>
        <v>9.9269295814208763E-2</v>
      </c>
      <c r="T107" s="2">
        <f t="shared" si="112"/>
        <v>0.01</v>
      </c>
      <c r="U107" s="14">
        <f t="shared" si="113"/>
        <v>9.9269295814208769E-4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6.4826929581420873E-3</v>
      </c>
      <c r="AU107" s="9">
        <f t="shared" si="117"/>
        <v>64.789020833333339</v>
      </c>
      <c r="AV107" s="1">
        <f t="shared" si="118"/>
        <v>0.3</v>
      </c>
      <c r="AW107" s="1">
        <f t="shared" si="123"/>
        <v>0</v>
      </c>
      <c r="AX107" s="1">
        <f t="shared" si="119"/>
        <v>0</v>
      </c>
    </row>
    <row r="108" spans="1:50" x14ac:dyDescent="0.15">
      <c r="C108" s="7">
        <v>3</v>
      </c>
      <c r="D108" s="7">
        <f t="shared" si="120"/>
        <v>9.3677442026428608</v>
      </c>
      <c r="E108" s="10">
        <f t="shared" si="121"/>
        <v>5.1986069600338203</v>
      </c>
      <c r="F108" s="7" t="s">
        <v>83</v>
      </c>
      <c r="G108" s="1">
        <v>4</v>
      </c>
      <c r="H108" s="9">
        <f t="shared" si="103"/>
        <v>9.3677442026428608</v>
      </c>
      <c r="I108" s="9">
        <f t="shared" si="104"/>
        <v>282.51774420264286</v>
      </c>
      <c r="J108" s="9">
        <f t="shared" si="105"/>
        <v>5.6823374896162335E-2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2.4801795580798403</v>
      </c>
      <c r="P108" s="9">
        <f t="shared" si="108"/>
        <v>0.14093217283856899</v>
      </c>
      <c r="Q108" s="12">
        <f t="shared" si="109"/>
        <v>4.2279651851570697E-2</v>
      </c>
      <c r="R108" s="9">
        <f t="shared" si="110"/>
        <v>0.19436706250000002</v>
      </c>
      <c r="S108" s="13">
        <f t="shared" si="111"/>
        <v>0.2175247766147142</v>
      </c>
      <c r="T108" s="2">
        <f t="shared" si="112"/>
        <v>0.01</v>
      </c>
      <c r="U108" s="14">
        <f t="shared" si="113"/>
        <v>2.1752477661471422E-3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7.6652477661471423E-3</v>
      </c>
      <c r="AU108" s="9">
        <f t="shared" si="117"/>
        <v>64.789020833333339</v>
      </c>
      <c r="AV108" s="1">
        <f t="shared" si="118"/>
        <v>0.3</v>
      </c>
      <c r="AW108" s="1">
        <f t="shared" si="123"/>
        <v>0</v>
      </c>
      <c r="AX108" s="1">
        <f t="shared" si="119"/>
        <v>0</v>
      </c>
    </row>
    <row r="109" spans="1:50" x14ac:dyDescent="0.15">
      <c r="C109" s="7">
        <v>4</v>
      </c>
      <c r="D109" s="7">
        <f t="shared" si="120"/>
        <v>12.0326944811379</v>
      </c>
      <c r="E109" s="10">
        <f t="shared" si="121"/>
        <v>9.3677442026428608</v>
      </c>
      <c r="F109" s="7" t="s">
        <v>83</v>
      </c>
      <c r="G109" s="1">
        <v>5</v>
      </c>
      <c r="H109" s="9">
        <f t="shared" si="103"/>
        <v>12.0326944811379</v>
      </c>
      <c r="I109" s="9">
        <f t="shared" si="104"/>
        <v>285.1826944811379</v>
      </c>
      <c r="J109" s="9">
        <f t="shared" si="105"/>
        <v>7.841436747685647E-2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2.2222850159792076</v>
      </c>
      <c r="O109" s="9">
        <f t="shared" si="122"/>
        <v>0.76485257759539715</v>
      </c>
      <c r="P109" s="9">
        <f t="shared" si="108"/>
        <v>5.9975431085186347E-2</v>
      </c>
      <c r="Q109" s="12">
        <f t="shared" si="109"/>
        <v>1.7992629325555905E-2</v>
      </c>
      <c r="R109" s="9">
        <f t="shared" si="110"/>
        <v>0.19436706250000002</v>
      </c>
      <c r="S109" s="13">
        <f t="shared" si="111"/>
        <v>9.25703619436853E-2</v>
      </c>
      <c r="T109" s="2">
        <f t="shared" si="112"/>
        <v>0.01</v>
      </c>
      <c r="U109" s="14">
        <f t="shared" si="113"/>
        <v>9.2570361943685299E-4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6.4157036194368534E-3</v>
      </c>
      <c r="AU109" s="9">
        <f t="shared" si="117"/>
        <v>64.789020833333339</v>
      </c>
      <c r="AV109" s="1">
        <f t="shared" si="118"/>
        <v>0.3</v>
      </c>
      <c r="AW109" s="1">
        <f t="shared" si="123"/>
        <v>0</v>
      </c>
      <c r="AX109" s="1">
        <f t="shared" si="119"/>
        <v>0</v>
      </c>
    </row>
    <row r="110" spans="1:50" x14ac:dyDescent="0.15">
      <c r="C110" s="7">
        <v>5</v>
      </c>
      <c r="D110" s="7">
        <f t="shared" si="120"/>
        <v>13.2588532035809</v>
      </c>
      <c r="E110" s="10">
        <f t="shared" si="121"/>
        <v>12.0326944811379</v>
      </c>
      <c r="F110" s="7" t="s">
        <v>85</v>
      </c>
      <c r="G110" s="1">
        <v>6</v>
      </c>
      <c r="H110" s="9">
        <f t="shared" si="103"/>
        <v>13.2588532035809</v>
      </c>
      <c r="I110" s="9">
        <f t="shared" si="104"/>
        <v>286.40885320358086</v>
      </c>
      <c r="J110" s="9">
        <f t="shared" si="105"/>
        <v>9.0756069530193717E-2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1.3527673548435444</v>
      </c>
      <c r="P110" s="9">
        <f t="shared" si="108"/>
        <v>0.12277184811435694</v>
      </c>
      <c r="Q110" s="12">
        <f t="shared" si="109"/>
        <v>3.6831554434307079E-2</v>
      </c>
      <c r="R110" s="9">
        <f t="shared" si="110"/>
        <v>0.19436706250000002</v>
      </c>
      <c r="S110" s="13">
        <f t="shared" si="111"/>
        <v>0.18949483498165784</v>
      </c>
      <c r="T110" s="2">
        <f t="shared" si="112"/>
        <v>0.01</v>
      </c>
      <c r="U110" s="14">
        <f t="shared" si="113"/>
        <v>1.8949483498165785E-3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7.3849483498165782E-3</v>
      </c>
      <c r="AU110" s="9">
        <f t="shared" si="117"/>
        <v>64.789020833333339</v>
      </c>
      <c r="AV110" s="1">
        <f t="shared" si="118"/>
        <v>0.3</v>
      </c>
      <c r="AW110" s="1">
        <f t="shared" si="123"/>
        <v>0</v>
      </c>
      <c r="AX110" s="1">
        <f t="shared" si="119"/>
        <v>0</v>
      </c>
    </row>
    <row r="111" spans="1:50" x14ac:dyDescent="0.15">
      <c r="C111" s="7">
        <v>6</v>
      </c>
      <c r="D111" s="7">
        <f t="shared" si="120"/>
        <v>22.763050869099398</v>
      </c>
      <c r="E111" s="10">
        <f t="shared" si="121"/>
        <v>13.2588532035809</v>
      </c>
      <c r="F111" s="7" t="s">
        <v>83</v>
      </c>
      <c r="G111" s="1">
        <v>7</v>
      </c>
      <c r="H111" s="9">
        <f t="shared" si="103"/>
        <v>22.763050869099398</v>
      </c>
      <c r="I111" s="9">
        <f t="shared" si="104"/>
        <v>295.91305086909938</v>
      </c>
      <c r="J111" s="9">
        <f t="shared" si="105"/>
        <v>0.27044529014379226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1.877885715062521</v>
      </c>
      <c r="P111" s="9">
        <f t="shared" si="108"/>
        <v>0.50786534706696629</v>
      </c>
      <c r="Q111" s="12">
        <f t="shared" si="109"/>
        <v>0.15235960412008989</v>
      </c>
      <c r="R111" s="9">
        <f t="shared" si="110"/>
        <v>0.19436706250000002</v>
      </c>
      <c r="S111" s="13">
        <f t="shared" si="111"/>
        <v>0.78387563283820205</v>
      </c>
      <c r="T111" s="2">
        <f t="shared" si="112"/>
        <v>0.01</v>
      </c>
      <c r="U111" s="14">
        <f t="shared" si="113"/>
        <v>7.83875632838202E-3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1.7788756328382019E-2</v>
      </c>
      <c r="AU111" s="9">
        <f t="shared" si="117"/>
        <v>64.789020833333339</v>
      </c>
      <c r="AV111" s="1">
        <f t="shared" si="118"/>
        <v>0.3</v>
      </c>
      <c r="AW111" s="1">
        <f t="shared" si="123"/>
        <v>0</v>
      </c>
      <c r="AX111" s="1">
        <f t="shared" si="119"/>
        <v>0</v>
      </c>
    </row>
    <row r="112" spans="1:50" x14ac:dyDescent="0.15">
      <c r="C112" s="7">
        <v>7</v>
      </c>
      <c r="D112" s="7">
        <f t="shared" si="120"/>
        <v>22.6167572774965</v>
      </c>
      <c r="E112" s="10">
        <f t="shared" si="121"/>
        <v>22.763050869099398</v>
      </c>
      <c r="F112" s="7" t="s">
        <v>83</v>
      </c>
      <c r="G112" s="1">
        <v>8</v>
      </c>
      <c r="H112" s="9">
        <f t="shared" si="103"/>
        <v>22.6167572774965</v>
      </c>
      <c r="I112" s="9">
        <f t="shared" si="104"/>
        <v>295.76675727749648</v>
      </c>
      <c r="J112" s="9">
        <f t="shared" si="105"/>
        <v>0.26607935099714514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2.0179105763288883</v>
      </c>
      <c r="P112" s="9">
        <f t="shared" si="108"/>
        <v>0.53692433651986571</v>
      </c>
      <c r="Q112" s="12">
        <f t="shared" si="109"/>
        <v>0.16107730095595971</v>
      </c>
      <c r="R112" s="9">
        <f t="shared" si="110"/>
        <v>0.19436706250000002</v>
      </c>
      <c r="S112" s="13">
        <f t="shared" si="111"/>
        <v>0.82872735166206302</v>
      </c>
      <c r="T112" s="2">
        <f t="shared" si="112"/>
        <v>0.01</v>
      </c>
      <c r="U112" s="14">
        <f t="shared" si="113"/>
        <v>8.2872735166206295E-3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1.823727351662063E-2</v>
      </c>
      <c r="AU112" s="9">
        <f t="shared" si="117"/>
        <v>64.789020833333339</v>
      </c>
      <c r="AV112" s="1">
        <f t="shared" si="118"/>
        <v>0.3</v>
      </c>
      <c r="AW112" s="1">
        <f t="shared" si="123"/>
        <v>0</v>
      </c>
      <c r="AX112" s="1">
        <f t="shared" si="119"/>
        <v>0</v>
      </c>
    </row>
    <row r="113" spans="1:53" x14ac:dyDescent="0.15">
      <c r="C113" s="7">
        <v>8</v>
      </c>
      <c r="D113" s="7">
        <f t="shared" si="120"/>
        <v>23.247529984018701</v>
      </c>
      <c r="E113" s="10">
        <f t="shared" si="121"/>
        <v>22.6167572774965</v>
      </c>
      <c r="F113" s="7" t="s">
        <v>83</v>
      </c>
      <c r="G113" s="1">
        <v>9</v>
      </c>
      <c r="H113" s="9">
        <f t="shared" si="103"/>
        <v>23.247529984018701</v>
      </c>
      <c r="I113" s="9">
        <f t="shared" si="104"/>
        <v>296.39752998401866</v>
      </c>
      <c r="J113" s="9">
        <f t="shared" si="105"/>
        <v>0.28538915434795609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2.1288764481423561</v>
      </c>
      <c r="P113" s="9">
        <f t="shared" si="108"/>
        <v>0.60755824924662738</v>
      </c>
      <c r="Q113" s="12">
        <f t="shared" si="109"/>
        <v>0.18226747477398822</v>
      </c>
      <c r="R113" s="9">
        <f t="shared" si="110"/>
        <v>0.19436706250000002</v>
      </c>
      <c r="S113" s="13">
        <f t="shared" si="111"/>
        <v>0.93774877507339083</v>
      </c>
      <c r="T113" s="2">
        <f t="shared" si="112"/>
        <v>0.01</v>
      </c>
      <c r="U113" s="14">
        <f t="shared" si="113"/>
        <v>9.3774877507339077E-3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1.932748775073391E-2</v>
      </c>
      <c r="AU113" s="9">
        <f t="shared" si="117"/>
        <v>64.789020833333339</v>
      </c>
      <c r="AV113" s="1">
        <f t="shared" si="118"/>
        <v>0.3</v>
      </c>
      <c r="AW113" s="1">
        <f t="shared" si="123"/>
        <v>0</v>
      </c>
      <c r="AX113" s="1">
        <f t="shared" si="119"/>
        <v>0</v>
      </c>
    </row>
    <row r="114" spans="1:53" x14ac:dyDescent="0.15">
      <c r="C114" s="7">
        <v>9</v>
      </c>
      <c r="D114" s="7">
        <f t="shared" si="120"/>
        <v>17.7108876087364</v>
      </c>
      <c r="E114" s="10">
        <f t="shared" si="121"/>
        <v>23.247529984018701</v>
      </c>
      <c r="F114" s="7" t="s">
        <v>83</v>
      </c>
      <c r="G114" s="1">
        <v>10</v>
      </c>
      <c r="H114" s="9">
        <f t="shared" si="103"/>
        <v>17.7108876087364</v>
      </c>
      <c r="I114" s="9">
        <f t="shared" si="104"/>
        <v>290.86088760873639</v>
      </c>
      <c r="J114" s="9">
        <f t="shared" si="105"/>
        <v>0.1527089290362961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2.1692084072290623</v>
      </c>
      <c r="P114" s="9">
        <f t="shared" si="108"/>
        <v>0.33125749272447974</v>
      </c>
      <c r="Q114" s="12">
        <f t="shared" si="109"/>
        <v>9.9377247817343917E-2</v>
      </c>
      <c r="R114" s="9">
        <f t="shared" si="110"/>
        <v>0.19436706250000002</v>
      </c>
      <c r="S114" s="13">
        <f t="shared" si="111"/>
        <v>0.51128646252676635</v>
      </c>
      <c r="T114" s="2">
        <f t="shared" si="112"/>
        <v>0.01</v>
      </c>
      <c r="U114" s="14">
        <f t="shared" si="113"/>
        <v>5.112864625267664E-3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1.5062864625267663E-2</v>
      </c>
      <c r="AU114" s="9">
        <f t="shared" si="117"/>
        <v>64.789020833333339</v>
      </c>
      <c r="AV114" s="1">
        <f t="shared" si="118"/>
        <v>0.3</v>
      </c>
      <c r="AW114" s="1">
        <f t="shared" si="123"/>
        <v>0</v>
      </c>
      <c r="AX114" s="1">
        <f t="shared" si="119"/>
        <v>0</v>
      </c>
    </row>
    <row r="115" spans="1:53" x14ac:dyDescent="0.15">
      <c r="C115" s="7">
        <v>10</v>
      </c>
      <c r="D115" s="7">
        <f t="shared" si="120"/>
        <v>13.789827380634</v>
      </c>
      <c r="E115" s="10">
        <f t="shared" si="121"/>
        <v>17.7108876087364</v>
      </c>
      <c r="F115" s="7" t="s">
        <v>83</v>
      </c>
      <c r="G115" s="1">
        <v>11</v>
      </c>
      <c r="H115" s="9">
        <f t="shared" si="103"/>
        <v>13.789827380634</v>
      </c>
      <c r="I115" s="9">
        <f t="shared" si="104"/>
        <v>286.93982738063397</v>
      </c>
      <c r="J115" s="9">
        <f t="shared" si="105"/>
        <v>9.6648841998795004E-2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1.7460533687793534</v>
      </c>
      <c r="O115" s="9">
        <f t="shared" si="122"/>
        <v>0.73978775405856267</v>
      </c>
      <c r="P115" s="9">
        <f t="shared" si="108"/>
        <v>7.1499629754649435E-2</v>
      </c>
      <c r="Q115" s="12">
        <f t="shared" si="109"/>
        <v>2.1449888926394829E-2</v>
      </c>
      <c r="R115" s="9">
        <f t="shared" si="110"/>
        <v>0.19436706250000002</v>
      </c>
      <c r="S115" s="13">
        <f t="shared" si="111"/>
        <v>0.11035763287514225</v>
      </c>
      <c r="T115" s="2">
        <f t="shared" si="112"/>
        <v>0.01</v>
      </c>
      <c r="U115" s="14">
        <f t="shared" si="113"/>
        <v>1.1035763287514226E-3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6.5935763287514231E-3</v>
      </c>
      <c r="AU115" s="9">
        <f t="shared" si="117"/>
        <v>64.789020833333339</v>
      </c>
      <c r="AV115" s="1">
        <f t="shared" si="118"/>
        <v>0.3</v>
      </c>
      <c r="AW115" s="1">
        <f t="shared" si="123"/>
        <v>0</v>
      </c>
      <c r="AX115" s="1">
        <f t="shared" si="119"/>
        <v>0</v>
      </c>
    </row>
    <row r="116" spans="1:53" x14ac:dyDescent="0.15">
      <c r="C116" s="7">
        <v>11</v>
      </c>
      <c r="D116" s="7">
        <f t="shared" si="120"/>
        <v>10.335575918106599</v>
      </c>
      <c r="E116" s="10">
        <f t="shared" si="121"/>
        <v>13.789827380634</v>
      </c>
      <c r="F116" s="7" t="s">
        <v>85</v>
      </c>
      <c r="G116" s="1">
        <v>12</v>
      </c>
      <c r="H116" s="9">
        <f t="shared" si="103"/>
        <v>10.335575918106599</v>
      </c>
      <c r="I116" s="9">
        <f t="shared" si="104"/>
        <v>283.48557591810658</v>
      </c>
      <c r="J116" s="9">
        <f t="shared" si="105"/>
        <v>6.3918606478814852E-2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1.3161783326372465</v>
      </c>
      <c r="P116" s="9">
        <f t="shared" si="108"/>
        <v>8.4128284899782829E-2</v>
      </c>
      <c r="Q116" s="12">
        <f t="shared" si="109"/>
        <v>2.5238485469934849E-2</v>
      </c>
      <c r="R116" s="9">
        <f t="shared" si="110"/>
        <v>0.19436706250000002</v>
      </c>
      <c r="S116" s="13">
        <f t="shared" si="111"/>
        <v>0.12984960077757438</v>
      </c>
      <c r="T116" s="2">
        <f t="shared" si="112"/>
        <v>0.01</v>
      </c>
      <c r="U116" s="14">
        <f t="shared" si="113"/>
        <v>1.2984960077757437E-3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6.7884960077757442E-3</v>
      </c>
      <c r="AU116" s="9">
        <f t="shared" si="117"/>
        <v>64.789020833333339</v>
      </c>
      <c r="AV116" s="1">
        <f t="shared" si="118"/>
        <v>0.3</v>
      </c>
      <c r="AW116" s="1">
        <f t="shared" si="123"/>
        <v>0</v>
      </c>
      <c r="AX116" s="1">
        <f t="shared" si="119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0"/>
        <v>5.47070819911246</v>
      </c>
      <c r="E117" s="10">
        <f t="shared" si="121"/>
        <v>10.335575918106599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4.5370835930967699</v>
      </c>
      <c r="E121" s="7"/>
      <c r="F121" s="7"/>
      <c r="G121" s="1">
        <v>1</v>
      </c>
      <c r="H121" s="9">
        <f t="shared" ref="H121:H132" si="124">E122</f>
        <v>4.5370835930967699</v>
      </c>
      <c r="I121" s="9">
        <f t="shared" ref="I121:I132" si="125">H121+273.15</f>
        <v>277.68708359309676</v>
      </c>
      <c r="J121" s="9">
        <f t="shared" ref="J121:J132" si="126">EXP(($C$15*(I121-$C$13))/($C$16*I121*$C$13))</f>
        <v>3.1199560838389089E-2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8.8825149706893737E-3</v>
      </c>
      <c r="Q121" s="12">
        <f t="shared" ref="Q121:Q132" si="130">P121*$B$123</f>
        <v>2.9312299403274934E-3</v>
      </c>
      <c r="R121" s="9">
        <f t="shared" ref="R121:R132" si="131">L121*$B$123</f>
        <v>9.3951000000000007E-2</v>
      </c>
      <c r="S121" s="13">
        <f t="shared" ref="S121:S132" si="132">Q121/R121</f>
        <v>3.1199560838389089E-2</v>
      </c>
      <c r="T121" s="2">
        <f t="shared" ref="T121:T132" si="133">$B$122/100</f>
        <v>0.01</v>
      </c>
      <c r="U121" s="14">
        <f t="shared" ref="U121:U132" si="134">S121*T121</f>
        <v>3.1199560838389087E-4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5.8019956083838909E-3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>$E$8/12</f>
        <v>0</v>
      </c>
      <c r="AX121" s="1">
        <f t="shared" ref="AX121:AX132" si="140">AW121*10000*AV121*0.67*AU121*AT121</f>
        <v>0</v>
      </c>
      <c r="AZ121" s="1">
        <f>$E$9/12</f>
        <v>0</v>
      </c>
      <c r="BA121" s="1">
        <f t="shared" ref="BA121:BA132" si="141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2">D106</f>
        <v>1.4556521219003</v>
      </c>
      <c r="E122" s="10">
        <f t="shared" ref="E122:E133" si="143">D121</f>
        <v>4.5370835930967699</v>
      </c>
      <c r="F122" s="7" t="s">
        <v>83</v>
      </c>
      <c r="G122" s="1">
        <v>2</v>
      </c>
      <c r="H122" s="9">
        <f t="shared" si="124"/>
        <v>1.4556521219003</v>
      </c>
      <c r="I122" s="9">
        <f t="shared" si="125"/>
        <v>274.60565212190028</v>
      </c>
      <c r="J122" s="9">
        <f t="shared" si="126"/>
        <v>2.1050866398477735E-2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4">L122+O121-P121-N122</f>
        <v>0.56051748502931065</v>
      </c>
      <c r="P122" s="9">
        <f t="shared" si="129"/>
        <v>1.1799378691362761E-2</v>
      </c>
      <c r="Q122" s="12">
        <f t="shared" si="130"/>
        <v>3.8937949681497113E-3</v>
      </c>
      <c r="R122" s="9">
        <f t="shared" si="131"/>
        <v>9.3951000000000007E-2</v>
      </c>
      <c r="S122" s="13">
        <f t="shared" si="132"/>
        <v>4.1444955010055358E-2</v>
      </c>
      <c r="T122" s="2">
        <f t="shared" si="133"/>
        <v>0.01</v>
      </c>
      <c r="U122" s="14">
        <f t="shared" si="134"/>
        <v>4.144495501005536E-4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5.9044495501005536E-3</v>
      </c>
      <c r="AU122" s="9">
        <f t="shared" si="138"/>
        <v>28.47</v>
      </c>
      <c r="AV122" s="1">
        <f t="shared" si="139"/>
        <v>0.33</v>
      </c>
      <c r="AW122" s="1">
        <f t="shared" ref="AW122:AW132" si="145">$E$8/12</f>
        <v>0</v>
      </c>
      <c r="AX122" s="1">
        <f t="shared" si="140"/>
        <v>0</v>
      </c>
      <c r="AZ122" s="1">
        <f t="shared" ref="AZ122:AZ132" si="146">$E$9/12</f>
        <v>0</v>
      </c>
      <c r="BA122" s="1">
        <f t="shared" si="141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2"/>
        <v>5.1986069600338203</v>
      </c>
      <c r="E123" s="10">
        <f t="shared" si="143"/>
        <v>1.4556521219003</v>
      </c>
      <c r="F123" s="7" t="s">
        <v>83</v>
      </c>
      <c r="G123" s="1">
        <v>3</v>
      </c>
      <c r="H123" s="9">
        <f t="shared" si="124"/>
        <v>5.1986069600338203</v>
      </c>
      <c r="I123" s="9">
        <f t="shared" si="125"/>
        <v>278.34860696003381</v>
      </c>
      <c r="J123" s="9">
        <f t="shared" si="126"/>
        <v>3.3910912546031381E-2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4"/>
        <v>0.83341810633794788</v>
      </c>
      <c r="P123" s="9">
        <f t="shared" si="129"/>
        <v>2.8261968518305234E-2</v>
      </c>
      <c r="Q123" s="12">
        <f t="shared" si="130"/>
        <v>9.3264496110407272E-3</v>
      </c>
      <c r="R123" s="9">
        <f t="shared" si="131"/>
        <v>9.3951000000000007E-2</v>
      </c>
      <c r="S123" s="13">
        <f t="shared" si="132"/>
        <v>9.9269295814208749E-2</v>
      </c>
      <c r="T123" s="2">
        <f t="shared" si="133"/>
        <v>0.01</v>
      </c>
      <c r="U123" s="14">
        <f t="shared" si="134"/>
        <v>9.9269295814208747E-4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6.4826929581420873E-3</v>
      </c>
      <c r="AU123" s="9">
        <f t="shared" si="138"/>
        <v>28.47</v>
      </c>
      <c r="AV123" s="1">
        <f t="shared" si="139"/>
        <v>0.33</v>
      </c>
      <c r="AW123" s="1">
        <f t="shared" si="145"/>
        <v>0</v>
      </c>
      <c r="AX123" s="1">
        <f t="shared" si="140"/>
        <v>0</v>
      </c>
      <c r="AZ123" s="1">
        <f t="shared" si="146"/>
        <v>0</v>
      </c>
      <c r="BA123" s="1">
        <f t="shared" si="141"/>
        <v>0</v>
      </c>
    </row>
    <row r="124" spans="1:53" x14ac:dyDescent="0.15">
      <c r="C124" s="7">
        <v>3</v>
      </c>
      <c r="D124" s="7">
        <f t="shared" si="142"/>
        <v>9.3677442026428608</v>
      </c>
      <c r="E124" s="10">
        <f t="shared" si="143"/>
        <v>5.1986069600338203</v>
      </c>
      <c r="F124" s="7" t="s">
        <v>83</v>
      </c>
      <c r="G124" s="1">
        <v>4</v>
      </c>
      <c r="H124" s="9">
        <f t="shared" si="124"/>
        <v>9.3677442026428608</v>
      </c>
      <c r="I124" s="9">
        <f t="shared" si="125"/>
        <v>282.51774420264286</v>
      </c>
      <c r="J124" s="9">
        <f t="shared" si="126"/>
        <v>5.6823374896162335E-2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4"/>
        <v>1.0898561378196427</v>
      </c>
      <c r="P124" s="9">
        <f t="shared" si="129"/>
        <v>6.1929303902209125E-2</v>
      </c>
      <c r="Q124" s="12">
        <f t="shared" si="130"/>
        <v>2.0436670287729011E-2</v>
      </c>
      <c r="R124" s="9">
        <f t="shared" si="131"/>
        <v>9.3951000000000007E-2</v>
      </c>
      <c r="S124" s="13">
        <f t="shared" si="132"/>
        <v>0.21752477661471417</v>
      </c>
      <c r="T124" s="2">
        <f t="shared" si="133"/>
        <v>0.01</v>
      </c>
      <c r="U124" s="14">
        <f t="shared" si="134"/>
        <v>2.1752477661471418E-3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7.6652477661471414E-3</v>
      </c>
      <c r="AU124" s="9">
        <f t="shared" si="138"/>
        <v>28.47</v>
      </c>
      <c r="AV124" s="1">
        <f t="shared" si="139"/>
        <v>0.33</v>
      </c>
      <c r="AW124" s="1">
        <f t="shared" si="145"/>
        <v>0</v>
      </c>
      <c r="AX124" s="1">
        <f t="shared" si="140"/>
        <v>0</v>
      </c>
      <c r="AZ124" s="1">
        <f t="shared" si="146"/>
        <v>0</v>
      </c>
      <c r="BA124" s="1">
        <f t="shared" si="141"/>
        <v>0</v>
      </c>
    </row>
    <row r="125" spans="1:53" x14ac:dyDescent="0.15">
      <c r="C125" s="7">
        <v>4</v>
      </c>
      <c r="D125" s="7">
        <f t="shared" si="142"/>
        <v>12.0326944811379</v>
      </c>
      <c r="E125" s="10">
        <f t="shared" si="143"/>
        <v>9.3677442026428608</v>
      </c>
      <c r="F125" s="7" t="s">
        <v>83</v>
      </c>
      <c r="G125" s="1">
        <v>5</v>
      </c>
      <c r="H125" s="9">
        <f t="shared" si="124"/>
        <v>12.0326944811379</v>
      </c>
      <c r="I125" s="9">
        <f t="shared" si="125"/>
        <v>285.1826944811379</v>
      </c>
      <c r="J125" s="9">
        <f t="shared" si="126"/>
        <v>7.841436747685647E-2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0.97653049222156196</v>
      </c>
      <c r="O125" s="9">
        <f t="shared" si="144"/>
        <v>0.33609634169587166</v>
      </c>
      <c r="P125" s="9">
        <f t="shared" si="129"/>
        <v>2.6354782045367196E-2</v>
      </c>
      <c r="Q125" s="12">
        <f t="shared" si="130"/>
        <v>8.6970780749711755E-3</v>
      </c>
      <c r="R125" s="9">
        <f t="shared" si="131"/>
        <v>9.3951000000000007E-2</v>
      </c>
      <c r="S125" s="13">
        <f t="shared" si="132"/>
        <v>9.2570361943685273E-2</v>
      </c>
      <c r="T125" s="2">
        <f t="shared" si="133"/>
        <v>0.01</v>
      </c>
      <c r="U125" s="14">
        <f t="shared" si="134"/>
        <v>9.2570361943685277E-4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6.4157036194368525E-3</v>
      </c>
      <c r="AU125" s="9">
        <f t="shared" si="138"/>
        <v>28.47</v>
      </c>
      <c r="AV125" s="1">
        <f t="shared" si="139"/>
        <v>0.33</v>
      </c>
      <c r="AW125" s="1">
        <f t="shared" si="145"/>
        <v>0</v>
      </c>
      <c r="AX125" s="1">
        <f t="shared" si="140"/>
        <v>0</v>
      </c>
      <c r="AZ125" s="1">
        <f t="shared" si="146"/>
        <v>0</v>
      </c>
      <c r="BA125" s="1">
        <f t="shared" si="141"/>
        <v>0</v>
      </c>
    </row>
    <row r="126" spans="1:53" x14ac:dyDescent="0.15">
      <c r="C126" s="7">
        <v>5</v>
      </c>
      <c r="D126" s="7">
        <f t="shared" si="142"/>
        <v>13.2588532035809</v>
      </c>
      <c r="E126" s="10">
        <f t="shared" si="143"/>
        <v>12.0326944811379</v>
      </c>
      <c r="F126" s="7" t="s">
        <v>85</v>
      </c>
      <c r="G126" s="1">
        <v>6</v>
      </c>
      <c r="H126" s="9">
        <f t="shared" si="124"/>
        <v>13.2588532035809</v>
      </c>
      <c r="I126" s="9">
        <f t="shared" si="125"/>
        <v>286.40885320358086</v>
      </c>
      <c r="J126" s="9">
        <f t="shared" si="126"/>
        <v>9.0756069530193717E-2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4"/>
        <v>0.59444155965050449</v>
      </c>
      <c r="P126" s="9">
        <f t="shared" si="129"/>
        <v>5.3949179519277982E-2</v>
      </c>
      <c r="Q126" s="12">
        <f t="shared" si="130"/>
        <v>1.7803229241361736E-2</v>
      </c>
      <c r="R126" s="9">
        <f t="shared" si="131"/>
        <v>9.3951000000000007E-2</v>
      </c>
      <c r="S126" s="13">
        <f t="shared" si="132"/>
        <v>0.18949483498165784</v>
      </c>
      <c r="T126" s="2">
        <f t="shared" si="133"/>
        <v>0.01</v>
      </c>
      <c r="U126" s="14">
        <f t="shared" si="134"/>
        <v>1.8949483498165785E-3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7.3849483498165782E-3</v>
      </c>
      <c r="AU126" s="9">
        <f t="shared" si="138"/>
        <v>28.47</v>
      </c>
      <c r="AV126" s="1">
        <f t="shared" si="139"/>
        <v>0.33</v>
      </c>
      <c r="AW126" s="1">
        <f t="shared" si="145"/>
        <v>0</v>
      </c>
      <c r="AX126" s="1">
        <f t="shared" si="140"/>
        <v>0</v>
      </c>
      <c r="AZ126" s="1">
        <f t="shared" si="146"/>
        <v>0</v>
      </c>
      <c r="BA126" s="1">
        <f t="shared" si="141"/>
        <v>0</v>
      </c>
    </row>
    <row r="127" spans="1:53" x14ac:dyDescent="0.15">
      <c r="C127" s="7">
        <v>6</v>
      </c>
      <c r="D127" s="7">
        <f t="shared" si="142"/>
        <v>22.763050869099398</v>
      </c>
      <c r="E127" s="10">
        <f t="shared" si="143"/>
        <v>13.2588532035809</v>
      </c>
      <c r="F127" s="7" t="s">
        <v>83</v>
      </c>
      <c r="G127" s="1">
        <v>7</v>
      </c>
      <c r="H127" s="9">
        <f t="shared" si="124"/>
        <v>22.763050869099398</v>
      </c>
      <c r="I127" s="9">
        <f t="shared" si="125"/>
        <v>295.91305086909938</v>
      </c>
      <c r="J127" s="9">
        <f t="shared" si="126"/>
        <v>0.27044529014379226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4"/>
        <v>0.82519238013122653</v>
      </c>
      <c r="P127" s="9">
        <f t="shared" si="129"/>
        <v>0.22316939266903607</v>
      </c>
      <c r="Q127" s="12">
        <f t="shared" si="130"/>
        <v>7.3645899580781909E-2</v>
      </c>
      <c r="R127" s="9">
        <f t="shared" si="131"/>
        <v>9.3951000000000007E-2</v>
      </c>
      <c r="S127" s="13">
        <f t="shared" si="132"/>
        <v>0.78387563283820183</v>
      </c>
      <c r="T127" s="2">
        <f t="shared" si="133"/>
        <v>0.01</v>
      </c>
      <c r="U127" s="14">
        <f t="shared" si="134"/>
        <v>7.8387563283820183E-3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1.7788756328382019E-2</v>
      </c>
      <c r="AU127" s="9">
        <f t="shared" si="138"/>
        <v>28.47</v>
      </c>
      <c r="AV127" s="1">
        <f t="shared" si="139"/>
        <v>0.33</v>
      </c>
      <c r="AW127" s="1">
        <f t="shared" si="145"/>
        <v>0</v>
      </c>
      <c r="AX127" s="1">
        <f t="shared" si="140"/>
        <v>0</v>
      </c>
      <c r="AZ127" s="1">
        <f t="shared" si="146"/>
        <v>0</v>
      </c>
      <c r="BA127" s="1">
        <f t="shared" si="141"/>
        <v>0</v>
      </c>
    </row>
    <row r="128" spans="1:53" x14ac:dyDescent="0.15">
      <c r="C128" s="7">
        <v>7</v>
      </c>
      <c r="D128" s="7">
        <f t="shared" si="142"/>
        <v>22.6167572774965</v>
      </c>
      <c r="E128" s="10">
        <f t="shared" si="143"/>
        <v>22.763050869099398</v>
      </c>
      <c r="F128" s="7" t="s">
        <v>83</v>
      </c>
      <c r="G128" s="1">
        <v>8</v>
      </c>
      <c r="H128" s="9">
        <f t="shared" si="124"/>
        <v>22.6167572774965</v>
      </c>
      <c r="I128" s="9">
        <f t="shared" si="125"/>
        <v>295.76675727749648</v>
      </c>
      <c r="J128" s="9">
        <f t="shared" si="126"/>
        <v>0.26607935099714514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4"/>
        <v>0.88672298746219047</v>
      </c>
      <c r="P128" s="9">
        <f t="shared" si="129"/>
        <v>0.2359386770181893</v>
      </c>
      <c r="Q128" s="12">
        <f t="shared" si="130"/>
        <v>7.7859763416002467E-2</v>
      </c>
      <c r="R128" s="9">
        <f t="shared" si="131"/>
        <v>9.3951000000000007E-2</v>
      </c>
      <c r="S128" s="13">
        <f t="shared" si="132"/>
        <v>0.82872735166206279</v>
      </c>
      <c r="T128" s="2">
        <f t="shared" si="133"/>
        <v>0.01</v>
      </c>
      <c r="U128" s="14">
        <f t="shared" si="134"/>
        <v>8.2872735166206277E-3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1.8237273516620627E-2</v>
      </c>
      <c r="AU128" s="9">
        <f t="shared" si="138"/>
        <v>28.47</v>
      </c>
      <c r="AV128" s="1">
        <f t="shared" si="139"/>
        <v>0.33</v>
      </c>
      <c r="AW128" s="1">
        <f t="shared" si="145"/>
        <v>0</v>
      </c>
      <c r="AX128" s="1">
        <f t="shared" si="140"/>
        <v>0</v>
      </c>
      <c r="AZ128" s="1">
        <f t="shared" si="146"/>
        <v>0</v>
      </c>
      <c r="BA128" s="1">
        <f t="shared" si="141"/>
        <v>0</v>
      </c>
    </row>
    <row r="129" spans="1:54" x14ac:dyDescent="0.15">
      <c r="C129" s="7">
        <v>8</v>
      </c>
      <c r="D129" s="7">
        <f t="shared" si="142"/>
        <v>23.247529984018701</v>
      </c>
      <c r="E129" s="10">
        <f t="shared" si="143"/>
        <v>22.6167572774965</v>
      </c>
      <c r="F129" s="7" t="s">
        <v>83</v>
      </c>
      <c r="G129" s="1">
        <v>9</v>
      </c>
      <c r="H129" s="9">
        <f t="shared" si="124"/>
        <v>23.247529984018701</v>
      </c>
      <c r="I129" s="9">
        <f t="shared" si="125"/>
        <v>296.39752998401866</v>
      </c>
      <c r="J129" s="9">
        <f t="shared" si="126"/>
        <v>0.28538915434795609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4"/>
        <v>0.93548431044400115</v>
      </c>
      <c r="P129" s="9">
        <f t="shared" si="129"/>
        <v>0.26697707626339429</v>
      </c>
      <c r="Q129" s="12">
        <f t="shared" si="130"/>
        <v>8.8102435166920123E-2</v>
      </c>
      <c r="R129" s="9">
        <f t="shared" si="131"/>
        <v>9.3951000000000007E-2</v>
      </c>
      <c r="S129" s="13">
        <f t="shared" si="132"/>
        <v>0.93774877507339061</v>
      </c>
      <c r="T129" s="2">
        <f t="shared" si="133"/>
        <v>0.01</v>
      </c>
      <c r="U129" s="14">
        <f t="shared" si="134"/>
        <v>9.3774877507339059E-3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1.9327487750733906E-2</v>
      </c>
      <c r="AU129" s="9">
        <f t="shared" si="138"/>
        <v>28.47</v>
      </c>
      <c r="AV129" s="1">
        <f t="shared" si="139"/>
        <v>0.33</v>
      </c>
      <c r="AW129" s="1">
        <f t="shared" si="145"/>
        <v>0</v>
      </c>
      <c r="AX129" s="1">
        <f t="shared" si="140"/>
        <v>0</v>
      </c>
      <c r="AZ129" s="1">
        <f t="shared" si="146"/>
        <v>0</v>
      </c>
      <c r="BA129" s="1">
        <f t="shared" si="141"/>
        <v>0</v>
      </c>
    </row>
    <row r="130" spans="1:54" x14ac:dyDescent="0.15">
      <c r="C130" s="7">
        <v>9</v>
      </c>
      <c r="D130" s="7">
        <f t="shared" si="142"/>
        <v>17.7108876087364</v>
      </c>
      <c r="E130" s="10">
        <f t="shared" si="143"/>
        <v>23.247529984018701</v>
      </c>
      <c r="F130" s="7" t="s">
        <v>83</v>
      </c>
      <c r="G130" s="1">
        <v>10</v>
      </c>
      <c r="H130" s="9">
        <f t="shared" si="124"/>
        <v>17.7108876087364</v>
      </c>
      <c r="I130" s="9">
        <f t="shared" si="125"/>
        <v>290.86088760873639</v>
      </c>
      <c r="J130" s="9">
        <f t="shared" si="126"/>
        <v>0.1527089290362961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4"/>
        <v>0.95320723418060682</v>
      </c>
      <c r="P130" s="9">
        <f t="shared" si="129"/>
        <v>0.14556325588137037</v>
      </c>
      <c r="Q130" s="12">
        <f t="shared" si="130"/>
        <v>4.8035874440852222E-2</v>
      </c>
      <c r="R130" s="9">
        <f t="shared" si="131"/>
        <v>9.3951000000000007E-2</v>
      </c>
      <c r="S130" s="13">
        <f t="shared" si="132"/>
        <v>0.51128646252676624</v>
      </c>
      <c r="T130" s="2">
        <f t="shared" si="133"/>
        <v>0.01</v>
      </c>
      <c r="U130" s="14">
        <f t="shared" si="134"/>
        <v>5.1128646252676622E-3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1.5062864625267663E-2</v>
      </c>
      <c r="AU130" s="9">
        <f t="shared" si="138"/>
        <v>28.47</v>
      </c>
      <c r="AV130" s="1">
        <f t="shared" si="139"/>
        <v>0.33</v>
      </c>
      <c r="AW130" s="1">
        <f t="shared" si="145"/>
        <v>0</v>
      </c>
      <c r="AX130" s="1">
        <f t="shared" si="140"/>
        <v>0</v>
      </c>
      <c r="AZ130" s="1">
        <f t="shared" si="146"/>
        <v>0</v>
      </c>
      <c r="BA130" s="1">
        <f t="shared" si="141"/>
        <v>0</v>
      </c>
    </row>
    <row r="131" spans="1:54" x14ac:dyDescent="0.15">
      <c r="C131" s="7">
        <v>10</v>
      </c>
      <c r="D131" s="7">
        <f t="shared" si="142"/>
        <v>13.789827380634</v>
      </c>
      <c r="E131" s="10">
        <f t="shared" si="143"/>
        <v>17.7108876087364</v>
      </c>
      <c r="F131" s="7" t="s">
        <v>83</v>
      </c>
      <c r="G131" s="1">
        <v>11</v>
      </c>
      <c r="H131" s="9">
        <f t="shared" si="124"/>
        <v>13.789827380634</v>
      </c>
      <c r="I131" s="9">
        <f t="shared" si="125"/>
        <v>286.93982738063397</v>
      </c>
      <c r="J131" s="9">
        <f t="shared" si="126"/>
        <v>9.6648841998795004E-2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0.76726177938427453</v>
      </c>
      <c r="O131" s="9">
        <f t="shared" si="144"/>
        <v>0.32508219891496182</v>
      </c>
      <c r="P131" s="9">
        <f t="shared" si="129"/>
        <v>3.141881807955299E-2</v>
      </c>
      <c r="Q131" s="12">
        <f t="shared" si="130"/>
        <v>1.0368209966252488E-2</v>
      </c>
      <c r="R131" s="9">
        <f t="shared" si="131"/>
        <v>9.3951000000000007E-2</v>
      </c>
      <c r="S131" s="13">
        <f t="shared" si="132"/>
        <v>0.11035763287514222</v>
      </c>
      <c r="T131" s="2">
        <f t="shared" si="133"/>
        <v>0.01</v>
      </c>
      <c r="U131" s="14">
        <f t="shared" si="134"/>
        <v>1.1035763287514221E-3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6.5935763287514222E-3</v>
      </c>
      <c r="AU131" s="9">
        <f t="shared" si="138"/>
        <v>28.47</v>
      </c>
      <c r="AV131" s="1">
        <f t="shared" si="139"/>
        <v>0.33</v>
      </c>
      <c r="AW131" s="1">
        <f t="shared" si="145"/>
        <v>0</v>
      </c>
      <c r="AX131" s="1">
        <f t="shared" si="140"/>
        <v>0</v>
      </c>
      <c r="AZ131" s="1">
        <f t="shared" si="146"/>
        <v>0</v>
      </c>
      <c r="BA131" s="1">
        <f t="shared" si="141"/>
        <v>0</v>
      </c>
    </row>
    <row r="132" spans="1:54" x14ac:dyDescent="0.15">
      <c r="C132" s="7">
        <v>11</v>
      </c>
      <c r="D132" s="7">
        <f t="shared" si="142"/>
        <v>10.335575918106599</v>
      </c>
      <c r="E132" s="10">
        <f t="shared" si="143"/>
        <v>13.789827380634</v>
      </c>
      <c r="F132" s="7" t="s">
        <v>85</v>
      </c>
      <c r="G132" s="1">
        <v>12</v>
      </c>
      <c r="H132" s="9">
        <f t="shared" si="124"/>
        <v>10.335575918106599</v>
      </c>
      <c r="I132" s="9">
        <f t="shared" si="125"/>
        <v>283.48557591810658</v>
      </c>
      <c r="J132" s="9">
        <f t="shared" si="126"/>
        <v>6.3918606478814852E-2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4"/>
        <v>0.57836338083540895</v>
      </c>
      <c r="P132" s="9">
        <f t="shared" si="129"/>
        <v>3.6968181341375431E-2</v>
      </c>
      <c r="Q132" s="12">
        <f t="shared" si="130"/>
        <v>1.2199499842653892E-2</v>
      </c>
      <c r="R132" s="9">
        <f t="shared" si="131"/>
        <v>9.3951000000000007E-2</v>
      </c>
      <c r="S132" s="13">
        <f t="shared" si="132"/>
        <v>0.12984960077757438</v>
      </c>
      <c r="T132" s="2">
        <f t="shared" si="133"/>
        <v>0.01</v>
      </c>
      <c r="U132" s="14">
        <f t="shared" si="134"/>
        <v>1.2984960077757437E-3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6.7884960077757442E-3</v>
      </c>
      <c r="AU132" s="9">
        <f t="shared" si="138"/>
        <v>28.47</v>
      </c>
      <c r="AV132" s="1">
        <f t="shared" si="139"/>
        <v>0.33</v>
      </c>
      <c r="AW132" s="1">
        <f t="shared" si="145"/>
        <v>0</v>
      </c>
      <c r="AX132" s="1">
        <f t="shared" si="140"/>
        <v>0</v>
      </c>
      <c r="AY132" s="1">
        <f>SUM(AX121:AX132)</f>
        <v>0</v>
      </c>
      <c r="AZ132" s="1">
        <f t="shared" si="146"/>
        <v>0</v>
      </c>
      <c r="BA132" s="1">
        <f t="shared" si="141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2"/>
        <v>5.47070819911246</v>
      </c>
      <c r="E133" s="10">
        <f t="shared" si="143"/>
        <v>10.335575918106599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4.5370835930967699</v>
      </c>
      <c r="E136" s="7"/>
      <c r="F136" s="7"/>
      <c r="G136" s="1">
        <v>1</v>
      </c>
      <c r="H136" s="9">
        <f t="shared" ref="H136:H147" si="147">E137</f>
        <v>4.5370835930967699</v>
      </c>
      <c r="I136" s="9">
        <f t="shared" ref="I136:I147" si="148">H136+273.15</f>
        <v>277.68708359309676</v>
      </c>
      <c r="J136" s="9">
        <f t="shared" ref="J136:J147" si="149">EXP(($C$15*(I136-$C$13))/($C$16*I136*$C$13))</f>
        <v>3.1199560838389089E-2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2.3681961655294161E-2</v>
      </c>
      <c r="Q136" s="12">
        <f t="shared" ref="Q136:Q147" si="153">P136*$B$138</f>
        <v>6.1573100303764818E-3</v>
      </c>
      <c r="R136" s="9">
        <f t="shared" ref="R136:R147" si="154">L136*$B$138</f>
        <v>0.19735245833333334</v>
      </c>
      <c r="S136" s="13">
        <f t="shared" ref="S136:S147" si="155">Q136/R136</f>
        <v>3.1199560838389092E-2</v>
      </c>
      <c r="T136" s="2">
        <f t="shared" ref="T136:T147" si="156">$B$137/100</f>
        <v>0.01</v>
      </c>
      <c r="U136" s="14">
        <f t="shared" ref="U136:U147" si="157">S136*T136</f>
        <v>3.1199560838389092E-4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5.8019956083838909E-3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1.4556521219003</v>
      </c>
      <c r="E137" s="10">
        <f t="shared" ref="E137:E148" si="166">D136</f>
        <v>4.5370835930967699</v>
      </c>
      <c r="F137" s="7" t="s">
        <v>83</v>
      </c>
      <c r="G137" s="1">
        <v>2</v>
      </c>
      <c r="H137" s="9">
        <f t="shared" si="147"/>
        <v>1.4556521219003</v>
      </c>
      <c r="I137" s="9">
        <f t="shared" si="148"/>
        <v>274.60565212190028</v>
      </c>
      <c r="J137" s="9">
        <f t="shared" si="149"/>
        <v>2.1050866398477735E-2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1.4944138716780393</v>
      </c>
      <c r="P137" s="9">
        <f t="shared" si="152"/>
        <v>3.1458706756726254E-2</v>
      </c>
      <c r="Q137" s="12">
        <f t="shared" si="153"/>
        <v>8.1792637567488259E-3</v>
      </c>
      <c r="R137" s="9">
        <f t="shared" si="154"/>
        <v>0.19735245833333334</v>
      </c>
      <c r="S137" s="13">
        <f t="shared" si="155"/>
        <v>4.1444955010055365E-2</v>
      </c>
      <c r="T137" s="2">
        <f t="shared" si="156"/>
        <v>0.01</v>
      </c>
      <c r="U137" s="14">
        <f t="shared" si="157"/>
        <v>4.1444955010055365E-4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5.9044495501005536E-3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5.1986069600338203</v>
      </c>
      <c r="E138" s="10">
        <f t="shared" si="166"/>
        <v>1.4556521219003</v>
      </c>
      <c r="F138" s="7" t="s">
        <v>83</v>
      </c>
      <c r="G138" s="1">
        <v>3</v>
      </c>
      <c r="H138" s="9">
        <f t="shared" si="147"/>
        <v>5.1986069600338203</v>
      </c>
      <c r="I138" s="9">
        <f t="shared" si="148"/>
        <v>278.34860696003381</v>
      </c>
      <c r="J138" s="9">
        <f t="shared" si="149"/>
        <v>3.3910912546031381E-2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2.2220030815879799</v>
      </c>
      <c r="P138" s="9">
        <f t="shared" si="152"/>
        <v>7.5350152176742222E-2</v>
      </c>
      <c r="Q138" s="12">
        <f t="shared" si="153"/>
        <v>1.959103956595298E-2</v>
      </c>
      <c r="R138" s="9">
        <f t="shared" si="154"/>
        <v>0.19735245833333334</v>
      </c>
      <c r="S138" s="13">
        <f t="shared" si="155"/>
        <v>9.9269295814208777E-2</v>
      </c>
      <c r="T138" s="2">
        <f t="shared" si="156"/>
        <v>0.01</v>
      </c>
      <c r="U138" s="14">
        <f t="shared" si="157"/>
        <v>9.9269295814208769E-4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6.4826929581420873E-3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9.3677442026428608</v>
      </c>
      <c r="E139" s="10">
        <f t="shared" si="166"/>
        <v>5.1986069600338203</v>
      </c>
      <c r="F139" s="7" t="s">
        <v>83</v>
      </c>
      <c r="G139" s="1">
        <v>4</v>
      </c>
      <c r="H139" s="9">
        <f t="shared" si="147"/>
        <v>9.3677442026428608</v>
      </c>
      <c r="I139" s="9">
        <f t="shared" si="148"/>
        <v>282.51774420264286</v>
      </c>
      <c r="J139" s="9">
        <f t="shared" si="149"/>
        <v>5.6823374896162335E-2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2.9057008460779046</v>
      </c>
      <c r="P139" s="9">
        <f t="shared" si="152"/>
        <v>0.16511172851278086</v>
      </c>
      <c r="Q139" s="12">
        <f t="shared" si="153"/>
        <v>4.2929049413323025E-2</v>
      </c>
      <c r="R139" s="9">
        <f t="shared" si="154"/>
        <v>0.19735245833333334</v>
      </c>
      <c r="S139" s="13">
        <f t="shared" si="155"/>
        <v>0.2175247766147142</v>
      </c>
      <c r="T139" s="2">
        <f t="shared" si="156"/>
        <v>0.01</v>
      </c>
      <c r="U139" s="14">
        <f t="shared" si="157"/>
        <v>2.1752477661471422E-3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7.6652477661471423E-3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12.0326944811379</v>
      </c>
      <c r="E140" s="10">
        <f t="shared" si="166"/>
        <v>9.3677442026428608</v>
      </c>
      <c r="F140" s="7" t="s">
        <v>83</v>
      </c>
      <c r="G140" s="1">
        <v>5</v>
      </c>
      <c r="H140" s="9">
        <f t="shared" si="147"/>
        <v>12.0326944811379</v>
      </c>
      <c r="I140" s="9">
        <f t="shared" si="148"/>
        <v>285.1826944811379</v>
      </c>
      <c r="J140" s="9">
        <f t="shared" si="149"/>
        <v>7.841436747685647E-2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3.4996370342317906</v>
      </c>
      <c r="P140" s="9">
        <f t="shared" si="152"/>
        <v>0.27442182443786778</v>
      </c>
      <c r="Q140" s="12">
        <f t="shared" si="153"/>
        <v>7.1349674353845621E-2</v>
      </c>
      <c r="R140" s="9">
        <f t="shared" si="154"/>
        <v>0.19735245833333334</v>
      </c>
      <c r="S140" s="13">
        <f t="shared" si="155"/>
        <v>0.36153425681343276</v>
      </c>
      <c r="T140" s="2">
        <f t="shared" si="156"/>
        <v>0.01</v>
      </c>
      <c r="U140" s="14">
        <f t="shared" si="157"/>
        <v>3.6153425681343279E-3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9.1053425681343267E-3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13.2588532035809</v>
      </c>
      <c r="E141" s="10">
        <f t="shared" si="166"/>
        <v>12.0326944811379</v>
      </c>
      <c r="F141" s="7" t="s">
        <v>85</v>
      </c>
      <c r="G141" s="1">
        <v>6</v>
      </c>
      <c r="H141" s="9">
        <f t="shared" si="147"/>
        <v>13.2588532035809</v>
      </c>
      <c r="I141" s="9">
        <f t="shared" si="148"/>
        <v>286.40885320358086</v>
      </c>
      <c r="J141" s="9">
        <f t="shared" si="149"/>
        <v>9.0756069530193717E-2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3.9842631264605899</v>
      </c>
      <c r="P141" s="9">
        <f t="shared" si="152"/>
        <v>0.36159606133164429</v>
      </c>
      <c r="Q141" s="12">
        <f t="shared" si="153"/>
        <v>9.4014975946227514E-2</v>
      </c>
      <c r="R141" s="9">
        <f t="shared" si="154"/>
        <v>0.19735245833333334</v>
      </c>
      <c r="S141" s="13">
        <f t="shared" si="155"/>
        <v>0.47638107343681435</v>
      </c>
      <c r="T141" s="2">
        <f t="shared" si="156"/>
        <v>0.01</v>
      </c>
      <c r="U141" s="14">
        <f t="shared" si="157"/>
        <v>4.7638107343681438E-3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1.0253810734368145E-2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22.763050869099398</v>
      </c>
      <c r="E142" s="10">
        <f t="shared" si="166"/>
        <v>13.2588532035809</v>
      </c>
      <c r="F142" s="7" t="s">
        <v>83</v>
      </c>
      <c r="G142" s="1">
        <v>7</v>
      </c>
      <c r="H142" s="9">
        <f t="shared" si="147"/>
        <v>22.763050869099398</v>
      </c>
      <c r="I142" s="9">
        <f t="shared" si="148"/>
        <v>295.91305086909938</v>
      </c>
      <c r="J142" s="9">
        <f t="shared" si="149"/>
        <v>0.27044529014379226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4.3817149817956125</v>
      </c>
      <c r="P142" s="9">
        <f t="shared" si="152"/>
        <v>1.1850141795791158</v>
      </c>
      <c r="Q142" s="12">
        <f t="shared" si="153"/>
        <v>0.30810368669057014</v>
      </c>
      <c r="R142" s="9">
        <f t="shared" si="154"/>
        <v>0.19735245833333334</v>
      </c>
      <c r="S142" s="13">
        <f t="shared" si="155"/>
        <v>1.5611849444012253</v>
      </c>
      <c r="T142" s="2">
        <f t="shared" si="156"/>
        <v>0.01</v>
      </c>
      <c r="U142" s="14">
        <f t="shared" si="157"/>
        <v>1.5611849444012255E-2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2.5561849444012255E-2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22.6167572774965</v>
      </c>
      <c r="E143" s="10">
        <f t="shared" si="166"/>
        <v>22.763050869099398</v>
      </c>
      <c r="F143" s="7" t="s">
        <v>83</v>
      </c>
      <c r="G143" s="1">
        <v>8</v>
      </c>
      <c r="H143" s="9">
        <f t="shared" si="147"/>
        <v>22.6167572774965</v>
      </c>
      <c r="I143" s="9">
        <f t="shared" si="148"/>
        <v>295.76675727749648</v>
      </c>
      <c r="J143" s="9">
        <f t="shared" si="149"/>
        <v>0.26607935099714514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3.9557487188831635</v>
      </c>
      <c r="P143" s="9">
        <f t="shared" si="152"/>
        <v>1.0525430518282204</v>
      </c>
      <c r="Q143" s="12">
        <f t="shared" si="153"/>
        <v>0.27366119347533729</v>
      </c>
      <c r="R143" s="9">
        <f t="shared" si="154"/>
        <v>0.19735245833333334</v>
      </c>
      <c r="S143" s="13">
        <f t="shared" si="155"/>
        <v>1.3866621970987387</v>
      </c>
      <c r="T143" s="2">
        <f t="shared" si="156"/>
        <v>0.01</v>
      </c>
      <c r="U143" s="14">
        <f t="shared" si="157"/>
        <v>1.3866621970987387E-2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2.3816621970987387E-2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23.247529984018701</v>
      </c>
      <c r="E144" s="10">
        <f t="shared" si="166"/>
        <v>22.6167572774965</v>
      </c>
      <c r="F144" s="7" t="s">
        <v>83</v>
      </c>
      <c r="G144" s="1">
        <v>9</v>
      </c>
      <c r="H144" s="9">
        <f t="shared" si="147"/>
        <v>23.247529984018701</v>
      </c>
      <c r="I144" s="9">
        <f t="shared" si="148"/>
        <v>296.39752998401866</v>
      </c>
      <c r="J144" s="9">
        <f t="shared" si="149"/>
        <v>0.28538915434795609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3.6622535837216099</v>
      </c>
      <c r="P144" s="9">
        <f t="shared" si="152"/>
        <v>1.045167453266082</v>
      </c>
      <c r="Q144" s="12">
        <f t="shared" si="153"/>
        <v>0.27174353784918132</v>
      </c>
      <c r="R144" s="9">
        <f t="shared" si="154"/>
        <v>0.19735245833333334</v>
      </c>
      <c r="S144" s="13">
        <f t="shared" si="155"/>
        <v>1.376945289377645</v>
      </c>
      <c r="T144" s="2">
        <f t="shared" si="156"/>
        <v>0.01</v>
      </c>
      <c r="U144" s="14">
        <f t="shared" si="157"/>
        <v>1.376945289377645E-2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2.3719452893776451E-2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17.7108876087364</v>
      </c>
      <c r="E145" s="10">
        <f t="shared" si="166"/>
        <v>23.247529984018701</v>
      </c>
      <c r="F145" s="7" t="s">
        <v>83</v>
      </c>
      <c r="G145" s="1">
        <v>10</v>
      </c>
      <c r="H145" s="9">
        <f t="shared" si="147"/>
        <v>17.7108876087364</v>
      </c>
      <c r="I145" s="9">
        <f t="shared" si="148"/>
        <v>290.86088760873639</v>
      </c>
      <c r="J145" s="9">
        <f t="shared" si="149"/>
        <v>0.1527089290362961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3.3761340471221946</v>
      </c>
      <c r="P145" s="9">
        <f t="shared" si="152"/>
        <v>0.5155658146190063</v>
      </c>
      <c r="Q145" s="12">
        <f t="shared" si="153"/>
        <v>0.13404711180094164</v>
      </c>
      <c r="R145" s="9">
        <f t="shared" si="154"/>
        <v>0.19735245833333334</v>
      </c>
      <c r="S145" s="13">
        <f t="shared" si="155"/>
        <v>0.67922696749250855</v>
      </c>
      <c r="T145" s="2">
        <f t="shared" si="156"/>
        <v>0.01</v>
      </c>
      <c r="U145" s="14">
        <f t="shared" si="157"/>
        <v>6.7922696749250855E-3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1.6742269674925085E-2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13.789827380634</v>
      </c>
      <c r="E146" s="10">
        <f t="shared" si="166"/>
        <v>17.7108876087364</v>
      </c>
      <c r="F146" s="7" t="s">
        <v>83</v>
      </c>
      <c r="G146" s="1">
        <v>11</v>
      </c>
      <c r="H146" s="9">
        <f t="shared" si="147"/>
        <v>13.789827380634</v>
      </c>
      <c r="I146" s="9">
        <f t="shared" si="148"/>
        <v>286.93982738063397</v>
      </c>
      <c r="J146" s="9">
        <f t="shared" si="149"/>
        <v>9.6648841998795004E-2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3.6196161491698549</v>
      </c>
      <c r="P146" s="9">
        <f t="shared" si="152"/>
        <v>0.34983170929740409</v>
      </c>
      <c r="Q146" s="12">
        <f t="shared" si="153"/>
        <v>9.0956244417325069E-2</v>
      </c>
      <c r="R146" s="9">
        <f t="shared" si="154"/>
        <v>0.19735245833333334</v>
      </c>
      <c r="S146" s="13">
        <f t="shared" si="155"/>
        <v>0.46088224684638918</v>
      </c>
      <c r="T146" s="2">
        <f t="shared" si="156"/>
        <v>0.01</v>
      </c>
      <c r="U146" s="14">
        <f t="shared" si="157"/>
        <v>4.6088224684638921E-3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1.0098822468463893E-2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10.335575918106599</v>
      </c>
      <c r="E147" s="10">
        <f t="shared" si="166"/>
        <v>13.789827380634</v>
      </c>
      <c r="F147" s="7" t="s">
        <v>85</v>
      </c>
      <c r="G147" s="1">
        <v>12</v>
      </c>
      <c r="H147" s="9">
        <f t="shared" si="147"/>
        <v>10.335575918106599</v>
      </c>
      <c r="I147" s="9">
        <f t="shared" si="148"/>
        <v>283.48557591810658</v>
      </c>
      <c r="J147" s="9">
        <f t="shared" si="149"/>
        <v>6.3918606478814852E-2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4.0288323565391178</v>
      </c>
      <c r="P147" s="9">
        <f t="shared" si="152"/>
        <v>0.25751734996674014</v>
      </c>
      <c r="Q147" s="12">
        <f t="shared" si="153"/>
        <v>6.6954510991352439E-2</v>
      </c>
      <c r="R147" s="9">
        <f t="shared" si="154"/>
        <v>0.19735245833333334</v>
      </c>
      <c r="S147" s="13">
        <f t="shared" si="155"/>
        <v>0.33926362791115861</v>
      </c>
      <c r="T147" s="2">
        <f t="shared" si="156"/>
        <v>0.01</v>
      </c>
      <c r="U147" s="14">
        <f t="shared" si="157"/>
        <v>3.3926362791115859E-3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8.8826362791115873E-3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5.47070819911246</v>
      </c>
      <c r="E148" s="10">
        <f t="shared" si="166"/>
        <v>10.335575918106599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48"/>
  <sheetViews>
    <sheetView workbookViewId="0">
      <pane xSplit="4" topLeftCell="E1" activePane="topRight" state="frozen"/>
      <selection pane="topRight" activeCell="D19" sqref="D19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6000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909000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63000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1061000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2634000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5300917.1975500779</v>
      </c>
      <c r="J13" s="6" t="s">
        <v>37</v>
      </c>
      <c r="K13" s="6">
        <f>I13/(10000*1000)</f>
        <v>0.5300917197550078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2.6996779897419398</v>
      </c>
      <c r="E26" s="7"/>
      <c r="F26" s="7"/>
      <c r="G26" s="1">
        <v>1</v>
      </c>
      <c r="H26" s="9">
        <f t="shared" ref="H26:H37" si="0">E27</f>
        <v>2.6996779897419398</v>
      </c>
      <c r="I26" s="9">
        <f t="shared" ref="I26:I37" si="1">H26+273.15</f>
        <v>275.84967798974191</v>
      </c>
      <c r="J26" s="9">
        <f t="shared" ref="J26:J37" si="2">EXP(($C$15*(I26-$C$13))/($C$16*I26*$C$13))</f>
        <v>2.4701084567865066E-2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1.0011866857235037</v>
      </c>
      <c r="Q26" s="12">
        <f t="shared" ref="Q26:Q37" si="6">P26*$B$28</f>
        <v>0.10011866857235037</v>
      </c>
      <c r="R26" s="9">
        <f t="shared" ref="R26:R37" si="7">L26*$B$28</f>
        <v>4.0532094166666672</v>
      </c>
      <c r="S26" s="13">
        <f t="shared" ref="S26:S37" si="8">Q26/R26</f>
        <v>2.4701084567865062E-2</v>
      </c>
      <c r="T26" s="2">
        <f t="shared" ref="T26:T37" si="9">$B$27/100</f>
        <v>0.34</v>
      </c>
      <c r="U26" s="14">
        <f t="shared" ref="U26:U37" si="10">S26*T26</f>
        <v>8.398368753074122E-3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2.1298368753074122E-2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500</v>
      </c>
      <c r="AU26" s="1">
        <f t="shared" ref="AU26:AU37" si="17">AT26*10000*AS26*0.67*AR26*AQ26</f>
        <v>850572.37777987379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-0.44691066364062698</v>
      </c>
      <c r="E27" s="10">
        <f t="shared" ref="E27:E38" si="18">D26</f>
        <v>2.6996779897419398</v>
      </c>
      <c r="F27" s="7" t="s">
        <v>83</v>
      </c>
      <c r="G27" s="1">
        <v>2</v>
      </c>
      <c r="H27" s="9">
        <f t="shared" si="0"/>
        <v>-0.44691066364062698</v>
      </c>
      <c r="I27" s="9">
        <f t="shared" si="1"/>
        <v>272.70308933635937</v>
      </c>
      <c r="J27" s="9">
        <f t="shared" si="2"/>
        <v>1.6437528533496885E-2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80.063001647609823</v>
      </c>
      <c r="P27" s="9">
        <f t="shared" si="5"/>
        <v>1.3160378740599947</v>
      </c>
      <c r="Q27" s="12">
        <f t="shared" si="6"/>
        <v>0.13160378740599948</v>
      </c>
      <c r="R27" s="9">
        <f t="shared" si="7"/>
        <v>4.0532094166666672</v>
      </c>
      <c r="S27" s="13">
        <f t="shared" si="8"/>
        <v>3.2469032284601171E-2</v>
      </c>
      <c r="T27" s="2">
        <f t="shared" si="9"/>
        <v>0.34</v>
      </c>
      <c r="U27" s="14">
        <f t="shared" si="10"/>
        <v>1.1039470976764399E-2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2.3939470976764399E-2</v>
      </c>
      <c r="AR27" s="9">
        <f t="shared" si="14"/>
        <v>119.21204166666666</v>
      </c>
      <c r="AS27" s="1">
        <f t="shared" si="15"/>
        <v>0.1</v>
      </c>
      <c r="AT27" s="1">
        <f t="shared" si="16"/>
        <v>500</v>
      </c>
      <c r="AU27" s="1">
        <f t="shared" si="17"/>
        <v>956047.5258725984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3.8310558036748201</v>
      </c>
      <c r="E28" s="10">
        <f t="shared" si="18"/>
        <v>-0.44691066364062698</v>
      </c>
      <c r="F28" s="7" t="s">
        <v>83</v>
      </c>
      <c r="G28" s="1">
        <v>3</v>
      </c>
      <c r="H28" s="9">
        <f t="shared" si="0"/>
        <v>3.8310558036748201</v>
      </c>
      <c r="I28" s="9">
        <f t="shared" si="1"/>
        <v>276.98105580367479</v>
      </c>
      <c r="J28" s="9">
        <f t="shared" si="2"/>
        <v>2.8531986058689229E-2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119.27905794021649</v>
      </c>
      <c r="P28" s="9">
        <f t="shared" si="5"/>
        <v>3.4032684182438415</v>
      </c>
      <c r="Q28" s="12">
        <f t="shared" si="6"/>
        <v>0.34032684182438416</v>
      </c>
      <c r="R28" s="9">
        <f t="shared" si="7"/>
        <v>4.0532094166666672</v>
      </c>
      <c r="S28" s="13">
        <f t="shared" si="8"/>
        <v>8.3964781199059466E-2</v>
      </c>
      <c r="T28" s="2">
        <f t="shared" si="9"/>
        <v>0.34</v>
      </c>
      <c r="U28" s="14">
        <f t="shared" si="10"/>
        <v>2.854802560768022E-2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4.1448025607680218E-2</v>
      </c>
      <c r="AR28" s="9">
        <f t="shared" si="14"/>
        <v>119.21204166666666</v>
      </c>
      <c r="AS28" s="1">
        <f t="shared" si="15"/>
        <v>0.1</v>
      </c>
      <c r="AT28" s="1">
        <f t="shared" si="16"/>
        <v>500</v>
      </c>
      <c r="AU28" s="1">
        <f t="shared" si="17"/>
        <v>1655269.7581741868</v>
      </c>
    </row>
    <row r="29" spans="1:47" x14ac:dyDescent="0.15">
      <c r="C29" s="7">
        <v>3</v>
      </c>
      <c r="D29" s="8">
        <v>8.8981830259870307</v>
      </c>
      <c r="E29" s="10">
        <f t="shared" si="18"/>
        <v>3.8310558036748201</v>
      </c>
      <c r="F29" s="7" t="s">
        <v>83</v>
      </c>
      <c r="G29" s="1">
        <v>4</v>
      </c>
      <c r="H29" s="9">
        <f t="shared" si="0"/>
        <v>8.8981830259870307</v>
      </c>
      <c r="I29" s="9">
        <f t="shared" si="1"/>
        <v>282.04818302598699</v>
      </c>
      <c r="J29" s="9">
        <f t="shared" si="2"/>
        <v>5.3654783649196312E-2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156.40788368863932</v>
      </c>
      <c r="P29" s="9">
        <f t="shared" si="5"/>
        <v>8.3920311603426025</v>
      </c>
      <c r="Q29" s="12">
        <f t="shared" si="6"/>
        <v>0.83920311603426034</v>
      </c>
      <c r="R29" s="9">
        <f t="shared" si="7"/>
        <v>4.0532094166666672</v>
      </c>
      <c r="S29" s="13">
        <f t="shared" si="8"/>
        <v>0.2070465721764792</v>
      </c>
      <c r="T29" s="2">
        <f t="shared" si="9"/>
        <v>0.34</v>
      </c>
      <c r="U29" s="14">
        <f t="shared" si="10"/>
        <v>7.0395834540002936E-2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8.329583454000293E-2</v>
      </c>
      <c r="AR29" s="9">
        <f t="shared" si="14"/>
        <v>119.21204166666666</v>
      </c>
      <c r="AS29" s="1">
        <f t="shared" si="15"/>
        <v>0.1</v>
      </c>
      <c r="AT29" s="1">
        <f t="shared" si="16"/>
        <v>500</v>
      </c>
      <c r="AU29" s="1">
        <f t="shared" si="17"/>
        <v>3326505.2767772716</v>
      </c>
    </row>
    <row r="30" spans="1:47" x14ac:dyDescent="0.15">
      <c r="C30" s="7">
        <v>4</v>
      </c>
      <c r="D30" s="8">
        <v>12.854430975860801</v>
      </c>
      <c r="E30" s="10">
        <f t="shared" si="18"/>
        <v>8.8981830259870307</v>
      </c>
      <c r="F30" s="7" t="s">
        <v>83</v>
      </c>
      <c r="G30" s="1">
        <v>5</v>
      </c>
      <c r="H30" s="9">
        <f t="shared" si="0"/>
        <v>12.854430975860801</v>
      </c>
      <c r="I30" s="9">
        <f t="shared" si="1"/>
        <v>286.00443097586077</v>
      </c>
      <c r="J30" s="9">
        <f t="shared" si="2"/>
        <v>8.6496454116242363E-2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140.61505990188186</v>
      </c>
      <c r="O30" s="9">
        <f t="shared" si="19"/>
        <v>47.932886793081508</v>
      </c>
      <c r="P30" s="9">
        <f t="shared" si="5"/>
        <v>4.146024743156814</v>
      </c>
      <c r="Q30" s="12">
        <f t="shared" si="6"/>
        <v>0.41460247431568142</v>
      </c>
      <c r="R30" s="9">
        <f t="shared" si="7"/>
        <v>4.0532094166666672</v>
      </c>
      <c r="S30" s="13">
        <f t="shared" si="8"/>
        <v>0.10228992181130571</v>
      </c>
      <c r="T30" s="2">
        <f t="shared" si="9"/>
        <v>0.34</v>
      </c>
      <c r="U30" s="14">
        <f t="shared" si="10"/>
        <v>3.4778573415843943E-2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4.7678573415843944E-2</v>
      </c>
      <c r="AR30" s="9">
        <f t="shared" si="14"/>
        <v>119.21204166666666</v>
      </c>
      <c r="AS30" s="1">
        <f t="shared" si="15"/>
        <v>0.1</v>
      </c>
      <c r="AT30" s="1">
        <f t="shared" si="16"/>
        <v>500</v>
      </c>
      <c r="AU30" s="1">
        <f t="shared" si="17"/>
        <v>1904093.1270200328</v>
      </c>
    </row>
    <row r="31" spans="1:47" x14ac:dyDescent="0.15">
      <c r="C31" s="7">
        <v>5</v>
      </c>
      <c r="D31" s="8">
        <v>13.9952137317277</v>
      </c>
      <c r="E31" s="10">
        <f t="shared" si="18"/>
        <v>12.854430975860801</v>
      </c>
      <c r="F31" s="7" t="s">
        <v>85</v>
      </c>
      <c r="G31" s="1">
        <v>6</v>
      </c>
      <c r="H31" s="9">
        <f t="shared" si="0"/>
        <v>13.9952137317277</v>
      </c>
      <c r="I31" s="9">
        <f t="shared" si="1"/>
        <v>287.14521373172767</v>
      </c>
      <c r="J31" s="9">
        <f t="shared" si="2"/>
        <v>9.9023344947359135E-2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84.31895621659136</v>
      </c>
      <c r="P31" s="9">
        <f t="shared" si="5"/>
        <v>8.3495450870367982</v>
      </c>
      <c r="Q31" s="12">
        <f t="shared" si="6"/>
        <v>0.83495450870367982</v>
      </c>
      <c r="R31" s="9">
        <f t="shared" si="7"/>
        <v>4.0532094166666672</v>
      </c>
      <c r="S31" s="13">
        <f t="shared" si="8"/>
        <v>0.20599836398049745</v>
      </c>
      <c r="T31" s="2">
        <f t="shared" si="9"/>
        <v>0.34</v>
      </c>
      <c r="U31" s="14">
        <f t="shared" si="10"/>
        <v>7.0039443753369138E-2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8.2939443753369133E-2</v>
      </c>
      <c r="AR31" s="9">
        <f t="shared" si="14"/>
        <v>119.21204166666666</v>
      </c>
      <c r="AS31" s="1">
        <f t="shared" si="15"/>
        <v>0.1</v>
      </c>
      <c r="AT31" s="1">
        <f t="shared" si="16"/>
        <v>500</v>
      </c>
      <c r="AU31" s="1">
        <f t="shared" si="17"/>
        <v>3312272.4422198273</v>
      </c>
    </row>
    <row r="32" spans="1:47" x14ac:dyDescent="0.15">
      <c r="C32" s="7">
        <v>6</v>
      </c>
      <c r="D32" s="8">
        <v>23.186968915235202</v>
      </c>
      <c r="E32" s="10">
        <f t="shared" si="18"/>
        <v>13.9952137317277</v>
      </c>
      <c r="F32" s="7" t="s">
        <v>83</v>
      </c>
      <c r="G32" s="1">
        <v>7</v>
      </c>
      <c r="H32" s="9">
        <f t="shared" si="0"/>
        <v>23.186968915235202</v>
      </c>
      <c r="I32" s="9">
        <f t="shared" si="1"/>
        <v>296.33696891523516</v>
      </c>
      <c r="J32" s="9">
        <f t="shared" si="2"/>
        <v>0.28347961178282532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116.50150529622123</v>
      </c>
      <c r="P32" s="9">
        <f t="shared" si="5"/>
        <v>33.025801493487563</v>
      </c>
      <c r="Q32" s="12">
        <f t="shared" si="6"/>
        <v>3.3025801493487563</v>
      </c>
      <c r="R32" s="9">
        <f t="shared" si="7"/>
        <v>4.0532094166666672</v>
      </c>
      <c r="S32" s="13">
        <f t="shared" si="8"/>
        <v>0.81480619673107746</v>
      </c>
      <c r="T32" s="2">
        <f t="shared" si="9"/>
        <v>0.34</v>
      </c>
      <c r="U32" s="14">
        <f t="shared" si="10"/>
        <v>0.27703410688856633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0.30268410688856634</v>
      </c>
      <c r="AR32" s="9">
        <f t="shared" si="14"/>
        <v>119.21204166666666</v>
      </c>
      <c r="AS32" s="1">
        <f t="shared" si="15"/>
        <v>0.1</v>
      </c>
      <c r="AT32" s="1">
        <f t="shared" si="16"/>
        <v>500</v>
      </c>
      <c r="AU32" s="1">
        <f t="shared" si="17"/>
        <v>12088002.771349583</v>
      </c>
    </row>
    <row r="33" spans="1:48" x14ac:dyDescent="0.15">
      <c r="C33" s="7">
        <v>7</v>
      </c>
      <c r="D33" s="8">
        <v>22.0387437949286</v>
      </c>
      <c r="E33" s="10">
        <f t="shared" si="18"/>
        <v>23.186968915235202</v>
      </c>
      <c r="F33" s="7" t="s">
        <v>83</v>
      </c>
      <c r="G33" s="1">
        <v>8</v>
      </c>
      <c r="H33" s="9">
        <f t="shared" si="0"/>
        <v>22.0387437949286</v>
      </c>
      <c r="I33" s="9">
        <f t="shared" si="1"/>
        <v>295.1887437949286</v>
      </c>
      <c r="J33" s="9">
        <f t="shared" si="2"/>
        <v>0.24946845064127129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124.00779796940031</v>
      </c>
      <c r="P33" s="9">
        <f t="shared" si="5"/>
        <v>30.936033226862087</v>
      </c>
      <c r="Q33" s="12">
        <f t="shared" si="6"/>
        <v>3.0936033226862087</v>
      </c>
      <c r="R33" s="9">
        <f t="shared" si="7"/>
        <v>4.0532094166666672</v>
      </c>
      <c r="S33" s="13">
        <f t="shared" si="8"/>
        <v>0.76324783761860693</v>
      </c>
      <c r="T33" s="2">
        <f t="shared" si="9"/>
        <v>0.34</v>
      </c>
      <c r="U33" s="14">
        <f t="shared" si="10"/>
        <v>0.2595042647903264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0.28515426479032641</v>
      </c>
      <c r="AR33" s="9">
        <f t="shared" si="14"/>
        <v>119.21204166666666</v>
      </c>
      <c r="AS33" s="1">
        <f t="shared" si="15"/>
        <v>0.1</v>
      </c>
      <c r="AT33" s="1">
        <f t="shared" si="16"/>
        <v>500</v>
      </c>
      <c r="AU33" s="1">
        <f t="shared" si="17"/>
        <v>11387930.402030051</v>
      </c>
    </row>
    <row r="34" spans="1:48" x14ac:dyDescent="0.15">
      <c r="C34" s="7">
        <v>8</v>
      </c>
      <c r="D34" s="8">
        <v>23.070731393155398</v>
      </c>
      <c r="E34" s="10">
        <f t="shared" si="18"/>
        <v>22.0387437949286</v>
      </c>
      <c r="F34" s="7" t="s">
        <v>83</v>
      </c>
      <c r="G34" s="1">
        <v>9</v>
      </c>
      <c r="H34" s="9">
        <f t="shared" si="0"/>
        <v>23.070731393155398</v>
      </c>
      <c r="I34" s="9">
        <f t="shared" si="1"/>
        <v>296.22073139315535</v>
      </c>
      <c r="J34" s="9">
        <f t="shared" si="2"/>
        <v>0.27984811271148613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133.60385890920489</v>
      </c>
      <c r="P34" s="9">
        <f t="shared" si="5"/>
        <v>37.38878776671266</v>
      </c>
      <c r="Q34" s="12">
        <f t="shared" si="6"/>
        <v>3.7388787766712661</v>
      </c>
      <c r="R34" s="9">
        <f t="shared" si="7"/>
        <v>4.0532094166666672</v>
      </c>
      <c r="S34" s="13">
        <f t="shared" si="8"/>
        <v>0.92244895151410544</v>
      </c>
      <c r="T34" s="2">
        <f t="shared" si="9"/>
        <v>0.34</v>
      </c>
      <c r="U34" s="14">
        <f t="shared" si="10"/>
        <v>0.31363264351479586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0.33928264351479587</v>
      </c>
      <c r="AR34" s="9">
        <f t="shared" si="14"/>
        <v>119.21204166666666</v>
      </c>
      <c r="AS34" s="1">
        <f t="shared" si="15"/>
        <v>0.1</v>
      </c>
      <c r="AT34" s="1">
        <f t="shared" si="16"/>
        <v>500</v>
      </c>
      <c r="AU34" s="1">
        <f t="shared" si="17"/>
        <v>13549603.172879992</v>
      </c>
    </row>
    <row r="35" spans="1:48" x14ac:dyDescent="0.15">
      <c r="C35" s="7">
        <v>9</v>
      </c>
      <c r="D35" s="8">
        <v>17.083054633819</v>
      </c>
      <c r="E35" s="10">
        <f t="shared" si="18"/>
        <v>23.070731393155398</v>
      </c>
      <c r="F35" s="7" t="s">
        <v>83</v>
      </c>
      <c r="G35" s="1">
        <v>10</v>
      </c>
      <c r="H35" s="9">
        <f t="shared" si="0"/>
        <v>17.083054633819</v>
      </c>
      <c r="I35" s="9">
        <f t="shared" si="1"/>
        <v>290.23305463381899</v>
      </c>
      <c r="J35" s="9">
        <f t="shared" si="2"/>
        <v>0.14204143715918627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136.7471653091589</v>
      </c>
      <c r="P35" s="9">
        <f t="shared" si="5"/>
        <v>19.423763887957751</v>
      </c>
      <c r="Q35" s="12">
        <f t="shared" si="6"/>
        <v>1.9423763887957752</v>
      </c>
      <c r="R35" s="9">
        <f t="shared" si="7"/>
        <v>4.0532094166666672</v>
      </c>
      <c r="S35" s="13">
        <f t="shared" si="8"/>
        <v>0.47921935165964674</v>
      </c>
      <c r="T35" s="2">
        <f t="shared" si="9"/>
        <v>0.34</v>
      </c>
      <c r="U35" s="14">
        <f t="shared" si="10"/>
        <v>0.1629345795642799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0.1885845795642799</v>
      </c>
      <c r="AR35" s="9">
        <f t="shared" si="14"/>
        <v>119.21204166666666</v>
      </c>
      <c r="AS35" s="1">
        <f t="shared" si="15"/>
        <v>0.1</v>
      </c>
      <c r="AT35" s="1">
        <f t="shared" si="16"/>
        <v>500</v>
      </c>
      <c r="AU35" s="1">
        <f t="shared" si="17"/>
        <v>7531320.1734970966</v>
      </c>
    </row>
    <row r="36" spans="1:48" x14ac:dyDescent="0.15">
      <c r="C36" s="7">
        <v>10</v>
      </c>
      <c r="D36" s="8">
        <v>12.7542582156949</v>
      </c>
      <c r="E36" s="10">
        <f t="shared" si="18"/>
        <v>17.083054633819</v>
      </c>
      <c r="F36" s="7" t="s">
        <v>83</v>
      </c>
      <c r="G36" s="1">
        <v>11</v>
      </c>
      <c r="H36" s="9">
        <f t="shared" si="0"/>
        <v>12.7542582156949</v>
      </c>
      <c r="I36" s="9">
        <f t="shared" si="1"/>
        <v>285.90425821569488</v>
      </c>
      <c r="J36" s="9">
        <f t="shared" si="2"/>
        <v>8.5470842951128737E-2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111.4572313501411</v>
      </c>
      <c r="O36" s="9">
        <f t="shared" si="19"/>
        <v>46.398264237726707</v>
      </c>
      <c r="P36" s="9">
        <f t="shared" si="5"/>
        <v>3.9656987558677121</v>
      </c>
      <c r="Q36" s="12">
        <f t="shared" si="6"/>
        <v>0.39656987558677126</v>
      </c>
      <c r="R36" s="9">
        <f t="shared" si="7"/>
        <v>4.0532094166666672</v>
      </c>
      <c r="S36" s="13">
        <f t="shared" si="8"/>
        <v>9.7840953876226738E-2</v>
      </c>
      <c r="T36" s="2">
        <f t="shared" si="9"/>
        <v>0.34</v>
      </c>
      <c r="U36" s="14">
        <f t="shared" si="10"/>
        <v>3.3265924317917091E-2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4.6165924317917093E-2</v>
      </c>
      <c r="AR36" s="9">
        <f t="shared" si="14"/>
        <v>119.21204166666666</v>
      </c>
      <c r="AS36" s="1">
        <f t="shared" si="15"/>
        <v>0.1</v>
      </c>
      <c r="AT36" s="1">
        <f t="shared" si="16"/>
        <v>500</v>
      </c>
      <c r="AU36" s="1">
        <f t="shared" si="17"/>
        <v>1843683.9212781838</v>
      </c>
    </row>
    <row r="37" spans="1:48" x14ac:dyDescent="0.15">
      <c r="C37" s="7">
        <v>11</v>
      </c>
      <c r="D37" s="8">
        <v>9.1060621148685694</v>
      </c>
      <c r="E37" s="10">
        <f t="shared" si="18"/>
        <v>12.7542582156949</v>
      </c>
      <c r="F37" s="7" t="s">
        <v>85</v>
      </c>
      <c r="G37" s="1">
        <v>12</v>
      </c>
      <c r="H37" s="9">
        <f t="shared" si="0"/>
        <v>9.1060621148685694</v>
      </c>
      <c r="I37" s="9">
        <f t="shared" si="1"/>
        <v>282.25606211486854</v>
      </c>
      <c r="J37" s="9">
        <f t="shared" si="2"/>
        <v>5.5036443336442066E-2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82.964659648525668</v>
      </c>
      <c r="P37" s="9">
        <f t="shared" si="5"/>
        <v>4.5660797896732843</v>
      </c>
      <c r="Q37" s="12">
        <f t="shared" si="6"/>
        <v>0.45660797896732847</v>
      </c>
      <c r="R37" s="9">
        <f t="shared" si="7"/>
        <v>4.0532094166666672</v>
      </c>
      <c r="S37" s="13">
        <f t="shared" si="8"/>
        <v>0.1126534388008108</v>
      </c>
      <c r="T37" s="2">
        <f t="shared" si="9"/>
        <v>0.34</v>
      </c>
      <c r="U37" s="14">
        <f t="shared" si="10"/>
        <v>3.8302169192275679E-2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5.120216919227568E-2</v>
      </c>
      <c r="AR37" s="9">
        <f t="shared" si="14"/>
        <v>119.21204166666666</v>
      </c>
      <c r="AS37" s="1">
        <f t="shared" si="15"/>
        <v>0.1</v>
      </c>
      <c r="AT37" s="1">
        <f t="shared" si="16"/>
        <v>500</v>
      </c>
      <c r="AU37" s="1">
        <f t="shared" si="17"/>
        <v>2044811.5676030505</v>
      </c>
      <c r="AV37" s="1">
        <f>SUM(AU26:AU37)</f>
        <v>60450112.51648175</v>
      </c>
    </row>
    <row r="38" spans="1:48" x14ac:dyDescent="0.15">
      <c r="C38" s="7">
        <v>12</v>
      </c>
      <c r="D38" s="8">
        <v>3.5311754516604101</v>
      </c>
      <c r="E38" s="10">
        <f t="shared" si="18"/>
        <v>9.1060621148685694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2.6996779897419398</v>
      </c>
      <c r="E42" s="7"/>
      <c r="F42" s="7"/>
      <c r="G42" s="1">
        <v>1</v>
      </c>
      <c r="H42" s="9">
        <f t="shared" ref="H42:H53" si="20">E43</f>
        <v>2.6996779897419398</v>
      </c>
      <c r="I42" s="9">
        <f t="shared" ref="I42:I53" si="21">H42+273.15</f>
        <v>275.84967798974191</v>
      </c>
      <c r="J42" s="9">
        <f t="shared" ref="J42:J53" si="22">EXP(($C$15*(I42-$C$13))/($C$16*I42*$C$13))</f>
        <v>2.4701084567865066E-2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1.4538132085974083</v>
      </c>
      <c r="Q42" s="12">
        <f t="shared" ref="Q42:Q53" si="26">P42*$B$44</f>
        <v>0.34891517006337797</v>
      </c>
      <c r="R42" s="9">
        <f t="shared" ref="R42:R53" si="27">L42*$B$44</f>
        <v>14.125500000000001</v>
      </c>
      <c r="S42" s="13">
        <f t="shared" ref="S42:S53" si="28">Q42/R42</f>
        <v>2.4701084567865062E-2</v>
      </c>
      <c r="T42" s="2">
        <f t="shared" ref="T42:T53" si="29">$B$43/100</f>
        <v>0.43</v>
      </c>
      <c r="U42" s="14">
        <f t="shared" ref="U42:U53" si="30">S42*T42</f>
        <v>1.0621466364181976E-2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1.9041466364181976E-2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75750</v>
      </c>
      <c r="AU42" s="1">
        <f t="shared" ref="AU42:AU53" si="38">AT42*10000*AS42*0.67*AR42*AQ42</f>
        <v>317463064.11141586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-0.44691066364062698</v>
      </c>
      <c r="E43" s="10">
        <f t="shared" ref="E43:E54" si="40">D42</f>
        <v>2.6996779897419398</v>
      </c>
      <c r="F43" s="7" t="s">
        <v>83</v>
      </c>
      <c r="G43" s="1">
        <v>2</v>
      </c>
      <c r="H43" s="9">
        <f t="shared" si="20"/>
        <v>-0.44691066364062698</v>
      </c>
      <c r="I43" s="9">
        <f t="shared" si="21"/>
        <v>272.70308933635937</v>
      </c>
      <c r="J43" s="9">
        <f t="shared" si="22"/>
        <v>1.6437528533496885E-2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116.2586867914026</v>
      </c>
      <c r="P43" s="9">
        <f t="shared" si="25"/>
        <v>1.9110054814005577</v>
      </c>
      <c r="Q43" s="12">
        <f t="shared" si="26"/>
        <v>0.45864131553613385</v>
      </c>
      <c r="R43" s="9">
        <f t="shared" si="27"/>
        <v>14.125500000000001</v>
      </c>
      <c r="S43" s="13">
        <f t="shared" si="28"/>
        <v>3.2469032284601171E-2</v>
      </c>
      <c r="T43" s="2">
        <f t="shared" si="29"/>
        <v>0.43</v>
      </c>
      <c r="U43" s="14">
        <f t="shared" si="30"/>
        <v>1.3961683882378503E-2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2.2381683882378503E-2</v>
      </c>
      <c r="AR43" s="9">
        <f t="shared" si="35"/>
        <v>136.875</v>
      </c>
      <c r="AS43" s="1">
        <f t="shared" si="36"/>
        <v>0.24</v>
      </c>
      <c r="AT43" s="1">
        <f t="shared" si="37"/>
        <v>75750</v>
      </c>
      <c r="AU43" s="1">
        <f t="shared" si="38"/>
        <v>373151826.09247631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3.8310558036748201</v>
      </c>
      <c r="E44" s="10">
        <f t="shared" si="40"/>
        <v>-0.44691066364062698</v>
      </c>
      <c r="F44" s="7" t="s">
        <v>83</v>
      </c>
      <c r="G44" s="1">
        <v>3</v>
      </c>
      <c r="H44" s="9">
        <f t="shared" si="20"/>
        <v>3.8310558036748201</v>
      </c>
      <c r="I44" s="9">
        <f t="shared" si="21"/>
        <v>276.98105580367479</v>
      </c>
      <c r="J44" s="9">
        <f t="shared" si="22"/>
        <v>2.8531986058689229E-2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173.20393131000205</v>
      </c>
      <c r="P44" s="9">
        <f t="shared" si="25"/>
        <v>4.9418521534471456</v>
      </c>
      <c r="Q44" s="12">
        <f t="shared" si="26"/>
        <v>1.1860445168273148</v>
      </c>
      <c r="R44" s="9">
        <f t="shared" si="27"/>
        <v>14.125500000000001</v>
      </c>
      <c r="S44" s="13">
        <f t="shared" si="28"/>
        <v>8.3964781199059479E-2</v>
      </c>
      <c r="T44" s="2">
        <f t="shared" si="29"/>
        <v>0.43</v>
      </c>
      <c r="U44" s="14">
        <f t="shared" si="30"/>
        <v>3.6104855915595577E-2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4.4524855915595574E-2</v>
      </c>
      <c r="AR44" s="9">
        <f t="shared" si="35"/>
        <v>136.875</v>
      </c>
      <c r="AS44" s="1">
        <f t="shared" si="36"/>
        <v>0.24</v>
      </c>
      <c r="AT44" s="1">
        <f t="shared" si="37"/>
        <v>75750</v>
      </c>
      <c r="AU44" s="1">
        <f t="shared" si="38"/>
        <v>742327135.82778287</v>
      </c>
    </row>
    <row r="45" spans="1:48" x14ac:dyDescent="0.15">
      <c r="C45" s="7">
        <v>3</v>
      </c>
      <c r="D45" s="7">
        <f t="shared" si="39"/>
        <v>8.8981830259870307</v>
      </c>
      <c r="E45" s="10">
        <f t="shared" si="40"/>
        <v>3.8310558036748201</v>
      </c>
      <c r="F45" s="7" t="s">
        <v>83</v>
      </c>
      <c r="G45" s="1">
        <v>4</v>
      </c>
      <c r="H45" s="9">
        <f t="shared" si="20"/>
        <v>8.8981830259870307</v>
      </c>
      <c r="I45" s="9">
        <f t="shared" si="21"/>
        <v>282.04818302598699</v>
      </c>
      <c r="J45" s="9">
        <f t="shared" si="22"/>
        <v>5.3654783649196312E-2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227.11832915655492</v>
      </c>
      <c r="P45" s="9">
        <f t="shared" si="25"/>
        <v>12.185984813661909</v>
      </c>
      <c r="Q45" s="12">
        <f t="shared" si="26"/>
        <v>2.9246363552788579</v>
      </c>
      <c r="R45" s="9">
        <f t="shared" si="27"/>
        <v>14.125500000000001</v>
      </c>
      <c r="S45" s="13">
        <f t="shared" si="28"/>
        <v>0.20704657217647926</v>
      </c>
      <c r="T45" s="2">
        <f t="shared" si="29"/>
        <v>0.43</v>
      </c>
      <c r="U45" s="14">
        <f t="shared" si="30"/>
        <v>8.9030026035886084E-2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9.7450026035886095E-2</v>
      </c>
      <c r="AR45" s="9">
        <f t="shared" si="35"/>
        <v>136.875</v>
      </c>
      <c r="AS45" s="1">
        <f t="shared" si="36"/>
        <v>0.24</v>
      </c>
      <c r="AT45" s="1">
        <f t="shared" si="37"/>
        <v>75750</v>
      </c>
      <c r="AU45" s="1">
        <f t="shared" si="38"/>
        <v>1624705958.6379025</v>
      </c>
    </row>
    <row r="46" spans="1:48" x14ac:dyDescent="0.15">
      <c r="C46" s="7">
        <v>4</v>
      </c>
      <c r="D46" s="7">
        <f t="shared" si="39"/>
        <v>12.854430975860801</v>
      </c>
      <c r="E46" s="10">
        <f t="shared" si="40"/>
        <v>8.8981830259870307</v>
      </c>
      <c r="F46" s="7" t="s">
        <v>83</v>
      </c>
      <c r="G46" s="1">
        <v>5</v>
      </c>
      <c r="H46" s="9">
        <f t="shared" si="20"/>
        <v>12.854430975860801</v>
      </c>
      <c r="I46" s="9">
        <f t="shared" si="21"/>
        <v>286.00443097586077</v>
      </c>
      <c r="J46" s="9">
        <f t="shared" si="22"/>
        <v>8.6496454116242363E-2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204.18572712574834</v>
      </c>
      <c r="O46" s="9">
        <f t="shared" si="41"/>
        <v>69.602867217144677</v>
      </c>
      <c r="P46" s="9">
        <f t="shared" si="25"/>
        <v>6.0204012106066642</v>
      </c>
      <c r="Q46" s="12">
        <f t="shared" si="26"/>
        <v>1.4448962905455993</v>
      </c>
      <c r="R46" s="9">
        <f t="shared" si="27"/>
        <v>14.125500000000001</v>
      </c>
      <c r="S46" s="13">
        <f t="shared" si="28"/>
        <v>0.10228992181130574</v>
      </c>
      <c r="T46" s="2">
        <f t="shared" si="29"/>
        <v>0.43</v>
      </c>
      <c r="U46" s="14">
        <f t="shared" si="30"/>
        <v>4.3984666378861469E-2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5.2404666378861466E-2</v>
      </c>
      <c r="AR46" s="9">
        <f t="shared" si="35"/>
        <v>136.875</v>
      </c>
      <c r="AS46" s="1">
        <f t="shared" si="36"/>
        <v>0.24</v>
      </c>
      <c r="AT46" s="1">
        <f t="shared" si="37"/>
        <v>75750</v>
      </c>
      <c r="AU46" s="1">
        <f t="shared" si="38"/>
        <v>873700882.28415525</v>
      </c>
    </row>
    <row r="47" spans="1:48" x14ac:dyDescent="0.15">
      <c r="C47" s="7">
        <v>5</v>
      </c>
      <c r="D47" s="7">
        <f t="shared" si="39"/>
        <v>13.9952137317277</v>
      </c>
      <c r="E47" s="10">
        <f t="shared" si="40"/>
        <v>12.854430975860801</v>
      </c>
      <c r="F47" s="7" t="s">
        <v>85</v>
      </c>
      <c r="G47" s="1">
        <v>6</v>
      </c>
      <c r="H47" s="9">
        <f t="shared" si="20"/>
        <v>13.9952137317277</v>
      </c>
      <c r="I47" s="9">
        <f t="shared" si="21"/>
        <v>287.14521373172767</v>
      </c>
      <c r="J47" s="9">
        <f t="shared" si="22"/>
        <v>9.9023344947359135E-2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122.43871600653803</v>
      </c>
      <c r="P47" s="9">
        <f t="shared" si="25"/>
        <v>12.124291210027158</v>
      </c>
      <c r="Q47" s="12">
        <f t="shared" si="26"/>
        <v>2.9098298904065176</v>
      </c>
      <c r="R47" s="9">
        <f t="shared" si="27"/>
        <v>14.125500000000001</v>
      </c>
      <c r="S47" s="13">
        <f t="shared" si="28"/>
        <v>0.20599836398049751</v>
      </c>
      <c r="T47" s="2">
        <f t="shared" si="29"/>
        <v>0.43</v>
      </c>
      <c r="U47" s="14">
        <f t="shared" si="30"/>
        <v>8.857929651161392E-2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9.6999296511613931E-2</v>
      </c>
      <c r="AR47" s="9">
        <f t="shared" si="35"/>
        <v>136.875</v>
      </c>
      <c r="AS47" s="1">
        <f t="shared" si="36"/>
        <v>0.24</v>
      </c>
      <c r="AT47" s="1">
        <f t="shared" si="37"/>
        <v>75750</v>
      </c>
      <c r="AU47" s="1">
        <f t="shared" si="38"/>
        <v>1617191307.5535679</v>
      </c>
    </row>
    <row r="48" spans="1:48" x14ac:dyDescent="0.15">
      <c r="C48" s="7">
        <v>6</v>
      </c>
      <c r="D48" s="7">
        <f t="shared" si="39"/>
        <v>23.186968915235202</v>
      </c>
      <c r="E48" s="10">
        <f t="shared" si="40"/>
        <v>13.9952137317277</v>
      </c>
      <c r="F48" s="7" t="s">
        <v>83</v>
      </c>
      <c r="G48" s="1">
        <v>7</v>
      </c>
      <c r="H48" s="9">
        <f t="shared" si="20"/>
        <v>23.186968915235202</v>
      </c>
      <c r="I48" s="9">
        <f t="shared" si="21"/>
        <v>296.33696891523516</v>
      </c>
      <c r="J48" s="9">
        <f t="shared" si="22"/>
        <v>0.28347961178282532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169.17067479651087</v>
      </c>
      <c r="P48" s="9">
        <f t="shared" si="25"/>
        <v>47.956437216353493</v>
      </c>
      <c r="Q48" s="12">
        <f t="shared" si="26"/>
        <v>11.509544931924838</v>
      </c>
      <c r="R48" s="9">
        <f t="shared" si="27"/>
        <v>14.125500000000001</v>
      </c>
      <c r="S48" s="13">
        <f t="shared" si="28"/>
        <v>0.81480619673107768</v>
      </c>
      <c r="T48" s="2">
        <f t="shared" si="29"/>
        <v>0.43</v>
      </c>
      <c r="U48" s="14">
        <f t="shared" si="30"/>
        <v>0.35036666459436339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0.36596666459436339</v>
      </c>
      <c r="AR48" s="9">
        <f t="shared" si="35"/>
        <v>136.875</v>
      </c>
      <c r="AS48" s="1">
        <f t="shared" si="36"/>
        <v>0.24</v>
      </c>
      <c r="AT48" s="1">
        <f t="shared" si="37"/>
        <v>75750</v>
      </c>
      <c r="AU48" s="1">
        <f t="shared" si="38"/>
        <v>6101468053.0751534</v>
      </c>
    </row>
    <row r="49" spans="1:48" x14ac:dyDescent="0.15">
      <c r="C49" s="7">
        <v>7</v>
      </c>
      <c r="D49" s="7">
        <f t="shared" si="39"/>
        <v>22.0387437949286</v>
      </c>
      <c r="E49" s="10">
        <f t="shared" si="40"/>
        <v>23.186968915235202</v>
      </c>
      <c r="F49" s="7" t="s">
        <v>83</v>
      </c>
      <c r="G49" s="1">
        <v>8</v>
      </c>
      <c r="H49" s="9">
        <f t="shared" si="20"/>
        <v>22.0387437949286</v>
      </c>
      <c r="I49" s="9">
        <f t="shared" si="21"/>
        <v>295.1887437949286</v>
      </c>
      <c r="J49" s="9">
        <f t="shared" si="22"/>
        <v>0.24946845064127129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180.07048758015736</v>
      </c>
      <c r="P49" s="9">
        <f t="shared" si="25"/>
        <v>44.921905542840143</v>
      </c>
      <c r="Q49" s="12">
        <f t="shared" si="26"/>
        <v>10.781257330281633</v>
      </c>
      <c r="R49" s="9">
        <f t="shared" si="27"/>
        <v>14.125500000000001</v>
      </c>
      <c r="S49" s="13">
        <f t="shared" si="28"/>
        <v>0.76324783761860693</v>
      </c>
      <c r="T49" s="2">
        <f t="shared" si="29"/>
        <v>0.43</v>
      </c>
      <c r="U49" s="14">
        <f t="shared" si="30"/>
        <v>0.32819657017600096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0.34379657017600096</v>
      </c>
      <c r="AR49" s="9">
        <f t="shared" si="35"/>
        <v>136.875</v>
      </c>
      <c r="AS49" s="1">
        <f t="shared" si="36"/>
        <v>0.24</v>
      </c>
      <c r="AT49" s="1">
        <f t="shared" si="37"/>
        <v>75750</v>
      </c>
      <c r="AU49" s="1">
        <f t="shared" si="38"/>
        <v>5731843888.0511847</v>
      </c>
    </row>
    <row r="50" spans="1:48" x14ac:dyDescent="0.15">
      <c r="C50" s="7">
        <v>8</v>
      </c>
      <c r="D50" s="7">
        <f t="shared" si="39"/>
        <v>23.070731393155398</v>
      </c>
      <c r="E50" s="10">
        <f t="shared" si="40"/>
        <v>22.0387437949286</v>
      </c>
      <c r="F50" s="7" t="s">
        <v>83</v>
      </c>
      <c r="G50" s="1">
        <v>9</v>
      </c>
      <c r="H50" s="9">
        <f t="shared" si="20"/>
        <v>23.070731393155398</v>
      </c>
      <c r="I50" s="9">
        <f t="shared" si="21"/>
        <v>296.22073139315535</v>
      </c>
      <c r="J50" s="9">
        <f t="shared" si="22"/>
        <v>0.27984811271148613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194.00483203731721</v>
      </c>
      <c r="P50" s="9">
        <f t="shared" si="25"/>
        <v>54.291886102552084</v>
      </c>
      <c r="Q50" s="12">
        <f t="shared" si="26"/>
        <v>13.0300526646125</v>
      </c>
      <c r="R50" s="9">
        <f t="shared" si="27"/>
        <v>14.125500000000001</v>
      </c>
      <c r="S50" s="13">
        <f t="shared" si="28"/>
        <v>0.92244895151410566</v>
      </c>
      <c r="T50" s="2">
        <f t="shared" si="29"/>
        <v>0.43</v>
      </c>
      <c r="U50" s="14">
        <f t="shared" si="30"/>
        <v>0.39665304915106542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0.41225304915106542</v>
      </c>
      <c r="AR50" s="9">
        <f t="shared" si="35"/>
        <v>136.875</v>
      </c>
      <c r="AS50" s="1">
        <f t="shared" si="36"/>
        <v>0.24</v>
      </c>
      <c r="AT50" s="1">
        <f t="shared" si="37"/>
        <v>75750</v>
      </c>
      <c r="AU50" s="1">
        <f t="shared" si="38"/>
        <v>6873163740.1074581</v>
      </c>
    </row>
    <row r="51" spans="1:48" x14ac:dyDescent="0.15">
      <c r="C51" s="7">
        <v>9</v>
      </c>
      <c r="D51" s="7">
        <f t="shared" si="39"/>
        <v>17.083054633819</v>
      </c>
      <c r="E51" s="10">
        <f t="shared" si="40"/>
        <v>23.070731393155398</v>
      </c>
      <c r="F51" s="7" t="s">
        <v>83</v>
      </c>
      <c r="G51" s="1">
        <v>10</v>
      </c>
      <c r="H51" s="9">
        <f t="shared" si="20"/>
        <v>17.083054633819</v>
      </c>
      <c r="I51" s="9">
        <f t="shared" si="21"/>
        <v>290.23305463381899</v>
      </c>
      <c r="J51" s="9">
        <f t="shared" si="22"/>
        <v>0.14204143715918627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198.5691959347651</v>
      </c>
      <c r="P51" s="9">
        <f t="shared" si="25"/>
        <v>28.205053966118083</v>
      </c>
      <c r="Q51" s="12">
        <f t="shared" si="26"/>
        <v>6.7692129518683393</v>
      </c>
      <c r="R51" s="9">
        <f t="shared" si="27"/>
        <v>14.125500000000001</v>
      </c>
      <c r="S51" s="13">
        <f t="shared" si="28"/>
        <v>0.47921935165964669</v>
      </c>
      <c r="T51" s="2">
        <f t="shared" si="29"/>
        <v>0.43</v>
      </c>
      <c r="U51" s="14">
        <f t="shared" si="30"/>
        <v>0.20606432121364807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0.22166432121364804</v>
      </c>
      <c r="AR51" s="9">
        <f t="shared" si="35"/>
        <v>136.875</v>
      </c>
      <c r="AS51" s="1">
        <f t="shared" si="36"/>
        <v>0.24</v>
      </c>
      <c r="AT51" s="1">
        <f t="shared" si="37"/>
        <v>75750</v>
      </c>
      <c r="AU51" s="1">
        <f t="shared" si="38"/>
        <v>3695631064.8969784</v>
      </c>
    </row>
    <row r="52" spans="1:48" x14ac:dyDescent="0.15">
      <c r="C52" s="7">
        <v>10</v>
      </c>
      <c r="D52" s="7">
        <f t="shared" si="39"/>
        <v>12.7542582156949</v>
      </c>
      <c r="E52" s="10">
        <f t="shared" si="40"/>
        <v>17.083054633819</v>
      </c>
      <c r="F52" s="7" t="s">
        <v>83</v>
      </c>
      <c r="G52" s="1">
        <v>11</v>
      </c>
      <c r="H52" s="9">
        <f t="shared" si="20"/>
        <v>12.7542582156949</v>
      </c>
      <c r="I52" s="9">
        <f t="shared" si="21"/>
        <v>285.90425821569488</v>
      </c>
      <c r="J52" s="9">
        <f t="shared" si="22"/>
        <v>8.5470842951128737E-2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161.84593487021468</v>
      </c>
      <c r="O52" s="9">
        <f t="shared" si="41"/>
        <v>67.374457098432345</v>
      </c>
      <c r="P52" s="9">
        <f t="shared" si="25"/>
        <v>5.7585516415776716</v>
      </c>
      <c r="Q52" s="12">
        <f t="shared" si="26"/>
        <v>1.3820523939786411</v>
      </c>
      <c r="R52" s="9">
        <f t="shared" si="27"/>
        <v>14.125500000000001</v>
      </c>
      <c r="S52" s="13">
        <f t="shared" si="28"/>
        <v>9.7840953876226752E-2</v>
      </c>
      <c r="T52" s="2">
        <f t="shared" si="29"/>
        <v>0.43</v>
      </c>
      <c r="U52" s="14">
        <f t="shared" si="30"/>
        <v>4.2071610166777504E-2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5.0491610166777501E-2</v>
      </c>
      <c r="AR52" s="9">
        <f t="shared" si="35"/>
        <v>136.875</v>
      </c>
      <c r="AS52" s="1">
        <f t="shared" si="36"/>
        <v>0.24</v>
      </c>
      <c r="AT52" s="1">
        <f t="shared" si="37"/>
        <v>75750</v>
      </c>
      <c r="AU52" s="1">
        <f t="shared" si="38"/>
        <v>841806033.67900968</v>
      </c>
    </row>
    <row r="53" spans="1:48" x14ac:dyDescent="0.15">
      <c r="C53" s="7">
        <v>11</v>
      </c>
      <c r="D53" s="7">
        <f t="shared" si="39"/>
        <v>9.1060621148685694</v>
      </c>
      <c r="E53" s="10">
        <f t="shared" si="40"/>
        <v>12.7542582156949</v>
      </c>
      <c r="F53" s="7" t="s">
        <v>85</v>
      </c>
      <c r="G53" s="1">
        <v>12</v>
      </c>
      <c r="H53" s="9">
        <f t="shared" si="20"/>
        <v>9.1060621148685694</v>
      </c>
      <c r="I53" s="9">
        <f t="shared" si="21"/>
        <v>282.25606211486854</v>
      </c>
      <c r="J53" s="9">
        <f t="shared" si="22"/>
        <v>5.5036443336442066E-2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120.47215545685468</v>
      </c>
      <c r="P53" s="9">
        <f t="shared" si="25"/>
        <v>6.6303589574202224</v>
      </c>
      <c r="Q53" s="12">
        <f t="shared" si="26"/>
        <v>1.5912861497808533</v>
      </c>
      <c r="R53" s="9">
        <f t="shared" si="27"/>
        <v>14.125500000000001</v>
      </c>
      <c r="S53" s="13">
        <f t="shared" si="28"/>
        <v>0.11265343880081082</v>
      </c>
      <c r="T53" s="2">
        <f t="shared" si="29"/>
        <v>0.43</v>
      </c>
      <c r="U53" s="14">
        <f t="shared" si="30"/>
        <v>4.844097868434865E-2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5.6860978684348647E-2</v>
      </c>
      <c r="AR53" s="9">
        <f t="shared" si="35"/>
        <v>136.875</v>
      </c>
      <c r="AS53" s="1">
        <f t="shared" si="36"/>
        <v>0.24</v>
      </c>
      <c r="AT53" s="1">
        <f t="shared" si="37"/>
        <v>75750</v>
      </c>
      <c r="AU53" s="1">
        <f t="shared" si="38"/>
        <v>947997395.59252739</v>
      </c>
      <c r="AV53" s="1">
        <f>SUM(AU42:AU53)</f>
        <v>29740450349.909615</v>
      </c>
    </row>
    <row r="54" spans="1:48" x14ac:dyDescent="0.15">
      <c r="C54" s="7">
        <v>12</v>
      </c>
      <c r="D54" s="7">
        <f t="shared" si="39"/>
        <v>3.5311754516604101</v>
      </c>
      <c r="E54" s="10">
        <f t="shared" si="40"/>
        <v>9.1060621148685694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2.6996779897419398</v>
      </c>
      <c r="E58" s="7"/>
      <c r="F58" s="7"/>
      <c r="G58" s="1">
        <v>1</v>
      </c>
      <c r="H58" s="9">
        <f t="shared" ref="H58:H69" si="42">E59</f>
        <v>2.6996779897419398</v>
      </c>
      <c r="I58" s="9">
        <f t="shared" ref="I58:I69" si="43">H58+273.15</f>
        <v>275.84967798974191</v>
      </c>
      <c r="J58" s="9">
        <f t="shared" ref="J58:J69" si="44">EXP(($C$15*(I58-$C$13))/($C$16*I58*$C$13))</f>
        <v>2.4701084567865066E-2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2.464344870387338E-3</v>
      </c>
      <c r="Q58" s="12">
        <f t="shared" ref="Q58:Q69" si="48">P58*$B$60</f>
        <v>4.6822552537359425E-4</v>
      </c>
      <c r="R58" s="9">
        <f t="shared" ref="R58:R69" si="49">L58*$B$60</f>
        <v>1.8955666666666669E-2</v>
      </c>
      <c r="S58" s="13">
        <f t="shared" ref="S58:S69" si="50">Q58/R58</f>
        <v>2.4701084567865062E-2</v>
      </c>
      <c r="T58" s="2">
        <f t="shared" ref="T58:T69" si="51">$B$59/100</f>
        <v>0.01</v>
      </c>
      <c r="U58" s="14">
        <f t="shared" ref="U58:U69" si="52">S58*T58</f>
        <v>2.4701084567865062E-4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1.2247010845678651E-2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88416.666666666672</v>
      </c>
      <c r="AU58" s="1">
        <f t="shared" ref="AU58:AU69" si="59">AT58*10000*AS58*0.67*AR58*AQ58</f>
        <v>13752387.662685275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-0.44691066364062698</v>
      </c>
      <c r="E59" s="10">
        <f t="shared" ref="E59:E70" si="61">D58</f>
        <v>2.6996779897419398</v>
      </c>
      <c r="F59" s="7" t="s">
        <v>83</v>
      </c>
      <c r="G59" s="1">
        <v>2</v>
      </c>
      <c r="H59" s="9">
        <f t="shared" si="42"/>
        <v>-0.44691066364062698</v>
      </c>
      <c r="I59" s="9">
        <f t="shared" si="43"/>
        <v>272.70308933635937</v>
      </c>
      <c r="J59" s="9">
        <f t="shared" si="44"/>
        <v>1.6437528533496885E-2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0.19706898846294602</v>
      </c>
      <c r="P59" s="9">
        <f t="shared" si="47"/>
        <v>3.2393271209270437E-3</v>
      </c>
      <c r="Q59" s="12">
        <f t="shared" si="48"/>
        <v>6.1547215297613831E-4</v>
      </c>
      <c r="R59" s="9">
        <f t="shared" si="49"/>
        <v>1.8955666666666669E-2</v>
      </c>
      <c r="S59" s="13">
        <f t="shared" si="50"/>
        <v>3.2469032284601171E-2</v>
      </c>
      <c r="T59" s="2">
        <f t="shared" si="51"/>
        <v>0.01</v>
      </c>
      <c r="U59" s="14">
        <f t="shared" si="52"/>
        <v>3.2469032284601173E-4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1.2324690322846011E-2</v>
      </c>
      <c r="AR59" s="9">
        <f t="shared" si="56"/>
        <v>9.9766666666666666</v>
      </c>
      <c r="AS59" s="1">
        <f t="shared" si="57"/>
        <v>0.19</v>
      </c>
      <c r="AT59" s="1">
        <f t="shared" si="58"/>
        <v>88416.666666666672</v>
      </c>
      <c r="AU59" s="1">
        <f t="shared" si="59"/>
        <v>13839615.337821791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3.8310558036748201</v>
      </c>
      <c r="E60" s="10">
        <f t="shared" si="61"/>
        <v>-0.44691066364062698</v>
      </c>
      <c r="F60" s="7" t="s">
        <v>83</v>
      </c>
      <c r="G60" s="1">
        <v>3</v>
      </c>
      <c r="H60" s="9">
        <f t="shared" si="42"/>
        <v>3.8310558036748201</v>
      </c>
      <c r="I60" s="9">
        <f t="shared" si="43"/>
        <v>276.98105580367479</v>
      </c>
      <c r="J60" s="9">
        <f t="shared" si="44"/>
        <v>2.8531986058689229E-2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0.29359632800868563</v>
      </c>
      <c r="P60" s="9">
        <f t="shared" si="47"/>
        <v>8.3768863376261684E-3</v>
      </c>
      <c r="Q60" s="12">
        <f t="shared" si="48"/>
        <v>1.5916084041489721E-3</v>
      </c>
      <c r="R60" s="9">
        <f t="shared" si="49"/>
        <v>1.8955666666666669E-2</v>
      </c>
      <c r="S60" s="13">
        <f t="shared" si="50"/>
        <v>8.3964781199059479E-2</v>
      </c>
      <c r="T60" s="2">
        <f t="shared" si="51"/>
        <v>0.01</v>
      </c>
      <c r="U60" s="14">
        <f t="shared" si="52"/>
        <v>8.3964781199059478E-4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1.2839647811990595E-2</v>
      </c>
      <c r="AR60" s="9">
        <f t="shared" si="56"/>
        <v>9.9766666666666666</v>
      </c>
      <c r="AS60" s="1">
        <f t="shared" si="57"/>
        <v>0.19</v>
      </c>
      <c r="AT60" s="1">
        <f t="shared" si="58"/>
        <v>88416.666666666672</v>
      </c>
      <c r="AU60" s="1">
        <f t="shared" si="59"/>
        <v>14417870.318547821</v>
      </c>
    </row>
    <row r="61" spans="1:48" x14ac:dyDescent="0.15">
      <c r="C61" s="7">
        <v>3</v>
      </c>
      <c r="D61" s="7">
        <f t="shared" si="60"/>
        <v>8.8981830259870307</v>
      </c>
      <c r="E61" s="10">
        <f t="shared" si="61"/>
        <v>3.8310558036748201</v>
      </c>
      <c r="F61" s="7" t="s">
        <v>83</v>
      </c>
      <c r="G61" s="1">
        <v>4</v>
      </c>
      <c r="H61" s="9">
        <f t="shared" si="42"/>
        <v>8.8981830259870307</v>
      </c>
      <c r="I61" s="9">
        <f t="shared" si="43"/>
        <v>282.04818302598699</v>
      </c>
      <c r="J61" s="9">
        <f t="shared" si="44"/>
        <v>5.3654783649196312E-2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0.38498610833772612</v>
      </c>
      <c r="P61" s="9">
        <f t="shared" si="47"/>
        <v>2.0656346350806747E-2</v>
      </c>
      <c r="Q61" s="12">
        <f t="shared" si="48"/>
        <v>3.9247058066532821E-3</v>
      </c>
      <c r="R61" s="9">
        <f t="shared" si="49"/>
        <v>1.8955666666666669E-2</v>
      </c>
      <c r="S61" s="13">
        <f t="shared" si="50"/>
        <v>0.20704657217647923</v>
      </c>
      <c r="T61" s="2">
        <f t="shared" si="51"/>
        <v>0.01</v>
      </c>
      <c r="U61" s="14">
        <f t="shared" si="52"/>
        <v>2.0704657217647925E-3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1.4070465721764793E-2</v>
      </c>
      <c r="AR61" s="9">
        <f t="shared" si="56"/>
        <v>9.9766666666666666</v>
      </c>
      <c r="AS61" s="1">
        <f t="shared" si="57"/>
        <v>0.19</v>
      </c>
      <c r="AT61" s="1">
        <f t="shared" si="58"/>
        <v>88416.666666666672</v>
      </c>
      <c r="AU61" s="1">
        <f t="shared" si="59"/>
        <v>15799977.777313018</v>
      </c>
    </row>
    <row r="62" spans="1:48" x14ac:dyDescent="0.15">
      <c r="C62" s="7">
        <v>4</v>
      </c>
      <c r="D62" s="7">
        <f t="shared" si="60"/>
        <v>12.854430975860801</v>
      </c>
      <c r="E62" s="10">
        <f t="shared" si="61"/>
        <v>8.8981830259870307</v>
      </c>
      <c r="F62" s="7" t="s">
        <v>83</v>
      </c>
      <c r="G62" s="1">
        <v>5</v>
      </c>
      <c r="H62" s="9">
        <f t="shared" si="42"/>
        <v>12.854430975860801</v>
      </c>
      <c r="I62" s="9">
        <f t="shared" si="43"/>
        <v>286.00443097586077</v>
      </c>
      <c r="J62" s="9">
        <f t="shared" si="44"/>
        <v>8.6496454116242363E-2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0.3461132738875734</v>
      </c>
      <c r="O62" s="9">
        <f t="shared" si="62"/>
        <v>0.11798315476601262</v>
      </c>
      <c r="P62" s="9">
        <f t="shared" si="47"/>
        <v>1.0205124532707933E-2</v>
      </c>
      <c r="Q62" s="12">
        <f t="shared" si="48"/>
        <v>1.9389736612145073E-3</v>
      </c>
      <c r="R62" s="9">
        <f t="shared" si="49"/>
        <v>1.8955666666666669E-2</v>
      </c>
      <c r="S62" s="13">
        <f t="shared" si="50"/>
        <v>0.1022899218113057</v>
      </c>
      <c r="T62" s="2">
        <f t="shared" si="51"/>
        <v>0.01</v>
      </c>
      <c r="U62" s="14">
        <f t="shared" si="52"/>
        <v>1.022899218113057E-3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1.3022899218113056E-2</v>
      </c>
      <c r="AR62" s="9">
        <f t="shared" si="56"/>
        <v>9.9766666666666666</v>
      </c>
      <c r="AS62" s="1">
        <f t="shared" si="57"/>
        <v>0.19</v>
      </c>
      <c r="AT62" s="1">
        <f t="shared" si="58"/>
        <v>88416.666666666672</v>
      </c>
      <c r="AU62" s="1">
        <f t="shared" si="59"/>
        <v>14623646.602122966</v>
      </c>
    </row>
    <row r="63" spans="1:48" x14ac:dyDescent="0.15">
      <c r="C63" s="7">
        <v>5</v>
      </c>
      <c r="D63" s="7">
        <f t="shared" si="60"/>
        <v>13.9952137317277</v>
      </c>
      <c r="E63" s="10">
        <f t="shared" si="61"/>
        <v>12.854430975860801</v>
      </c>
      <c r="F63" s="7" t="s">
        <v>85</v>
      </c>
      <c r="G63" s="1">
        <v>6</v>
      </c>
      <c r="H63" s="9">
        <f t="shared" si="42"/>
        <v>13.9952137317277</v>
      </c>
      <c r="I63" s="9">
        <f t="shared" si="43"/>
        <v>287.14521373172767</v>
      </c>
      <c r="J63" s="9">
        <f t="shared" si="44"/>
        <v>9.9023344947359135E-2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0.20754469689997135</v>
      </c>
      <c r="P63" s="9">
        <f t="shared" si="47"/>
        <v>2.0551770113120961E-2</v>
      </c>
      <c r="Q63" s="12">
        <f t="shared" si="48"/>
        <v>3.9048363214929825E-3</v>
      </c>
      <c r="R63" s="9">
        <f t="shared" si="49"/>
        <v>1.8955666666666669E-2</v>
      </c>
      <c r="S63" s="13">
        <f t="shared" si="50"/>
        <v>0.2059983639804974</v>
      </c>
      <c r="T63" s="2">
        <f t="shared" si="51"/>
        <v>0.01</v>
      </c>
      <c r="U63" s="14">
        <f t="shared" si="52"/>
        <v>2.0599836398049738E-3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1.4059983639804974E-2</v>
      </c>
      <c r="AR63" s="9">
        <f t="shared" si="56"/>
        <v>9.9766666666666666</v>
      </c>
      <c r="AS63" s="1">
        <f t="shared" si="57"/>
        <v>0.19</v>
      </c>
      <c r="AT63" s="1">
        <f t="shared" si="58"/>
        <v>88416.666666666672</v>
      </c>
      <c r="AU63" s="1">
        <f t="shared" si="59"/>
        <v>15788207.2598831</v>
      </c>
    </row>
    <row r="64" spans="1:48" x14ac:dyDescent="0.15">
      <c r="C64" s="7">
        <v>6</v>
      </c>
      <c r="D64" s="7">
        <f t="shared" si="60"/>
        <v>23.186968915235202</v>
      </c>
      <c r="E64" s="10">
        <f t="shared" si="61"/>
        <v>13.9952137317277</v>
      </c>
      <c r="F64" s="7" t="s">
        <v>83</v>
      </c>
      <c r="G64" s="1">
        <v>7</v>
      </c>
      <c r="H64" s="9">
        <f t="shared" si="42"/>
        <v>23.186968915235202</v>
      </c>
      <c r="I64" s="9">
        <f t="shared" si="43"/>
        <v>296.33696891523516</v>
      </c>
      <c r="J64" s="9">
        <f t="shared" si="44"/>
        <v>0.28347961178282532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0.28675959345351704</v>
      </c>
      <c r="P64" s="9">
        <f t="shared" si="47"/>
        <v>8.1290498227203828E-2</v>
      </c>
      <c r="Q64" s="12">
        <f t="shared" si="48"/>
        <v>1.5445194663168727E-2</v>
      </c>
      <c r="R64" s="9">
        <f t="shared" si="49"/>
        <v>1.8955666666666669E-2</v>
      </c>
      <c r="S64" s="13">
        <f t="shared" si="50"/>
        <v>0.81480619673107735</v>
      </c>
      <c r="T64" s="2">
        <f t="shared" si="51"/>
        <v>0.01</v>
      </c>
      <c r="U64" s="14">
        <f t="shared" si="52"/>
        <v>8.148061967310773E-3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2.8248061967310771E-2</v>
      </c>
      <c r="AR64" s="9">
        <f t="shared" si="56"/>
        <v>9.9766666666666666</v>
      </c>
      <c r="AS64" s="1">
        <f t="shared" si="57"/>
        <v>0.19</v>
      </c>
      <c r="AT64" s="1">
        <f t="shared" si="58"/>
        <v>88416.666666666672</v>
      </c>
      <c r="AU64" s="1">
        <f t="shared" si="59"/>
        <v>31720254.337088961</v>
      </c>
    </row>
    <row r="65" spans="1:48" x14ac:dyDescent="0.15">
      <c r="C65" s="7">
        <v>7</v>
      </c>
      <c r="D65" s="7">
        <f t="shared" si="60"/>
        <v>22.0387437949286</v>
      </c>
      <c r="E65" s="10">
        <f t="shared" si="61"/>
        <v>23.186968915235202</v>
      </c>
      <c r="F65" s="7" t="s">
        <v>83</v>
      </c>
      <c r="G65" s="1">
        <v>8</v>
      </c>
      <c r="H65" s="9">
        <f t="shared" si="42"/>
        <v>22.0387437949286</v>
      </c>
      <c r="I65" s="9">
        <f t="shared" si="43"/>
        <v>295.1887437949286</v>
      </c>
      <c r="J65" s="9">
        <f t="shared" si="44"/>
        <v>0.24946845064127129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0.30523576189297985</v>
      </c>
      <c r="P65" s="9">
        <f t="shared" si="47"/>
        <v>7.6146692599749682E-2</v>
      </c>
      <c r="Q65" s="12">
        <f t="shared" si="48"/>
        <v>1.446787159395244E-2</v>
      </c>
      <c r="R65" s="9">
        <f t="shared" si="49"/>
        <v>1.8955666666666669E-2</v>
      </c>
      <c r="S65" s="13">
        <f t="shared" si="50"/>
        <v>0.76324783761860682</v>
      </c>
      <c r="T65" s="2">
        <f t="shared" si="51"/>
        <v>0.01</v>
      </c>
      <c r="U65" s="14">
        <f t="shared" si="52"/>
        <v>7.6324783761860682E-3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2.7732478376186066E-2</v>
      </c>
      <c r="AR65" s="9">
        <f t="shared" si="56"/>
        <v>9.9766666666666666</v>
      </c>
      <c r="AS65" s="1">
        <f t="shared" si="57"/>
        <v>0.19</v>
      </c>
      <c r="AT65" s="1">
        <f t="shared" si="58"/>
        <v>88416.666666666672</v>
      </c>
      <c r="AU65" s="1">
        <f t="shared" si="59"/>
        <v>31141296.295244146</v>
      </c>
    </row>
    <row r="66" spans="1:48" x14ac:dyDescent="0.15">
      <c r="C66" s="7">
        <v>8</v>
      </c>
      <c r="D66" s="7">
        <f t="shared" si="60"/>
        <v>23.070731393155398</v>
      </c>
      <c r="E66" s="10">
        <f t="shared" si="61"/>
        <v>22.0387437949286</v>
      </c>
      <c r="F66" s="7" t="s">
        <v>83</v>
      </c>
      <c r="G66" s="1">
        <v>9</v>
      </c>
      <c r="H66" s="9">
        <f t="shared" si="42"/>
        <v>23.070731393155398</v>
      </c>
      <c r="I66" s="9">
        <f t="shared" si="43"/>
        <v>296.22073139315535</v>
      </c>
      <c r="J66" s="9">
        <f t="shared" si="44"/>
        <v>0.27984811271148613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0.32885573595989681</v>
      </c>
      <c r="P66" s="9">
        <f t="shared" si="47"/>
        <v>9.2029657062723924E-2</v>
      </c>
      <c r="Q66" s="12">
        <f t="shared" si="48"/>
        <v>1.7485634841917546E-2</v>
      </c>
      <c r="R66" s="9">
        <f t="shared" si="49"/>
        <v>1.8955666666666669E-2</v>
      </c>
      <c r="S66" s="13">
        <f t="shared" si="50"/>
        <v>0.92244895151410533</v>
      </c>
      <c r="T66" s="2">
        <f t="shared" si="51"/>
        <v>0.01</v>
      </c>
      <c r="U66" s="14">
        <f t="shared" si="52"/>
        <v>9.2244895151410537E-3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2.9324489515141054E-2</v>
      </c>
      <c r="AR66" s="9">
        <f t="shared" si="56"/>
        <v>9.9766666666666666</v>
      </c>
      <c r="AS66" s="1">
        <f t="shared" si="57"/>
        <v>0.19</v>
      </c>
      <c r="AT66" s="1">
        <f t="shared" si="58"/>
        <v>88416.666666666672</v>
      </c>
      <c r="AU66" s="1">
        <f t="shared" si="59"/>
        <v>32928994.095311608</v>
      </c>
    </row>
    <row r="67" spans="1:48" x14ac:dyDescent="0.15">
      <c r="C67" s="7">
        <v>9</v>
      </c>
      <c r="D67" s="7">
        <f t="shared" si="60"/>
        <v>17.083054633819</v>
      </c>
      <c r="E67" s="10">
        <f t="shared" si="61"/>
        <v>23.070731393155398</v>
      </c>
      <c r="F67" s="7" t="s">
        <v>83</v>
      </c>
      <c r="G67" s="1">
        <v>10</v>
      </c>
      <c r="H67" s="9">
        <f t="shared" si="42"/>
        <v>17.083054633819</v>
      </c>
      <c r="I67" s="9">
        <f t="shared" si="43"/>
        <v>290.23305463381899</v>
      </c>
      <c r="J67" s="9">
        <f t="shared" si="44"/>
        <v>0.14204143715918627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0.33659274556383956</v>
      </c>
      <c r="P67" s="9">
        <f t="shared" si="47"/>
        <v>4.7810117317244091E-2</v>
      </c>
      <c r="Q67" s="12">
        <f t="shared" si="48"/>
        <v>9.0839222902763771E-3</v>
      </c>
      <c r="R67" s="9">
        <f t="shared" si="49"/>
        <v>1.8955666666666669E-2</v>
      </c>
      <c r="S67" s="13">
        <f t="shared" si="50"/>
        <v>0.47921935165964669</v>
      </c>
      <c r="T67" s="2">
        <f t="shared" si="51"/>
        <v>0.01</v>
      </c>
      <c r="U67" s="14">
        <f t="shared" si="52"/>
        <v>4.7921935165964671E-3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2.4892193516596467E-2</v>
      </c>
      <c r="AR67" s="9">
        <f t="shared" si="56"/>
        <v>9.9766666666666666</v>
      </c>
      <c r="AS67" s="1">
        <f t="shared" si="57"/>
        <v>0.19</v>
      </c>
      <c r="AT67" s="1">
        <f t="shared" si="58"/>
        <v>88416.666666666672</v>
      </c>
      <c r="AU67" s="1">
        <f t="shared" si="59"/>
        <v>27951889.593990646</v>
      </c>
    </row>
    <row r="68" spans="1:48" x14ac:dyDescent="0.15">
      <c r="C68" s="7">
        <v>10</v>
      </c>
      <c r="D68" s="7">
        <f t="shared" si="60"/>
        <v>12.7542582156949</v>
      </c>
      <c r="E68" s="10">
        <f t="shared" si="61"/>
        <v>17.083054633819</v>
      </c>
      <c r="F68" s="7" t="s">
        <v>83</v>
      </c>
      <c r="G68" s="1">
        <v>11</v>
      </c>
      <c r="H68" s="9">
        <f t="shared" si="42"/>
        <v>12.7542582156949</v>
      </c>
      <c r="I68" s="9">
        <f t="shared" si="43"/>
        <v>285.90425821569488</v>
      </c>
      <c r="J68" s="9">
        <f t="shared" si="44"/>
        <v>8.5470842951128737E-2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0.27434349683426568</v>
      </c>
      <c r="O68" s="9">
        <f t="shared" si="62"/>
        <v>0.11420579807899645</v>
      </c>
      <c r="P68" s="9">
        <f t="shared" si="47"/>
        <v>9.7612658317182254E-3</v>
      </c>
      <c r="Q68" s="12">
        <f t="shared" si="48"/>
        <v>1.8546405080264628E-3</v>
      </c>
      <c r="R68" s="9">
        <f t="shared" si="49"/>
        <v>1.8955666666666669E-2</v>
      </c>
      <c r="S68" s="13">
        <f t="shared" si="50"/>
        <v>9.7840953876226766E-2</v>
      </c>
      <c r="T68" s="2">
        <f t="shared" si="51"/>
        <v>0.01</v>
      </c>
      <c r="U68" s="14">
        <f t="shared" si="52"/>
        <v>9.7840953876226762E-4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1.2978409538762267E-2</v>
      </c>
      <c r="AR68" s="9">
        <f t="shared" si="56"/>
        <v>9.9766666666666666</v>
      </c>
      <c r="AS68" s="1">
        <f t="shared" si="57"/>
        <v>0.19</v>
      </c>
      <c r="AT68" s="1">
        <f t="shared" si="58"/>
        <v>88416.666666666672</v>
      </c>
      <c r="AU68" s="1">
        <f t="shared" si="59"/>
        <v>14573688.344950644</v>
      </c>
    </row>
    <row r="69" spans="1:48" x14ac:dyDescent="0.15">
      <c r="C69" s="7">
        <v>11</v>
      </c>
      <c r="D69" s="7">
        <f t="shared" si="60"/>
        <v>9.1060621148685694</v>
      </c>
      <c r="E69" s="10">
        <f t="shared" si="61"/>
        <v>12.7542582156949</v>
      </c>
      <c r="F69" s="7" t="s">
        <v>85</v>
      </c>
      <c r="G69" s="1">
        <v>12</v>
      </c>
      <c r="H69" s="9">
        <f t="shared" si="42"/>
        <v>9.1060621148685694</v>
      </c>
      <c r="I69" s="9">
        <f t="shared" si="43"/>
        <v>282.25606211486854</v>
      </c>
      <c r="J69" s="9">
        <f t="shared" si="44"/>
        <v>5.5036443336442066E-2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0.2042111989139449</v>
      </c>
      <c r="P69" s="9">
        <f t="shared" si="47"/>
        <v>1.1239058077694227E-2</v>
      </c>
      <c r="Q69" s="12">
        <f t="shared" si="48"/>
        <v>2.1354210347619032E-3</v>
      </c>
      <c r="R69" s="9">
        <f t="shared" si="49"/>
        <v>1.8955666666666669E-2</v>
      </c>
      <c r="S69" s="13">
        <f t="shared" si="50"/>
        <v>0.11265343880081082</v>
      </c>
      <c r="T69" s="2">
        <f t="shared" si="51"/>
        <v>0.01</v>
      </c>
      <c r="U69" s="14">
        <f t="shared" si="52"/>
        <v>1.1265343880081083E-3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1.3126534388008109E-2</v>
      </c>
      <c r="AR69" s="9">
        <f t="shared" si="56"/>
        <v>9.9766666666666666</v>
      </c>
      <c r="AS69" s="1">
        <f t="shared" si="57"/>
        <v>0.19</v>
      </c>
      <c r="AT69" s="1">
        <f t="shared" si="58"/>
        <v>88416.666666666672</v>
      </c>
      <c r="AU69" s="1">
        <f t="shared" si="59"/>
        <v>14740020.389150998</v>
      </c>
      <c r="AV69" s="1">
        <f>SUM(AU58:AU69)</f>
        <v>241277848.01411101</v>
      </c>
    </row>
    <row r="70" spans="1:48" x14ac:dyDescent="0.15">
      <c r="C70" s="7">
        <v>12</v>
      </c>
      <c r="D70" s="7">
        <f t="shared" si="60"/>
        <v>3.5311754516604101</v>
      </c>
      <c r="E70" s="10">
        <f t="shared" si="61"/>
        <v>9.1060621148685694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2.6996779897419398</v>
      </c>
      <c r="E73" s="7"/>
      <c r="F73" s="7"/>
      <c r="G73" s="1">
        <v>1</v>
      </c>
      <c r="H73" s="9">
        <f t="shared" ref="H73:H84" si="63">E74</f>
        <v>2.6996779897419398</v>
      </c>
      <c r="I73" s="9">
        <f t="shared" ref="I73:I84" si="64">H73+273.15</f>
        <v>275.84967798974191</v>
      </c>
      <c r="J73" s="9">
        <f t="shared" ref="J73:J84" si="65">EXP(($C$15*(I73-$C$13))/($C$16*I73*$C$13))</f>
        <v>2.4701084567865066E-2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2.704768760181225E-3</v>
      </c>
      <c r="Q73" s="12">
        <f t="shared" ref="Q73:Q84" si="69">P73*$B$75</f>
        <v>4.8685837683262051E-4</v>
      </c>
      <c r="R73" s="9">
        <f t="shared" ref="R73:R84" si="70">L73*$B$75</f>
        <v>1.9710000000000002E-2</v>
      </c>
      <c r="S73" s="13">
        <f t="shared" ref="S73:S84" si="71">Q73/R73</f>
        <v>2.4701084567865066E-2</v>
      </c>
      <c r="T73" s="2">
        <f t="shared" ref="T73:T84" si="72">$B$74/100</f>
        <v>0.01</v>
      </c>
      <c r="U73" s="14">
        <f t="shared" ref="U73:U84" si="73">S73*T73</f>
        <v>2.4701084567865068E-4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1.2847010845678651E-2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5250</v>
      </c>
      <c r="AU73" s="1">
        <f t="shared" ref="AU73:AU84" si="80">AT73*10000*AS73*0.67*AR73*AQ73</f>
        <v>890682.29840508744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-0.44691066364062698</v>
      </c>
      <c r="E74" s="10">
        <f t="shared" ref="E74:E85" si="82">D73</f>
        <v>2.6996779897419398</v>
      </c>
      <c r="F74" s="7" t="s">
        <v>83</v>
      </c>
      <c r="G74" s="1">
        <v>2</v>
      </c>
      <c r="H74" s="9">
        <f t="shared" si="63"/>
        <v>-0.44691066364062698</v>
      </c>
      <c r="I74" s="9">
        <f t="shared" si="64"/>
        <v>272.70308933635937</v>
      </c>
      <c r="J74" s="9">
        <f t="shared" si="65"/>
        <v>1.6437528533496885E-2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0.21629523123981881</v>
      </c>
      <c r="P74" s="9">
        <f t="shared" si="68"/>
        <v>3.5553590351638286E-3</v>
      </c>
      <c r="Q74" s="12">
        <f t="shared" si="69"/>
        <v>6.3996462632948917E-4</v>
      </c>
      <c r="R74" s="9">
        <f t="shared" si="70"/>
        <v>1.9710000000000002E-2</v>
      </c>
      <c r="S74" s="13">
        <f t="shared" si="71"/>
        <v>3.2469032284601171E-2</v>
      </c>
      <c r="T74" s="2">
        <f t="shared" si="72"/>
        <v>0.01</v>
      </c>
      <c r="U74" s="14">
        <f t="shared" si="73"/>
        <v>3.2469032284601173E-4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1.2924690322846011E-2</v>
      </c>
      <c r="AR74" s="9">
        <f t="shared" si="77"/>
        <v>10.950000000000001</v>
      </c>
      <c r="AS74" s="1">
        <f t="shared" si="78"/>
        <v>0.18</v>
      </c>
      <c r="AT74" s="1">
        <f t="shared" si="79"/>
        <v>5250</v>
      </c>
      <c r="AU74" s="1">
        <f t="shared" si="80"/>
        <v>896067.81073113973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3.8310558036748201</v>
      </c>
      <c r="E75" s="10">
        <f t="shared" si="82"/>
        <v>-0.44691066364062698</v>
      </c>
      <c r="F75" s="7" t="s">
        <v>83</v>
      </c>
      <c r="G75" s="1">
        <v>3</v>
      </c>
      <c r="H75" s="9">
        <f t="shared" si="63"/>
        <v>3.8310558036748201</v>
      </c>
      <c r="I75" s="9">
        <f t="shared" si="64"/>
        <v>276.98105580367479</v>
      </c>
      <c r="J75" s="9">
        <f t="shared" si="65"/>
        <v>2.8531986058689229E-2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0.32223987220465494</v>
      </c>
      <c r="P75" s="9">
        <f t="shared" si="68"/>
        <v>9.1941435412970143E-3</v>
      </c>
      <c r="Q75" s="12">
        <f t="shared" si="69"/>
        <v>1.6549458374334625E-3</v>
      </c>
      <c r="R75" s="9">
        <f t="shared" si="70"/>
        <v>1.9710000000000002E-2</v>
      </c>
      <c r="S75" s="13">
        <f t="shared" si="71"/>
        <v>8.3964781199059479E-2</v>
      </c>
      <c r="T75" s="2">
        <f t="shared" si="72"/>
        <v>0.01</v>
      </c>
      <c r="U75" s="14">
        <f t="shared" si="73"/>
        <v>8.3964781199059478E-4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1.3439647811990595E-2</v>
      </c>
      <c r="AR75" s="9">
        <f t="shared" si="77"/>
        <v>10.950000000000001</v>
      </c>
      <c r="AS75" s="1">
        <f t="shared" si="78"/>
        <v>0.18</v>
      </c>
      <c r="AT75" s="1">
        <f t="shared" si="79"/>
        <v>5250</v>
      </c>
      <c r="AU75" s="1">
        <f t="shared" si="80"/>
        <v>931769.77483172202</v>
      </c>
    </row>
    <row r="76" spans="1:48" x14ac:dyDescent="0.15">
      <c r="C76" s="7">
        <v>3</v>
      </c>
      <c r="D76" s="7">
        <f t="shared" si="81"/>
        <v>8.8981830259870307</v>
      </c>
      <c r="E76" s="10">
        <f t="shared" si="82"/>
        <v>3.8310558036748201</v>
      </c>
      <c r="F76" s="7" t="s">
        <v>83</v>
      </c>
      <c r="G76" s="1">
        <v>4</v>
      </c>
      <c r="H76" s="9">
        <f t="shared" si="63"/>
        <v>8.8981830259870307</v>
      </c>
      <c r="I76" s="9">
        <f t="shared" si="64"/>
        <v>282.04818302598699</v>
      </c>
      <c r="J76" s="9">
        <f t="shared" si="65"/>
        <v>5.3654783649196312E-2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0.42254572866335793</v>
      </c>
      <c r="P76" s="9">
        <f t="shared" si="68"/>
        <v>2.2671599653324478E-2</v>
      </c>
      <c r="Q76" s="12">
        <f t="shared" si="69"/>
        <v>4.0808879375984061E-3</v>
      </c>
      <c r="R76" s="9">
        <f t="shared" si="70"/>
        <v>1.9710000000000002E-2</v>
      </c>
      <c r="S76" s="13">
        <f t="shared" si="71"/>
        <v>0.20704657217647923</v>
      </c>
      <c r="T76" s="2">
        <f t="shared" si="72"/>
        <v>0.01</v>
      </c>
      <c r="U76" s="14">
        <f t="shared" si="73"/>
        <v>2.0704657217647925E-3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1.4670465721764793E-2</v>
      </c>
      <c r="AR76" s="9">
        <f t="shared" si="77"/>
        <v>10.950000000000001</v>
      </c>
      <c r="AS76" s="1">
        <f t="shared" si="78"/>
        <v>0.18</v>
      </c>
      <c r="AT76" s="1">
        <f t="shared" si="79"/>
        <v>5250</v>
      </c>
      <c r="AU76" s="1">
        <f t="shared" si="80"/>
        <v>1017102.288205024</v>
      </c>
    </row>
    <row r="77" spans="1:48" x14ac:dyDescent="0.15">
      <c r="C77" s="7">
        <v>4</v>
      </c>
      <c r="D77" s="7">
        <f t="shared" si="81"/>
        <v>12.854430975860801</v>
      </c>
      <c r="E77" s="10">
        <f t="shared" si="82"/>
        <v>8.8981830259870307</v>
      </c>
      <c r="F77" s="7" t="s">
        <v>83</v>
      </c>
      <c r="G77" s="1">
        <v>5</v>
      </c>
      <c r="H77" s="9">
        <f t="shared" si="63"/>
        <v>12.854430975860801</v>
      </c>
      <c r="I77" s="9">
        <f t="shared" si="64"/>
        <v>286.00443097586077</v>
      </c>
      <c r="J77" s="9">
        <f t="shared" si="65"/>
        <v>8.6496454116242363E-2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0.37988042255953175</v>
      </c>
      <c r="O77" s="9">
        <f t="shared" si="83"/>
        <v>0.12949370645050179</v>
      </c>
      <c r="P77" s="9">
        <f t="shared" si="68"/>
        <v>1.1200746438337985E-2</v>
      </c>
      <c r="Q77" s="12">
        <f t="shared" si="69"/>
        <v>2.0161343589008372E-3</v>
      </c>
      <c r="R77" s="9">
        <f t="shared" si="70"/>
        <v>1.9710000000000002E-2</v>
      </c>
      <c r="S77" s="13">
        <f t="shared" si="71"/>
        <v>0.10228992181130578</v>
      </c>
      <c r="T77" s="2">
        <f t="shared" si="72"/>
        <v>0.01</v>
      </c>
      <c r="U77" s="14">
        <f t="shared" si="73"/>
        <v>1.0228992181130579E-3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1.3622899218113058E-2</v>
      </c>
      <c r="AR77" s="9">
        <f t="shared" si="77"/>
        <v>10.950000000000001</v>
      </c>
      <c r="AS77" s="1">
        <f t="shared" si="78"/>
        <v>0.18</v>
      </c>
      <c r="AT77" s="1">
        <f t="shared" si="79"/>
        <v>5250</v>
      </c>
      <c r="AU77" s="1">
        <f t="shared" si="80"/>
        <v>944474.58107433689</v>
      </c>
    </row>
    <row r="78" spans="1:48" x14ac:dyDescent="0.15">
      <c r="C78" s="7">
        <v>5</v>
      </c>
      <c r="D78" s="7">
        <f t="shared" si="81"/>
        <v>13.9952137317277</v>
      </c>
      <c r="E78" s="10">
        <f t="shared" si="82"/>
        <v>12.854430975860801</v>
      </c>
      <c r="F78" s="7" t="s">
        <v>85</v>
      </c>
      <c r="G78" s="1">
        <v>6</v>
      </c>
      <c r="H78" s="9">
        <f t="shared" si="63"/>
        <v>13.9952137317277</v>
      </c>
      <c r="I78" s="9">
        <f t="shared" si="64"/>
        <v>287.14521373172767</v>
      </c>
      <c r="J78" s="9">
        <f t="shared" si="65"/>
        <v>9.9023344947359135E-2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0.22779296001216381</v>
      </c>
      <c r="P78" s="9">
        <f t="shared" si="68"/>
        <v>2.2556820855864482E-2</v>
      </c>
      <c r="Q78" s="12">
        <f t="shared" si="69"/>
        <v>4.0602277540556066E-3</v>
      </c>
      <c r="R78" s="9">
        <f t="shared" si="70"/>
        <v>1.9710000000000002E-2</v>
      </c>
      <c r="S78" s="13">
        <f t="shared" si="71"/>
        <v>0.20599836398049753</v>
      </c>
      <c r="T78" s="2">
        <f t="shared" si="72"/>
        <v>0.01</v>
      </c>
      <c r="U78" s="14">
        <f t="shared" si="73"/>
        <v>2.0599836398049755E-3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1.4659983639804976E-2</v>
      </c>
      <c r="AR78" s="9">
        <f t="shared" si="77"/>
        <v>10.950000000000001</v>
      </c>
      <c r="AS78" s="1">
        <f t="shared" si="78"/>
        <v>0.18</v>
      </c>
      <c r="AT78" s="1">
        <f t="shared" si="79"/>
        <v>5250</v>
      </c>
      <c r="AU78" s="1">
        <f t="shared" si="80"/>
        <v>1016375.566248906</v>
      </c>
    </row>
    <row r="79" spans="1:48" x14ac:dyDescent="0.15">
      <c r="C79" s="7">
        <v>6</v>
      </c>
      <c r="D79" s="7">
        <f t="shared" si="81"/>
        <v>23.186968915235202</v>
      </c>
      <c r="E79" s="10">
        <f t="shared" si="82"/>
        <v>13.9952137317277</v>
      </c>
      <c r="F79" s="7" t="s">
        <v>83</v>
      </c>
      <c r="G79" s="1">
        <v>7</v>
      </c>
      <c r="H79" s="9">
        <f t="shared" si="63"/>
        <v>23.186968915235202</v>
      </c>
      <c r="I79" s="9">
        <f t="shared" si="64"/>
        <v>296.33696891523516</v>
      </c>
      <c r="J79" s="9">
        <f t="shared" si="65"/>
        <v>0.28347961178282532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0.31473613915629933</v>
      </c>
      <c r="P79" s="9">
        <f t="shared" si="68"/>
        <v>8.9221278542053029E-2</v>
      </c>
      <c r="Q79" s="12">
        <f t="shared" si="69"/>
        <v>1.6059830137569543E-2</v>
      </c>
      <c r="R79" s="9">
        <f t="shared" si="70"/>
        <v>1.9710000000000002E-2</v>
      </c>
      <c r="S79" s="13">
        <f t="shared" si="71"/>
        <v>0.81480619673107768</v>
      </c>
      <c r="T79" s="2">
        <f t="shared" si="72"/>
        <v>0.01</v>
      </c>
      <c r="U79" s="14">
        <f t="shared" si="73"/>
        <v>8.1480619673107765E-3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2.9748061967310779E-2</v>
      </c>
      <c r="AR79" s="9">
        <f t="shared" si="77"/>
        <v>10.950000000000001</v>
      </c>
      <c r="AS79" s="1">
        <f t="shared" si="78"/>
        <v>0.18</v>
      </c>
      <c r="AT79" s="1">
        <f t="shared" si="79"/>
        <v>5250</v>
      </c>
      <c r="AU79" s="1">
        <f t="shared" si="80"/>
        <v>2062430.9050890089</v>
      </c>
    </row>
    <row r="80" spans="1:48" x14ac:dyDescent="0.15">
      <c r="C80" s="7">
        <v>7</v>
      </c>
      <c r="D80" s="7">
        <f t="shared" si="81"/>
        <v>22.0387437949286</v>
      </c>
      <c r="E80" s="10">
        <f t="shared" si="82"/>
        <v>23.186968915235202</v>
      </c>
      <c r="F80" s="7" t="s">
        <v>83</v>
      </c>
      <c r="G80" s="1">
        <v>8</v>
      </c>
      <c r="H80" s="9">
        <f t="shared" si="63"/>
        <v>22.0387437949286</v>
      </c>
      <c r="I80" s="9">
        <f t="shared" si="64"/>
        <v>295.1887437949286</v>
      </c>
      <c r="J80" s="9">
        <f t="shared" si="65"/>
        <v>0.24946845064127129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0.33501486061424629</v>
      </c>
      <c r="P80" s="9">
        <f t="shared" si="68"/>
        <v>8.3575638219237483E-2</v>
      </c>
      <c r="Q80" s="12">
        <f t="shared" si="69"/>
        <v>1.5043614879462746E-2</v>
      </c>
      <c r="R80" s="9">
        <f t="shared" si="70"/>
        <v>1.9710000000000002E-2</v>
      </c>
      <c r="S80" s="13">
        <f t="shared" si="71"/>
        <v>0.76324783761860704</v>
      </c>
      <c r="T80" s="2">
        <f t="shared" si="72"/>
        <v>0.01</v>
      </c>
      <c r="U80" s="14">
        <f t="shared" si="73"/>
        <v>7.6324783761860708E-3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2.9232478376186071E-2</v>
      </c>
      <c r="AR80" s="9">
        <f t="shared" si="77"/>
        <v>10.950000000000001</v>
      </c>
      <c r="AS80" s="1">
        <f t="shared" si="78"/>
        <v>0.18</v>
      </c>
      <c r="AT80" s="1">
        <f t="shared" si="79"/>
        <v>5250</v>
      </c>
      <c r="AU80" s="1">
        <f t="shared" si="80"/>
        <v>2026685.5333851022</v>
      </c>
    </row>
    <row r="81" spans="1:48" x14ac:dyDescent="0.15">
      <c r="C81" s="7">
        <v>8</v>
      </c>
      <c r="D81" s="7">
        <f t="shared" si="81"/>
        <v>23.070731393155398</v>
      </c>
      <c r="E81" s="10">
        <f t="shared" si="82"/>
        <v>22.0387437949286</v>
      </c>
      <c r="F81" s="7" t="s">
        <v>83</v>
      </c>
      <c r="G81" s="1">
        <v>9</v>
      </c>
      <c r="H81" s="9">
        <f t="shared" si="63"/>
        <v>23.070731393155398</v>
      </c>
      <c r="I81" s="9">
        <f t="shared" si="64"/>
        <v>296.22073139315535</v>
      </c>
      <c r="J81" s="9">
        <f t="shared" si="65"/>
        <v>0.27984811271148613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0.36093922239500881</v>
      </c>
      <c r="P81" s="9">
        <f t="shared" si="68"/>
        <v>0.10100816019079459</v>
      </c>
      <c r="Q81" s="12">
        <f t="shared" si="69"/>
        <v>1.8181468834343024E-2</v>
      </c>
      <c r="R81" s="9">
        <f t="shared" si="70"/>
        <v>1.9710000000000002E-2</v>
      </c>
      <c r="S81" s="13">
        <f t="shared" si="71"/>
        <v>0.92244895151410566</v>
      </c>
      <c r="T81" s="2">
        <f t="shared" si="72"/>
        <v>0.01</v>
      </c>
      <c r="U81" s="14">
        <f t="shared" si="73"/>
        <v>9.2244895151410572E-3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3.0824489515141058E-2</v>
      </c>
      <c r="AR81" s="9">
        <f t="shared" si="77"/>
        <v>10.950000000000001</v>
      </c>
      <c r="AS81" s="1">
        <f t="shared" si="78"/>
        <v>0.18</v>
      </c>
      <c r="AT81" s="1">
        <f t="shared" si="79"/>
        <v>5250</v>
      </c>
      <c r="AU81" s="1">
        <f t="shared" si="80"/>
        <v>2137059.5462480159</v>
      </c>
    </row>
    <row r="82" spans="1:48" x14ac:dyDescent="0.15">
      <c r="C82" s="7">
        <v>9</v>
      </c>
      <c r="D82" s="7">
        <f t="shared" si="81"/>
        <v>17.083054633819</v>
      </c>
      <c r="E82" s="10">
        <f t="shared" si="82"/>
        <v>23.070731393155398</v>
      </c>
      <c r="F82" s="7" t="s">
        <v>83</v>
      </c>
      <c r="G82" s="1">
        <v>10</v>
      </c>
      <c r="H82" s="9">
        <f t="shared" si="63"/>
        <v>17.083054633819</v>
      </c>
      <c r="I82" s="9">
        <f t="shared" si="64"/>
        <v>290.23305463381899</v>
      </c>
      <c r="J82" s="9">
        <f t="shared" si="65"/>
        <v>0.14204143715918627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0.36943106220421418</v>
      </c>
      <c r="P82" s="9">
        <f t="shared" si="68"/>
        <v>5.2474519006731321E-2</v>
      </c>
      <c r="Q82" s="12">
        <f t="shared" si="69"/>
        <v>9.4454134212116382E-3</v>
      </c>
      <c r="R82" s="9">
        <f t="shared" si="70"/>
        <v>1.9710000000000002E-2</v>
      </c>
      <c r="S82" s="13">
        <f t="shared" si="71"/>
        <v>0.47921935165964674</v>
      </c>
      <c r="T82" s="2">
        <f t="shared" si="72"/>
        <v>0.01</v>
      </c>
      <c r="U82" s="14">
        <f t="shared" si="73"/>
        <v>4.7921935165964671E-3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2.6392193516596468E-2</v>
      </c>
      <c r="AR82" s="9">
        <f t="shared" si="77"/>
        <v>10.950000000000001</v>
      </c>
      <c r="AS82" s="1">
        <f t="shared" si="78"/>
        <v>0.18</v>
      </c>
      <c r="AT82" s="1">
        <f t="shared" si="79"/>
        <v>5250</v>
      </c>
      <c r="AU82" s="1">
        <f t="shared" si="80"/>
        <v>1829768.7970911195</v>
      </c>
    </row>
    <row r="83" spans="1:48" x14ac:dyDescent="0.15">
      <c r="C83" s="7">
        <v>10</v>
      </c>
      <c r="D83" s="7">
        <f t="shared" si="81"/>
        <v>12.7542582156949</v>
      </c>
      <c r="E83" s="10">
        <f t="shared" si="82"/>
        <v>17.083054633819</v>
      </c>
      <c r="F83" s="7" t="s">
        <v>83</v>
      </c>
      <c r="G83" s="1">
        <v>11</v>
      </c>
      <c r="H83" s="9">
        <f t="shared" si="63"/>
        <v>12.7542582156949</v>
      </c>
      <c r="I83" s="9">
        <f t="shared" si="64"/>
        <v>285.90425821569488</v>
      </c>
      <c r="J83" s="9">
        <f t="shared" si="65"/>
        <v>8.5470842951128737E-2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0.30110871603760869</v>
      </c>
      <c r="O83" s="9">
        <f t="shared" si="83"/>
        <v>0.12534782715987419</v>
      </c>
      <c r="P83" s="9">
        <f t="shared" si="68"/>
        <v>1.0713584449446836E-2</v>
      </c>
      <c r="Q83" s="12">
        <f t="shared" si="69"/>
        <v>1.9284452009004304E-3</v>
      </c>
      <c r="R83" s="9">
        <f t="shared" si="70"/>
        <v>1.9710000000000002E-2</v>
      </c>
      <c r="S83" s="13">
        <f t="shared" si="71"/>
        <v>9.7840953876226794E-2</v>
      </c>
      <c r="T83" s="2">
        <f t="shared" si="72"/>
        <v>0.01</v>
      </c>
      <c r="U83" s="14">
        <f t="shared" si="73"/>
        <v>9.7840953876226805E-4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1.3578409538762269E-2</v>
      </c>
      <c r="AR83" s="9">
        <f t="shared" si="77"/>
        <v>10.950000000000001</v>
      </c>
      <c r="AS83" s="1">
        <f t="shared" si="78"/>
        <v>0.18</v>
      </c>
      <c r="AT83" s="1">
        <f t="shared" si="79"/>
        <v>5250</v>
      </c>
      <c r="AU83" s="1">
        <f t="shared" si="80"/>
        <v>941390.11494167265</v>
      </c>
    </row>
    <row r="84" spans="1:48" x14ac:dyDescent="0.15">
      <c r="C84" s="7">
        <v>11</v>
      </c>
      <c r="D84" s="7">
        <f t="shared" si="81"/>
        <v>9.1060621148685694</v>
      </c>
      <c r="E84" s="10">
        <f t="shared" si="82"/>
        <v>12.7542582156949</v>
      </c>
      <c r="F84" s="7" t="s">
        <v>85</v>
      </c>
      <c r="G84" s="1">
        <v>12</v>
      </c>
      <c r="H84" s="9">
        <f t="shared" si="63"/>
        <v>9.1060621148685694</v>
      </c>
      <c r="I84" s="9">
        <f t="shared" si="64"/>
        <v>282.25606211486854</v>
      </c>
      <c r="J84" s="9">
        <f t="shared" si="65"/>
        <v>5.5036443336442066E-2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0.22413424271042737</v>
      </c>
      <c r="P84" s="9">
        <f t="shared" si="68"/>
        <v>1.2335551548688789E-2</v>
      </c>
      <c r="Q84" s="12">
        <f t="shared" si="69"/>
        <v>2.220399278763982E-3</v>
      </c>
      <c r="R84" s="9">
        <f t="shared" si="70"/>
        <v>1.9710000000000002E-2</v>
      </c>
      <c r="S84" s="13">
        <f t="shared" si="71"/>
        <v>0.11265343880081084</v>
      </c>
      <c r="T84" s="2">
        <f t="shared" si="72"/>
        <v>0.01</v>
      </c>
      <c r="U84" s="14">
        <f t="shared" si="73"/>
        <v>1.1265343880081085E-3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1.3726534388008109E-2</v>
      </c>
      <c r="AR84" s="9">
        <f t="shared" si="77"/>
        <v>10.950000000000001</v>
      </c>
      <c r="AS84" s="1">
        <f t="shared" si="78"/>
        <v>0.18</v>
      </c>
      <c r="AT84" s="1">
        <f t="shared" si="79"/>
        <v>5250</v>
      </c>
      <c r="AU84" s="1">
        <f t="shared" si="80"/>
        <v>951659.59963052312</v>
      </c>
      <c r="AV84" s="1">
        <f>SUM(AU73:AU84)</f>
        <v>15645466.815881656</v>
      </c>
    </row>
    <row r="85" spans="1:48" x14ac:dyDescent="0.15">
      <c r="C85" s="7">
        <v>12</v>
      </c>
      <c r="D85" s="7">
        <f t="shared" si="81"/>
        <v>3.5311754516604101</v>
      </c>
      <c r="E85" s="10">
        <f t="shared" si="82"/>
        <v>9.1060621148685694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2.6996779897419398</v>
      </c>
      <c r="E89" s="7"/>
      <c r="F89" s="7"/>
      <c r="G89" s="1">
        <v>1</v>
      </c>
      <c r="H89" s="9">
        <f t="shared" ref="H89:H100" si="84">E90</f>
        <v>2.6996779897419398</v>
      </c>
      <c r="I89" s="9">
        <f t="shared" ref="I89:I100" si="85">H89+273.15</f>
        <v>275.84967798974191</v>
      </c>
      <c r="J89" s="9">
        <f t="shared" ref="J89:J100" si="86">EXP(($C$15*(I89-$C$13))/($C$16*I89*$C$13))</f>
        <v>2.4701084567865066E-2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0.13104604643078033</v>
      </c>
      <c r="Q89" s="12">
        <f t="shared" ref="Q89:Q100" si="90">P89*$B$91</f>
        <v>5.897072089385115E-2</v>
      </c>
      <c r="R89" s="9">
        <f t="shared" ref="R89:R100" si="91">L89*$B$91</f>
        <v>2.3873737500000001</v>
      </c>
      <c r="S89" s="13">
        <f t="shared" ref="S89:S100" si="92">Q89/R89</f>
        <v>2.4701084567865066E-2</v>
      </c>
      <c r="T89" s="2">
        <f t="shared" ref="T89:T100" si="93">$B$90/100</f>
        <v>0.51</v>
      </c>
      <c r="U89" s="14">
        <f t="shared" ref="U89:U100" si="94">S89*T89</f>
        <v>1.2597553129611184E-2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3.4135162268577775E-2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219500</v>
      </c>
      <c r="AN89" s="1">
        <f t="shared" ref="AN89:AN100" si="99">AM89*10000*AK89*AJ89</f>
        <v>779424800.97004223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-0.44691066364062698</v>
      </c>
      <c r="E90" s="10">
        <f t="shared" ref="E90:E101" si="101">D89</f>
        <v>2.6996779897419398</v>
      </c>
      <c r="F90" s="7" t="s">
        <v>83</v>
      </c>
      <c r="G90" s="1">
        <v>2</v>
      </c>
      <c r="H90" s="9">
        <f t="shared" si="84"/>
        <v>-0.44691066364062698</v>
      </c>
      <c r="I90" s="9">
        <f t="shared" si="85"/>
        <v>272.70308933635937</v>
      </c>
      <c r="J90" s="9">
        <f t="shared" si="86"/>
        <v>1.6437528533496885E-2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10.479503953569219</v>
      </c>
      <c r="P90" s="9">
        <f t="shared" si="89"/>
        <v>0.17225714525368746</v>
      </c>
      <c r="Q90" s="12">
        <f t="shared" si="90"/>
        <v>7.7515715364159354E-2</v>
      </c>
      <c r="R90" s="9">
        <f t="shared" si="91"/>
        <v>2.3873737500000001</v>
      </c>
      <c r="S90" s="13">
        <f t="shared" si="92"/>
        <v>3.2469032284601164E-2</v>
      </c>
      <c r="T90" s="2">
        <f t="shared" si="93"/>
        <v>0.51</v>
      </c>
      <c r="U90" s="14">
        <f t="shared" si="94"/>
        <v>1.6559206465146595E-2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3.5329600749241699E-2</v>
      </c>
      <c r="AK90" s="9">
        <f t="shared" si="96"/>
        <v>10.4025</v>
      </c>
      <c r="AL90" s="1">
        <f t="shared" si="97"/>
        <v>0.45</v>
      </c>
      <c r="AM90" s="17">
        <f t="shared" si="98"/>
        <v>219500</v>
      </c>
      <c r="AN90" s="1">
        <f t="shared" si="99"/>
        <v>806697997.08780098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3.8310558036748201</v>
      </c>
      <c r="E91" s="10">
        <f t="shared" si="101"/>
        <v>-0.44691066364062698</v>
      </c>
      <c r="F91" s="7" t="s">
        <v>83</v>
      </c>
      <c r="G91" s="1">
        <v>3</v>
      </c>
      <c r="H91" s="9">
        <f t="shared" si="84"/>
        <v>3.8310558036748201</v>
      </c>
      <c r="I91" s="9">
        <f t="shared" si="85"/>
        <v>276.98105580367479</v>
      </c>
      <c r="J91" s="9">
        <f t="shared" si="86"/>
        <v>2.8531986058689229E-2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15.612521808315531</v>
      </c>
      <c r="P91" s="9">
        <f t="shared" si="89"/>
        <v>0.44545625457584032</v>
      </c>
      <c r="Q91" s="12">
        <f t="shared" si="90"/>
        <v>0.20045531455912816</v>
      </c>
      <c r="R91" s="9">
        <f t="shared" si="91"/>
        <v>2.3873737500000001</v>
      </c>
      <c r="S91" s="13">
        <f t="shared" si="92"/>
        <v>8.3964781199059493E-2</v>
      </c>
      <c r="T91" s="2">
        <f t="shared" si="93"/>
        <v>0.51</v>
      </c>
      <c r="U91" s="14">
        <f t="shared" si="94"/>
        <v>4.2822038411520345E-2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4.3247844581073384E-2</v>
      </c>
      <c r="AK91" s="9">
        <f t="shared" si="96"/>
        <v>10.4025</v>
      </c>
      <c r="AL91" s="1">
        <f t="shared" si="97"/>
        <v>0.45</v>
      </c>
      <c r="AM91" s="17">
        <f t="shared" si="98"/>
        <v>219500</v>
      </c>
      <c r="AN91" s="1">
        <f t="shared" si="99"/>
        <v>987499118.64388192</v>
      </c>
    </row>
    <row r="92" spans="1:48" x14ac:dyDescent="0.15">
      <c r="C92" s="7">
        <v>3</v>
      </c>
      <c r="D92" s="7">
        <f t="shared" si="100"/>
        <v>8.8981830259870307</v>
      </c>
      <c r="E92" s="10">
        <f t="shared" si="101"/>
        <v>3.8310558036748201</v>
      </c>
      <c r="F92" s="7" t="s">
        <v>83</v>
      </c>
      <c r="G92" s="1">
        <v>4</v>
      </c>
      <c r="H92" s="9">
        <f t="shared" si="84"/>
        <v>8.8981830259870307</v>
      </c>
      <c r="I92" s="9">
        <f t="shared" si="85"/>
        <v>282.04818302598699</v>
      </c>
      <c r="J92" s="9">
        <f t="shared" si="86"/>
        <v>5.3654783649196312E-2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20.472340553739688</v>
      </c>
      <c r="P92" s="9">
        <f t="shared" si="89"/>
        <v>1.0984390032035707</v>
      </c>
      <c r="Q92" s="12">
        <f t="shared" si="90"/>
        <v>0.49429755144160681</v>
      </c>
      <c r="R92" s="9">
        <f t="shared" si="91"/>
        <v>2.3873737500000001</v>
      </c>
      <c r="S92" s="13">
        <f t="shared" si="92"/>
        <v>0.2070465721764792</v>
      </c>
      <c r="T92" s="2">
        <f t="shared" si="93"/>
        <v>0.51</v>
      </c>
      <c r="U92" s="14">
        <f t="shared" si="94"/>
        <v>0.1055937518100044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6.2173516170716328E-2</v>
      </c>
      <c r="AK92" s="9">
        <f t="shared" si="96"/>
        <v>10.4025</v>
      </c>
      <c r="AL92" s="1">
        <f t="shared" si="97"/>
        <v>0.45</v>
      </c>
      <c r="AM92" s="17">
        <f t="shared" si="98"/>
        <v>219500</v>
      </c>
      <c r="AN92" s="1">
        <f t="shared" si="99"/>
        <v>1419638204.3150992</v>
      </c>
    </row>
    <row r="93" spans="1:48" x14ac:dyDescent="0.15">
      <c r="C93" s="7">
        <v>4</v>
      </c>
      <c r="D93" s="7">
        <f t="shared" si="100"/>
        <v>12.854430975860801</v>
      </c>
      <c r="E93" s="10">
        <f t="shared" si="101"/>
        <v>8.8981830259870307</v>
      </c>
      <c r="F93" s="7" t="s">
        <v>83</v>
      </c>
      <c r="G93" s="1">
        <v>5</v>
      </c>
      <c r="H93" s="9">
        <f t="shared" si="84"/>
        <v>12.854430975860801</v>
      </c>
      <c r="I93" s="9">
        <f t="shared" si="85"/>
        <v>286.00443097586077</v>
      </c>
      <c r="J93" s="9">
        <f t="shared" si="86"/>
        <v>8.6496454116242363E-2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18.405206473009311</v>
      </c>
      <c r="O93" s="9">
        <f t="shared" si="102"/>
        <v>6.2739700775268048</v>
      </c>
      <c r="P93" s="9">
        <f t="shared" si="89"/>
        <v>0.54267616493747484</v>
      </c>
      <c r="Q93" s="12">
        <f t="shared" si="90"/>
        <v>0.24420427422186369</v>
      </c>
      <c r="R93" s="9">
        <f t="shared" si="91"/>
        <v>2.3873737500000001</v>
      </c>
      <c r="S93" s="13">
        <f t="shared" si="92"/>
        <v>0.1022899218113057</v>
      </c>
      <c r="T93" s="2">
        <f t="shared" si="93"/>
        <v>0.51</v>
      </c>
      <c r="U93" s="14">
        <f t="shared" si="94"/>
        <v>5.2167860123765904E-2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3.8639609827315423E-2</v>
      </c>
      <c r="AK93" s="9">
        <f t="shared" si="96"/>
        <v>10.4025</v>
      </c>
      <c r="AL93" s="1">
        <f t="shared" si="97"/>
        <v>0.45</v>
      </c>
      <c r="AM93" s="17">
        <f t="shared" si="98"/>
        <v>219500</v>
      </c>
      <c r="AN93" s="1">
        <f t="shared" si="99"/>
        <v>882277047.99688387</v>
      </c>
    </row>
    <row r="94" spans="1:48" x14ac:dyDescent="0.15">
      <c r="C94" s="7">
        <v>5</v>
      </c>
      <c r="D94" s="7">
        <f t="shared" si="100"/>
        <v>13.9952137317277</v>
      </c>
      <c r="E94" s="10">
        <f t="shared" si="101"/>
        <v>12.854430975860801</v>
      </c>
      <c r="F94" s="7" t="s">
        <v>85</v>
      </c>
      <c r="G94" s="1">
        <v>6</v>
      </c>
      <c r="H94" s="9">
        <f t="shared" si="84"/>
        <v>13.9952137317277</v>
      </c>
      <c r="I94" s="9">
        <f t="shared" si="85"/>
        <v>287.14521373172767</v>
      </c>
      <c r="J94" s="9">
        <f t="shared" si="86"/>
        <v>9.9023344947359135E-2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11.036568912589329</v>
      </c>
      <c r="P94" s="9">
        <f t="shared" si="89"/>
        <v>1.0928779704666334</v>
      </c>
      <c r="Q94" s="12">
        <f t="shared" si="90"/>
        <v>0.49179508670998501</v>
      </c>
      <c r="R94" s="9">
        <f t="shared" si="91"/>
        <v>2.3873737500000001</v>
      </c>
      <c r="S94" s="13">
        <f t="shared" si="92"/>
        <v>0.2059983639804974</v>
      </c>
      <c r="T94" s="2">
        <f t="shared" si="93"/>
        <v>0.51</v>
      </c>
      <c r="U94" s="14">
        <f t="shared" si="94"/>
        <v>0.10505916563005367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5.7804338437461189E-2</v>
      </c>
      <c r="AK94" s="9">
        <f t="shared" si="96"/>
        <v>10.4025</v>
      </c>
      <c r="AL94" s="1">
        <f t="shared" si="97"/>
        <v>0.45</v>
      </c>
      <c r="AM94" s="17">
        <f t="shared" si="98"/>
        <v>219500</v>
      </c>
      <c r="AN94" s="1">
        <f t="shared" si="99"/>
        <v>1319874639.1575396</v>
      </c>
    </row>
    <row r="95" spans="1:48" x14ac:dyDescent="0.15">
      <c r="C95" s="7">
        <v>6</v>
      </c>
      <c r="D95" s="7">
        <f t="shared" si="100"/>
        <v>23.186968915235202</v>
      </c>
      <c r="E95" s="10">
        <f t="shared" si="101"/>
        <v>13.9952137317277</v>
      </c>
      <c r="F95" s="7" t="s">
        <v>83</v>
      </c>
      <c r="G95" s="1">
        <v>7</v>
      </c>
      <c r="H95" s="9">
        <f t="shared" si="84"/>
        <v>23.186968915235202</v>
      </c>
      <c r="I95" s="9">
        <f t="shared" si="85"/>
        <v>296.33696891523516</v>
      </c>
      <c r="J95" s="9">
        <f t="shared" si="86"/>
        <v>0.28347961178282532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15.248965942122696</v>
      </c>
      <c r="P95" s="9">
        <f t="shared" si="89"/>
        <v>4.3227709453624676</v>
      </c>
      <c r="Q95" s="12">
        <f t="shared" si="90"/>
        <v>1.9452469254131104</v>
      </c>
      <c r="R95" s="9">
        <f t="shared" si="91"/>
        <v>2.3873737500000001</v>
      </c>
      <c r="S95" s="13">
        <f t="shared" si="92"/>
        <v>0.81480619673107757</v>
      </c>
      <c r="T95" s="2">
        <f t="shared" si="93"/>
        <v>0.51</v>
      </c>
      <c r="U95" s="14">
        <f t="shared" si="94"/>
        <v>0.41555116033284956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0.17174367484035413</v>
      </c>
      <c r="AK95" s="9">
        <f t="shared" si="96"/>
        <v>10.4025</v>
      </c>
      <c r="AL95" s="1">
        <f t="shared" si="97"/>
        <v>0.45</v>
      </c>
      <c r="AM95" s="17">
        <f t="shared" si="98"/>
        <v>219500</v>
      </c>
      <c r="AN95" s="1">
        <f t="shared" si="99"/>
        <v>3921507052.6712904</v>
      </c>
    </row>
    <row r="96" spans="1:48" x14ac:dyDescent="0.15">
      <c r="C96" s="7">
        <v>7</v>
      </c>
      <c r="D96" s="7">
        <f t="shared" si="100"/>
        <v>22.0387437949286</v>
      </c>
      <c r="E96" s="10">
        <f t="shared" si="101"/>
        <v>23.186968915235202</v>
      </c>
      <c r="F96" s="7" t="s">
        <v>83</v>
      </c>
      <c r="G96" s="1">
        <v>8</v>
      </c>
      <c r="H96" s="9">
        <f t="shared" si="84"/>
        <v>22.0387437949286</v>
      </c>
      <c r="I96" s="9">
        <f t="shared" si="85"/>
        <v>295.1887437949286</v>
      </c>
      <c r="J96" s="9">
        <f t="shared" si="86"/>
        <v>0.24946845064127129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16.231469996760229</v>
      </c>
      <c r="P96" s="9">
        <f t="shared" si="89"/>
        <v>4.0492396717220549</v>
      </c>
      <c r="Q96" s="12">
        <f t="shared" si="90"/>
        <v>1.8221578522749247</v>
      </c>
      <c r="R96" s="9">
        <f t="shared" si="91"/>
        <v>2.3873737500000001</v>
      </c>
      <c r="S96" s="13">
        <f t="shared" si="92"/>
        <v>0.76324783761860693</v>
      </c>
      <c r="T96" s="2">
        <f t="shared" si="93"/>
        <v>0.51</v>
      </c>
      <c r="U96" s="14">
        <f t="shared" si="94"/>
        <v>0.38925639718548954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0.1638158037514251</v>
      </c>
      <c r="AK96" s="9">
        <f t="shared" si="96"/>
        <v>10.4025</v>
      </c>
      <c r="AL96" s="1">
        <f t="shared" si="97"/>
        <v>0.45</v>
      </c>
      <c r="AM96" s="17">
        <f t="shared" si="98"/>
        <v>219500</v>
      </c>
      <c r="AN96" s="1">
        <f t="shared" si="99"/>
        <v>3740486107.2606182</v>
      </c>
    </row>
    <row r="97" spans="1:50" x14ac:dyDescent="0.15">
      <c r="C97" s="7">
        <v>8</v>
      </c>
      <c r="D97" s="7">
        <f t="shared" si="100"/>
        <v>23.070731393155398</v>
      </c>
      <c r="E97" s="10">
        <f t="shared" si="101"/>
        <v>22.0387437949286</v>
      </c>
      <c r="F97" s="7" t="s">
        <v>83</v>
      </c>
      <c r="G97" s="1">
        <v>9</v>
      </c>
      <c r="H97" s="9">
        <f t="shared" si="84"/>
        <v>23.070731393155398</v>
      </c>
      <c r="I97" s="9">
        <f t="shared" si="85"/>
        <v>296.22073139315535</v>
      </c>
      <c r="J97" s="9">
        <f t="shared" si="86"/>
        <v>0.27984811271148613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17.487505325038171</v>
      </c>
      <c r="P97" s="9">
        <f t="shared" si="89"/>
        <v>4.8938453612439963</v>
      </c>
      <c r="Q97" s="12">
        <f t="shared" si="90"/>
        <v>2.2022304125597985</v>
      </c>
      <c r="R97" s="9">
        <f t="shared" si="91"/>
        <v>2.3873737500000001</v>
      </c>
      <c r="S97" s="13">
        <f t="shared" si="92"/>
        <v>0.92244895151410555</v>
      </c>
      <c r="T97" s="2">
        <f t="shared" si="93"/>
        <v>0.51</v>
      </c>
      <c r="U97" s="14">
        <f t="shared" si="94"/>
        <v>0.47044896527219382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0.18829536302956645</v>
      </c>
      <c r="AK97" s="9">
        <f t="shared" si="96"/>
        <v>10.4025</v>
      </c>
      <c r="AL97" s="1">
        <f t="shared" si="97"/>
        <v>0.45</v>
      </c>
      <c r="AM97" s="17">
        <f t="shared" si="98"/>
        <v>219500</v>
      </c>
      <c r="AN97" s="1">
        <f t="shared" si="99"/>
        <v>4299439818.0435677</v>
      </c>
    </row>
    <row r="98" spans="1:50" x14ac:dyDescent="0.15">
      <c r="C98" s="7">
        <v>9</v>
      </c>
      <c r="D98" s="7">
        <f t="shared" si="100"/>
        <v>17.083054633819</v>
      </c>
      <c r="E98" s="10">
        <f t="shared" si="101"/>
        <v>23.070731393155398</v>
      </c>
      <c r="F98" s="7" t="s">
        <v>83</v>
      </c>
      <c r="G98" s="1">
        <v>10</v>
      </c>
      <c r="H98" s="9">
        <f t="shared" si="84"/>
        <v>17.083054633819</v>
      </c>
      <c r="I98" s="9">
        <f t="shared" si="85"/>
        <v>290.23305463381899</v>
      </c>
      <c r="J98" s="9">
        <f t="shared" si="86"/>
        <v>0.14204143715918627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17.898934963794176</v>
      </c>
      <c r="P98" s="9">
        <f t="shared" si="89"/>
        <v>2.5423904458761322</v>
      </c>
      <c r="Q98" s="12">
        <f t="shared" si="90"/>
        <v>1.1440757006442595</v>
      </c>
      <c r="R98" s="9">
        <f t="shared" si="91"/>
        <v>2.3873737500000001</v>
      </c>
      <c r="S98" s="13">
        <f t="shared" si="92"/>
        <v>0.47921935165964669</v>
      </c>
      <c r="T98" s="2">
        <f t="shared" si="93"/>
        <v>0.51</v>
      </c>
      <c r="U98" s="14">
        <f t="shared" si="94"/>
        <v>0.2444018693464198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0.11693616360794558</v>
      </c>
      <c r="AK98" s="9">
        <f t="shared" si="96"/>
        <v>10.4025</v>
      </c>
      <c r="AL98" s="1">
        <f t="shared" si="97"/>
        <v>0.45</v>
      </c>
      <c r="AM98" s="17">
        <f t="shared" si="98"/>
        <v>219500</v>
      </c>
      <c r="AN98" s="1">
        <f t="shared" si="99"/>
        <v>2670060430.0399804</v>
      </c>
    </row>
    <row r="99" spans="1:50" x14ac:dyDescent="0.15">
      <c r="C99" s="7">
        <v>10</v>
      </c>
      <c r="D99" s="7">
        <f t="shared" si="100"/>
        <v>12.7542582156949</v>
      </c>
      <c r="E99" s="10">
        <f t="shared" si="101"/>
        <v>17.083054633819</v>
      </c>
      <c r="F99" s="7" t="s">
        <v>83</v>
      </c>
      <c r="G99" s="1">
        <v>11</v>
      </c>
      <c r="H99" s="9">
        <f t="shared" si="84"/>
        <v>12.7542582156949</v>
      </c>
      <c r="I99" s="9">
        <f t="shared" si="85"/>
        <v>285.90425821569488</v>
      </c>
      <c r="J99" s="9">
        <f t="shared" si="86"/>
        <v>8.5470842951128737E-2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14.588717292022142</v>
      </c>
      <c r="O99" s="9">
        <f t="shared" si="102"/>
        <v>6.0731022258959015</v>
      </c>
      <c r="P99" s="9">
        <f t="shared" si="89"/>
        <v>0.51907316657569891</v>
      </c>
      <c r="Q99" s="12">
        <f t="shared" si="90"/>
        <v>0.23358292495906452</v>
      </c>
      <c r="R99" s="9">
        <f t="shared" si="91"/>
        <v>2.3873737500000001</v>
      </c>
      <c r="S99" s="13">
        <f t="shared" si="92"/>
        <v>9.7840953876226752E-2</v>
      </c>
      <c r="T99" s="2">
        <f t="shared" si="93"/>
        <v>0.51</v>
      </c>
      <c r="U99" s="14">
        <f t="shared" si="94"/>
        <v>4.9898886476875647E-2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4.5381514272778006E-2</v>
      </c>
      <c r="AK99" s="9">
        <f t="shared" si="96"/>
        <v>10.4025</v>
      </c>
      <c r="AL99" s="1">
        <f t="shared" si="97"/>
        <v>0.45</v>
      </c>
      <c r="AM99" s="17">
        <f t="shared" si="98"/>
        <v>219500</v>
      </c>
      <c r="AN99" s="1">
        <f t="shared" si="99"/>
        <v>1036218238.8785481</v>
      </c>
    </row>
    <row r="100" spans="1:50" x14ac:dyDescent="0.15">
      <c r="C100" s="7">
        <v>11</v>
      </c>
      <c r="D100" s="7">
        <f t="shared" si="100"/>
        <v>9.1060621148685694</v>
      </c>
      <c r="E100" s="10">
        <f t="shared" si="101"/>
        <v>12.7542582156949</v>
      </c>
      <c r="F100" s="7" t="s">
        <v>85</v>
      </c>
      <c r="G100" s="1">
        <v>12</v>
      </c>
      <c r="H100" s="9">
        <f t="shared" si="84"/>
        <v>9.1060621148685694</v>
      </c>
      <c r="I100" s="9">
        <f t="shared" si="85"/>
        <v>282.25606211486854</v>
      </c>
      <c r="J100" s="9">
        <f t="shared" si="86"/>
        <v>5.5036443336442066E-2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10.859304059320202</v>
      </c>
      <c r="P100" s="9">
        <f t="shared" si="89"/>
        <v>0.59765747253397161</v>
      </c>
      <c r="Q100" s="12">
        <f t="shared" si="90"/>
        <v>0.26894586264028725</v>
      </c>
      <c r="R100" s="9">
        <f t="shared" si="91"/>
        <v>2.3873737500000001</v>
      </c>
      <c r="S100" s="13">
        <f t="shared" si="92"/>
        <v>0.11265343880081083</v>
      </c>
      <c r="T100" s="2">
        <f t="shared" si="93"/>
        <v>0.51</v>
      </c>
      <c r="U100" s="14">
        <f t="shared" si="94"/>
        <v>5.7453253788413525E-2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4.7659156017206675E-2</v>
      </c>
      <c r="AK100" s="9">
        <f t="shared" si="96"/>
        <v>10.4025</v>
      </c>
      <c r="AL100" s="1">
        <f t="shared" si="97"/>
        <v>0.45</v>
      </c>
      <c r="AM100" s="17">
        <f t="shared" si="98"/>
        <v>219500</v>
      </c>
      <c r="AN100" s="1">
        <f t="shared" si="99"/>
        <v>1088224743.1794384</v>
      </c>
      <c r="AO100" s="1">
        <f>SUM(AN89:AN100)</f>
        <v>22951348198.24469</v>
      </c>
    </row>
    <row r="101" spans="1:50" x14ac:dyDescent="0.15">
      <c r="C101" s="7">
        <v>12</v>
      </c>
      <c r="D101" s="7">
        <f t="shared" si="100"/>
        <v>3.5311754516604101</v>
      </c>
      <c r="E101" s="10">
        <f t="shared" si="101"/>
        <v>9.1060621148685694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2.6996779897419398</v>
      </c>
      <c r="E105" s="7"/>
      <c r="F105" s="7"/>
      <c r="G105" s="1">
        <v>1</v>
      </c>
      <c r="H105" s="9">
        <f t="shared" ref="H105:H116" si="103">E106</f>
        <v>2.6996779897419398</v>
      </c>
      <c r="I105" s="9">
        <f t="shared" ref="I105:I116" si="104">H105+273.15</f>
        <v>275.84967798974191</v>
      </c>
      <c r="J105" s="9">
        <f t="shared" ref="J105:J116" si="105">EXP(($C$15*(I105-$C$13))/($C$16*I105*$C$13))</f>
        <v>2.4701084567865066E-2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1.6003590826733385E-2</v>
      </c>
      <c r="Q105" s="12">
        <f t="shared" ref="Q105:Q116" si="109">P105*$B$107</f>
        <v>4.8010772480200151E-3</v>
      </c>
      <c r="R105" s="9">
        <f t="shared" ref="R105:R116" si="110">L105*$B$107</f>
        <v>0.19436706250000002</v>
      </c>
      <c r="S105" s="13">
        <f t="shared" ref="S105:S116" si="111">Q105/R105</f>
        <v>2.4701084567865066E-2</v>
      </c>
      <c r="T105" s="2">
        <f t="shared" ref="T105:T116" si="112">$B$106/100</f>
        <v>0.01</v>
      </c>
      <c r="U105" s="14">
        <f t="shared" ref="U105:U116" si="113">S105*T105</f>
        <v>2.4701084567865068E-4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5.7370108456786511E-3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-0.44691066364062698</v>
      </c>
      <c r="E106" s="10">
        <f t="shared" ref="E106:E117" si="122">D105</f>
        <v>2.6996779897419398</v>
      </c>
      <c r="F106" s="7" t="s">
        <v>83</v>
      </c>
      <c r="G106" s="1">
        <v>2</v>
      </c>
      <c r="H106" s="9">
        <f t="shared" si="103"/>
        <v>-0.44691066364062698</v>
      </c>
      <c r="I106" s="9">
        <f t="shared" si="104"/>
        <v>272.70308933635937</v>
      </c>
      <c r="J106" s="9">
        <f t="shared" si="105"/>
        <v>1.6437528533496885E-2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1.2797768258399336</v>
      </c>
      <c r="P106" s="9">
        <f t="shared" si="108"/>
        <v>2.1036368091251981E-2</v>
      </c>
      <c r="Q106" s="12">
        <f t="shared" si="109"/>
        <v>6.3109104273755944E-3</v>
      </c>
      <c r="R106" s="9">
        <f t="shared" si="110"/>
        <v>0.19436706250000002</v>
      </c>
      <c r="S106" s="13">
        <f t="shared" si="111"/>
        <v>3.2469032284601171E-2</v>
      </c>
      <c r="T106" s="2">
        <f t="shared" si="112"/>
        <v>0.01</v>
      </c>
      <c r="U106" s="14">
        <f t="shared" si="113"/>
        <v>3.2469032284601173E-4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5.814690322846012E-3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3.8310558036748201</v>
      </c>
      <c r="E107" s="10">
        <f t="shared" si="122"/>
        <v>-0.44691066364062698</v>
      </c>
      <c r="F107" s="7" t="s">
        <v>83</v>
      </c>
      <c r="G107" s="1">
        <v>3</v>
      </c>
      <c r="H107" s="9">
        <f t="shared" si="103"/>
        <v>3.8310558036748201</v>
      </c>
      <c r="I107" s="9">
        <f t="shared" si="104"/>
        <v>276.98105580367479</v>
      </c>
      <c r="J107" s="9">
        <f t="shared" si="105"/>
        <v>2.8531986058689229E-2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1.9066306660820149</v>
      </c>
      <c r="P107" s="9">
        <f t="shared" si="108"/>
        <v>5.4399959583721409E-2</v>
      </c>
      <c r="Q107" s="12">
        <f t="shared" si="109"/>
        <v>1.6319987875116421E-2</v>
      </c>
      <c r="R107" s="9">
        <f t="shared" si="110"/>
        <v>0.19436706250000002</v>
      </c>
      <c r="S107" s="13">
        <f t="shared" si="111"/>
        <v>8.3964781199059479E-2</v>
      </c>
      <c r="T107" s="2">
        <f t="shared" si="112"/>
        <v>0.01</v>
      </c>
      <c r="U107" s="14">
        <f t="shared" si="113"/>
        <v>8.3964781199059478E-4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6.3296478119905944E-3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8.8981830259870307</v>
      </c>
      <c r="E108" s="10">
        <f t="shared" si="122"/>
        <v>3.8310558036748201</v>
      </c>
      <c r="F108" s="7" t="s">
        <v>83</v>
      </c>
      <c r="G108" s="1">
        <v>4</v>
      </c>
      <c r="H108" s="9">
        <f t="shared" si="103"/>
        <v>8.8981830259870307</v>
      </c>
      <c r="I108" s="9">
        <f t="shared" si="104"/>
        <v>282.04818302598699</v>
      </c>
      <c r="J108" s="9">
        <f t="shared" si="105"/>
        <v>5.3654783649196312E-2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2.5001209148316268</v>
      </c>
      <c r="P108" s="9">
        <f t="shared" si="108"/>
        <v>0.1341434467821217</v>
      </c>
      <c r="Q108" s="12">
        <f t="shared" si="109"/>
        <v>4.0243034034636506E-2</v>
      </c>
      <c r="R108" s="9">
        <f t="shared" si="110"/>
        <v>0.19436706250000002</v>
      </c>
      <c r="S108" s="13">
        <f t="shared" si="111"/>
        <v>0.20704657217647923</v>
      </c>
      <c r="T108" s="2">
        <f t="shared" si="112"/>
        <v>0.01</v>
      </c>
      <c r="U108" s="14">
        <f t="shared" si="113"/>
        <v>2.0704657217647925E-3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7.5604657217647926E-3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12.854430975860801</v>
      </c>
      <c r="E109" s="10">
        <f t="shared" si="122"/>
        <v>8.8981830259870307</v>
      </c>
      <c r="F109" s="7" t="s">
        <v>83</v>
      </c>
      <c r="G109" s="1">
        <v>5</v>
      </c>
      <c r="H109" s="9">
        <f t="shared" si="103"/>
        <v>12.854430975860801</v>
      </c>
      <c r="I109" s="9">
        <f t="shared" si="104"/>
        <v>286.00443097586077</v>
      </c>
      <c r="J109" s="9">
        <f t="shared" si="105"/>
        <v>8.6496454116242363E-2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2.2476785946470299</v>
      </c>
      <c r="O109" s="9">
        <f t="shared" si="123"/>
        <v>0.76618908173580857</v>
      </c>
      <c r="P109" s="9">
        <f t="shared" si="108"/>
        <v>6.6272638752727236E-2</v>
      </c>
      <c r="Q109" s="12">
        <f t="shared" si="109"/>
        <v>1.9881791625818171E-2</v>
      </c>
      <c r="R109" s="9">
        <f t="shared" si="110"/>
        <v>0.19436706250000002</v>
      </c>
      <c r="S109" s="13">
        <f t="shared" si="111"/>
        <v>0.10228992181130571</v>
      </c>
      <c r="T109" s="2">
        <f t="shared" si="112"/>
        <v>0.01</v>
      </c>
      <c r="U109" s="14">
        <f t="shared" si="113"/>
        <v>1.0228992181130572E-3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6.5128992181130571E-3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13.9952137317277</v>
      </c>
      <c r="E110" s="10">
        <f t="shared" si="122"/>
        <v>12.854430975860801</v>
      </c>
      <c r="F110" s="7" t="s">
        <v>85</v>
      </c>
      <c r="G110" s="1">
        <v>6</v>
      </c>
      <c r="H110" s="9">
        <f t="shared" si="103"/>
        <v>13.9952137317277</v>
      </c>
      <c r="I110" s="9">
        <f t="shared" si="104"/>
        <v>287.14521373172767</v>
      </c>
      <c r="J110" s="9">
        <f t="shared" si="105"/>
        <v>9.9023344947359135E-2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1.3478066513164149</v>
      </c>
      <c r="P110" s="9">
        <f t="shared" si="108"/>
        <v>0.13346432295565033</v>
      </c>
      <c r="Q110" s="12">
        <f t="shared" si="109"/>
        <v>4.0039296886695101E-2</v>
      </c>
      <c r="R110" s="9">
        <f t="shared" si="110"/>
        <v>0.19436706250000002</v>
      </c>
      <c r="S110" s="13">
        <f t="shared" si="111"/>
        <v>0.20599836398049745</v>
      </c>
      <c r="T110" s="2">
        <f t="shared" si="112"/>
        <v>0.01</v>
      </c>
      <c r="U110" s="14">
        <f t="shared" si="113"/>
        <v>2.0599836398049747E-3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7.5499836398049752E-3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23.186968915235202</v>
      </c>
      <c r="E111" s="10">
        <f t="shared" si="122"/>
        <v>13.9952137317277</v>
      </c>
      <c r="F111" s="7" t="s">
        <v>83</v>
      </c>
      <c r="G111" s="1">
        <v>7</v>
      </c>
      <c r="H111" s="9">
        <f t="shared" si="103"/>
        <v>23.186968915235202</v>
      </c>
      <c r="I111" s="9">
        <f t="shared" si="104"/>
        <v>296.33696891523516</v>
      </c>
      <c r="J111" s="9">
        <f t="shared" si="105"/>
        <v>0.28347961178282532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1.8622325366940982</v>
      </c>
      <c r="P111" s="9">
        <f t="shared" si="108"/>
        <v>0.52790495655138892</v>
      </c>
      <c r="Q111" s="12">
        <f t="shared" si="109"/>
        <v>0.15837148696541667</v>
      </c>
      <c r="R111" s="9">
        <f t="shared" si="110"/>
        <v>0.19436706250000002</v>
      </c>
      <c r="S111" s="13">
        <f t="shared" si="111"/>
        <v>0.81480619673107757</v>
      </c>
      <c r="T111" s="2">
        <f t="shared" si="112"/>
        <v>0.01</v>
      </c>
      <c r="U111" s="14">
        <f t="shared" si="113"/>
        <v>8.1480619673107765E-3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1.8098061967310779E-2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22.0387437949286</v>
      </c>
      <c r="E112" s="10">
        <f t="shared" si="122"/>
        <v>23.186968915235202</v>
      </c>
      <c r="F112" s="7" t="s">
        <v>83</v>
      </c>
      <c r="G112" s="1">
        <v>8</v>
      </c>
      <c r="H112" s="9">
        <f t="shared" si="103"/>
        <v>22.0387437949286</v>
      </c>
      <c r="I112" s="9">
        <f t="shared" si="104"/>
        <v>295.1887437949286</v>
      </c>
      <c r="J112" s="9">
        <f t="shared" si="105"/>
        <v>0.24946845064127129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1.9822177884760428</v>
      </c>
      <c r="P112" s="9">
        <f t="shared" si="108"/>
        <v>0.49450080052468565</v>
      </c>
      <c r="Q112" s="12">
        <f t="shared" si="109"/>
        <v>0.14835024015740569</v>
      </c>
      <c r="R112" s="9">
        <f t="shared" si="110"/>
        <v>0.19436706250000002</v>
      </c>
      <c r="S112" s="13">
        <f t="shared" si="111"/>
        <v>0.76324783761860726</v>
      </c>
      <c r="T112" s="2">
        <f t="shared" si="112"/>
        <v>0.01</v>
      </c>
      <c r="U112" s="14">
        <f t="shared" si="113"/>
        <v>7.6324783761860726E-3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1.7582478376186074E-2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23.070731393155398</v>
      </c>
      <c r="E113" s="10">
        <f t="shared" si="122"/>
        <v>22.0387437949286</v>
      </c>
      <c r="F113" s="7" t="s">
        <v>83</v>
      </c>
      <c r="G113" s="1">
        <v>9</v>
      </c>
      <c r="H113" s="9">
        <f t="shared" si="103"/>
        <v>23.070731393155398</v>
      </c>
      <c r="I113" s="9">
        <f t="shared" si="104"/>
        <v>296.22073139315535</v>
      </c>
      <c r="J113" s="9">
        <f t="shared" si="105"/>
        <v>0.27984811271148613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2.1356071962846905</v>
      </c>
      <c r="P113" s="9">
        <f t="shared" si="108"/>
        <v>0.59764564337333892</v>
      </c>
      <c r="Q113" s="12">
        <f t="shared" si="109"/>
        <v>0.17929369301200168</v>
      </c>
      <c r="R113" s="9">
        <f t="shared" si="110"/>
        <v>0.19436706250000002</v>
      </c>
      <c r="S113" s="13">
        <f t="shared" si="111"/>
        <v>0.92244895151410577</v>
      </c>
      <c r="T113" s="2">
        <f t="shared" si="112"/>
        <v>0.01</v>
      </c>
      <c r="U113" s="14">
        <f t="shared" si="113"/>
        <v>9.2244895151410572E-3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1.9174489515141058E-2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17.083054633819</v>
      </c>
      <c r="E114" s="10">
        <f t="shared" si="122"/>
        <v>23.070731393155398</v>
      </c>
      <c r="F114" s="7" t="s">
        <v>83</v>
      </c>
      <c r="G114" s="1">
        <v>10</v>
      </c>
      <c r="H114" s="9">
        <f t="shared" si="103"/>
        <v>17.083054633819</v>
      </c>
      <c r="I114" s="9">
        <f t="shared" si="104"/>
        <v>290.23305463381899</v>
      </c>
      <c r="J114" s="9">
        <f t="shared" si="105"/>
        <v>0.14204143715918627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2.1858517612446851</v>
      </c>
      <c r="P114" s="9">
        <f t="shared" si="108"/>
        <v>0.31048152558413356</v>
      </c>
      <c r="Q114" s="12">
        <f t="shared" si="109"/>
        <v>9.3144457675240058E-2</v>
      </c>
      <c r="R114" s="9">
        <f t="shared" si="110"/>
        <v>0.19436706250000002</v>
      </c>
      <c r="S114" s="13">
        <f t="shared" si="111"/>
        <v>0.4792193516596468</v>
      </c>
      <c r="T114" s="2">
        <f t="shared" si="112"/>
        <v>0.01</v>
      </c>
      <c r="U114" s="14">
        <f t="shared" si="113"/>
        <v>4.792193516596468E-3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1.4742193516596468E-2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12.7542582156949</v>
      </c>
      <c r="E115" s="10">
        <f t="shared" si="122"/>
        <v>17.083054633819</v>
      </c>
      <c r="F115" s="7" t="s">
        <v>83</v>
      </c>
      <c r="G115" s="1">
        <v>11</v>
      </c>
      <c r="H115" s="9">
        <f t="shared" si="103"/>
        <v>12.7542582156949</v>
      </c>
      <c r="I115" s="9">
        <f t="shared" si="104"/>
        <v>285.90425821569488</v>
      </c>
      <c r="J115" s="9">
        <f t="shared" si="105"/>
        <v>8.5470842951128737E-2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1.7816017238775239</v>
      </c>
      <c r="O115" s="9">
        <f t="shared" si="123"/>
        <v>0.74165872011636091</v>
      </c>
      <c r="P115" s="9">
        <f t="shared" si="108"/>
        <v>6.3390195990400633E-2</v>
      </c>
      <c r="Q115" s="12">
        <f t="shared" si="109"/>
        <v>1.9017058797120189E-2</v>
      </c>
      <c r="R115" s="9">
        <f t="shared" si="110"/>
        <v>0.19436706250000002</v>
      </c>
      <c r="S115" s="13">
        <f t="shared" si="111"/>
        <v>9.784095387622678E-2</v>
      </c>
      <c r="T115" s="2">
        <f t="shared" si="112"/>
        <v>0.01</v>
      </c>
      <c r="U115" s="14">
        <f t="shared" si="113"/>
        <v>9.7840953876226783E-4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6.4684095387622679E-3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9.1060621148685694</v>
      </c>
      <c r="E116" s="10">
        <f t="shared" si="122"/>
        <v>12.7542582156949</v>
      </c>
      <c r="F116" s="7" t="s">
        <v>85</v>
      </c>
      <c r="G116" s="1">
        <v>12</v>
      </c>
      <c r="H116" s="9">
        <f t="shared" si="103"/>
        <v>9.1060621148685694</v>
      </c>
      <c r="I116" s="9">
        <f t="shared" si="104"/>
        <v>282.25606211486854</v>
      </c>
      <c r="J116" s="9">
        <f t="shared" si="105"/>
        <v>5.5036443336442066E-2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1.3261587324592938</v>
      </c>
      <c r="P116" s="9">
        <f t="shared" si="108"/>
        <v>7.2987059934123757E-2</v>
      </c>
      <c r="Q116" s="12">
        <f t="shared" si="109"/>
        <v>2.1896117980237127E-2</v>
      </c>
      <c r="R116" s="9">
        <f t="shared" si="110"/>
        <v>0.19436706250000002</v>
      </c>
      <c r="S116" s="13">
        <f t="shared" si="111"/>
        <v>0.11265343880081084</v>
      </c>
      <c r="T116" s="2">
        <f t="shared" si="112"/>
        <v>0.01</v>
      </c>
      <c r="U116" s="14">
        <f t="shared" si="113"/>
        <v>1.1265343880081085E-3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6.6165343880081086E-3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3.5311754516604101</v>
      </c>
      <c r="E117" s="10">
        <f t="shared" si="122"/>
        <v>9.1060621148685694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2.6996779897419398</v>
      </c>
      <c r="E121" s="7"/>
      <c r="F121" s="7"/>
      <c r="G121" s="1">
        <v>1</v>
      </c>
      <c r="H121" s="9">
        <f t="shared" ref="H121:H132" si="124">E122</f>
        <v>2.6996779897419398</v>
      </c>
      <c r="I121" s="9">
        <f t="shared" ref="I121:I132" si="125">H121+273.15</f>
        <v>275.84967798974191</v>
      </c>
      <c r="J121" s="9">
        <f t="shared" ref="J121:J132" si="126">EXP(($C$15*(I121-$C$13))/($C$16*I121*$C$13))</f>
        <v>2.4701084567865066E-2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7.0323987764711847E-3</v>
      </c>
      <c r="Q121" s="12">
        <f t="shared" ref="Q121:Q132" si="130">P121*$B$123</f>
        <v>2.3206915962354913E-3</v>
      </c>
      <c r="R121" s="9">
        <f t="shared" ref="R121:R132" si="131">L121*$B$123</f>
        <v>9.3951000000000007E-2</v>
      </c>
      <c r="S121" s="13">
        <f t="shared" ref="S121:S132" si="132">Q121/R121</f>
        <v>2.4701084567865069E-2</v>
      </c>
      <c r="T121" s="2">
        <f t="shared" ref="T121:T132" si="133">$B$122/100</f>
        <v>0.01</v>
      </c>
      <c r="U121" s="14">
        <f t="shared" ref="U121:U132" si="134">S121*T121</f>
        <v>2.4701084567865068E-4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5.7370108456786511E-3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-0.44691066364062698</v>
      </c>
      <c r="E122" s="10">
        <f t="shared" ref="E122:E133" si="145">D121</f>
        <v>2.6996779897419398</v>
      </c>
      <c r="F122" s="7" t="s">
        <v>83</v>
      </c>
      <c r="G122" s="1">
        <v>2</v>
      </c>
      <c r="H122" s="9">
        <f t="shared" si="124"/>
        <v>-0.44691066364062698</v>
      </c>
      <c r="I122" s="9">
        <f t="shared" si="125"/>
        <v>272.70308933635937</v>
      </c>
      <c r="J122" s="9">
        <f t="shared" si="126"/>
        <v>1.6437528533496885E-2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0.5623676012235288</v>
      </c>
      <c r="P122" s="9">
        <f t="shared" si="129"/>
        <v>9.2439334914259531E-3</v>
      </c>
      <c r="Q122" s="12">
        <f t="shared" si="130"/>
        <v>3.0504980521705648E-3</v>
      </c>
      <c r="R122" s="9">
        <f t="shared" si="131"/>
        <v>9.3951000000000007E-2</v>
      </c>
      <c r="S122" s="13">
        <f t="shared" si="132"/>
        <v>3.2469032284601171E-2</v>
      </c>
      <c r="T122" s="2">
        <f t="shared" si="133"/>
        <v>0.01</v>
      </c>
      <c r="U122" s="14">
        <f t="shared" si="134"/>
        <v>3.2469032284601173E-4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5.814690322846012E-3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3.8310558036748201</v>
      </c>
      <c r="E123" s="10">
        <f t="shared" si="145"/>
        <v>-0.44691066364062698</v>
      </c>
      <c r="F123" s="7" t="s">
        <v>83</v>
      </c>
      <c r="G123" s="1">
        <v>3</v>
      </c>
      <c r="H123" s="9">
        <f t="shared" si="124"/>
        <v>3.8310558036748201</v>
      </c>
      <c r="I123" s="9">
        <f t="shared" si="125"/>
        <v>276.98105580367479</v>
      </c>
      <c r="J123" s="9">
        <f t="shared" si="126"/>
        <v>2.8531986058689229E-2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0.83782366773210282</v>
      </c>
      <c r="P123" s="9">
        <f t="shared" si="129"/>
        <v>2.3904773207372235E-2</v>
      </c>
      <c r="Q123" s="12">
        <f t="shared" si="130"/>
        <v>7.8885751584328381E-3</v>
      </c>
      <c r="R123" s="9">
        <f t="shared" si="131"/>
        <v>9.3951000000000007E-2</v>
      </c>
      <c r="S123" s="13">
        <f t="shared" si="132"/>
        <v>8.3964781199059479E-2</v>
      </c>
      <c r="T123" s="2">
        <f t="shared" si="133"/>
        <v>0.01</v>
      </c>
      <c r="U123" s="14">
        <f t="shared" si="134"/>
        <v>8.3964781199059478E-4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6.3296478119905944E-3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8.8981830259870307</v>
      </c>
      <c r="E124" s="10">
        <f t="shared" si="145"/>
        <v>3.8310558036748201</v>
      </c>
      <c r="F124" s="7" t="s">
        <v>83</v>
      </c>
      <c r="G124" s="1">
        <v>4</v>
      </c>
      <c r="H124" s="9">
        <f t="shared" si="124"/>
        <v>8.8981830259870307</v>
      </c>
      <c r="I124" s="9">
        <f t="shared" si="125"/>
        <v>282.04818302598699</v>
      </c>
      <c r="J124" s="9">
        <f t="shared" si="126"/>
        <v>5.3654783649196312E-2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1.0986188945247306</v>
      </c>
      <c r="P124" s="9">
        <f t="shared" si="129"/>
        <v>5.8946159098643647E-2</v>
      </c>
      <c r="Q124" s="12">
        <f t="shared" si="130"/>
        <v>1.9452232502552406E-2</v>
      </c>
      <c r="R124" s="9">
        <f t="shared" si="131"/>
        <v>9.3951000000000007E-2</v>
      </c>
      <c r="S124" s="13">
        <f t="shared" si="132"/>
        <v>0.20704657217647929</v>
      </c>
      <c r="T124" s="2">
        <f t="shared" si="133"/>
        <v>0.01</v>
      </c>
      <c r="U124" s="14">
        <f t="shared" si="134"/>
        <v>2.070465721764793E-3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7.5604657217647935E-3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12.854430975860801</v>
      </c>
      <c r="E125" s="10">
        <f t="shared" si="145"/>
        <v>8.8981830259870307</v>
      </c>
      <c r="F125" s="7" t="s">
        <v>83</v>
      </c>
      <c r="G125" s="1">
        <v>5</v>
      </c>
      <c r="H125" s="9">
        <f t="shared" si="124"/>
        <v>12.854430975860801</v>
      </c>
      <c r="I125" s="9">
        <f t="shared" si="125"/>
        <v>286.00443097586077</v>
      </c>
      <c r="J125" s="9">
        <f t="shared" si="126"/>
        <v>8.6496454116242363E-2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0.98768909865478283</v>
      </c>
      <c r="O125" s="9">
        <f t="shared" si="146"/>
        <v>0.3366836367713042</v>
      </c>
      <c r="P125" s="9">
        <f t="shared" si="129"/>
        <v>2.9121940739678723E-2</v>
      </c>
      <c r="Q125" s="12">
        <f t="shared" si="130"/>
        <v>9.6102404440939794E-3</v>
      </c>
      <c r="R125" s="9">
        <f t="shared" si="131"/>
        <v>9.3951000000000007E-2</v>
      </c>
      <c r="S125" s="13">
        <f t="shared" si="132"/>
        <v>0.10228992181130567</v>
      </c>
      <c r="T125" s="2">
        <f t="shared" si="133"/>
        <v>0.01</v>
      </c>
      <c r="U125" s="14">
        <f t="shared" si="134"/>
        <v>1.0228992181130568E-3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6.5128992181130571E-3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13.9952137317277</v>
      </c>
      <c r="E126" s="10">
        <f t="shared" si="145"/>
        <v>12.854430975860801</v>
      </c>
      <c r="F126" s="7" t="s">
        <v>85</v>
      </c>
      <c r="G126" s="1">
        <v>6</v>
      </c>
      <c r="H126" s="9">
        <f t="shared" si="124"/>
        <v>13.9952137317277</v>
      </c>
      <c r="I126" s="9">
        <f t="shared" si="125"/>
        <v>287.14521373172767</v>
      </c>
      <c r="J126" s="9">
        <f t="shared" si="126"/>
        <v>9.9023344947359135E-2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0.59226169603162537</v>
      </c>
      <c r="P126" s="9">
        <f t="shared" si="129"/>
        <v>5.8647734225247605E-2</v>
      </c>
      <c r="Q126" s="12">
        <f t="shared" si="130"/>
        <v>1.935375229433171E-2</v>
      </c>
      <c r="R126" s="9">
        <f t="shared" si="131"/>
        <v>9.3951000000000007E-2</v>
      </c>
      <c r="S126" s="13">
        <f t="shared" si="132"/>
        <v>0.20599836398049737</v>
      </c>
      <c r="T126" s="2">
        <f t="shared" si="133"/>
        <v>0.01</v>
      </c>
      <c r="U126" s="14">
        <f t="shared" si="134"/>
        <v>2.0599836398049738E-3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7.5499836398049735E-3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23.186968915235202</v>
      </c>
      <c r="E127" s="10">
        <f t="shared" si="145"/>
        <v>13.9952137317277</v>
      </c>
      <c r="F127" s="7" t="s">
        <v>83</v>
      </c>
      <c r="G127" s="1">
        <v>7</v>
      </c>
      <c r="H127" s="9">
        <f t="shared" si="124"/>
        <v>23.186968915235202</v>
      </c>
      <c r="I127" s="9">
        <f t="shared" si="125"/>
        <v>296.33696891523516</v>
      </c>
      <c r="J127" s="9">
        <f t="shared" si="126"/>
        <v>0.28347961178282532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0.81831396180637772</v>
      </c>
      <c r="P127" s="9">
        <f t="shared" si="129"/>
        <v>0.2319753242093377</v>
      </c>
      <c r="Q127" s="12">
        <f t="shared" si="130"/>
        <v>7.6551856989081443E-2</v>
      </c>
      <c r="R127" s="9">
        <f t="shared" si="131"/>
        <v>9.3951000000000007E-2</v>
      </c>
      <c r="S127" s="13">
        <f t="shared" si="132"/>
        <v>0.81480619673107724</v>
      </c>
      <c r="T127" s="2">
        <f t="shared" si="133"/>
        <v>0.01</v>
      </c>
      <c r="U127" s="14">
        <f t="shared" si="134"/>
        <v>8.148061967310773E-3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1.8098061967310772E-2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22.0387437949286</v>
      </c>
      <c r="E128" s="10">
        <f t="shared" si="145"/>
        <v>23.186968915235202</v>
      </c>
      <c r="F128" s="7" t="s">
        <v>83</v>
      </c>
      <c r="G128" s="1">
        <v>8</v>
      </c>
      <c r="H128" s="9">
        <f t="shared" si="124"/>
        <v>22.0387437949286</v>
      </c>
      <c r="I128" s="9">
        <f t="shared" si="125"/>
        <v>295.1887437949286</v>
      </c>
      <c r="J128" s="9">
        <f t="shared" si="126"/>
        <v>0.24946845064127129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0.87103863759704003</v>
      </c>
      <c r="P128" s="9">
        <f t="shared" si="129"/>
        <v>0.21729665937001738</v>
      </c>
      <c r="Q128" s="12">
        <f t="shared" si="130"/>
        <v>7.1707897592105746E-2</v>
      </c>
      <c r="R128" s="9">
        <f t="shared" si="131"/>
        <v>9.3951000000000007E-2</v>
      </c>
      <c r="S128" s="13">
        <f t="shared" si="132"/>
        <v>0.76324783761860693</v>
      </c>
      <c r="T128" s="2">
        <f t="shared" si="133"/>
        <v>0.01</v>
      </c>
      <c r="U128" s="14">
        <f t="shared" si="134"/>
        <v>7.6324783761860691E-3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1.758247837618607E-2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23.070731393155398</v>
      </c>
      <c r="E129" s="10">
        <f t="shared" si="145"/>
        <v>22.0387437949286</v>
      </c>
      <c r="F129" s="7" t="s">
        <v>83</v>
      </c>
      <c r="G129" s="1">
        <v>9</v>
      </c>
      <c r="H129" s="9">
        <f t="shared" si="124"/>
        <v>23.070731393155398</v>
      </c>
      <c r="I129" s="9">
        <f t="shared" si="125"/>
        <v>296.22073139315535</v>
      </c>
      <c r="J129" s="9">
        <f t="shared" si="126"/>
        <v>0.27984811271148613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0.93844197822702258</v>
      </c>
      <c r="P129" s="9">
        <f t="shared" si="129"/>
        <v>0.26262121649606585</v>
      </c>
      <c r="Q129" s="12">
        <f t="shared" si="130"/>
        <v>8.6665001443701734E-2</v>
      </c>
      <c r="R129" s="9">
        <f t="shared" si="131"/>
        <v>9.3951000000000007E-2</v>
      </c>
      <c r="S129" s="13">
        <f t="shared" si="132"/>
        <v>0.92244895151410555</v>
      </c>
      <c r="T129" s="2">
        <f t="shared" si="133"/>
        <v>0.01</v>
      </c>
      <c r="U129" s="14">
        <f t="shared" si="134"/>
        <v>9.2244895151410555E-3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1.9174489515141058E-2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17.083054633819</v>
      </c>
      <c r="E130" s="10">
        <f t="shared" si="145"/>
        <v>23.070731393155398</v>
      </c>
      <c r="F130" s="7" t="s">
        <v>83</v>
      </c>
      <c r="G130" s="1">
        <v>10</v>
      </c>
      <c r="H130" s="9">
        <f t="shared" si="124"/>
        <v>17.083054633819</v>
      </c>
      <c r="I130" s="9">
        <f t="shared" si="125"/>
        <v>290.23305463381899</v>
      </c>
      <c r="J130" s="9">
        <f t="shared" si="126"/>
        <v>0.14204143715918627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0.96052076173095668</v>
      </c>
      <c r="P130" s="9">
        <f t="shared" si="129"/>
        <v>0.13643374941750142</v>
      </c>
      <c r="Q130" s="12">
        <f t="shared" si="130"/>
        <v>4.502313730777547E-2</v>
      </c>
      <c r="R130" s="9">
        <f t="shared" si="131"/>
        <v>9.3951000000000007E-2</v>
      </c>
      <c r="S130" s="13">
        <f t="shared" si="132"/>
        <v>0.47921935165964669</v>
      </c>
      <c r="T130" s="2">
        <f t="shared" si="133"/>
        <v>0.01</v>
      </c>
      <c r="U130" s="14">
        <f t="shared" si="134"/>
        <v>4.7921935165964671E-3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1.4742193516596468E-2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12.7542582156949</v>
      </c>
      <c r="E131" s="10">
        <f t="shared" si="145"/>
        <v>17.083054633819</v>
      </c>
      <c r="F131" s="7" t="s">
        <v>83</v>
      </c>
      <c r="G131" s="1">
        <v>11</v>
      </c>
      <c r="H131" s="9">
        <f t="shared" si="124"/>
        <v>12.7542582156949</v>
      </c>
      <c r="I131" s="9">
        <f t="shared" si="125"/>
        <v>285.90425821569488</v>
      </c>
      <c r="J131" s="9">
        <f t="shared" si="126"/>
        <v>8.5470842951128737E-2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0.78288266169778253</v>
      </c>
      <c r="O131" s="9">
        <f t="shared" si="146"/>
        <v>0.3259043506156728</v>
      </c>
      <c r="P131" s="9">
        <f t="shared" si="129"/>
        <v>2.7855319568561767E-2</v>
      </c>
      <c r="Q131" s="12">
        <f t="shared" si="130"/>
        <v>9.1922554576253836E-3</v>
      </c>
      <c r="R131" s="9">
        <f t="shared" si="131"/>
        <v>9.3951000000000007E-2</v>
      </c>
      <c r="S131" s="13">
        <f t="shared" si="132"/>
        <v>9.7840953876226794E-2</v>
      </c>
      <c r="T131" s="2">
        <f t="shared" si="133"/>
        <v>0.01</v>
      </c>
      <c r="U131" s="14">
        <f t="shared" si="134"/>
        <v>9.7840953876226805E-4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6.4684095387622679E-3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9.1060621148685694</v>
      </c>
      <c r="E132" s="10">
        <f t="shared" si="145"/>
        <v>12.7542582156949</v>
      </c>
      <c r="F132" s="7" t="s">
        <v>85</v>
      </c>
      <c r="G132" s="1">
        <v>12</v>
      </c>
      <c r="H132" s="9">
        <f t="shared" si="124"/>
        <v>9.1060621148685694</v>
      </c>
      <c r="I132" s="9">
        <f t="shared" si="125"/>
        <v>282.25606211486854</v>
      </c>
      <c r="J132" s="9">
        <f t="shared" si="126"/>
        <v>5.5036443336442066E-2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0.58274903104711107</v>
      </c>
      <c r="P132" s="9">
        <f t="shared" si="129"/>
        <v>3.2072434026590844E-2</v>
      </c>
      <c r="Q132" s="12">
        <f t="shared" si="130"/>
        <v>1.0583903228774979E-2</v>
      </c>
      <c r="R132" s="9">
        <f t="shared" si="131"/>
        <v>9.3951000000000007E-2</v>
      </c>
      <c r="S132" s="13">
        <f t="shared" si="132"/>
        <v>0.11265343880081083</v>
      </c>
      <c r="T132" s="2">
        <f t="shared" si="133"/>
        <v>0.01</v>
      </c>
      <c r="U132" s="14">
        <f t="shared" si="134"/>
        <v>1.1265343880081083E-3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6.6165343880081086E-3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3.5311754516604101</v>
      </c>
      <c r="E133" s="10">
        <f t="shared" si="145"/>
        <v>9.1060621148685694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2.6996779897419398</v>
      </c>
      <c r="E136" s="7"/>
      <c r="F136" s="7"/>
      <c r="G136" s="1">
        <v>1</v>
      </c>
      <c r="H136" s="9">
        <f t="shared" ref="H136:H147" si="147">E137</f>
        <v>2.6996779897419398</v>
      </c>
      <c r="I136" s="9">
        <f t="shared" ref="I136:I147" si="148">H136+273.15</f>
        <v>275.84967798974191</v>
      </c>
      <c r="J136" s="9">
        <f t="shared" ref="J136:J147" si="149">EXP(($C$15*(I136-$C$13))/($C$16*I136*$C$13))</f>
        <v>2.4701084567865066E-2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1.8749306780645129E-2</v>
      </c>
      <c r="Q136" s="12">
        <f t="shared" ref="Q136:Q147" si="153">P136*$B$138</f>
        <v>4.874819762967734E-3</v>
      </c>
      <c r="R136" s="9">
        <f t="shared" ref="R136:R147" si="154">L136*$B$138</f>
        <v>0.19735245833333334</v>
      </c>
      <c r="S136" s="13">
        <f t="shared" ref="S136:S147" si="155">Q136/R136</f>
        <v>2.4701084567865069E-2</v>
      </c>
      <c r="T136" s="2">
        <f t="shared" ref="T136:T147" si="156">$B$137/100</f>
        <v>0.01</v>
      </c>
      <c r="U136" s="14">
        <f t="shared" ref="U136:U147" si="157">S136*T136</f>
        <v>2.4701084567865068E-4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5.7370108456786511E-3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-0.44691066364062698</v>
      </c>
      <c r="E137" s="10">
        <f t="shared" ref="E137:E148" si="166">D136</f>
        <v>2.6996779897419398</v>
      </c>
      <c r="F137" s="7" t="s">
        <v>83</v>
      </c>
      <c r="G137" s="1">
        <v>2</v>
      </c>
      <c r="H137" s="9">
        <f t="shared" si="147"/>
        <v>-0.44691066364062698</v>
      </c>
      <c r="I137" s="9">
        <f t="shared" si="148"/>
        <v>272.70308933635937</v>
      </c>
      <c r="J137" s="9">
        <f t="shared" si="149"/>
        <v>1.6437528533496885E-2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1.4993465265526882</v>
      </c>
      <c r="P137" s="9">
        <f t="shared" si="152"/>
        <v>2.4645551311809257E-2</v>
      </c>
      <c r="Q137" s="12">
        <f t="shared" si="153"/>
        <v>6.407843341070407E-3</v>
      </c>
      <c r="R137" s="9">
        <f t="shared" si="154"/>
        <v>0.19735245833333334</v>
      </c>
      <c r="S137" s="13">
        <f t="shared" si="155"/>
        <v>3.2469032284601171E-2</v>
      </c>
      <c r="T137" s="2">
        <f t="shared" si="156"/>
        <v>0.01</v>
      </c>
      <c r="U137" s="14">
        <f t="shared" si="157"/>
        <v>3.2469032284601173E-4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5.814690322846012E-3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3.8310558036748201</v>
      </c>
      <c r="E138" s="10">
        <f t="shared" si="166"/>
        <v>-0.44691066364062698</v>
      </c>
      <c r="F138" s="7" t="s">
        <v>83</v>
      </c>
      <c r="G138" s="1">
        <v>3</v>
      </c>
      <c r="H138" s="9">
        <f t="shared" si="147"/>
        <v>3.8310558036748201</v>
      </c>
      <c r="I138" s="9">
        <f t="shared" si="148"/>
        <v>276.98105580367479</v>
      </c>
      <c r="J138" s="9">
        <f t="shared" si="149"/>
        <v>2.8531986058689229E-2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2.2337488919075459</v>
      </c>
      <c r="P138" s="9">
        <f t="shared" si="152"/>
        <v>6.3733292242518613E-2</v>
      </c>
      <c r="Q138" s="12">
        <f t="shared" si="153"/>
        <v>1.6570655983054839E-2</v>
      </c>
      <c r="R138" s="9">
        <f t="shared" si="154"/>
        <v>0.19735245833333334</v>
      </c>
      <c r="S138" s="13">
        <f t="shared" si="155"/>
        <v>8.3964781199059493E-2</v>
      </c>
      <c r="T138" s="2">
        <f t="shared" si="156"/>
        <v>0.01</v>
      </c>
      <c r="U138" s="14">
        <f t="shared" si="157"/>
        <v>8.3964781199059499E-4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6.3296478119905953E-3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8.8981830259870307</v>
      </c>
      <c r="E139" s="10">
        <f t="shared" si="166"/>
        <v>3.8310558036748201</v>
      </c>
      <c r="F139" s="7" t="s">
        <v>83</v>
      </c>
      <c r="G139" s="1">
        <v>4</v>
      </c>
      <c r="H139" s="9">
        <f t="shared" si="147"/>
        <v>8.8981830259870307</v>
      </c>
      <c r="I139" s="9">
        <f t="shared" si="148"/>
        <v>282.04818302598699</v>
      </c>
      <c r="J139" s="9">
        <f t="shared" si="149"/>
        <v>5.3654783649196312E-2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2.929063516331694</v>
      </c>
      <c r="P139" s="9">
        <f t="shared" si="152"/>
        <v>0.15715826926353124</v>
      </c>
      <c r="Q139" s="12">
        <f t="shared" si="153"/>
        <v>4.0861150008518123E-2</v>
      </c>
      <c r="R139" s="9">
        <f t="shared" si="154"/>
        <v>0.19735245833333334</v>
      </c>
      <c r="S139" s="13">
        <f t="shared" si="155"/>
        <v>0.20704657217647929</v>
      </c>
      <c r="T139" s="2">
        <f t="shared" si="156"/>
        <v>0.01</v>
      </c>
      <c r="U139" s="14">
        <f t="shared" si="157"/>
        <v>2.070465721764793E-3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7.5604657217647935E-3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12.854430975860801</v>
      </c>
      <c r="E140" s="10">
        <f t="shared" si="166"/>
        <v>8.8981830259870307</v>
      </c>
      <c r="F140" s="7" t="s">
        <v>83</v>
      </c>
      <c r="G140" s="1">
        <v>5</v>
      </c>
      <c r="H140" s="9">
        <f t="shared" si="147"/>
        <v>12.854430975860801</v>
      </c>
      <c r="I140" s="9">
        <f t="shared" si="148"/>
        <v>286.00443097586077</v>
      </c>
      <c r="J140" s="9">
        <f t="shared" si="149"/>
        <v>8.6496454116242363E-2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3.5309531637348295</v>
      </c>
      <c r="P140" s="9">
        <f t="shared" si="152"/>
        <v>0.30541492831359046</v>
      </c>
      <c r="Q140" s="12">
        <f t="shared" si="153"/>
        <v>7.9407881361533525E-2</v>
      </c>
      <c r="R140" s="9">
        <f t="shared" si="154"/>
        <v>0.19735245833333334</v>
      </c>
      <c r="S140" s="13">
        <f t="shared" si="155"/>
        <v>0.40236580801750937</v>
      </c>
      <c r="T140" s="2">
        <f t="shared" si="156"/>
        <v>0.01</v>
      </c>
      <c r="U140" s="14">
        <f t="shared" si="157"/>
        <v>4.0236580801750934E-3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9.5136580801750935E-3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13.9952137317277</v>
      </c>
      <c r="E141" s="10">
        <f t="shared" si="166"/>
        <v>12.854430975860801</v>
      </c>
      <c r="F141" s="7" t="s">
        <v>85</v>
      </c>
      <c r="G141" s="1">
        <v>6</v>
      </c>
      <c r="H141" s="9">
        <f t="shared" si="147"/>
        <v>13.9952137317277</v>
      </c>
      <c r="I141" s="9">
        <f t="shared" si="148"/>
        <v>287.14521373172767</v>
      </c>
      <c r="J141" s="9">
        <f t="shared" si="149"/>
        <v>9.9023344947359135E-2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3.984586152087906</v>
      </c>
      <c r="P141" s="9">
        <f t="shared" si="152"/>
        <v>0.39456704901067113</v>
      </c>
      <c r="Q141" s="12">
        <f t="shared" si="153"/>
        <v>0.1025874327427745</v>
      </c>
      <c r="R141" s="9">
        <f t="shared" si="154"/>
        <v>0.19735245833333334</v>
      </c>
      <c r="S141" s="13">
        <f t="shared" si="155"/>
        <v>0.51981836765114786</v>
      </c>
      <c r="T141" s="2">
        <f t="shared" si="156"/>
        <v>0.01</v>
      </c>
      <c r="U141" s="14">
        <f t="shared" si="157"/>
        <v>5.1981836765114791E-3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1.0688183676511479E-2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23.186968915235202</v>
      </c>
      <c r="E142" s="10">
        <f t="shared" si="166"/>
        <v>13.9952137317277</v>
      </c>
      <c r="F142" s="7" t="s">
        <v>83</v>
      </c>
      <c r="G142" s="1">
        <v>7</v>
      </c>
      <c r="H142" s="9">
        <f t="shared" si="147"/>
        <v>23.186968915235202</v>
      </c>
      <c r="I142" s="9">
        <f t="shared" si="148"/>
        <v>296.33696891523516</v>
      </c>
      <c r="J142" s="9">
        <f t="shared" si="149"/>
        <v>0.28347961178282532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4.3490670197439014</v>
      </c>
      <c r="P142" s="9">
        <f t="shared" si="152"/>
        <v>1.2328718303744903</v>
      </c>
      <c r="Q142" s="12">
        <f t="shared" si="153"/>
        <v>0.32054667589736752</v>
      </c>
      <c r="R142" s="9">
        <f t="shared" si="154"/>
        <v>0.19735245833333334</v>
      </c>
      <c r="S142" s="13">
        <f t="shared" si="155"/>
        <v>1.6242345223587538</v>
      </c>
      <c r="T142" s="2">
        <f t="shared" si="156"/>
        <v>0.01</v>
      </c>
      <c r="U142" s="14">
        <f t="shared" si="157"/>
        <v>1.6242345223587539E-2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2.619234522358754E-2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22.0387437949286</v>
      </c>
      <c r="E143" s="10">
        <f t="shared" si="166"/>
        <v>23.186968915235202</v>
      </c>
      <c r="F143" s="7" t="s">
        <v>83</v>
      </c>
      <c r="G143" s="1">
        <v>8</v>
      </c>
      <c r="H143" s="9">
        <f t="shared" si="147"/>
        <v>22.0387437949286</v>
      </c>
      <c r="I143" s="9">
        <f t="shared" si="148"/>
        <v>295.1887437949286</v>
      </c>
      <c r="J143" s="9">
        <f t="shared" si="149"/>
        <v>0.24946845064127129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3.8752431060360779</v>
      </c>
      <c r="P143" s="9">
        <f t="shared" si="152"/>
        <v>0.96675089352108812</v>
      </c>
      <c r="Q143" s="12">
        <f t="shared" si="153"/>
        <v>0.2513552323154829</v>
      </c>
      <c r="R143" s="9">
        <f t="shared" si="154"/>
        <v>0.19735245833333334</v>
      </c>
      <c r="S143" s="13">
        <f t="shared" si="155"/>
        <v>1.2736361859295287</v>
      </c>
      <c r="T143" s="2">
        <f t="shared" si="156"/>
        <v>0.01</v>
      </c>
      <c r="U143" s="14">
        <f t="shared" si="157"/>
        <v>1.2736361859295288E-2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2.268636185929529E-2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23.070731393155398</v>
      </c>
      <c r="E144" s="10">
        <f t="shared" si="166"/>
        <v>22.0387437949286</v>
      </c>
      <c r="F144" s="7" t="s">
        <v>83</v>
      </c>
      <c r="G144" s="1">
        <v>9</v>
      </c>
      <c r="H144" s="9">
        <f t="shared" si="147"/>
        <v>23.070731393155398</v>
      </c>
      <c r="I144" s="9">
        <f t="shared" si="148"/>
        <v>296.22073139315535</v>
      </c>
      <c r="J144" s="9">
        <f t="shared" si="149"/>
        <v>0.27984811271148613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3.6675401291816567</v>
      </c>
      <c r="P144" s="9">
        <f t="shared" si="152"/>
        <v>1.0263541834451266</v>
      </c>
      <c r="Q144" s="12">
        <f t="shared" si="153"/>
        <v>0.26685208769573293</v>
      </c>
      <c r="R144" s="9">
        <f t="shared" si="154"/>
        <v>0.19735245833333334</v>
      </c>
      <c r="S144" s="13">
        <f t="shared" si="155"/>
        <v>1.3521599373493132</v>
      </c>
      <c r="T144" s="2">
        <f t="shared" si="156"/>
        <v>0.01</v>
      </c>
      <c r="U144" s="14">
        <f t="shared" si="157"/>
        <v>1.3521599373493133E-2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2.3471599373493135E-2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17.083054633819</v>
      </c>
      <c r="E145" s="10">
        <f t="shared" si="166"/>
        <v>23.070731393155398</v>
      </c>
      <c r="F145" s="7" t="s">
        <v>83</v>
      </c>
      <c r="G145" s="1">
        <v>10</v>
      </c>
      <c r="H145" s="9">
        <f t="shared" si="147"/>
        <v>17.083054633819</v>
      </c>
      <c r="I145" s="9">
        <f t="shared" si="148"/>
        <v>290.23305463381899</v>
      </c>
      <c r="J145" s="9">
        <f t="shared" si="149"/>
        <v>0.14204143715918627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3.4002338624031965</v>
      </c>
      <c r="P145" s="9">
        <f t="shared" si="152"/>
        <v>0.48297410449308081</v>
      </c>
      <c r="Q145" s="12">
        <f t="shared" si="153"/>
        <v>0.12557326716820102</v>
      </c>
      <c r="R145" s="9">
        <f t="shared" si="154"/>
        <v>0.19735245833333334</v>
      </c>
      <c r="S145" s="13">
        <f t="shared" si="155"/>
        <v>0.6362893486540947</v>
      </c>
      <c r="T145" s="2">
        <f t="shared" si="156"/>
        <v>0.01</v>
      </c>
      <c r="U145" s="14">
        <f t="shared" si="157"/>
        <v>6.362893486540947E-3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1.6312893486540948E-2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12.7542582156949</v>
      </c>
      <c r="E146" s="10">
        <f t="shared" si="166"/>
        <v>17.083054633819</v>
      </c>
      <c r="F146" s="7" t="s">
        <v>83</v>
      </c>
      <c r="G146" s="1">
        <v>11</v>
      </c>
      <c r="H146" s="9">
        <f t="shared" si="147"/>
        <v>12.7542582156949</v>
      </c>
      <c r="I146" s="9">
        <f t="shared" si="148"/>
        <v>285.90425821569488</v>
      </c>
      <c r="J146" s="9">
        <f t="shared" si="149"/>
        <v>8.5470842951128737E-2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3.676307674576782</v>
      </c>
      <c r="P146" s="9">
        <f t="shared" si="152"/>
        <v>0.31421711589378143</v>
      </c>
      <c r="Q146" s="12">
        <f t="shared" si="153"/>
        <v>8.1696450132383178E-2</v>
      </c>
      <c r="R146" s="9">
        <f t="shared" si="154"/>
        <v>0.19735245833333334</v>
      </c>
      <c r="S146" s="13">
        <f t="shared" si="155"/>
        <v>0.413962161010408</v>
      </c>
      <c r="T146" s="2">
        <f t="shared" si="156"/>
        <v>0.01</v>
      </c>
      <c r="U146" s="14">
        <f t="shared" si="157"/>
        <v>4.1396216101040797E-3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9.6296216101040798E-3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9.1060621148685694</v>
      </c>
      <c r="E147" s="10">
        <f t="shared" si="166"/>
        <v>12.7542582156949</v>
      </c>
      <c r="F147" s="7" t="s">
        <v>85</v>
      </c>
      <c r="G147" s="1">
        <v>12</v>
      </c>
      <c r="H147" s="9">
        <f t="shared" si="147"/>
        <v>9.1060621148685694</v>
      </c>
      <c r="I147" s="9">
        <f t="shared" si="148"/>
        <v>282.25606211486854</v>
      </c>
      <c r="J147" s="9">
        <f t="shared" si="149"/>
        <v>5.5036443336442066E-2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4.1211384753496674</v>
      </c>
      <c r="P147" s="9">
        <f t="shared" si="152"/>
        <v>0.22681280418021321</v>
      </c>
      <c r="Q147" s="12">
        <f t="shared" si="153"/>
        <v>5.8971329086855435E-2</v>
      </c>
      <c r="R147" s="9">
        <f t="shared" si="154"/>
        <v>0.19735245833333334</v>
      </c>
      <c r="S147" s="13">
        <f t="shared" si="155"/>
        <v>0.29881223464291157</v>
      </c>
      <c r="T147" s="2">
        <f t="shared" si="156"/>
        <v>0.01</v>
      </c>
      <c r="U147" s="14">
        <f t="shared" si="157"/>
        <v>2.9881223464291156E-3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8.4781223464291157E-3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3.5311754516604101</v>
      </c>
      <c r="E148" s="10">
        <f t="shared" si="166"/>
        <v>9.1060621148685694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6559650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8770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3809370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1613270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82010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15208825.838665808</v>
      </c>
      <c r="J13" s="6" t="s">
        <v>37</v>
      </c>
      <c r="K13" s="6">
        <f>I13/(10000*1000)</f>
        <v>1.5208825838665807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6.3581223665161302</v>
      </c>
      <c r="E26" s="7"/>
      <c r="F26" s="7"/>
      <c r="G26" s="1">
        <v>1</v>
      </c>
      <c r="H26" s="9">
        <f t="shared" ref="H26:H37" si="0">E27</f>
        <v>6.3581223665161302</v>
      </c>
      <c r="I26" s="9">
        <f t="shared" ref="I26:I37" si="1">H26+273.15</f>
        <v>279.50812236651609</v>
      </c>
      <c r="J26" s="9">
        <f t="shared" ref="J26:J37" si="2">EXP(($C$15*(I26-$C$13))/($C$16*I26*$C$13))</f>
        <v>3.9206819405272333E-2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1.5891344961099922</v>
      </c>
      <c r="Q26" s="12">
        <f t="shared" ref="Q26:Q37" si="6">P26*$B$28</f>
        <v>0.15891344961099924</v>
      </c>
      <c r="R26" s="9">
        <f t="shared" ref="R26:R37" si="7">L26*$B$28</f>
        <v>4.0532094166666672</v>
      </c>
      <c r="S26" s="13">
        <f t="shared" ref="S26:S37" si="8">Q26/R26</f>
        <v>3.9206819405272333E-2</v>
      </c>
      <c r="T26" s="2">
        <f t="shared" ref="T26:T37" si="9">$B$27/100</f>
        <v>0.34</v>
      </c>
      <c r="U26" s="14">
        <f t="shared" ref="U26:U37" si="10">S26*T26</f>
        <v>1.3330318597792594E-2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2.6230318597792596E-2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6.2808303814332298</v>
      </c>
      <c r="E27" s="10">
        <f t="shared" ref="E27:E38" si="18">D26</f>
        <v>6.3581223665161302</v>
      </c>
      <c r="F27" s="7" t="s">
        <v>83</v>
      </c>
      <c r="G27" s="1">
        <v>2</v>
      </c>
      <c r="H27" s="9">
        <f t="shared" si="0"/>
        <v>6.2808303814332298</v>
      </c>
      <c r="I27" s="9">
        <f t="shared" si="1"/>
        <v>279.43083038143322</v>
      </c>
      <c r="J27" s="9">
        <f t="shared" si="2"/>
        <v>3.8830850085065365E-2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79.475053837223342</v>
      </c>
      <c r="P27" s="9">
        <f t="shared" si="5"/>
        <v>3.0860839010557184</v>
      </c>
      <c r="Q27" s="12">
        <f t="shared" si="6"/>
        <v>0.30860839010557184</v>
      </c>
      <c r="R27" s="9">
        <f t="shared" si="7"/>
        <v>4.0532094166666672</v>
      </c>
      <c r="S27" s="13">
        <f t="shared" si="8"/>
        <v>7.613926604349236E-2</v>
      </c>
      <c r="T27" s="2">
        <f t="shared" si="9"/>
        <v>0.34</v>
      </c>
      <c r="U27" s="14">
        <f t="shared" si="10"/>
        <v>2.5887350454787406E-2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3.8787350454787407E-2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7.8531504037295603</v>
      </c>
      <c r="E28" s="10">
        <f t="shared" si="18"/>
        <v>6.2808303814332298</v>
      </c>
      <c r="F28" s="7" t="s">
        <v>83</v>
      </c>
      <c r="G28" s="1">
        <v>3</v>
      </c>
      <c r="H28" s="9">
        <f t="shared" si="0"/>
        <v>7.8531504037295603</v>
      </c>
      <c r="I28" s="9">
        <f t="shared" si="1"/>
        <v>281.00315040372953</v>
      </c>
      <c r="J28" s="9">
        <f t="shared" si="2"/>
        <v>4.7190215185984298E-2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116.92106410283429</v>
      </c>
      <c r="P28" s="9">
        <f t="shared" si="5"/>
        <v>5.517530174787014</v>
      </c>
      <c r="Q28" s="12">
        <f t="shared" si="6"/>
        <v>0.55175301747870142</v>
      </c>
      <c r="R28" s="9">
        <f t="shared" si="7"/>
        <v>4.0532094166666672</v>
      </c>
      <c r="S28" s="13">
        <f t="shared" si="8"/>
        <v>0.13612743896476473</v>
      </c>
      <c r="T28" s="2">
        <f t="shared" si="9"/>
        <v>0.34</v>
      </c>
      <c r="U28" s="14">
        <f t="shared" si="10"/>
        <v>4.6283329248020012E-2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5.9183329248020014E-2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7.2750956347907003</v>
      </c>
      <c r="E29" s="10">
        <f t="shared" si="18"/>
        <v>7.8531504037295603</v>
      </c>
      <c r="F29" s="7" t="s">
        <v>83</v>
      </c>
      <c r="G29" s="1">
        <v>4</v>
      </c>
      <c r="H29" s="9">
        <f t="shared" si="0"/>
        <v>7.2750956347907003</v>
      </c>
      <c r="I29" s="9">
        <f t="shared" si="1"/>
        <v>280.42509563479069</v>
      </c>
      <c r="J29" s="9">
        <f t="shared" si="2"/>
        <v>4.3937163320215786E-2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151.93562809471393</v>
      </c>
      <c r="P29" s="9">
        <f t="shared" si="5"/>
        <v>6.6756205057570117</v>
      </c>
      <c r="Q29" s="12">
        <f t="shared" si="6"/>
        <v>0.66756205057570117</v>
      </c>
      <c r="R29" s="9">
        <f t="shared" si="7"/>
        <v>4.0532094166666672</v>
      </c>
      <c r="S29" s="13">
        <f t="shared" si="8"/>
        <v>0.16469961996799559</v>
      </c>
      <c r="T29" s="2">
        <f t="shared" si="9"/>
        <v>0.34</v>
      </c>
      <c r="U29" s="14">
        <f t="shared" si="10"/>
        <v>5.5997870789118505E-2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6.8897870789118507E-2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9.0269650272508208</v>
      </c>
      <c r="E30" s="10">
        <f t="shared" si="18"/>
        <v>7.2750956347907003</v>
      </c>
      <c r="F30" s="7" t="s">
        <v>83</v>
      </c>
      <c r="G30" s="1">
        <v>5</v>
      </c>
      <c r="H30" s="9">
        <f t="shared" si="0"/>
        <v>9.0269650272508208</v>
      </c>
      <c r="I30" s="9">
        <f t="shared" si="1"/>
        <v>282.17696502725079</v>
      </c>
      <c r="J30" s="9">
        <f t="shared" si="2"/>
        <v>5.450682412234973E-2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137.99700720950906</v>
      </c>
      <c r="O30" s="9">
        <f t="shared" si="19"/>
        <v>47.795094546114512</v>
      </c>
      <c r="P30" s="9">
        <f t="shared" si="5"/>
        <v>2.6051588123361404</v>
      </c>
      <c r="Q30" s="12">
        <f t="shared" si="6"/>
        <v>0.26051588123361408</v>
      </c>
      <c r="R30" s="9">
        <f t="shared" si="7"/>
        <v>4.0532094166666672</v>
      </c>
      <c r="S30" s="13">
        <f t="shared" si="8"/>
        <v>6.4273975127557226E-2</v>
      </c>
      <c r="T30" s="2">
        <f t="shared" si="9"/>
        <v>0.34</v>
      </c>
      <c r="U30" s="14">
        <f t="shared" si="10"/>
        <v>2.1853151543369458E-2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3.4753151543369457E-2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10.8224733005123</v>
      </c>
      <c r="E31" s="10">
        <f t="shared" si="18"/>
        <v>9.0269650272508208</v>
      </c>
      <c r="F31" s="7" t="s">
        <v>85</v>
      </c>
      <c r="G31" s="1">
        <v>6</v>
      </c>
      <c r="H31" s="9">
        <f t="shared" si="0"/>
        <v>10.8224733005123</v>
      </c>
      <c r="I31" s="9">
        <f t="shared" si="1"/>
        <v>283.97247330051226</v>
      </c>
      <c r="J31" s="9">
        <f t="shared" si="2"/>
        <v>6.7795858038943252E-2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85.722029900445037</v>
      </c>
      <c r="P31" s="9">
        <f t="shared" si="5"/>
        <v>5.8115985699406201</v>
      </c>
      <c r="Q31" s="12">
        <f t="shared" si="6"/>
        <v>0.58115985699406203</v>
      </c>
      <c r="R31" s="9">
        <f t="shared" si="7"/>
        <v>4.0532094166666672</v>
      </c>
      <c r="S31" s="13">
        <f t="shared" si="8"/>
        <v>0.14338263762152317</v>
      </c>
      <c r="T31" s="2">
        <f t="shared" si="9"/>
        <v>0.34</v>
      </c>
      <c r="U31" s="14">
        <f t="shared" si="10"/>
        <v>4.8750096791317886E-2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6.1650096791317888E-2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12.6434036052382</v>
      </c>
      <c r="E32" s="10">
        <f t="shared" si="18"/>
        <v>10.8224733005123</v>
      </c>
      <c r="F32" s="7" t="s">
        <v>83</v>
      </c>
      <c r="G32" s="1">
        <v>7</v>
      </c>
      <c r="H32" s="9">
        <f t="shared" si="0"/>
        <v>12.6434036052382</v>
      </c>
      <c r="I32" s="9">
        <f t="shared" si="1"/>
        <v>285.79340360523815</v>
      </c>
      <c r="J32" s="9">
        <f t="shared" si="2"/>
        <v>8.4349213586915328E-2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120.44252549717109</v>
      </c>
      <c r="P32" s="9">
        <f t="shared" si="5"/>
        <v>10.159232308108379</v>
      </c>
      <c r="Q32" s="12">
        <f t="shared" si="6"/>
        <v>1.0159232308108379</v>
      </c>
      <c r="R32" s="9">
        <f t="shared" si="7"/>
        <v>4.0532094166666672</v>
      </c>
      <c r="S32" s="13">
        <f t="shared" si="8"/>
        <v>0.25064661762439272</v>
      </c>
      <c r="T32" s="2">
        <f t="shared" si="9"/>
        <v>0.34</v>
      </c>
      <c r="U32" s="14">
        <f t="shared" si="10"/>
        <v>8.5219849992293525E-2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0.11086984999229352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15.8006766888477</v>
      </c>
      <c r="E33" s="10">
        <f t="shared" si="18"/>
        <v>12.6434036052382</v>
      </c>
      <c r="F33" s="7" t="s">
        <v>83</v>
      </c>
      <c r="G33" s="1">
        <v>8</v>
      </c>
      <c r="H33" s="9">
        <f t="shared" si="0"/>
        <v>15.8006766888477</v>
      </c>
      <c r="I33" s="9">
        <f t="shared" si="1"/>
        <v>288.95067668884769</v>
      </c>
      <c r="J33" s="9">
        <f t="shared" si="2"/>
        <v>0.12239215867359553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150.81538735572937</v>
      </c>
      <c r="P33" s="9">
        <f t="shared" si="5"/>
        <v>18.458620819662201</v>
      </c>
      <c r="Q33" s="12">
        <f t="shared" si="6"/>
        <v>1.8458620819662201</v>
      </c>
      <c r="R33" s="9">
        <f t="shared" si="7"/>
        <v>4.0532094166666672</v>
      </c>
      <c r="S33" s="13">
        <f t="shared" si="8"/>
        <v>0.45540752826046799</v>
      </c>
      <c r="T33" s="2">
        <f t="shared" si="9"/>
        <v>0.34</v>
      </c>
      <c r="U33" s="14">
        <f t="shared" si="10"/>
        <v>0.15483855960855913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0.18048855960855914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15.075697416114799</v>
      </c>
      <c r="E34" s="10">
        <f t="shared" si="18"/>
        <v>15.8006766888477</v>
      </c>
      <c r="F34" s="7" t="s">
        <v>83</v>
      </c>
      <c r="G34" s="1">
        <v>9</v>
      </c>
      <c r="H34" s="9">
        <f t="shared" si="0"/>
        <v>15.075697416114799</v>
      </c>
      <c r="I34" s="9">
        <f t="shared" si="1"/>
        <v>288.22569741611477</v>
      </c>
      <c r="J34" s="9">
        <f t="shared" si="2"/>
        <v>0.11244581682847012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172.88886070273384</v>
      </c>
      <c r="P34" s="9">
        <f t="shared" si="5"/>
        <v>19.440629162262493</v>
      </c>
      <c r="Q34" s="12">
        <f t="shared" si="6"/>
        <v>1.9440629162262493</v>
      </c>
      <c r="R34" s="9">
        <f t="shared" si="7"/>
        <v>4.0532094166666672</v>
      </c>
      <c r="S34" s="13">
        <f t="shared" si="8"/>
        <v>0.47963544845038719</v>
      </c>
      <c r="T34" s="2">
        <f t="shared" si="9"/>
        <v>0.34</v>
      </c>
      <c r="U34" s="14">
        <f t="shared" si="10"/>
        <v>0.16307605247313164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0.18872605247313165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13.402442189937799</v>
      </c>
      <c r="E35" s="10">
        <f t="shared" si="18"/>
        <v>15.075697416114799</v>
      </c>
      <c r="F35" s="7" t="s">
        <v>83</v>
      </c>
      <c r="G35" s="1">
        <v>10</v>
      </c>
      <c r="H35" s="9">
        <f t="shared" si="0"/>
        <v>13.402442189937799</v>
      </c>
      <c r="I35" s="9">
        <f t="shared" si="1"/>
        <v>286.55244218993778</v>
      </c>
      <c r="J35" s="9">
        <f t="shared" si="2"/>
        <v>9.2315357797938383E-2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193.98032570713801</v>
      </c>
      <c r="P35" s="9">
        <f t="shared" si="5"/>
        <v>17.907363173415071</v>
      </c>
      <c r="Q35" s="12">
        <f t="shared" si="6"/>
        <v>1.7907363173415072</v>
      </c>
      <c r="R35" s="9">
        <f t="shared" si="7"/>
        <v>4.0532094166666672</v>
      </c>
      <c r="S35" s="13">
        <f t="shared" si="8"/>
        <v>0.44180700606735412</v>
      </c>
      <c r="T35" s="2">
        <f t="shared" si="9"/>
        <v>0.34</v>
      </c>
      <c r="U35" s="14">
        <f t="shared" si="10"/>
        <v>0.15021438206290041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0.17586438206290042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9.5157424597206894</v>
      </c>
      <c r="E36" s="10">
        <f t="shared" si="18"/>
        <v>13.402442189937799</v>
      </c>
      <c r="F36" s="7" t="s">
        <v>83</v>
      </c>
      <c r="G36" s="1">
        <v>11</v>
      </c>
      <c r="H36" s="9">
        <f t="shared" si="0"/>
        <v>9.5157424597206894</v>
      </c>
      <c r="I36" s="9">
        <f t="shared" si="1"/>
        <v>282.66574245972066</v>
      </c>
      <c r="J36" s="9">
        <f t="shared" si="2"/>
        <v>5.7858051824951871E-2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167.2693144070368</v>
      </c>
      <c r="O36" s="9">
        <f t="shared" si="19"/>
        <v>49.335742293352808</v>
      </c>
      <c r="P36" s="9">
        <f t="shared" si="5"/>
        <v>2.8544699344312767</v>
      </c>
      <c r="Q36" s="12">
        <f t="shared" si="6"/>
        <v>0.28544699344312768</v>
      </c>
      <c r="R36" s="9">
        <f t="shared" si="7"/>
        <v>4.0532094166666672</v>
      </c>
      <c r="S36" s="13">
        <f t="shared" si="8"/>
        <v>7.0424930986634646E-2</v>
      </c>
      <c r="T36" s="2">
        <f t="shared" si="9"/>
        <v>0.34</v>
      </c>
      <c r="U36" s="14">
        <f t="shared" si="10"/>
        <v>2.394447653545578E-2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3.6844476535455778E-2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6.6072038830772604</v>
      </c>
      <c r="E37" s="10">
        <f t="shared" si="18"/>
        <v>9.5157424597206894</v>
      </c>
      <c r="F37" s="7" t="s">
        <v>85</v>
      </c>
      <c r="G37" s="1">
        <v>12</v>
      </c>
      <c r="H37" s="9">
        <f t="shared" si="0"/>
        <v>6.6072038830772604</v>
      </c>
      <c r="I37" s="9">
        <f t="shared" si="1"/>
        <v>279.75720388307724</v>
      </c>
      <c r="J37" s="9">
        <f t="shared" si="2"/>
        <v>4.0441900707973107E-2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87.013366525588197</v>
      </c>
      <c r="P37" s="9">
        <f t="shared" si="5"/>
        <v>3.5189859292943089</v>
      </c>
      <c r="Q37" s="12">
        <f t="shared" si="6"/>
        <v>0.35189859292943093</v>
      </c>
      <c r="R37" s="9">
        <f t="shared" si="7"/>
        <v>4.0532094166666672</v>
      </c>
      <c r="S37" s="13">
        <f t="shared" si="8"/>
        <v>8.6819741285124624E-2</v>
      </c>
      <c r="T37" s="2">
        <f t="shared" si="9"/>
        <v>0.34</v>
      </c>
      <c r="U37" s="14">
        <f t="shared" si="10"/>
        <v>2.9518712036942375E-2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4.2418712036942377E-2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6.5182927153950496</v>
      </c>
      <c r="E38" s="10">
        <f t="shared" si="18"/>
        <v>6.6072038830772604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6.3581223665161302</v>
      </c>
      <c r="E42" s="7"/>
      <c r="F42" s="7"/>
      <c r="G42" s="1">
        <v>1</v>
      </c>
      <c r="H42" s="9">
        <f t="shared" ref="H42:H53" si="20">E43</f>
        <v>6.3581223665161302</v>
      </c>
      <c r="I42" s="9">
        <f t="shared" ref="I42:I53" si="21">H42+273.15</f>
        <v>279.50812236651609</v>
      </c>
      <c r="J42" s="9">
        <f t="shared" ref="J42:J53" si="22">EXP(($C$15*(I42-$C$13))/($C$16*I42*$C$13))</f>
        <v>3.9206819405272333E-2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2.3075663646215601</v>
      </c>
      <c r="Q42" s="12">
        <f t="shared" ref="Q42:Q53" si="26">P42*$B$44</f>
        <v>0.55381592750917441</v>
      </c>
      <c r="R42" s="9">
        <f t="shared" ref="R42:R53" si="27">L42*$B$44</f>
        <v>14.125500000000001</v>
      </c>
      <c r="S42" s="13">
        <f t="shared" ref="S42:S53" si="28">Q42/R42</f>
        <v>3.9206819405272333E-2</v>
      </c>
      <c r="T42" s="2">
        <f t="shared" ref="T42:T53" si="29">$B$43/100</f>
        <v>0.43</v>
      </c>
      <c r="U42" s="14">
        <f t="shared" ref="U42:U53" si="30">S42*T42</f>
        <v>1.6858932344267104E-2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2.5278932344267105E-2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546637.5</v>
      </c>
      <c r="AU42" s="1">
        <f t="shared" ref="AU42:AU53" si="38">AT42*10000*AS42*0.67*AR42*AQ42</f>
        <v>3041363472.6306853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6.2808303814332298</v>
      </c>
      <c r="E43" s="10">
        <f t="shared" ref="E43:E54" si="40">D42</f>
        <v>6.3581223665161302</v>
      </c>
      <c r="F43" s="7" t="s">
        <v>83</v>
      </c>
      <c r="G43" s="1">
        <v>2</v>
      </c>
      <c r="H43" s="9">
        <f t="shared" si="20"/>
        <v>6.2808303814332298</v>
      </c>
      <c r="I43" s="9">
        <f t="shared" si="21"/>
        <v>279.43083038143322</v>
      </c>
      <c r="J43" s="9">
        <f t="shared" si="22"/>
        <v>3.8830850085065365E-2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115.40493363537844</v>
      </c>
      <c r="P43" s="9">
        <f t="shared" si="25"/>
        <v>4.4812716770722973</v>
      </c>
      <c r="Q43" s="12">
        <f t="shared" si="26"/>
        <v>1.0755052024973513</v>
      </c>
      <c r="R43" s="9">
        <f t="shared" si="27"/>
        <v>14.125500000000001</v>
      </c>
      <c r="S43" s="13">
        <f t="shared" si="28"/>
        <v>7.6139266043492346E-2</v>
      </c>
      <c r="T43" s="2">
        <f t="shared" si="29"/>
        <v>0.43</v>
      </c>
      <c r="U43" s="14">
        <f t="shared" si="30"/>
        <v>3.2739884398701707E-2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4.1159884398701704E-2</v>
      </c>
      <c r="AR43" s="9">
        <f t="shared" si="35"/>
        <v>136.875</v>
      </c>
      <c r="AS43" s="1">
        <f t="shared" si="36"/>
        <v>0.24</v>
      </c>
      <c r="AT43" s="1">
        <f t="shared" si="37"/>
        <v>546637.5</v>
      </c>
      <c r="AU43" s="1">
        <f t="shared" si="38"/>
        <v>4952035443.7082262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7.8531504037295603</v>
      </c>
      <c r="E44" s="10">
        <f t="shared" si="40"/>
        <v>6.2808303814332298</v>
      </c>
      <c r="F44" s="7" t="s">
        <v>83</v>
      </c>
      <c r="G44" s="1">
        <v>3</v>
      </c>
      <c r="H44" s="9">
        <f t="shared" si="20"/>
        <v>7.8531504037295603</v>
      </c>
      <c r="I44" s="9">
        <f t="shared" si="21"/>
        <v>281.00315040372953</v>
      </c>
      <c r="J44" s="9">
        <f t="shared" si="22"/>
        <v>4.7190215185984298E-2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169.77991195830614</v>
      </c>
      <c r="P44" s="9">
        <f t="shared" si="25"/>
        <v>8.0119505795699357</v>
      </c>
      <c r="Q44" s="12">
        <f t="shared" si="26"/>
        <v>1.9228681390967846</v>
      </c>
      <c r="R44" s="9">
        <f t="shared" si="27"/>
        <v>14.125500000000001</v>
      </c>
      <c r="S44" s="13">
        <f t="shared" si="28"/>
        <v>0.13612743896476476</v>
      </c>
      <c r="T44" s="2">
        <f t="shared" si="29"/>
        <v>0.43</v>
      </c>
      <c r="U44" s="14">
        <f t="shared" si="30"/>
        <v>5.8534798754848842E-2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6.6954798754848846E-2</v>
      </c>
      <c r="AR44" s="9">
        <f t="shared" si="35"/>
        <v>136.875</v>
      </c>
      <c r="AS44" s="1">
        <f t="shared" si="36"/>
        <v>0.24</v>
      </c>
      <c r="AT44" s="1">
        <f t="shared" si="37"/>
        <v>546637.5</v>
      </c>
      <c r="AU44" s="1">
        <f t="shared" si="38"/>
        <v>8055477837.3192244</v>
      </c>
    </row>
    <row r="45" spans="1:48" x14ac:dyDescent="0.15">
      <c r="C45" s="7">
        <v>3</v>
      </c>
      <c r="D45" s="7">
        <f t="shared" si="39"/>
        <v>7.2750956347907003</v>
      </c>
      <c r="E45" s="10">
        <f t="shared" si="40"/>
        <v>7.8531504037295603</v>
      </c>
      <c r="F45" s="7" t="s">
        <v>83</v>
      </c>
      <c r="G45" s="1">
        <v>4</v>
      </c>
      <c r="H45" s="9">
        <f t="shared" si="20"/>
        <v>7.2750956347907003</v>
      </c>
      <c r="I45" s="9">
        <f t="shared" si="21"/>
        <v>280.42509563479069</v>
      </c>
      <c r="J45" s="9">
        <f t="shared" si="22"/>
        <v>4.3937163320215786E-2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220.62421137873622</v>
      </c>
      <c r="P45" s="9">
        <f t="shared" si="25"/>
        <v>9.6936020077413438</v>
      </c>
      <c r="Q45" s="12">
        <f t="shared" si="26"/>
        <v>2.3264644818579225</v>
      </c>
      <c r="R45" s="9">
        <f t="shared" si="27"/>
        <v>14.125500000000001</v>
      </c>
      <c r="S45" s="13">
        <f t="shared" si="28"/>
        <v>0.16469961996799565</v>
      </c>
      <c r="T45" s="2">
        <f t="shared" si="29"/>
        <v>0.43</v>
      </c>
      <c r="U45" s="14">
        <f t="shared" si="30"/>
        <v>7.0820836586238126E-2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7.9240836586238136E-2</v>
      </c>
      <c r="AR45" s="9">
        <f t="shared" si="35"/>
        <v>136.875</v>
      </c>
      <c r="AS45" s="1">
        <f t="shared" si="36"/>
        <v>0.24</v>
      </c>
      <c r="AT45" s="1">
        <f t="shared" si="37"/>
        <v>546637.5</v>
      </c>
      <c r="AU45" s="1">
        <f t="shared" si="38"/>
        <v>9533637839.2870388</v>
      </c>
    </row>
    <row r="46" spans="1:48" x14ac:dyDescent="0.15">
      <c r="C46" s="7">
        <v>4</v>
      </c>
      <c r="D46" s="7">
        <f t="shared" si="39"/>
        <v>9.0269650272508208</v>
      </c>
      <c r="E46" s="10">
        <f t="shared" si="40"/>
        <v>7.2750956347907003</v>
      </c>
      <c r="F46" s="7" t="s">
        <v>83</v>
      </c>
      <c r="G46" s="1">
        <v>5</v>
      </c>
      <c r="H46" s="9">
        <f t="shared" si="20"/>
        <v>9.0269650272508208</v>
      </c>
      <c r="I46" s="9">
        <f t="shared" si="21"/>
        <v>282.17696502725079</v>
      </c>
      <c r="J46" s="9">
        <f t="shared" si="22"/>
        <v>5.450682412234973E-2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200.38407890244514</v>
      </c>
      <c r="O46" s="9">
        <f t="shared" si="41"/>
        <v>69.402780468549736</v>
      </c>
      <c r="P46" s="9">
        <f t="shared" si="25"/>
        <v>3.7829251486012896</v>
      </c>
      <c r="Q46" s="12">
        <f t="shared" si="26"/>
        <v>0.90790203566430949</v>
      </c>
      <c r="R46" s="9">
        <f t="shared" si="27"/>
        <v>14.125500000000001</v>
      </c>
      <c r="S46" s="13">
        <f t="shared" si="28"/>
        <v>6.4273975127557212E-2</v>
      </c>
      <c r="T46" s="2">
        <f t="shared" si="29"/>
        <v>0.43</v>
      </c>
      <c r="U46" s="14">
        <f t="shared" si="30"/>
        <v>2.76378093048496E-2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3.60578093048496E-2</v>
      </c>
      <c r="AR46" s="9">
        <f t="shared" si="35"/>
        <v>136.875</v>
      </c>
      <c r="AS46" s="1">
        <f t="shared" si="36"/>
        <v>0.24</v>
      </c>
      <c r="AT46" s="1">
        <f t="shared" si="37"/>
        <v>546637.5</v>
      </c>
      <c r="AU46" s="1">
        <f t="shared" si="38"/>
        <v>4338193663.7732573</v>
      </c>
    </row>
    <row r="47" spans="1:48" x14ac:dyDescent="0.15">
      <c r="C47" s="7">
        <v>5</v>
      </c>
      <c r="D47" s="7">
        <f t="shared" si="39"/>
        <v>10.8224733005123</v>
      </c>
      <c r="E47" s="10">
        <f t="shared" si="40"/>
        <v>9.0269650272508208</v>
      </c>
      <c r="F47" s="7" t="s">
        <v>85</v>
      </c>
      <c r="G47" s="1">
        <v>6</v>
      </c>
      <c r="H47" s="9">
        <f t="shared" si="20"/>
        <v>10.8224733005123</v>
      </c>
      <c r="I47" s="9">
        <f t="shared" si="21"/>
        <v>283.97247330051226</v>
      </c>
      <c r="J47" s="9">
        <f t="shared" si="22"/>
        <v>6.7795858038943252E-2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124.47610531994843</v>
      </c>
      <c r="P47" s="9">
        <f t="shared" si="25"/>
        <v>8.4389643655117723</v>
      </c>
      <c r="Q47" s="12">
        <f t="shared" si="26"/>
        <v>2.0253514477228252</v>
      </c>
      <c r="R47" s="9">
        <f t="shared" si="27"/>
        <v>14.125500000000001</v>
      </c>
      <c r="S47" s="13">
        <f t="shared" si="28"/>
        <v>0.14338263762152315</v>
      </c>
      <c r="T47" s="2">
        <f t="shared" si="29"/>
        <v>0.43</v>
      </c>
      <c r="U47" s="14">
        <f t="shared" si="30"/>
        <v>6.1654534177254951E-2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7.0074534177254955E-2</v>
      </c>
      <c r="AR47" s="9">
        <f t="shared" si="35"/>
        <v>136.875</v>
      </c>
      <c r="AS47" s="1">
        <f t="shared" si="36"/>
        <v>0.24</v>
      </c>
      <c r="AT47" s="1">
        <f t="shared" si="37"/>
        <v>546637.5</v>
      </c>
      <c r="AU47" s="1">
        <f t="shared" si="38"/>
        <v>8430820008.7669754</v>
      </c>
    </row>
    <row r="48" spans="1:48" x14ac:dyDescent="0.15">
      <c r="C48" s="7">
        <v>6</v>
      </c>
      <c r="D48" s="7">
        <f t="shared" si="39"/>
        <v>12.6434036052382</v>
      </c>
      <c r="E48" s="10">
        <f t="shared" si="40"/>
        <v>10.8224733005123</v>
      </c>
      <c r="F48" s="7" t="s">
        <v>83</v>
      </c>
      <c r="G48" s="1">
        <v>7</v>
      </c>
      <c r="H48" s="9">
        <f t="shared" si="20"/>
        <v>12.6434036052382</v>
      </c>
      <c r="I48" s="9">
        <f t="shared" si="21"/>
        <v>285.79340360523815</v>
      </c>
      <c r="J48" s="9">
        <f t="shared" si="22"/>
        <v>8.4349213586915328E-2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174.89339095443665</v>
      </c>
      <c r="P48" s="9">
        <f t="shared" si="25"/>
        <v>14.752119988555663</v>
      </c>
      <c r="Q48" s="12">
        <f t="shared" si="26"/>
        <v>3.5405087972533589</v>
      </c>
      <c r="R48" s="9">
        <f t="shared" si="27"/>
        <v>14.125500000000001</v>
      </c>
      <c r="S48" s="13">
        <f t="shared" si="28"/>
        <v>0.25064661762439266</v>
      </c>
      <c r="T48" s="2">
        <f t="shared" si="29"/>
        <v>0.43</v>
      </c>
      <c r="U48" s="14">
        <f t="shared" si="30"/>
        <v>0.10777804557848884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0.12337804557848885</v>
      </c>
      <c r="AR48" s="9">
        <f t="shared" si="35"/>
        <v>136.875</v>
      </c>
      <c r="AS48" s="1">
        <f t="shared" si="36"/>
        <v>0.24</v>
      </c>
      <c r="AT48" s="1">
        <f t="shared" si="37"/>
        <v>546637.5</v>
      </c>
      <c r="AU48" s="1">
        <f t="shared" si="38"/>
        <v>14843881697.087505</v>
      </c>
    </row>
    <row r="49" spans="1:48" x14ac:dyDescent="0.15">
      <c r="C49" s="7">
        <v>7</v>
      </c>
      <c r="D49" s="7">
        <f t="shared" si="39"/>
        <v>15.8006766888477</v>
      </c>
      <c r="E49" s="10">
        <f t="shared" si="40"/>
        <v>12.6434036052382</v>
      </c>
      <c r="F49" s="7" t="s">
        <v>83</v>
      </c>
      <c r="G49" s="1">
        <v>8</v>
      </c>
      <c r="H49" s="9">
        <f t="shared" si="20"/>
        <v>15.8006766888477</v>
      </c>
      <c r="I49" s="9">
        <f t="shared" si="21"/>
        <v>288.95067668884769</v>
      </c>
      <c r="J49" s="9">
        <f t="shared" si="22"/>
        <v>0.12239215867359553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218.99752096588099</v>
      </c>
      <c r="P49" s="9">
        <f t="shared" si="25"/>
        <v>26.803579335180171</v>
      </c>
      <c r="Q49" s="12">
        <f t="shared" si="26"/>
        <v>6.4328590404432404</v>
      </c>
      <c r="R49" s="9">
        <f t="shared" si="27"/>
        <v>14.125500000000001</v>
      </c>
      <c r="S49" s="13">
        <f t="shared" si="28"/>
        <v>0.45540752826046793</v>
      </c>
      <c r="T49" s="2">
        <f t="shared" si="29"/>
        <v>0.43</v>
      </c>
      <c r="U49" s="14">
        <f t="shared" si="30"/>
        <v>0.1958252371520012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0.21142523715200118</v>
      </c>
      <c r="AR49" s="9">
        <f t="shared" si="35"/>
        <v>136.875</v>
      </c>
      <c r="AS49" s="1">
        <f t="shared" si="36"/>
        <v>0.24</v>
      </c>
      <c r="AT49" s="1">
        <f t="shared" si="37"/>
        <v>546637.5</v>
      </c>
      <c r="AU49" s="1">
        <f t="shared" si="38"/>
        <v>25437031307.700951</v>
      </c>
    </row>
    <row r="50" spans="1:48" x14ac:dyDescent="0.15">
      <c r="C50" s="7">
        <v>8</v>
      </c>
      <c r="D50" s="7">
        <f t="shared" si="39"/>
        <v>15.075697416114799</v>
      </c>
      <c r="E50" s="10">
        <f t="shared" si="40"/>
        <v>15.8006766888477</v>
      </c>
      <c r="F50" s="7" t="s">
        <v>83</v>
      </c>
      <c r="G50" s="1">
        <v>9</v>
      </c>
      <c r="H50" s="9">
        <f t="shared" si="20"/>
        <v>15.075697416114799</v>
      </c>
      <c r="I50" s="9">
        <f t="shared" si="21"/>
        <v>288.22569741611477</v>
      </c>
      <c r="J50" s="9">
        <f t="shared" si="22"/>
        <v>0.11244581682847012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251.05019163070082</v>
      </c>
      <c r="P50" s="9">
        <f t="shared" si="25"/>
        <v>28.229543862858105</v>
      </c>
      <c r="Q50" s="12">
        <f t="shared" si="26"/>
        <v>6.7750905270859452</v>
      </c>
      <c r="R50" s="9">
        <f t="shared" si="27"/>
        <v>14.125500000000001</v>
      </c>
      <c r="S50" s="13">
        <f t="shared" si="28"/>
        <v>0.47963544845038725</v>
      </c>
      <c r="T50" s="2">
        <f t="shared" si="29"/>
        <v>0.43</v>
      </c>
      <c r="U50" s="14">
        <f t="shared" si="30"/>
        <v>0.20624324283366652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0.22184324283366652</v>
      </c>
      <c r="AR50" s="9">
        <f t="shared" si="35"/>
        <v>136.875</v>
      </c>
      <c r="AS50" s="1">
        <f t="shared" si="36"/>
        <v>0.24</v>
      </c>
      <c r="AT50" s="1">
        <f t="shared" si="37"/>
        <v>546637.5</v>
      </c>
      <c r="AU50" s="1">
        <f t="shared" si="38"/>
        <v>26690444288.374622</v>
      </c>
    </row>
    <row r="51" spans="1:48" x14ac:dyDescent="0.15">
      <c r="C51" s="7">
        <v>9</v>
      </c>
      <c r="D51" s="7">
        <f t="shared" si="39"/>
        <v>13.402442189937799</v>
      </c>
      <c r="E51" s="10">
        <f t="shared" si="40"/>
        <v>15.075697416114799</v>
      </c>
      <c r="F51" s="7" t="s">
        <v>83</v>
      </c>
      <c r="G51" s="1">
        <v>10</v>
      </c>
      <c r="H51" s="9">
        <f t="shared" si="20"/>
        <v>13.402442189937799</v>
      </c>
      <c r="I51" s="9">
        <f t="shared" si="21"/>
        <v>286.55244218993778</v>
      </c>
      <c r="J51" s="9">
        <f t="shared" si="22"/>
        <v>9.2315357797938383E-2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281.67689776784272</v>
      </c>
      <c r="P51" s="9">
        <f t="shared" si="25"/>
        <v>26.003103600851713</v>
      </c>
      <c r="Q51" s="12">
        <f t="shared" si="26"/>
        <v>6.2407448642044105</v>
      </c>
      <c r="R51" s="9">
        <f t="shared" si="27"/>
        <v>14.125500000000001</v>
      </c>
      <c r="S51" s="13">
        <f t="shared" si="28"/>
        <v>0.44180700606735407</v>
      </c>
      <c r="T51" s="2">
        <f t="shared" si="29"/>
        <v>0.43</v>
      </c>
      <c r="U51" s="14">
        <f t="shared" si="30"/>
        <v>0.18997701260896224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0.20557701260896222</v>
      </c>
      <c r="AR51" s="9">
        <f t="shared" si="35"/>
        <v>136.875</v>
      </c>
      <c r="AS51" s="1">
        <f t="shared" si="36"/>
        <v>0.24</v>
      </c>
      <c r="AT51" s="1">
        <f t="shared" si="37"/>
        <v>546637.5</v>
      </c>
      <c r="AU51" s="1">
        <f t="shared" si="38"/>
        <v>24733418660.508801</v>
      </c>
    </row>
    <row r="52" spans="1:48" x14ac:dyDescent="0.15">
      <c r="C52" s="7">
        <v>10</v>
      </c>
      <c r="D52" s="7">
        <f t="shared" si="39"/>
        <v>9.5157424597206894</v>
      </c>
      <c r="E52" s="10">
        <f t="shared" si="40"/>
        <v>13.402442189937799</v>
      </c>
      <c r="F52" s="7" t="s">
        <v>83</v>
      </c>
      <c r="G52" s="1">
        <v>11</v>
      </c>
      <c r="H52" s="9">
        <f t="shared" si="20"/>
        <v>9.5157424597206894</v>
      </c>
      <c r="I52" s="9">
        <f t="shared" si="21"/>
        <v>282.66574245972066</v>
      </c>
      <c r="J52" s="9">
        <f t="shared" si="22"/>
        <v>5.7858051824951871E-2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242.89010445864145</v>
      </c>
      <c r="O52" s="9">
        <f t="shared" si="41"/>
        <v>71.639939708349544</v>
      </c>
      <c r="P52" s="9">
        <f t="shared" si="25"/>
        <v>4.144947344382115</v>
      </c>
      <c r="Q52" s="12">
        <f t="shared" si="26"/>
        <v>0.99478736265170753</v>
      </c>
      <c r="R52" s="9">
        <f t="shared" si="27"/>
        <v>14.125500000000001</v>
      </c>
      <c r="S52" s="13">
        <f t="shared" si="28"/>
        <v>7.0424930986634632E-2</v>
      </c>
      <c r="T52" s="2">
        <f t="shared" si="29"/>
        <v>0.43</v>
      </c>
      <c r="U52" s="14">
        <f t="shared" si="30"/>
        <v>3.0282720324252891E-2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3.8702720324252891E-2</v>
      </c>
      <c r="AR52" s="9">
        <f t="shared" si="35"/>
        <v>136.875</v>
      </c>
      <c r="AS52" s="1">
        <f t="shared" si="36"/>
        <v>0.24</v>
      </c>
      <c r="AT52" s="1">
        <f t="shared" si="37"/>
        <v>546637.5</v>
      </c>
      <c r="AU52" s="1">
        <f t="shared" si="38"/>
        <v>4656408675.9114523</v>
      </c>
    </row>
    <row r="53" spans="1:48" x14ac:dyDescent="0.15">
      <c r="C53" s="7">
        <v>11</v>
      </c>
      <c r="D53" s="7">
        <f t="shared" si="39"/>
        <v>6.6072038830772604</v>
      </c>
      <c r="E53" s="10">
        <f t="shared" si="40"/>
        <v>9.5157424597206894</v>
      </c>
      <c r="F53" s="7" t="s">
        <v>85</v>
      </c>
      <c r="G53" s="1">
        <v>12</v>
      </c>
      <c r="H53" s="9">
        <f t="shared" si="20"/>
        <v>6.6072038830772604</v>
      </c>
      <c r="I53" s="9">
        <f t="shared" si="21"/>
        <v>279.75720388307724</v>
      </c>
      <c r="J53" s="9">
        <f t="shared" si="22"/>
        <v>4.0441900707973107E-2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126.35124236396744</v>
      </c>
      <c r="P53" s="9">
        <f t="shared" si="25"/>
        <v>5.1098843980126167</v>
      </c>
      <c r="Q53" s="12">
        <f t="shared" si="26"/>
        <v>1.2263722555230279</v>
      </c>
      <c r="R53" s="9">
        <f t="shared" si="27"/>
        <v>14.125500000000001</v>
      </c>
      <c r="S53" s="13">
        <f t="shared" si="28"/>
        <v>8.6819741285124624E-2</v>
      </c>
      <c r="T53" s="2">
        <f t="shared" si="29"/>
        <v>0.43</v>
      </c>
      <c r="U53" s="14">
        <f t="shared" si="30"/>
        <v>3.7332488752603588E-2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4.5752488752603584E-2</v>
      </c>
      <c r="AR53" s="9">
        <f t="shared" si="35"/>
        <v>136.875</v>
      </c>
      <c r="AS53" s="1">
        <f t="shared" si="36"/>
        <v>0.24</v>
      </c>
      <c r="AT53" s="1">
        <f t="shared" si="37"/>
        <v>546637.5</v>
      </c>
      <c r="AU53" s="1">
        <f t="shared" si="38"/>
        <v>5504581687.9869928</v>
      </c>
      <c r="AV53" s="1">
        <f>SUM(AU42:AU53)</f>
        <v>140217294583.05573</v>
      </c>
    </row>
    <row r="54" spans="1:48" x14ac:dyDescent="0.15">
      <c r="C54" s="7">
        <v>12</v>
      </c>
      <c r="D54" s="7">
        <f t="shared" si="39"/>
        <v>6.5182927153950496</v>
      </c>
      <c r="E54" s="10">
        <f t="shared" si="40"/>
        <v>6.6072038830772604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6.3581223665161302</v>
      </c>
      <c r="E58" s="7"/>
      <c r="F58" s="7"/>
      <c r="G58" s="1">
        <v>1</v>
      </c>
      <c r="H58" s="9">
        <f t="shared" ref="H58:H69" si="42">E59</f>
        <v>6.3581223665161302</v>
      </c>
      <c r="I58" s="9">
        <f t="shared" ref="I58:I69" si="43">H58+273.15</f>
        <v>279.50812236651609</v>
      </c>
      <c r="J58" s="9">
        <f t="shared" ref="J58:J69" si="44">EXP(($C$15*(I58-$C$13))/($C$16*I58*$C$13))</f>
        <v>3.9206819405272333E-2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3.9115336826660036E-3</v>
      </c>
      <c r="Q58" s="12">
        <f t="shared" ref="Q58:Q69" si="48">P58*$B$60</f>
        <v>7.4319139970654069E-4</v>
      </c>
      <c r="R58" s="9">
        <f t="shared" ref="R58:R69" si="49">L58*$B$60</f>
        <v>1.8955666666666669E-2</v>
      </c>
      <c r="S58" s="13">
        <f t="shared" ref="S58:S69" si="50">Q58/R58</f>
        <v>3.9206819405272333E-2</v>
      </c>
      <c r="T58" s="2">
        <f t="shared" ref="T58:T69" si="51">$B$59/100</f>
        <v>0.01</v>
      </c>
      <c r="U58" s="14">
        <f t="shared" ref="U58:U69" si="52">S58*T58</f>
        <v>3.9206819405272335E-4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1.2392068194052724E-2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317447.5</v>
      </c>
      <c r="AU58" s="1">
        <f t="shared" ref="AU58:AU69" si="59">AT58*10000*AS58*0.67*AR58*AQ58</f>
        <v>49960821.600550897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6.2808303814332298</v>
      </c>
      <c r="E59" s="10">
        <f t="shared" ref="E59:E70" si="61">D58</f>
        <v>6.3581223665161302</v>
      </c>
      <c r="F59" s="7" t="s">
        <v>83</v>
      </c>
      <c r="G59" s="1">
        <v>2</v>
      </c>
      <c r="H59" s="9">
        <f t="shared" si="42"/>
        <v>6.2808303814332298</v>
      </c>
      <c r="I59" s="9">
        <f t="shared" si="43"/>
        <v>279.43083038143322</v>
      </c>
      <c r="J59" s="9">
        <f t="shared" si="44"/>
        <v>3.8830850085065365E-2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0.19562179965066734</v>
      </c>
      <c r="P59" s="9">
        <f t="shared" si="47"/>
        <v>7.5961607756057552E-3</v>
      </c>
      <c r="Q59" s="12">
        <f t="shared" si="48"/>
        <v>1.4432705473650935E-3</v>
      </c>
      <c r="R59" s="9">
        <f t="shared" si="49"/>
        <v>1.8955666666666669E-2</v>
      </c>
      <c r="S59" s="13">
        <f t="shared" si="50"/>
        <v>7.613926604349236E-2</v>
      </c>
      <c r="T59" s="2">
        <f t="shared" si="51"/>
        <v>0.01</v>
      </c>
      <c r="U59" s="14">
        <f t="shared" si="52"/>
        <v>7.613926604349236E-4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1.2761392660434924E-2</v>
      </c>
      <c r="AR59" s="9">
        <f t="shared" si="56"/>
        <v>9.9766666666666666</v>
      </c>
      <c r="AS59" s="1">
        <f t="shared" si="57"/>
        <v>0.19</v>
      </c>
      <c r="AT59" s="1">
        <f t="shared" si="58"/>
        <v>317447.5</v>
      </c>
      <c r="AU59" s="1">
        <f t="shared" si="59"/>
        <v>51449818.714567363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7.8531504037295603</v>
      </c>
      <c r="E60" s="10">
        <f t="shared" si="61"/>
        <v>6.2808303814332298</v>
      </c>
      <c r="F60" s="7" t="s">
        <v>83</v>
      </c>
      <c r="G60" s="1">
        <v>3</v>
      </c>
      <c r="H60" s="9">
        <f t="shared" si="42"/>
        <v>7.8531504037295603</v>
      </c>
      <c r="I60" s="9">
        <f t="shared" si="43"/>
        <v>281.00315040372953</v>
      </c>
      <c r="J60" s="9">
        <f t="shared" si="44"/>
        <v>4.7190215185984298E-2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0.28779230554172824</v>
      </c>
      <c r="P60" s="9">
        <f t="shared" si="47"/>
        <v>1.3580980827384697E-2</v>
      </c>
      <c r="Q60" s="12">
        <f t="shared" si="48"/>
        <v>2.5803863572030922E-3</v>
      </c>
      <c r="R60" s="9">
        <f t="shared" si="49"/>
        <v>1.8955666666666669E-2</v>
      </c>
      <c r="S60" s="13">
        <f t="shared" si="50"/>
        <v>0.13612743896476473</v>
      </c>
      <c r="T60" s="2">
        <f t="shared" si="51"/>
        <v>0.01</v>
      </c>
      <c r="U60" s="14">
        <f t="shared" si="52"/>
        <v>1.3612743896476473E-3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1.3361274389647647E-2</v>
      </c>
      <c r="AR60" s="9">
        <f t="shared" si="56"/>
        <v>9.9766666666666666</v>
      </c>
      <c r="AS60" s="1">
        <f t="shared" si="57"/>
        <v>0.19</v>
      </c>
      <c r="AT60" s="1">
        <f t="shared" si="58"/>
        <v>317447.5</v>
      </c>
      <c r="AU60" s="1">
        <f t="shared" si="59"/>
        <v>53868348.340559132</v>
      </c>
    </row>
    <row r="61" spans="1:48" x14ac:dyDescent="0.15">
      <c r="C61" s="7">
        <v>3</v>
      </c>
      <c r="D61" s="7">
        <f t="shared" si="60"/>
        <v>7.2750956347907003</v>
      </c>
      <c r="E61" s="10">
        <f t="shared" si="61"/>
        <v>7.8531504037295603</v>
      </c>
      <c r="F61" s="7" t="s">
        <v>83</v>
      </c>
      <c r="G61" s="1">
        <v>4</v>
      </c>
      <c r="H61" s="9">
        <f t="shared" si="42"/>
        <v>7.2750956347907003</v>
      </c>
      <c r="I61" s="9">
        <f t="shared" si="43"/>
        <v>280.42509563479069</v>
      </c>
      <c r="J61" s="9">
        <f t="shared" si="44"/>
        <v>4.3937163320215786E-2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0.37397799138101023</v>
      </c>
      <c r="P61" s="9">
        <f t="shared" si="47"/>
        <v>1.64315320854737E-2</v>
      </c>
      <c r="Q61" s="12">
        <f t="shared" si="48"/>
        <v>3.1219910962400031E-3</v>
      </c>
      <c r="R61" s="9">
        <f t="shared" si="49"/>
        <v>1.8955666666666669E-2</v>
      </c>
      <c r="S61" s="13">
        <f t="shared" si="50"/>
        <v>0.16469961996799565</v>
      </c>
      <c r="T61" s="2">
        <f t="shared" si="51"/>
        <v>0.01</v>
      </c>
      <c r="U61" s="14">
        <f t="shared" si="52"/>
        <v>1.6469961996799566E-3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1.3646996199679956E-2</v>
      </c>
      <c r="AR61" s="9">
        <f t="shared" si="56"/>
        <v>9.9766666666666666</v>
      </c>
      <c r="AS61" s="1">
        <f t="shared" si="57"/>
        <v>0.19</v>
      </c>
      <c r="AT61" s="1">
        <f t="shared" si="58"/>
        <v>317447.5</v>
      </c>
      <c r="AU61" s="1">
        <f t="shared" si="59"/>
        <v>55020286.512208447</v>
      </c>
    </row>
    <row r="62" spans="1:48" x14ac:dyDescent="0.15">
      <c r="C62" s="7">
        <v>4</v>
      </c>
      <c r="D62" s="7">
        <f t="shared" si="60"/>
        <v>9.0269650272508208</v>
      </c>
      <c r="E62" s="10">
        <f t="shared" si="61"/>
        <v>7.2750956347907003</v>
      </c>
      <c r="F62" s="7" t="s">
        <v>83</v>
      </c>
      <c r="G62" s="1">
        <v>5</v>
      </c>
      <c r="H62" s="9">
        <f t="shared" si="42"/>
        <v>9.0269650272508208</v>
      </c>
      <c r="I62" s="9">
        <f t="shared" si="43"/>
        <v>282.17696502725079</v>
      </c>
      <c r="J62" s="9">
        <f t="shared" si="44"/>
        <v>5.450682412234973E-2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0.33966913633075968</v>
      </c>
      <c r="O62" s="9">
        <f t="shared" si="62"/>
        <v>0.11764398963144351</v>
      </c>
      <c r="P62" s="9">
        <f t="shared" si="47"/>
        <v>6.4124002518926269E-3</v>
      </c>
      <c r="Q62" s="12">
        <f t="shared" si="48"/>
        <v>1.2183560478595992E-3</v>
      </c>
      <c r="R62" s="9">
        <f t="shared" si="49"/>
        <v>1.8955666666666669E-2</v>
      </c>
      <c r="S62" s="13">
        <f t="shared" si="50"/>
        <v>6.4273975127557226E-2</v>
      </c>
      <c r="T62" s="2">
        <f t="shared" si="51"/>
        <v>0.01</v>
      </c>
      <c r="U62" s="14">
        <f t="shared" si="52"/>
        <v>6.4273975127557227E-4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1.2642739751275573E-2</v>
      </c>
      <c r="AR62" s="9">
        <f t="shared" si="56"/>
        <v>9.9766666666666666</v>
      </c>
      <c r="AS62" s="1">
        <f t="shared" si="57"/>
        <v>0.19</v>
      </c>
      <c r="AT62" s="1">
        <f t="shared" si="58"/>
        <v>317447.5</v>
      </c>
      <c r="AU62" s="1">
        <f t="shared" si="59"/>
        <v>50971448.4591695</v>
      </c>
    </row>
    <row r="63" spans="1:48" x14ac:dyDescent="0.15">
      <c r="C63" s="7">
        <v>5</v>
      </c>
      <c r="D63" s="7">
        <f t="shared" si="60"/>
        <v>10.8224733005123</v>
      </c>
      <c r="E63" s="10">
        <f t="shared" si="61"/>
        <v>9.0269650272508208</v>
      </c>
      <c r="F63" s="7" t="s">
        <v>85</v>
      </c>
      <c r="G63" s="1">
        <v>6</v>
      </c>
      <c r="H63" s="9">
        <f t="shared" si="42"/>
        <v>10.8224733005123</v>
      </c>
      <c r="I63" s="9">
        <f t="shared" si="43"/>
        <v>283.97247330051226</v>
      </c>
      <c r="J63" s="9">
        <f t="shared" si="44"/>
        <v>6.7795858038943252E-2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0.21099825604621755</v>
      </c>
      <c r="P63" s="9">
        <f t="shared" si="47"/>
        <v>1.4304807813373965E-2</v>
      </c>
      <c r="Q63" s="12">
        <f t="shared" si="48"/>
        <v>2.7179134845410533E-3</v>
      </c>
      <c r="R63" s="9">
        <f t="shared" si="49"/>
        <v>1.8955666666666669E-2</v>
      </c>
      <c r="S63" s="13">
        <f t="shared" si="50"/>
        <v>0.14338263762152317</v>
      </c>
      <c r="T63" s="2">
        <f t="shared" si="51"/>
        <v>0.01</v>
      </c>
      <c r="U63" s="14">
        <f t="shared" si="52"/>
        <v>1.4338263762152317E-3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1.3433826376215232E-2</v>
      </c>
      <c r="AR63" s="9">
        <f t="shared" si="56"/>
        <v>9.9766666666666666</v>
      </c>
      <c r="AS63" s="1">
        <f t="shared" si="57"/>
        <v>0.19</v>
      </c>
      <c r="AT63" s="1">
        <f t="shared" si="58"/>
        <v>317447.5</v>
      </c>
      <c r="AU63" s="1">
        <f t="shared" si="59"/>
        <v>54160854.547021769</v>
      </c>
    </row>
    <row r="64" spans="1:48" x14ac:dyDescent="0.15">
      <c r="C64" s="7">
        <v>6</v>
      </c>
      <c r="D64" s="7">
        <f t="shared" si="60"/>
        <v>12.6434036052382</v>
      </c>
      <c r="E64" s="10">
        <f t="shared" si="61"/>
        <v>10.8224733005123</v>
      </c>
      <c r="F64" s="7" t="s">
        <v>83</v>
      </c>
      <c r="G64" s="1">
        <v>7</v>
      </c>
      <c r="H64" s="9">
        <f t="shared" si="42"/>
        <v>12.6434036052382</v>
      </c>
      <c r="I64" s="9">
        <f t="shared" si="43"/>
        <v>285.79340360523815</v>
      </c>
      <c r="J64" s="9">
        <f t="shared" si="44"/>
        <v>8.4349213586915328E-2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0.2964601148995103</v>
      </c>
      <c r="P64" s="9">
        <f t="shared" si="47"/>
        <v>2.5006177551660253E-2</v>
      </c>
      <c r="Q64" s="12">
        <f t="shared" si="48"/>
        <v>4.7511737348154481E-3</v>
      </c>
      <c r="R64" s="9">
        <f t="shared" si="49"/>
        <v>1.8955666666666669E-2</v>
      </c>
      <c r="S64" s="13">
        <f t="shared" si="50"/>
        <v>0.25064661762439272</v>
      </c>
      <c r="T64" s="2">
        <f t="shared" si="51"/>
        <v>0.01</v>
      </c>
      <c r="U64" s="14">
        <f t="shared" si="52"/>
        <v>2.5064661762439272E-3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2.2606466176243928E-2</v>
      </c>
      <c r="AR64" s="9">
        <f t="shared" si="56"/>
        <v>9.9766666666666666</v>
      </c>
      <c r="AS64" s="1">
        <f t="shared" si="57"/>
        <v>0.19</v>
      </c>
      <c r="AT64" s="1">
        <f t="shared" si="58"/>
        <v>317447.5</v>
      </c>
      <c r="AU64" s="1">
        <f t="shared" si="59"/>
        <v>91141979.366467446</v>
      </c>
    </row>
    <row r="65" spans="1:48" x14ac:dyDescent="0.15">
      <c r="C65" s="7">
        <v>7</v>
      </c>
      <c r="D65" s="7">
        <f t="shared" si="60"/>
        <v>15.8006766888477</v>
      </c>
      <c r="E65" s="10">
        <f t="shared" si="61"/>
        <v>12.6434036052382</v>
      </c>
      <c r="F65" s="7" t="s">
        <v>83</v>
      </c>
      <c r="G65" s="1">
        <v>8</v>
      </c>
      <c r="H65" s="9">
        <f t="shared" si="42"/>
        <v>15.8006766888477</v>
      </c>
      <c r="I65" s="9">
        <f t="shared" si="43"/>
        <v>288.95067668884769</v>
      </c>
      <c r="J65" s="9">
        <f t="shared" si="44"/>
        <v>0.12239215867359553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0.37122060401451673</v>
      </c>
      <c r="P65" s="9">
        <f t="shared" si="47"/>
        <v>4.5434491069452708E-2</v>
      </c>
      <c r="Q65" s="12">
        <f t="shared" si="48"/>
        <v>8.6325533031960146E-3</v>
      </c>
      <c r="R65" s="9">
        <f t="shared" si="49"/>
        <v>1.8955666666666669E-2</v>
      </c>
      <c r="S65" s="13">
        <f t="shared" si="50"/>
        <v>0.4554075282604681</v>
      </c>
      <c r="T65" s="2">
        <f t="shared" si="51"/>
        <v>0.01</v>
      </c>
      <c r="U65" s="14">
        <f t="shared" si="52"/>
        <v>4.5540752826046813E-3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2.465407528260468E-2</v>
      </c>
      <c r="AR65" s="9">
        <f t="shared" si="56"/>
        <v>9.9766666666666666</v>
      </c>
      <c r="AS65" s="1">
        <f t="shared" si="57"/>
        <v>0.19</v>
      </c>
      <c r="AT65" s="1">
        <f t="shared" si="58"/>
        <v>317447.5</v>
      </c>
      <c r="AU65" s="1">
        <f t="shared" si="59"/>
        <v>99397278.778041825</v>
      </c>
    </row>
    <row r="66" spans="1:48" x14ac:dyDescent="0.15">
      <c r="C66" s="7">
        <v>8</v>
      </c>
      <c r="D66" s="7">
        <f t="shared" si="60"/>
        <v>15.075697416114799</v>
      </c>
      <c r="E66" s="10">
        <f t="shared" si="61"/>
        <v>15.8006766888477</v>
      </c>
      <c r="F66" s="7" t="s">
        <v>83</v>
      </c>
      <c r="G66" s="1">
        <v>9</v>
      </c>
      <c r="H66" s="9">
        <f t="shared" si="42"/>
        <v>15.075697416114799</v>
      </c>
      <c r="I66" s="9">
        <f t="shared" si="43"/>
        <v>288.22569741611477</v>
      </c>
      <c r="J66" s="9">
        <f t="shared" si="44"/>
        <v>0.11244581682847012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0.42555277961173071</v>
      </c>
      <c r="P66" s="9">
        <f t="shared" si="47"/>
        <v>4.7851629907066984E-2</v>
      </c>
      <c r="Q66" s="12">
        <f t="shared" si="48"/>
        <v>9.0918096823427268E-3</v>
      </c>
      <c r="R66" s="9">
        <f t="shared" si="49"/>
        <v>1.8955666666666669E-2</v>
      </c>
      <c r="S66" s="13">
        <f t="shared" si="50"/>
        <v>0.47963544845038736</v>
      </c>
      <c r="T66" s="2">
        <f t="shared" si="51"/>
        <v>0.01</v>
      </c>
      <c r="U66" s="14">
        <f t="shared" si="52"/>
        <v>4.7963544845038737E-3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2.4896354484503874E-2</v>
      </c>
      <c r="AR66" s="9">
        <f t="shared" si="56"/>
        <v>9.9766666666666666</v>
      </c>
      <c r="AS66" s="1">
        <f t="shared" si="57"/>
        <v>0.19</v>
      </c>
      <c r="AT66" s="1">
        <f t="shared" si="58"/>
        <v>317447.5</v>
      </c>
      <c r="AU66" s="1">
        <f t="shared" si="59"/>
        <v>100374070.36715031</v>
      </c>
    </row>
    <row r="67" spans="1:48" x14ac:dyDescent="0.15">
      <c r="C67" s="7">
        <v>9</v>
      </c>
      <c r="D67" s="7">
        <f t="shared" si="60"/>
        <v>13.402442189937799</v>
      </c>
      <c r="E67" s="10">
        <f t="shared" si="61"/>
        <v>15.075697416114799</v>
      </c>
      <c r="F67" s="7" t="s">
        <v>83</v>
      </c>
      <c r="G67" s="1">
        <v>10</v>
      </c>
      <c r="H67" s="9">
        <f t="shared" si="42"/>
        <v>13.402442189937799</v>
      </c>
      <c r="I67" s="9">
        <f t="shared" si="43"/>
        <v>286.55244218993778</v>
      </c>
      <c r="J67" s="9">
        <f t="shared" si="44"/>
        <v>9.2315357797938383E-2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0.47746781637133046</v>
      </c>
      <c r="P67" s="9">
        <f t="shared" si="47"/>
        <v>4.4077612305319716E-2</v>
      </c>
      <c r="Q67" s="12">
        <f t="shared" si="48"/>
        <v>8.3747463380107467E-3</v>
      </c>
      <c r="R67" s="9">
        <f t="shared" si="49"/>
        <v>1.8955666666666669E-2</v>
      </c>
      <c r="S67" s="13">
        <f t="shared" si="50"/>
        <v>0.44180700606735429</v>
      </c>
      <c r="T67" s="2">
        <f t="shared" si="51"/>
        <v>0.01</v>
      </c>
      <c r="U67" s="14">
        <f t="shared" si="52"/>
        <v>4.4180700606735431E-3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2.4518070060673542E-2</v>
      </c>
      <c r="AR67" s="9">
        <f t="shared" si="56"/>
        <v>9.9766666666666666</v>
      </c>
      <c r="AS67" s="1">
        <f t="shared" si="57"/>
        <v>0.19</v>
      </c>
      <c r="AT67" s="1">
        <f t="shared" si="58"/>
        <v>317447.5</v>
      </c>
      <c r="AU67" s="1">
        <f t="shared" si="59"/>
        <v>98848949.594951466</v>
      </c>
    </row>
    <row r="68" spans="1:48" x14ac:dyDescent="0.15">
      <c r="C68" s="7">
        <v>10</v>
      </c>
      <c r="D68" s="7">
        <f t="shared" si="60"/>
        <v>9.5157424597206894</v>
      </c>
      <c r="E68" s="10">
        <f t="shared" si="61"/>
        <v>13.402442189937799</v>
      </c>
      <c r="F68" s="7" t="s">
        <v>83</v>
      </c>
      <c r="G68" s="1">
        <v>11</v>
      </c>
      <c r="H68" s="9">
        <f t="shared" si="42"/>
        <v>9.5157424597206894</v>
      </c>
      <c r="I68" s="9">
        <f t="shared" si="43"/>
        <v>282.66574245972066</v>
      </c>
      <c r="J68" s="9">
        <f t="shared" si="44"/>
        <v>5.7858051824951871E-2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0.41172069386271021</v>
      </c>
      <c r="O68" s="9">
        <f t="shared" si="62"/>
        <v>0.12143617686996727</v>
      </c>
      <c r="P68" s="9">
        <f t="shared" si="47"/>
        <v>7.0260606147665881E-3</v>
      </c>
      <c r="Q68" s="12">
        <f t="shared" si="48"/>
        <v>1.3349515168056517E-3</v>
      </c>
      <c r="R68" s="9">
        <f t="shared" si="49"/>
        <v>1.8955666666666669E-2</v>
      </c>
      <c r="S68" s="13">
        <f t="shared" si="50"/>
        <v>7.0424930986634687E-2</v>
      </c>
      <c r="T68" s="2">
        <f t="shared" si="51"/>
        <v>0.01</v>
      </c>
      <c r="U68" s="14">
        <f t="shared" si="52"/>
        <v>7.0424930986634688E-4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1.2704249309866347E-2</v>
      </c>
      <c r="AR68" s="9">
        <f t="shared" si="56"/>
        <v>9.9766666666666666</v>
      </c>
      <c r="AS68" s="1">
        <f t="shared" si="57"/>
        <v>0.19</v>
      </c>
      <c r="AT68" s="1">
        <f t="shared" si="58"/>
        <v>317447.5</v>
      </c>
      <c r="AU68" s="1">
        <f t="shared" si="59"/>
        <v>51219435.158028789</v>
      </c>
    </row>
    <row r="69" spans="1:48" x14ac:dyDescent="0.15">
      <c r="C69" s="7">
        <v>11</v>
      </c>
      <c r="D69" s="7">
        <f t="shared" si="60"/>
        <v>6.6072038830772604</v>
      </c>
      <c r="E69" s="10">
        <f t="shared" si="61"/>
        <v>9.5157424597206894</v>
      </c>
      <c r="F69" s="7" t="s">
        <v>85</v>
      </c>
      <c r="G69" s="1">
        <v>12</v>
      </c>
      <c r="H69" s="9">
        <f t="shared" si="42"/>
        <v>6.6072038830772604</v>
      </c>
      <c r="I69" s="9">
        <f t="shared" si="43"/>
        <v>279.75720388307724</v>
      </c>
      <c r="J69" s="9">
        <f t="shared" si="44"/>
        <v>4.0441900707973107E-2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0.21417678292186734</v>
      </c>
      <c r="P69" s="9">
        <f t="shared" si="47"/>
        <v>8.6617161888792697E-3</v>
      </c>
      <c r="Q69" s="12">
        <f t="shared" si="48"/>
        <v>1.6457260758870613E-3</v>
      </c>
      <c r="R69" s="9">
        <f t="shared" si="49"/>
        <v>1.8955666666666669E-2</v>
      </c>
      <c r="S69" s="13">
        <f t="shared" si="50"/>
        <v>8.6819741285124652E-2</v>
      </c>
      <c r="T69" s="2">
        <f t="shared" si="51"/>
        <v>0.01</v>
      </c>
      <c r="U69" s="14">
        <f t="shared" si="52"/>
        <v>8.6819741285124648E-4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1.2868197412851248E-2</v>
      </c>
      <c r="AR69" s="9">
        <f t="shared" si="56"/>
        <v>9.9766666666666666</v>
      </c>
      <c r="AS69" s="1">
        <f t="shared" si="57"/>
        <v>0.19</v>
      </c>
      <c r="AT69" s="1">
        <f t="shared" si="58"/>
        <v>317447.5</v>
      </c>
      <c r="AU69" s="1">
        <f t="shared" si="59"/>
        <v>51880421.023883559</v>
      </c>
      <c r="AV69" s="1">
        <f>SUM(AU58:AU69)</f>
        <v>808293712.46260059</v>
      </c>
    </row>
    <row r="70" spans="1:48" x14ac:dyDescent="0.15">
      <c r="C70" s="7">
        <v>12</v>
      </c>
      <c r="D70" s="7">
        <f t="shared" si="60"/>
        <v>6.5182927153950496</v>
      </c>
      <c r="E70" s="10">
        <f t="shared" si="61"/>
        <v>6.6072038830772604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6.3581223665161302</v>
      </c>
      <c r="E73" s="7"/>
      <c r="F73" s="7"/>
      <c r="G73" s="1">
        <v>1</v>
      </c>
      <c r="H73" s="9">
        <f t="shared" ref="H73:H84" si="63">E74</f>
        <v>6.3581223665161302</v>
      </c>
      <c r="I73" s="9">
        <f t="shared" ref="I73:I84" si="64">H73+273.15</f>
        <v>279.50812236651609</v>
      </c>
      <c r="J73" s="9">
        <f t="shared" ref="J73:J84" si="65">EXP(($C$15*(I73-$C$13))/($C$16*I73*$C$13))</f>
        <v>3.9206819405272333E-2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4.2931467248773208E-3</v>
      </c>
      <c r="Q73" s="12">
        <f t="shared" ref="Q73:Q84" si="69">P73*$B$75</f>
        <v>7.7276641047791775E-4</v>
      </c>
      <c r="R73" s="9">
        <f t="shared" ref="R73:R84" si="70">L73*$B$75</f>
        <v>1.9710000000000002E-2</v>
      </c>
      <c r="S73" s="13">
        <f t="shared" ref="S73:S84" si="71">Q73/R73</f>
        <v>3.9206819405272333E-2</v>
      </c>
      <c r="T73" s="2">
        <f t="shared" ref="T73:T84" si="72">$B$74/100</f>
        <v>0.01</v>
      </c>
      <c r="U73" s="14">
        <f t="shared" ref="U73:U84" si="73">S73*T73</f>
        <v>3.9206819405272335E-4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1.2992068194052724E-2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730.83333333333337</v>
      </c>
      <c r="AU73" s="1">
        <f t="shared" ref="AU73:AU84" si="80">AT73*10000*AS73*0.67*AR73*AQ73</f>
        <v>125388.60357610603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6.2808303814332298</v>
      </c>
      <c r="E74" s="10">
        <f t="shared" ref="E74:E85" si="82">D73</f>
        <v>6.3581223665161302</v>
      </c>
      <c r="F74" s="7" t="s">
        <v>83</v>
      </c>
      <c r="G74" s="1">
        <v>2</v>
      </c>
      <c r="H74" s="9">
        <f t="shared" si="63"/>
        <v>6.2808303814332298</v>
      </c>
      <c r="I74" s="9">
        <f t="shared" si="64"/>
        <v>279.43083038143322</v>
      </c>
      <c r="J74" s="9">
        <f t="shared" si="65"/>
        <v>3.8830850085065365E-2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0.21470685327512271</v>
      </c>
      <c r="P74" s="9">
        <f t="shared" si="68"/>
        <v>8.3372496317624147E-3</v>
      </c>
      <c r="Q74" s="12">
        <f t="shared" si="69"/>
        <v>1.5007049337172347E-3</v>
      </c>
      <c r="R74" s="9">
        <f t="shared" si="70"/>
        <v>1.9710000000000002E-2</v>
      </c>
      <c r="S74" s="13">
        <f t="shared" si="71"/>
        <v>7.613926604349236E-2</v>
      </c>
      <c r="T74" s="2">
        <f t="shared" si="72"/>
        <v>0.01</v>
      </c>
      <c r="U74" s="14">
        <f t="shared" si="73"/>
        <v>7.613926604349236E-4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1.3361392660434923E-2</v>
      </c>
      <c r="AR74" s="9">
        <f t="shared" si="77"/>
        <v>10.950000000000001</v>
      </c>
      <c r="AS74" s="1">
        <f t="shared" si="78"/>
        <v>0.18</v>
      </c>
      <c r="AT74" s="1">
        <f t="shared" si="79"/>
        <v>730.83333333333337</v>
      </c>
      <c r="AU74" s="1">
        <f t="shared" si="80"/>
        <v>128953.01521669094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7.8531504037295603</v>
      </c>
      <c r="E75" s="10">
        <f t="shared" si="82"/>
        <v>6.2808303814332298</v>
      </c>
      <c r="F75" s="7" t="s">
        <v>83</v>
      </c>
      <c r="G75" s="1">
        <v>3</v>
      </c>
      <c r="H75" s="9">
        <f t="shared" si="63"/>
        <v>7.8531504037295603</v>
      </c>
      <c r="I75" s="9">
        <f t="shared" si="64"/>
        <v>281.00315040372953</v>
      </c>
      <c r="J75" s="9">
        <f t="shared" si="65"/>
        <v>4.7190215185984298E-2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0.31586960364336031</v>
      </c>
      <c r="P75" s="9">
        <f t="shared" si="68"/>
        <v>1.4905954566641743E-2</v>
      </c>
      <c r="Q75" s="12">
        <f t="shared" si="69"/>
        <v>2.6830718219955137E-3</v>
      </c>
      <c r="R75" s="9">
        <f t="shared" si="70"/>
        <v>1.9710000000000002E-2</v>
      </c>
      <c r="S75" s="13">
        <f t="shared" si="71"/>
        <v>0.13612743896476476</v>
      </c>
      <c r="T75" s="2">
        <f t="shared" si="72"/>
        <v>0.01</v>
      </c>
      <c r="U75" s="14">
        <f t="shared" si="73"/>
        <v>1.3612743896476477E-3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1.3961274389647648E-2</v>
      </c>
      <c r="AR75" s="9">
        <f t="shared" si="77"/>
        <v>10.950000000000001</v>
      </c>
      <c r="AS75" s="1">
        <f t="shared" si="78"/>
        <v>0.18</v>
      </c>
      <c r="AT75" s="1">
        <f t="shared" si="79"/>
        <v>730.83333333333337</v>
      </c>
      <c r="AU75" s="1">
        <f t="shared" si="80"/>
        <v>134742.57321571957</v>
      </c>
    </row>
    <row r="76" spans="1:48" x14ac:dyDescent="0.15">
      <c r="C76" s="7">
        <v>3</v>
      </c>
      <c r="D76" s="7">
        <f t="shared" si="81"/>
        <v>7.2750956347907003</v>
      </c>
      <c r="E76" s="10">
        <f t="shared" si="82"/>
        <v>7.8531504037295603</v>
      </c>
      <c r="F76" s="7" t="s">
        <v>83</v>
      </c>
      <c r="G76" s="1">
        <v>4</v>
      </c>
      <c r="H76" s="9">
        <f t="shared" si="63"/>
        <v>7.2750956347907003</v>
      </c>
      <c r="I76" s="9">
        <f t="shared" si="64"/>
        <v>280.42509563479069</v>
      </c>
      <c r="J76" s="9">
        <f t="shared" si="65"/>
        <v>4.3937163320215786E-2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0.41046364907671856</v>
      </c>
      <c r="P76" s="9">
        <f t="shared" si="68"/>
        <v>1.8034608386495524E-2</v>
      </c>
      <c r="Q76" s="12">
        <f t="shared" si="69"/>
        <v>3.2462295095691943E-3</v>
      </c>
      <c r="R76" s="9">
        <f t="shared" si="70"/>
        <v>1.9710000000000002E-2</v>
      </c>
      <c r="S76" s="13">
        <f t="shared" si="71"/>
        <v>0.16469961996799565</v>
      </c>
      <c r="T76" s="2">
        <f t="shared" si="72"/>
        <v>0.01</v>
      </c>
      <c r="U76" s="14">
        <f t="shared" si="73"/>
        <v>1.6469961996799566E-3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1.4246996199679956E-2</v>
      </c>
      <c r="AR76" s="9">
        <f t="shared" si="77"/>
        <v>10.950000000000001</v>
      </c>
      <c r="AS76" s="1">
        <f t="shared" si="78"/>
        <v>0.18</v>
      </c>
      <c r="AT76" s="1">
        <f t="shared" si="79"/>
        <v>730.83333333333337</v>
      </c>
      <c r="AU76" s="1">
        <f t="shared" si="80"/>
        <v>137500.12176273137</v>
      </c>
    </row>
    <row r="77" spans="1:48" x14ac:dyDescent="0.15">
      <c r="C77" s="7">
        <v>4</v>
      </c>
      <c r="D77" s="7">
        <f t="shared" si="81"/>
        <v>9.0269650272508208</v>
      </c>
      <c r="E77" s="10">
        <f t="shared" si="82"/>
        <v>7.2750956347907003</v>
      </c>
      <c r="F77" s="7" t="s">
        <v>83</v>
      </c>
      <c r="G77" s="1">
        <v>5</v>
      </c>
      <c r="H77" s="9">
        <f t="shared" si="63"/>
        <v>9.0269650272508208</v>
      </c>
      <c r="I77" s="9">
        <f t="shared" si="64"/>
        <v>282.17696502725079</v>
      </c>
      <c r="J77" s="9">
        <f t="shared" si="65"/>
        <v>5.450682412234973E-2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0.37280758865571184</v>
      </c>
      <c r="O77" s="9">
        <f t="shared" si="83"/>
        <v>0.1291214520345112</v>
      </c>
      <c r="P77" s="9">
        <f t="shared" si="68"/>
        <v>7.0380002764675181E-3</v>
      </c>
      <c r="Q77" s="12">
        <f t="shared" si="69"/>
        <v>1.2668400497641533E-3</v>
      </c>
      <c r="R77" s="9">
        <f t="shared" si="70"/>
        <v>1.9710000000000002E-2</v>
      </c>
      <c r="S77" s="13">
        <f t="shared" si="71"/>
        <v>6.427397512755724E-2</v>
      </c>
      <c r="T77" s="2">
        <f t="shared" si="72"/>
        <v>0.01</v>
      </c>
      <c r="U77" s="14">
        <f t="shared" si="73"/>
        <v>6.4273975127557238E-4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1.3242739751275573E-2</v>
      </c>
      <c r="AR77" s="9">
        <f t="shared" si="77"/>
        <v>10.950000000000001</v>
      </c>
      <c r="AS77" s="1">
        <f t="shared" si="78"/>
        <v>0.18</v>
      </c>
      <c r="AT77" s="1">
        <f t="shared" si="79"/>
        <v>730.83333333333337</v>
      </c>
      <c r="AU77" s="1">
        <f t="shared" si="80"/>
        <v>127807.87632367435</v>
      </c>
    </row>
    <row r="78" spans="1:48" x14ac:dyDescent="0.15">
      <c r="C78" s="7">
        <v>5</v>
      </c>
      <c r="D78" s="7">
        <f t="shared" si="81"/>
        <v>10.8224733005123</v>
      </c>
      <c r="E78" s="10">
        <f t="shared" si="82"/>
        <v>9.0269650272508208</v>
      </c>
      <c r="F78" s="7" t="s">
        <v>85</v>
      </c>
      <c r="G78" s="1">
        <v>6</v>
      </c>
      <c r="H78" s="9">
        <f t="shared" si="63"/>
        <v>10.8224733005123</v>
      </c>
      <c r="I78" s="9">
        <f t="shared" si="64"/>
        <v>283.97247330051226</v>
      </c>
      <c r="J78" s="9">
        <f t="shared" si="65"/>
        <v>6.7795858038943252E-2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0.23158345175804368</v>
      </c>
      <c r="P78" s="9">
        <f t="shared" si="68"/>
        <v>1.5700398819556791E-2</v>
      </c>
      <c r="Q78" s="12">
        <f t="shared" si="69"/>
        <v>2.8260717875202225E-3</v>
      </c>
      <c r="R78" s="9">
        <f t="shared" si="70"/>
        <v>1.9710000000000002E-2</v>
      </c>
      <c r="S78" s="13">
        <f t="shared" si="71"/>
        <v>0.1433826376215232</v>
      </c>
      <c r="T78" s="2">
        <f t="shared" si="72"/>
        <v>0.01</v>
      </c>
      <c r="U78" s="14">
        <f t="shared" si="73"/>
        <v>1.433826376215232E-3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1.4033826376215232E-2</v>
      </c>
      <c r="AR78" s="9">
        <f t="shared" si="77"/>
        <v>10.950000000000001</v>
      </c>
      <c r="AS78" s="1">
        <f t="shared" si="78"/>
        <v>0.18</v>
      </c>
      <c r="AT78" s="1">
        <f t="shared" si="79"/>
        <v>730.83333333333337</v>
      </c>
      <c r="AU78" s="1">
        <f t="shared" si="80"/>
        <v>135442.78446357508</v>
      </c>
    </row>
    <row r="79" spans="1:48" x14ac:dyDescent="0.15">
      <c r="C79" s="7">
        <v>6</v>
      </c>
      <c r="D79" s="7">
        <f t="shared" si="81"/>
        <v>12.6434036052382</v>
      </c>
      <c r="E79" s="10">
        <f t="shared" si="82"/>
        <v>10.8224733005123</v>
      </c>
      <c r="F79" s="7" t="s">
        <v>83</v>
      </c>
      <c r="G79" s="1">
        <v>7</v>
      </c>
      <c r="H79" s="9">
        <f t="shared" si="63"/>
        <v>12.6434036052382</v>
      </c>
      <c r="I79" s="9">
        <f t="shared" si="64"/>
        <v>285.79340360523815</v>
      </c>
      <c r="J79" s="9">
        <f t="shared" si="65"/>
        <v>8.4349213586915328E-2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0.32538305293848685</v>
      </c>
      <c r="P79" s="9">
        <f t="shared" si="68"/>
        <v>2.7445804629871003E-2</v>
      </c>
      <c r="Q79" s="12">
        <f t="shared" si="69"/>
        <v>4.9402448333767807E-3</v>
      </c>
      <c r="R79" s="9">
        <f t="shared" si="70"/>
        <v>1.9710000000000002E-2</v>
      </c>
      <c r="S79" s="13">
        <f t="shared" si="71"/>
        <v>0.25064661762439272</v>
      </c>
      <c r="T79" s="2">
        <f t="shared" si="72"/>
        <v>0.01</v>
      </c>
      <c r="U79" s="14">
        <f t="shared" si="73"/>
        <v>2.5064661762439272E-3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2.4106466176243929E-2</v>
      </c>
      <c r="AR79" s="9">
        <f t="shared" si="77"/>
        <v>10.950000000000001</v>
      </c>
      <c r="AS79" s="1">
        <f t="shared" si="78"/>
        <v>0.18</v>
      </c>
      <c r="AT79" s="1">
        <f t="shared" si="79"/>
        <v>730.83333333333337</v>
      </c>
      <c r="AU79" s="1">
        <f t="shared" si="80"/>
        <v>232655.50071369892</v>
      </c>
    </row>
    <row r="80" spans="1:48" x14ac:dyDescent="0.15">
      <c r="C80" s="7">
        <v>7</v>
      </c>
      <c r="D80" s="7">
        <f t="shared" si="81"/>
        <v>15.8006766888477</v>
      </c>
      <c r="E80" s="10">
        <f t="shared" si="82"/>
        <v>12.6434036052382</v>
      </c>
      <c r="F80" s="7" t="s">
        <v>83</v>
      </c>
      <c r="G80" s="1">
        <v>8</v>
      </c>
      <c r="H80" s="9">
        <f t="shared" si="63"/>
        <v>15.8006766888477</v>
      </c>
      <c r="I80" s="9">
        <f t="shared" si="64"/>
        <v>288.95067668884769</v>
      </c>
      <c r="J80" s="9">
        <f t="shared" si="65"/>
        <v>0.12239215867359553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0.40743724830861583</v>
      </c>
      <c r="P80" s="9">
        <f t="shared" si="68"/>
        <v>4.9867124344521251E-2</v>
      </c>
      <c r="Q80" s="12">
        <f t="shared" si="69"/>
        <v>8.9760823820138249E-3</v>
      </c>
      <c r="R80" s="9">
        <f t="shared" si="70"/>
        <v>1.9710000000000002E-2</v>
      </c>
      <c r="S80" s="13">
        <f t="shared" si="71"/>
        <v>0.45540752826046799</v>
      </c>
      <c r="T80" s="2">
        <f t="shared" si="72"/>
        <v>0.01</v>
      </c>
      <c r="U80" s="14">
        <f t="shared" si="73"/>
        <v>4.5540752826046796E-3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2.6154075282604682E-2</v>
      </c>
      <c r="AR80" s="9">
        <f t="shared" si="77"/>
        <v>10.950000000000001</v>
      </c>
      <c r="AS80" s="1">
        <f t="shared" si="78"/>
        <v>0.18</v>
      </c>
      <c r="AT80" s="1">
        <f t="shared" si="79"/>
        <v>730.83333333333337</v>
      </c>
      <c r="AU80" s="1">
        <f t="shared" si="80"/>
        <v>252417.31559039591</v>
      </c>
    </row>
    <row r="81" spans="1:48" x14ac:dyDescent="0.15">
      <c r="C81" s="7">
        <v>8</v>
      </c>
      <c r="D81" s="7">
        <f t="shared" si="81"/>
        <v>15.075697416114799</v>
      </c>
      <c r="E81" s="10">
        <f t="shared" si="82"/>
        <v>15.8006766888477</v>
      </c>
      <c r="F81" s="7" t="s">
        <v>83</v>
      </c>
      <c r="G81" s="1">
        <v>9</v>
      </c>
      <c r="H81" s="9">
        <f t="shared" si="63"/>
        <v>15.075697416114799</v>
      </c>
      <c r="I81" s="9">
        <f t="shared" si="64"/>
        <v>288.22569741611477</v>
      </c>
      <c r="J81" s="9">
        <f t="shared" si="65"/>
        <v>0.11244581682847012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0.46707012396409464</v>
      </c>
      <c r="P81" s="9">
        <f t="shared" si="68"/>
        <v>5.2520081605317417E-2</v>
      </c>
      <c r="Q81" s="12">
        <f t="shared" si="69"/>
        <v>9.4536146889571352E-3</v>
      </c>
      <c r="R81" s="9">
        <f t="shared" si="70"/>
        <v>1.9710000000000002E-2</v>
      </c>
      <c r="S81" s="13">
        <f t="shared" si="71"/>
        <v>0.47963544845038736</v>
      </c>
      <c r="T81" s="2">
        <f t="shared" si="72"/>
        <v>0.01</v>
      </c>
      <c r="U81" s="14">
        <f t="shared" si="73"/>
        <v>4.7963544845038737E-3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2.6396354484503875E-2</v>
      </c>
      <c r="AR81" s="9">
        <f t="shared" si="77"/>
        <v>10.950000000000001</v>
      </c>
      <c r="AS81" s="1">
        <f t="shared" si="78"/>
        <v>0.18</v>
      </c>
      <c r="AT81" s="1">
        <f t="shared" si="79"/>
        <v>730.83333333333337</v>
      </c>
      <c r="AU81" s="1">
        <f t="shared" si="80"/>
        <v>254755.59232570275</v>
      </c>
    </row>
    <row r="82" spans="1:48" x14ac:dyDescent="0.15">
      <c r="C82" s="7">
        <v>9</v>
      </c>
      <c r="D82" s="7">
        <f t="shared" si="81"/>
        <v>13.402442189937799</v>
      </c>
      <c r="E82" s="10">
        <f t="shared" si="82"/>
        <v>15.075697416114799</v>
      </c>
      <c r="F82" s="7" t="s">
        <v>83</v>
      </c>
      <c r="G82" s="1">
        <v>10</v>
      </c>
      <c r="H82" s="9">
        <f t="shared" si="63"/>
        <v>13.402442189937799</v>
      </c>
      <c r="I82" s="9">
        <f t="shared" si="64"/>
        <v>286.55244218993778</v>
      </c>
      <c r="J82" s="9">
        <f t="shared" si="65"/>
        <v>9.2315357797938383E-2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0.52405004235877728</v>
      </c>
      <c r="P82" s="9">
        <f t="shared" si="68"/>
        <v>4.8377867164375289E-2</v>
      </c>
      <c r="Q82" s="12">
        <f t="shared" si="69"/>
        <v>8.7080160895875516E-3</v>
      </c>
      <c r="R82" s="9">
        <f t="shared" si="70"/>
        <v>1.9710000000000002E-2</v>
      </c>
      <c r="S82" s="13">
        <f t="shared" si="71"/>
        <v>0.44180700606735418</v>
      </c>
      <c r="T82" s="2">
        <f t="shared" si="72"/>
        <v>0.01</v>
      </c>
      <c r="U82" s="14">
        <f t="shared" si="73"/>
        <v>4.4180700606735422E-3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2.6018070060673543E-2</v>
      </c>
      <c r="AR82" s="9">
        <f t="shared" si="77"/>
        <v>10.950000000000001</v>
      </c>
      <c r="AS82" s="1">
        <f t="shared" si="78"/>
        <v>0.18</v>
      </c>
      <c r="AT82" s="1">
        <f t="shared" si="79"/>
        <v>730.83333333333337</v>
      </c>
      <c r="AU82" s="1">
        <f t="shared" si="80"/>
        <v>251104.70665067298</v>
      </c>
    </row>
    <row r="83" spans="1:48" x14ac:dyDescent="0.15">
      <c r="C83" s="7">
        <v>10</v>
      </c>
      <c r="D83" s="7">
        <f t="shared" si="81"/>
        <v>9.5157424597206894</v>
      </c>
      <c r="E83" s="10">
        <f t="shared" si="82"/>
        <v>13.402442189937799</v>
      </c>
      <c r="F83" s="7" t="s">
        <v>83</v>
      </c>
      <c r="G83" s="1">
        <v>11</v>
      </c>
      <c r="H83" s="9">
        <f t="shared" si="63"/>
        <v>9.5157424597206894</v>
      </c>
      <c r="I83" s="9">
        <f t="shared" si="64"/>
        <v>282.66574245972066</v>
      </c>
      <c r="J83" s="9">
        <f t="shared" si="65"/>
        <v>5.7858051824951871E-2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0.45188856643468184</v>
      </c>
      <c r="O83" s="9">
        <f t="shared" si="83"/>
        <v>0.13328360875972017</v>
      </c>
      <c r="P83" s="9">
        <f t="shared" si="68"/>
        <v>7.7115299430364987E-3</v>
      </c>
      <c r="Q83" s="12">
        <f t="shared" si="69"/>
        <v>1.3880753897465698E-3</v>
      </c>
      <c r="R83" s="9">
        <f t="shared" si="70"/>
        <v>1.9710000000000002E-2</v>
      </c>
      <c r="S83" s="13">
        <f t="shared" si="71"/>
        <v>7.0424930986634687E-2</v>
      </c>
      <c r="T83" s="2">
        <f t="shared" si="72"/>
        <v>0.01</v>
      </c>
      <c r="U83" s="14">
        <f t="shared" si="73"/>
        <v>7.0424930986634688E-4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1.3304249309866347E-2</v>
      </c>
      <c r="AR83" s="9">
        <f t="shared" si="77"/>
        <v>10.950000000000001</v>
      </c>
      <c r="AS83" s="1">
        <f t="shared" si="78"/>
        <v>0.18</v>
      </c>
      <c r="AT83" s="1">
        <f t="shared" si="79"/>
        <v>730.83333333333337</v>
      </c>
      <c r="AU83" s="1">
        <f t="shared" si="80"/>
        <v>128401.51526884324</v>
      </c>
    </row>
    <row r="84" spans="1:48" x14ac:dyDescent="0.15">
      <c r="C84" s="7">
        <v>11</v>
      </c>
      <c r="D84" s="7">
        <f t="shared" si="81"/>
        <v>6.6072038830772604</v>
      </c>
      <c r="E84" s="10">
        <f t="shared" si="82"/>
        <v>9.5157424597206894</v>
      </c>
      <c r="F84" s="7" t="s">
        <v>85</v>
      </c>
      <c r="G84" s="1">
        <v>12</v>
      </c>
      <c r="H84" s="9">
        <f t="shared" si="63"/>
        <v>6.6072038830772604</v>
      </c>
      <c r="I84" s="9">
        <f t="shared" si="64"/>
        <v>279.75720388307724</v>
      </c>
      <c r="J84" s="9">
        <f t="shared" si="65"/>
        <v>4.0441900707973107E-2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0.23507207881668368</v>
      </c>
      <c r="P84" s="9">
        <f t="shared" si="68"/>
        <v>9.5067616707211495E-3</v>
      </c>
      <c r="Q84" s="12">
        <f t="shared" si="69"/>
        <v>1.7112171007298068E-3</v>
      </c>
      <c r="R84" s="9">
        <f t="shared" si="70"/>
        <v>1.9710000000000002E-2</v>
      </c>
      <c r="S84" s="13">
        <f t="shared" si="71"/>
        <v>8.6819741285124638E-2</v>
      </c>
      <c r="T84" s="2">
        <f t="shared" si="72"/>
        <v>0.01</v>
      </c>
      <c r="U84" s="14">
        <f t="shared" si="73"/>
        <v>8.6819741285124638E-4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1.3468197412851246E-2</v>
      </c>
      <c r="AR84" s="9">
        <f t="shared" si="77"/>
        <v>10.950000000000001</v>
      </c>
      <c r="AS84" s="1">
        <f t="shared" si="78"/>
        <v>0.18</v>
      </c>
      <c r="AT84" s="1">
        <f t="shared" si="79"/>
        <v>730.83333333333337</v>
      </c>
      <c r="AU84" s="1">
        <f t="shared" si="80"/>
        <v>129983.80558514858</v>
      </c>
      <c r="AV84" s="1">
        <f>SUM(AU73:AU84)</f>
        <v>2039153.4106929596</v>
      </c>
    </row>
    <row r="85" spans="1:48" x14ac:dyDescent="0.15">
      <c r="C85" s="7">
        <v>12</v>
      </c>
      <c r="D85" s="7">
        <f t="shared" si="81"/>
        <v>6.5182927153950496</v>
      </c>
      <c r="E85" s="10">
        <f t="shared" si="82"/>
        <v>6.6072038830772604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6.3581223665161302</v>
      </c>
      <c r="E89" s="7"/>
      <c r="F89" s="7"/>
      <c r="G89" s="1">
        <v>1</v>
      </c>
      <c r="H89" s="9">
        <f t="shared" ref="H89:H100" si="84">E90</f>
        <v>6.3581223665161302</v>
      </c>
      <c r="I89" s="9">
        <f t="shared" ref="I89:I100" si="85">H89+273.15</f>
        <v>279.50812236651609</v>
      </c>
      <c r="J89" s="9">
        <f t="shared" ref="J89:J100" si="86">EXP(($C$15*(I89-$C$13))/($C$16*I89*$C$13))</f>
        <v>3.9206819405272333E-2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0.20800295882030617</v>
      </c>
      <c r="Q89" s="12">
        <f t="shared" ref="Q89:Q100" si="90">P89*$B$91</f>
        <v>9.360133146913778E-2</v>
      </c>
      <c r="R89" s="9">
        <f t="shared" ref="R89:R100" si="91">L89*$B$91</f>
        <v>2.3873737500000001</v>
      </c>
      <c r="S89" s="13">
        <f t="shared" ref="S89:S100" si="92">Q89/R89</f>
        <v>3.9206819405272333E-2</v>
      </c>
      <c r="T89" s="2">
        <f t="shared" ref="T89:T100" si="93">$B$90/100</f>
        <v>0.51</v>
      </c>
      <c r="U89" s="14">
        <f t="shared" ref="U89:U100" si="94">S89*T89</f>
        <v>1.9995477896688891E-2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3.63656365858517E-2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134439.16666666666</v>
      </c>
      <c r="AN89" s="1">
        <f t="shared" ref="AN89:AN100" si="99">AM89*10000*AK89*AJ89</f>
        <v>508574675.44904131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6.2808303814332298</v>
      </c>
      <c r="E90" s="10">
        <f t="shared" ref="E90:E101" si="101">D89</f>
        <v>6.3581223665161302</v>
      </c>
      <c r="F90" s="7" t="s">
        <v>83</v>
      </c>
      <c r="G90" s="1">
        <v>2</v>
      </c>
      <c r="H90" s="9">
        <f t="shared" si="84"/>
        <v>6.2808303814332298</v>
      </c>
      <c r="I90" s="9">
        <f t="shared" si="85"/>
        <v>279.43083038143322</v>
      </c>
      <c r="J90" s="9">
        <f t="shared" si="86"/>
        <v>3.8830850085065365E-2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10.402547041179695</v>
      </c>
      <c r="P90" s="9">
        <f t="shared" si="89"/>
        <v>0.40393974465888899</v>
      </c>
      <c r="Q90" s="12">
        <f t="shared" si="90"/>
        <v>0.18177288509650005</v>
      </c>
      <c r="R90" s="9">
        <f t="shared" si="91"/>
        <v>2.3873737500000001</v>
      </c>
      <c r="S90" s="13">
        <f t="shared" si="92"/>
        <v>7.6139266043492373E-2</v>
      </c>
      <c r="T90" s="2">
        <f t="shared" si="93"/>
        <v>0.51</v>
      </c>
      <c r="U90" s="14">
        <f t="shared" si="94"/>
        <v>3.8831025682181108E-2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4.2044554243177601E-2</v>
      </c>
      <c r="AK90" s="9">
        <f t="shared" si="96"/>
        <v>10.4025</v>
      </c>
      <c r="AL90" s="1">
        <f t="shared" si="97"/>
        <v>0.45</v>
      </c>
      <c r="AM90" s="17">
        <f t="shared" si="98"/>
        <v>134439.16666666666</v>
      </c>
      <c r="AN90" s="1">
        <f t="shared" si="99"/>
        <v>587994533.74460614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7.8531504037295603</v>
      </c>
      <c r="E91" s="10">
        <f t="shared" si="101"/>
        <v>6.2808303814332298</v>
      </c>
      <c r="F91" s="7" t="s">
        <v>83</v>
      </c>
      <c r="G91" s="1">
        <v>3</v>
      </c>
      <c r="H91" s="9">
        <f t="shared" si="84"/>
        <v>7.8531504037295603</v>
      </c>
      <c r="I91" s="9">
        <f t="shared" si="85"/>
        <v>281.00315040372953</v>
      </c>
      <c r="J91" s="9">
        <f t="shared" si="86"/>
        <v>4.7190215185984298E-2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15.303882296520806</v>
      </c>
      <c r="P91" s="9">
        <f t="shared" si="89"/>
        <v>0.72219349875379235</v>
      </c>
      <c r="Q91" s="12">
        <f t="shared" si="90"/>
        <v>0.32498707443920655</v>
      </c>
      <c r="R91" s="9">
        <f t="shared" si="91"/>
        <v>2.3873737500000001</v>
      </c>
      <c r="S91" s="13">
        <f t="shared" si="92"/>
        <v>0.13612743896476476</v>
      </c>
      <c r="T91" s="2">
        <f t="shared" si="93"/>
        <v>0.51</v>
      </c>
      <c r="U91" s="14">
        <f t="shared" si="94"/>
        <v>6.9424993872030022E-2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5.1268635652417058E-2</v>
      </c>
      <c r="AK91" s="9">
        <f t="shared" si="96"/>
        <v>10.4025</v>
      </c>
      <c r="AL91" s="1">
        <f t="shared" si="97"/>
        <v>0.45</v>
      </c>
      <c r="AM91" s="17">
        <f t="shared" si="98"/>
        <v>134439.16666666666</v>
      </c>
      <c r="AN91" s="1">
        <f t="shared" si="99"/>
        <v>716993628.75411332</v>
      </c>
    </row>
    <row r="92" spans="1:48" x14ac:dyDescent="0.15">
      <c r="C92" s="7">
        <v>3</v>
      </c>
      <c r="D92" s="7">
        <f t="shared" si="100"/>
        <v>7.2750956347907003</v>
      </c>
      <c r="E92" s="10">
        <f t="shared" si="101"/>
        <v>7.8531504037295603</v>
      </c>
      <c r="F92" s="7" t="s">
        <v>83</v>
      </c>
      <c r="G92" s="1">
        <v>4</v>
      </c>
      <c r="H92" s="9">
        <f t="shared" si="84"/>
        <v>7.2750956347907003</v>
      </c>
      <c r="I92" s="9">
        <f t="shared" si="85"/>
        <v>280.42509563479069</v>
      </c>
      <c r="J92" s="9">
        <f t="shared" si="86"/>
        <v>4.3937163320215786E-2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19.886963797767013</v>
      </c>
      <c r="P92" s="9">
        <f t="shared" si="89"/>
        <v>0.87377677632570805</v>
      </c>
      <c r="Q92" s="12">
        <f t="shared" si="90"/>
        <v>0.39319954934656864</v>
      </c>
      <c r="R92" s="9">
        <f t="shared" si="91"/>
        <v>2.3873737500000001</v>
      </c>
      <c r="S92" s="13">
        <f t="shared" si="92"/>
        <v>0.16469961996799565</v>
      </c>
      <c r="T92" s="2">
        <f t="shared" si="93"/>
        <v>0.51</v>
      </c>
      <c r="U92" s="14">
        <f t="shared" si="94"/>
        <v>8.3996806183677789E-2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5.5662037064378854E-2</v>
      </c>
      <c r="AK92" s="9">
        <f t="shared" si="96"/>
        <v>10.4025</v>
      </c>
      <c r="AL92" s="1">
        <f t="shared" si="97"/>
        <v>0.45</v>
      </c>
      <c r="AM92" s="17">
        <f t="shared" si="98"/>
        <v>134439.16666666666</v>
      </c>
      <c r="AN92" s="1">
        <f t="shared" si="99"/>
        <v>778435498.24898493</v>
      </c>
    </row>
    <row r="93" spans="1:48" x14ac:dyDescent="0.15">
      <c r="C93" s="7">
        <v>4</v>
      </c>
      <c r="D93" s="7">
        <f t="shared" si="100"/>
        <v>9.0269650272508208</v>
      </c>
      <c r="E93" s="10">
        <f t="shared" si="101"/>
        <v>7.2750956347907003</v>
      </c>
      <c r="F93" s="7" t="s">
        <v>83</v>
      </c>
      <c r="G93" s="1">
        <v>5</v>
      </c>
      <c r="H93" s="9">
        <f t="shared" si="84"/>
        <v>9.0269650272508208</v>
      </c>
      <c r="I93" s="9">
        <f t="shared" si="85"/>
        <v>282.17696502725079</v>
      </c>
      <c r="J93" s="9">
        <f t="shared" si="86"/>
        <v>5.450682412234973E-2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18.062527670369239</v>
      </c>
      <c r="O93" s="9">
        <f t="shared" si="102"/>
        <v>6.2559343510720637</v>
      </c>
      <c r="P93" s="9">
        <f t="shared" si="89"/>
        <v>0.34099111339485105</v>
      </c>
      <c r="Q93" s="12">
        <f t="shared" si="90"/>
        <v>0.15344600102768297</v>
      </c>
      <c r="R93" s="9">
        <f t="shared" si="91"/>
        <v>2.3873737500000001</v>
      </c>
      <c r="S93" s="13">
        <f t="shared" si="92"/>
        <v>6.4273975127557198E-2</v>
      </c>
      <c r="T93" s="2">
        <f t="shared" si="93"/>
        <v>0.51</v>
      </c>
      <c r="U93" s="14">
        <f t="shared" si="94"/>
        <v>3.2779727315054172E-2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3.2794087785488833E-2</v>
      </c>
      <c r="AK93" s="9">
        <f t="shared" si="96"/>
        <v>10.4025</v>
      </c>
      <c r="AL93" s="1">
        <f t="shared" si="97"/>
        <v>0.45</v>
      </c>
      <c r="AM93" s="17">
        <f t="shared" si="98"/>
        <v>134439.16666666666</v>
      </c>
      <c r="AN93" s="1">
        <f t="shared" si="99"/>
        <v>458626442.92719841</v>
      </c>
    </row>
    <row r="94" spans="1:48" x14ac:dyDescent="0.15">
      <c r="C94" s="7">
        <v>5</v>
      </c>
      <c r="D94" s="7">
        <f t="shared" si="100"/>
        <v>10.8224733005123</v>
      </c>
      <c r="E94" s="10">
        <f t="shared" si="101"/>
        <v>9.0269650272508208</v>
      </c>
      <c r="F94" s="7" t="s">
        <v>85</v>
      </c>
      <c r="G94" s="1">
        <v>6</v>
      </c>
      <c r="H94" s="9">
        <f t="shared" si="84"/>
        <v>10.8224733005123</v>
      </c>
      <c r="I94" s="9">
        <f t="shared" si="85"/>
        <v>283.97247330051226</v>
      </c>
      <c r="J94" s="9">
        <f t="shared" si="86"/>
        <v>6.7795858038943252E-2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11.220218237677212</v>
      </c>
      <c r="P94" s="9">
        <f t="shared" si="89"/>
        <v>0.76068432280752629</v>
      </c>
      <c r="Q94" s="12">
        <f t="shared" si="90"/>
        <v>0.34230794526338681</v>
      </c>
      <c r="R94" s="9">
        <f t="shared" si="91"/>
        <v>2.3873737500000001</v>
      </c>
      <c r="S94" s="13">
        <f t="shared" si="92"/>
        <v>0.14338263762152315</v>
      </c>
      <c r="T94" s="2">
        <f t="shared" si="93"/>
        <v>0.51</v>
      </c>
      <c r="U94" s="14">
        <f t="shared" si="94"/>
        <v>7.3125145186976812E-2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4.8176231273873514E-2</v>
      </c>
      <c r="AK94" s="9">
        <f t="shared" si="96"/>
        <v>10.4025</v>
      </c>
      <c r="AL94" s="1">
        <f t="shared" si="97"/>
        <v>0.45</v>
      </c>
      <c r="AM94" s="17">
        <f t="shared" si="98"/>
        <v>134439.16666666666</v>
      </c>
      <c r="AN94" s="1">
        <f t="shared" si="99"/>
        <v>673746247.41205657</v>
      </c>
    </row>
    <row r="95" spans="1:48" x14ac:dyDescent="0.15">
      <c r="C95" s="7">
        <v>6</v>
      </c>
      <c r="D95" s="7">
        <f t="shared" si="100"/>
        <v>12.6434036052382</v>
      </c>
      <c r="E95" s="10">
        <f t="shared" si="101"/>
        <v>10.8224733005123</v>
      </c>
      <c r="F95" s="7" t="s">
        <v>83</v>
      </c>
      <c r="G95" s="1">
        <v>7</v>
      </c>
      <c r="H95" s="9">
        <f t="shared" si="84"/>
        <v>12.6434036052382</v>
      </c>
      <c r="I95" s="9">
        <f t="shared" si="85"/>
        <v>285.79340360523815</v>
      </c>
      <c r="J95" s="9">
        <f t="shared" si="86"/>
        <v>8.4349213586915328E-2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15.764808914869684</v>
      </c>
      <c r="P95" s="9">
        <f t="shared" si="89"/>
        <v>1.3297492343172499</v>
      </c>
      <c r="Q95" s="12">
        <f t="shared" si="90"/>
        <v>0.59838715544276244</v>
      </c>
      <c r="R95" s="9">
        <f t="shared" si="91"/>
        <v>2.3873737500000001</v>
      </c>
      <c r="S95" s="13">
        <f t="shared" si="92"/>
        <v>0.25064661762439266</v>
      </c>
      <c r="T95" s="2">
        <f t="shared" si="93"/>
        <v>0.51</v>
      </c>
      <c r="U95" s="14">
        <f t="shared" si="94"/>
        <v>0.12782977498844025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8.4995677159014738E-2</v>
      </c>
      <c r="AK95" s="9">
        <f t="shared" si="96"/>
        <v>10.4025</v>
      </c>
      <c r="AL95" s="1">
        <f t="shared" si="97"/>
        <v>0.45</v>
      </c>
      <c r="AM95" s="17">
        <f t="shared" si="98"/>
        <v>134439.16666666666</v>
      </c>
      <c r="AN95" s="1">
        <f t="shared" si="99"/>
        <v>1188667461.4829934</v>
      </c>
    </row>
    <row r="96" spans="1:48" x14ac:dyDescent="0.15">
      <c r="C96" s="7">
        <v>7</v>
      </c>
      <c r="D96" s="7">
        <f t="shared" si="100"/>
        <v>15.8006766888477</v>
      </c>
      <c r="E96" s="10">
        <f t="shared" si="101"/>
        <v>12.6434036052382</v>
      </c>
      <c r="F96" s="7" t="s">
        <v>83</v>
      </c>
      <c r="G96" s="1">
        <v>8</v>
      </c>
      <c r="H96" s="9">
        <f t="shared" si="84"/>
        <v>15.8006766888477</v>
      </c>
      <c r="I96" s="9">
        <f t="shared" si="85"/>
        <v>288.95067668884769</v>
      </c>
      <c r="J96" s="9">
        <f t="shared" si="86"/>
        <v>0.12239215867359553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19.740334680552433</v>
      </c>
      <c r="P96" s="9">
        <f t="shared" si="89"/>
        <v>2.4160621744920538</v>
      </c>
      <c r="Q96" s="12">
        <f t="shared" si="90"/>
        <v>1.0872279785214243</v>
      </c>
      <c r="R96" s="9">
        <f t="shared" si="91"/>
        <v>2.3873737500000001</v>
      </c>
      <c r="S96" s="13">
        <f t="shared" si="92"/>
        <v>0.45540752826046793</v>
      </c>
      <c r="T96" s="2">
        <f t="shared" si="93"/>
        <v>0.51</v>
      </c>
      <c r="U96" s="14">
        <f t="shared" si="94"/>
        <v>0.23225783941283865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0.11648073858297085</v>
      </c>
      <c r="AK96" s="9">
        <f t="shared" si="96"/>
        <v>10.4025</v>
      </c>
      <c r="AL96" s="1">
        <f t="shared" si="97"/>
        <v>0.45</v>
      </c>
      <c r="AM96" s="17">
        <f t="shared" si="98"/>
        <v>134439.16666666666</v>
      </c>
      <c r="AN96" s="1">
        <f t="shared" si="99"/>
        <v>1628987125.8281898</v>
      </c>
    </row>
    <row r="97" spans="1:50" x14ac:dyDescent="0.15">
      <c r="C97" s="7">
        <v>8</v>
      </c>
      <c r="D97" s="7">
        <f t="shared" si="100"/>
        <v>15.075697416114799</v>
      </c>
      <c r="E97" s="10">
        <f t="shared" si="101"/>
        <v>15.8006766888477</v>
      </c>
      <c r="F97" s="7" t="s">
        <v>83</v>
      </c>
      <c r="G97" s="1">
        <v>9</v>
      </c>
      <c r="H97" s="9">
        <f t="shared" si="84"/>
        <v>15.075697416114799</v>
      </c>
      <c r="I97" s="9">
        <f t="shared" si="85"/>
        <v>288.22569741611477</v>
      </c>
      <c r="J97" s="9">
        <f t="shared" si="86"/>
        <v>0.11244581682847012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22.629547506060376</v>
      </c>
      <c r="P97" s="9">
        <f t="shared" si="89"/>
        <v>2.544597953777628</v>
      </c>
      <c r="Q97" s="12">
        <f t="shared" si="90"/>
        <v>1.1450690791999327</v>
      </c>
      <c r="R97" s="9">
        <f t="shared" si="91"/>
        <v>2.3873737500000001</v>
      </c>
      <c r="S97" s="13">
        <f t="shared" si="92"/>
        <v>0.47963544845038725</v>
      </c>
      <c r="T97" s="2">
        <f t="shared" si="93"/>
        <v>0.51</v>
      </c>
      <c r="U97" s="14">
        <f t="shared" si="94"/>
        <v>0.24461407870969751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0.1202061447309738</v>
      </c>
      <c r="AK97" s="9">
        <f t="shared" si="96"/>
        <v>10.4025</v>
      </c>
      <c r="AL97" s="1">
        <f t="shared" si="97"/>
        <v>0.45</v>
      </c>
      <c r="AM97" s="17">
        <f t="shared" si="98"/>
        <v>134439.16666666666</v>
      </c>
      <c r="AN97" s="1">
        <f t="shared" si="99"/>
        <v>1681087058.6360095</v>
      </c>
    </row>
    <row r="98" spans="1:50" x14ac:dyDescent="0.15">
      <c r="C98" s="7">
        <v>9</v>
      </c>
      <c r="D98" s="7">
        <f t="shared" si="100"/>
        <v>13.402442189937799</v>
      </c>
      <c r="E98" s="10">
        <f t="shared" si="101"/>
        <v>15.075697416114799</v>
      </c>
      <c r="F98" s="7" t="s">
        <v>83</v>
      </c>
      <c r="G98" s="1">
        <v>10</v>
      </c>
      <c r="H98" s="9">
        <f t="shared" si="84"/>
        <v>13.402442189937799</v>
      </c>
      <c r="I98" s="9">
        <f t="shared" si="85"/>
        <v>286.55244218993778</v>
      </c>
      <c r="J98" s="9">
        <f t="shared" si="86"/>
        <v>9.2315357797938383E-2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25.390224552282749</v>
      </c>
      <c r="P98" s="9">
        <f t="shared" si="89"/>
        <v>2.3439076641139818</v>
      </c>
      <c r="Q98" s="12">
        <f t="shared" si="90"/>
        <v>1.0547584488512918</v>
      </c>
      <c r="R98" s="9">
        <f t="shared" si="91"/>
        <v>2.3873737500000001</v>
      </c>
      <c r="S98" s="13">
        <f t="shared" si="92"/>
        <v>0.44180700606735401</v>
      </c>
      <c r="T98" s="2">
        <f t="shared" si="93"/>
        <v>0.51</v>
      </c>
      <c r="U98" s="14">
        <f t="shared" si="94"/>
        <v>0.22532157309435055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0.1111834542879467</v>
      </c>
      <c r="AK98" s="9">
        <f t="shared" si="96"/>
        <v>10.4025</v>
      </c>
      <c r="AL98" s="1">
        <f t="shared" si="97"/>
        <v>0.45</v>
      </c>
      <c r="AM98" s="17">
        <f t="shared" si="98"/>
        <v>134439.16666666666</v>
      </c>
      <c r="AN98" s="1">
        <f t="shared" si="99"/>
        <v>1554904423.1992097</v>
      </c>
    </row>
    <row r="99" spans="1:50" x14ac:dyDescent="0.15">
      <c r="C99" s="7">
        <v>10</v>
      </c>
      <c r="D99" s="7">
        <f t="shared" si="100"/>
        <v>9.5157424597206894</v>
      </c>
      <c r="E99" s="10">
        <f t="shared" si="101"/>
        <v>13.402442189937799</v>
      </c>
      <c r="F99" s="7" t="s">
        <v>83</v>
      </c>
      <c r="G99" s="1">
        <v>11</v>
      </c>
      <c r="H99" s="9">
        <f t="shared" si="84"/>
        <v>9.5157424597206894</v>
      </c>
      <c r="I99" s="9">
        <f t="shared" si="85"/>
        <v>282.66574245972066</v>
      </c>
      <c r="J99" s="9">
        <f t="shared" si="86"/>
        <v>5.7858051824951871E-2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21.89400104376033</v>
      </c>
      <c r="O99" s="9">
        <f t="shared" si="102"/>
        <v>6.4575908444084362</v>
      </c>
      <c r="P99" s="9">
        <f t="shared" si="89"/>
        <v>0.37362362574011804</v>
      </c>
      <c r="Q99" s="12">
        <f t="shared" si="90"/>
        <v>0.16813063158305311</v>
      </c>
      <c r="R99" s="9">
        <f t="shared" si="91"/>
        <v>2.3873737500000001</v>
      </c>
      <c r="S99" s="13">
        <f t="shared" si="92"/>
        <v>7.0424930986634618E-2</v>
      </c>
      <c r="T99" s="2">
        <f t="shared" si="93"/>
        <v>0.51</v>
      </c>
      <c r="U99" s="14">
        <f t="shared" si="94"/>
        <v>3.5916714803183654E-2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4.1165889513159873E-2</v>
      </c>
      <c r="AK99" s="9">
        <f t="shared" si="96"/>
        <v>10.4025</v>
      </c>
      <c r="AL99" s="1">
        <f t="shared" si="97"/>
        <v>0.45</v>
      </c>
      <c r="AM99" s="17">
        <f t="shared" si="98"/>
        <v>134439.16666666666</v>
      </c>
      <c r="AN99" s="1">
        <f t="shared" si="99"/>
        <v>575706377.34612465</v>
      </c>
    </row>
    <row r="100" spans="1:50" x14ac:dyDescent="0.15">
      <c r="C100" s="7">
        <v>11</v>
      </c>
      <c r="D100" s="7">
        <f t="shared" si="100"/>
        <v>6.6072038830772604</v>
      </c>
      <c r="E100" s="10">
        <f t="shared" si="101"/>
        <v>9.5157424597206894</v>
      </c>
      <c r="F100" s="7" t="s">
        <v>85</v>
      </c>
      <c r="G100" s="1">
        <v>12</v>
      </c>
      <c r="H100" s="9">
        <f t="shared" si="84"/>
        <v>6.6072038830772604</v>
      </c>
      <c r="I100" s="9">
        <f t="shared" si="85"/>
        <v>279.75720388307724</v>
      </c>
      <c r="J100" s="9">
        <f t="shared" si="86"/>
        <v>4.0441900707973107E-2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11.389242218668318</v>
      </c>
      <c r="P100" s="9">
        <f t="shared" si="89"/>
        <v>0.46060260294643945</v>
      </c>
      <c r="Q100" s="12">
        <f t="shared" si="90"/>
        <v>0.20727117132589776</v>
      </c>
      <c r="R100" s="9">
        <f t="shared" si="91"/>
        <v>2.3873737500000001</v>
      </c>
      <c r="S100" s="13">
        <f t="shared" si="92"/>
        <v>8.681974128512461E-2</v>
      </c>
      <c r="T100" s="2">
        <f t="shared" si="93"/>
        <v>0.51</v>
      </c>
      <c r="U100" s="14">
        <f t="shared" si="94"/>
        <v>4.4278068055413553E-2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4.3686837518707188E-2</v>
      </c>
      <c r="AK100" s="9">
        <f t="shared" si="96"/>
        <v>10.4025</v>
      </c>
      <c r="AL100" s="1">
        <f t="shared" si="97"/>
        <v>0.45</v>
      </c>
      <c r="AM100" s="17">
        <f t="shared" si="98"/>
        <v>134439.16666666666</v>
      </c>
      <c r="AN100" s="1">
        <f t="shared" si="99"/>
        <v>610961921.70373225</v>
      </c>
      <c r="AO100" s="1">
        <f>SUM(AN89:AN100)</f>
        <v>10964685394.732258</v>
      </c>
    </row>
    <row r="101" spans="1:50" x14ac:dyDescent="0.15">
      <c r="C101" s="7">
        <v>12</v>
      </c>
      <c r="D101" s="7">
        <f t="shared" si="100"/>
        <v>6.5182927153950496</v>
      </c>
      <c r="E101" s="10">
        <f t="shared" si="101"/>
        <v>6.6072038830772604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6.3581223665161302</v>
      </c>
      <c r="E105" s="7"/>
      <c r="F105" s="7"/>
      <c r="G105" s="1">
        <v>1</v>
      </c>
      <c r="H105" s="9">
        <f t="shared" ref="H105:H116" si="103">E106</f>
        <v>6.3581223665161302</v>
      </c>
      <c r="I105" s="9">
        <f t="shared" ref="I105:I116" si="104">H105+273.15</f>
        <v>279.50812236651609</v>
      </c>
      <c r="J105" s="9">
        <f t="shared" ref="J105:J116" si="105">EXP(($C$15*(I105-$C$13))/($C$16*I105*$C$13))</f>
        <v>3.9206819405272333E-2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2.5401714392569271E-2</v>
      </c>
      <c r="Q105" s="12">
        <f t="shared" ref="Q105:Q116" si="109">P105*$B$107</f>
        <v>7.6205143177707811E-3</v>
      </c>
      <c r="R105" s="9">
        <f t="shared" ref="R105:R116" si="110">L105*$B$107</f>
        <v>0.19436706250000002</v>
      </c>
      <c r="S105" s="13">
        <f t="shared" ref="S105:S116" si="111">Q105/R105</f>
        <v>3.9206819405272333E-2</v>
      </c>
      <c r="T105" s="2">
        <f t="shared" ref="T105:T116" si="112">$B$106/100</f>
        <v>0.01</v>
      </c>
      <c r="U105" s="14">
        <f t="shared" ref="U105:U116" si="113">S105*T105</f>
        <v>3.9206819405272335E-4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5.8820681940527234E-3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6834.166666666667</v>
      </c>
      <c r="AX105" s="1">
        <f t="shared" ref="AX105:AX116" si="120">AW105*10000*AV105*0.67*AU105*AT105</f>
        <v>5234956.7129825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6.2808303814332298</v>
      </c>
      <c r="E106" s="10">
        <f t="shared" ref="E106:E117" si="122">D105</f>
        <v>6.3581223665161302</v>
      </c>
      <c r="F106" s="7" t="s">
        <v>83</v>
      </c>
      <c r="G106" s="1">
        <v>2</v>
      </c>
      <c r="H106" s="9">
        <f t="shared" si="103"/>
        <v>6.2808303814332298</v>
      </c>
      <c r="I106" s="9">
        <f t="shared" si="104"/>
        <v>279.43083038143322</v>
      </c>
      <c r="J106" s="9">
        <f t="shared" si="105"/>
        <v>3.8830850085065365E-2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1.2703787022740975</v>
      </c>
      <c r="P106" s="9">
        <f t="shared" si="108"/>
        <v>4.9329884939265371E-2</v>
      </c>
      <c r="Q106" s="12">
        <f t="shared" si="109"/>
        <v>1.479896548177961E-2</v>
      </c>
      <c r="R106" s="9">
        <f t="shared" si="110"/>
        <v>0.19436706250000002</v>
      </c>
      <c r="S106" s="13">
        <f t="shared" si="111"/>
        <v>7.613926604349236E-2</v>
      </c>
      <c r="T106" s="2">
        <f t="shared" si="112"/>
        <v>0.01</v>
      </c>
      <c r="U106" s="14">
        <f t="shared" si="113"/>
        <v>7.613926604349236E-4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6.2513926604349235E-3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6834.166666666667</v>
      </c>
      <c r="AX106" s="1">
        <f t="shared" si="120"/>
        <v>5563650.215127036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7.8531504037295603</v>
      </c>
      <c r="E107" s="10">
        <f t="shared" si="122"/>
        <v>6.2808303814332298</v>
      </c>
      <c r="F107" s="7" t="s">
        <v>83</v>
      </c>
      <c r="G107" s="1">
        <v>3</v>
      </c>
      <c r="H107" s="9">
        <f t="shared" si="103"/>
        <v>7.8531504037295603</v>
      </c>
      <c r="I107" s="9">
        <f t="shared" si="104"/>
        <v>281.00315040372953</v>
      </c>
      <c r="J107" s="9">
        <f t="shared" si="105"/>
        <v>4.7190215185984298E-2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1.8689390256681657</v>
      </c>
      <c r="P107" s="9">
        <f t="shared" si="108"/>
        <v>8.8195634790764574E-2</v>
      </c>
      <c r="Q107" s="12">
        <f t="shared" si="109"/>
        <v>2.6458690437229371E-2</v>
      </c>
      <c r="R107" s="9">
        <f t="shared" si="110"/>
        <v>0.19436706250000002</v>
      </c>
      <c r="S107" s="13">
        <f t="shared" si="111"/>
        <v>0.13612743896476476</v>
      </c>
      <c r="T107" s="2">
        <f t="shared" si="112"/>
        <v>0.01</v>
      </c>
      <c r="U107" s="14">
        <f t="shared" si="113"/>
        <v>1.3612743896476477E-3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6.8512743896476476E-3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6834.166666666667</v>
      </c>
      <c r="AX107" s="1">
        <f t="shared" si="120"/>
        <v>6097536.3894683793</v>
      </c>
    </row>
    <row r="108" spans="1:50" x14ac:dyDescent="0.15">
      <c r="C108" s="7">
        <v>3</v>
      </c>
      <c r="D108" s="7">
        <f t="shared" si="121"/>
        <v>7.2750956347907003</v>
      </c>
      <c r="E108" s="10">
        <f t="shared" si="122"/>
        <v>7.8531504037295603</v>
      </c>
      <c r="F108" s="7" t="s">
        <v>83</v>
      </c>
      <c r="G108" s="1">
        <v>4</v>
      </c>
      <c r="H108" s="9">
        <f t="shared" si="103"/>
        <v>7.2750956347907003</v>
      </c>
      <c r="I108" s="9">
        <f t="shared" si="104"/>
        <v>280.42509563479069</v>
      </c>
      <c r="J108" s="9">
        <f t="shared" si="105"/>
        <v>4.3937163320215786E-2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2.4286335992107344</v>
      </c>
      <c r="P108" s="9">
        <f t="shared" si="108"/>
        <v>0.10670727109348553</v>
      </c>
      <c r="Q108" s="12">
        <f t="shared" si="109"/>
        <v>3.2012181328045661E-2</v>
      </c>
      <c r="R108" s="9">
        <f t="shared" si="110"/>
        <v>0.19436706250000002</v>
      </c>
      <c r="S108" s="13">
        <f t="shared" si="111"/>
        <v>0.16469961996799565</v>
      </c>
      <c r="T108" s="2">
        <f t="shared" si="112"/>
        <v>0.01</v>
      </c>
      <c r="U108" s="14">
        <f t="shared" si="113"/>
        <v>1.6469961996799566E-3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7.1369961996799571E-3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6834.166666666667</v>
      </c>
      <c r="AX108" s="1">
        <f t="shared" si="120"/>
        <v>6351824.7210770594</v>
      </c>
    </row>
    <row r="109" spans="1:50" x14ac:dyDescent="0.15">
      <c r="C109" s="7">
        <v>4</v>
      </c>
      <c r="D109" s="7">
        <f t="shared" si="121"/>
        <v>9.0269650272508208</v>
      </c>
      <c r="E109" s="10">
        <f t="shared" si="122"/>
        <v>7.2750956347907003</v>
      </c>
      <c r="F109" s="7" t="s">
        <v>83</v>
      </c>
      <c r="G109" s="1">
        <v>5</v>
      </c>
      <c r="H109" s="9">
        <f t="shared" si="103"/>
        <v>9.0269650272508208</v>
      </c>
      <c r="I109" s="9">
        <f t="shared" si="104"/>
        <v>282.17696502725079</v>
      </c>
      <c r="J109" s="9">
        <f t="shared" si="105"/>
        <v>5.450682412234973E-2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2.2058300117113863</v>
      </c>
      <c r="O109" s="9">
        <f t="shared" si="123"/>
        <v>0.76398652473919615</v>
      </c>
      <c r="P109" s="9">
        <f t="shared" si="108"/>
        <v>4.1642479135804558E-2</v>
      </c>
      <c r="Q109" s="12">
        <f t="shared" si="109"/>
        <v>1.2492743740741366E-2</v>
      </c>
      <c r="R109" s="9">
        <f t="shared" si="110"/>
        <v>0.19436706250000002</v>
      </c>
      <c r="S109" s="13">
        <f t="shared" si="111"/>
        <v>6.4273975127557254E-2</v>
      </c>
      <c r="T109" s="2">
        <f t="shared" si="112"/>
        <v>0.01</v>
      </c>
      <c r="U109" s="14">
        <f t="shared" si="113"/>
        <v>6.427397512755726E-4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6.1327397512755729E-3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6834.166666666667</v>
      </c>
      <c r="AX109" s="1">
        <f t="shared" si="120"/>
        <v>5458050.8200117815</v>
      </c>
    </row>
    <row r="110" spans="1:50" x14ac:dyDescent="0.15">
      <c r="C110" s="7">
        <v>5</v>
      </c>
      <c r="D110" s="7">
        <f t="shared" si="121"/>
        <v>10.8224733005123</v>
      </c>
      <c r="E110" s="10">
        <f t="shared" si="122"/>
        <v>9.0269650272508208</v>
      </c>
      <c r="F110" s="7" t="s">
        <v>85</v>
      </c>
      <c r="G110" s="1">
        <v>6</v>
      </c>
      <c r="H110" s="9">
        <f t="shared" si="103"/>
        <v>10.8224733005123</v>
      </c>
      <c r="I110" s="9">
        <f t="shared" si="104"/>
        <v>283.97247330051226</v>
      </c>
      <c r="J110" s="9">
        <f t="shared" si="105"/>
        <v>6.7795858038943252E-2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1.3702342539367252</v>
      </c>
      <c r="P110" s="9">
        <f t="shared" si="108"/>
        <v>9.289620695999154E-2</v>
      </c>
      <c r="Q110" s="12">
        <f t="shared" si="109"/>
        <v>2.7868862087997461E-2</v>
      </c>
      <c r="R110" s="9">
        <f t="shared" si="110"/>
        <v>0.19436706250000002</v>
      </c>
      <c r="S110" s="13">
        <f t="shared" si="111"/>
        <v>0.14338263762152323</v>
      </c>
      <c r="T110" s="2">
        <f t="shared" si="112"/>
        <v>0.01</v>
      </c>
      <c r="U110" s="14">
        <f t="shared" si="113"/>
        <v>1.4338263762152324E-3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6.9238263762152327E-3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6834.166666666667</v>
      </c>
      <c r="AX110" s="1">
        <f t="shared" si="120"/>
        <v>6162106.6216710955</v>
      </c>
    </row>
    <row r="111" spans="1:50" x14ac:dyDescent="0.15">
      <c r="C111" s="7">
        <v>6</v>
      </c>
      <c r="D111" s="7">
        <f t="shared" si="121"/>
        <v>12.6434036052382</v>
      </c>
      <c r="E111" s="10">
        <f t="shared" si="122"/>
        <v>10.8224733005123</v>
      </c>
      <c r="F111" s="7" t="s">
        <v>83</v>
      </c>
      <c r="G111" s="1">
        <v>7</v>
      </c>
      <c r="H111" s="9">
        <f t="shared" si="103"/>
        <v>12.6434036052382</v>
      </c>
      <c r="I111" s="9">
        <f t="shared" si="104"/>
        <v>285.79340360523815</v>
      </c>
      <c r="J111" s="9">
        <f t="shared" si="105"/>
        <v>8.4349213586915328E-2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1.925228255310067</v>
      </c>
      <c r="P111" s="9">
        <f t="shared" si="108"/>
        <v>0.16239148931071321</v>
      </c>
      <c r="Q111" s="12">
        <f t="shared" si="109"/>
        <v>4.8717446793213957E-2</v>
      </c>
      <c r="R111" s="9">
        <f t="shared" si="110"/>
        <v>0.19436706250000002</v>
      </c>
      <c r="S111" s="13">
        <f t="shared" si="111"/>
        <v>0.25064661762439278</v>
      </c>
      <c r="T111" s="2">
        <f t="shared" si="112"/>
        <v>0.01</v>
      </c>
      <c r="U111" s="14">
        <f t="shared" si="113"/>
        <v>2.5064661762439276E-3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1.2456466176243929E-2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6834.166666666667</v>
      </c>
      <c r="AX111" s="1">
        <f t="shared" si="120"/>
        <v>11086077.052846747</v>
      </c>
    </row>
    <row r="112" spans="1:50" x14ac:dyDescent="0.15">
      <c r="C112" s="7">
        <v>7</v>
      </c>
      <c r="D112" s="7">
        <f t="shared" si="121"/>
        <v>15.8006766888477</v>
      </c>
      <c r="E112" s="10">
        <f t="shared" si="122"/>
        <v>12.6434036052382</v>
      </c>
      <c r="F112" s="7" t="s">
        <v>83</v>
      </c>
      <c r="G112" s="1">
        <v>8</v>
      </c>
      <c r="H112" s="9">
        <f t="shared" si="103"/>
        <v>15.8006766888477</v>
      </c>
      <c r="I112" s="9">
        <f t="shared" si="104"/>
        <v>288.95067668884769</v>
      </c>
      <c r="J112" s="9">
        <f t="shared" si="105"/>
        <v>0.12239215867359553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2.4107269743326873</v>
      </c>
      <c r="P112" s="9">
        <f t="shared" si="108"/>
        <v>0.29505407836124314</v>
      </c>
      <c r="Q112" s="12">
        <f t="shared" si="109"/>
        <v>8.8516223508372946E-2</v>
      </c>
      <c r="R112" s="9">
        <f t="shared" si="110"/>
        <v>0.19436706250000002</v>
      </c>
      <c r="S112" s="13">
        <f t="shared" si="111"/>
        <v>0.45540752826046821</v>
      </c>
      <c r="T112" s="2">
        <f t="shared" si="112"/>
        <v>0.01</v>
      </c>
      <c r="U112" s="14">
        <f t="shared" si="113"/>
        <v>4.5540752826046822E-3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1.4504075282604681E-2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6834.166666666667</v>
      </c>
      <c r="AX112" s="1">
        <f t="shared" si="120"/>
        <v>12908419.923292434</v>
      </c>
    </row>
    <row r="113" spans="1:53" x14ac:dyDescent="0.15">
      <c r="C113" s="7">
        <v>8</v>
      </c>
      <c r="D113" s="7">
        <f t="shared" si="121"/>
        <v>15.075697416114799</v>
      </c>
      <c r="E113" s="10">
        <f t="shared" si="122"/>
        <v>15.8006766888477</v>
      </c>
      <c r="F113" s="7" t="s">
        <v>83</v>
      </c>
      <c r="G113" s="1">
        <v>9</v>
      </c>
      <c r="H113" s="9">
        <f t="shared" si="103"/>
        <v>15.075697416114799</v>
      </c>
      <c r="I113" s="9">
        <f t="shared" si="104"/>
        <v>288.22569741611477</v>
      </c>
      <c r="J113" s="9">
        <f t="shared" si="105"/>
        <v>0.11244581682847012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2.7635631043047777</v>
      </c>
      <c r="P113" s="9">
        <f t="shared" si="108"/>
        <v>0.31075111062057331</v>
      </c>
      <c r="Q113" s="12">
        <f t="shared" si="109"/>
        <v>9.3225333186171988E-2</v>
      </c>
      <c r="R113" s="9">
        <f t="shared" si="110"/>
        <v>0.19436706250000002</v>
      </c>
      <c r="S113" s="13">
        <f t="shared" si="111"/>
        <v>0.47963544845038741</v>
      </c>
      <c r="T113" s="2">
        <f t="shared" si="112"/>
        <v>0.01</v>
      </c>
      <c r="U113" s="14">
        <f t="shared" si="113"/>
        <v>4.7963544845038746E-3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1.4746354484503874E-2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6834.166666666667</v>
      </c>
      <c r="AX113" s="1">
        <f t="shared" si="120"/>
        <v>13124044.95390337</v>
      </c>
    </row>
    <row r="114" spans="1:53" x14ac:dyDescent="0.15">
      <c r="C114" s="7">
        <v>9</v>
      </c>
      <c r="D114" s="7">
        <f t="shared" si="121"/>
        <v>13.402442189937799</v>
      </c>
      <c r="E114" s="10">
        <f t="shared" si="122"/>
        <v>15.075697416114799</v>
      </c>
      <c r="F114" s="7" t="s">
        <v>83</v>
      </c>
      <c r="G114" s="1">
        <v>10</v>
      </c>
      <c r="H114" s="9">
        <f t="shared" si="103"/>
        <v>13.402442189937799</v>
      </c>
      <c r="I114" s="9">
        <f t="shared" si="104"/>
        <v>286.55244218993778</v>
      </c>
      <c r="J114" s="9">
        <f t="shared" si="105"/>
        <v>9.2315357797938383E-2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3.1007022020175379</v>
      </c>
      <c r="P114" s="9">
        <f t="shared" si="108"/>
        <v>0.28624243320410442</v>
      </c>
      <c r="Q114" s="12">
        <f t="shared" si="109"/>
        <v>8.5872729961231326E-2</v>
      </c>
      <c r="R114" s="9">
        <f t="shared" si="110"/>
        <v>0.19436706250000002</v>
      </c>
      <c r="S114" s="13">
        <f t="shared" si="111"/>
        <v>0.44180700606735424</v>
      </c>
      <c r="T114" s="2">
        <f t="shared" si="112"/>
        <v>0.01</v>
      </c>
      <c r="U114" s="14">
        <f t="shared" si="113"/>
        <v>4.4180700606735422E-3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1.4368070060673543E-2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6834.166666666667</v>
      </c>
      <c r="AX114" s="1">
        <f t="shared" si="120"/>
        <v>12787377.217553496</v>
      </c>
    </row>
    <row r="115" spans="1:53" x14ac:dyDescent="0.15">
      <c r="C115" s="7">
        <v>10</v>
      </c>
      <c r="D115" s="7">
        <f t="shared" si="121"/>
        <v>9.5157424597206894</v>
      </c>
      <c r="E115" s="10">
        <f t="shared" si="122"/>
        <v>13.402442189937799</v>
      </c>
      <c r="F115" s="7" t="s">
        <v>83</v>
      </c>
      <c r="G115" s="1">
        <v>11</v>
      </c>
      <c r="H115" s="9">
        <f t="shared" si="103"/>
        <v>9.5157424597206894</v>
      </c>
      <c r="I115" s="9">
        <f t="shared" si="104"/>
        <v>282.66574245972066</v>
      </c>
      <c r="J115" s="9">
        <f t="shared" si="105"/>
        <v>5.7858051824951871E-2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2.6737367803727619</v>
      </c>
      <c r="O115" s="9">
        <f t="shared" si="123"/>
        <v>0.78861319677400532</v>
      </c>
      <c r="P115" s="9">
        <f t="shared" si="108"/>
        <v>4.5627623208791365E-2</v>
      </c>
      <c r="Q115" s="12">
        <f t="shared" si="109"/>
        <v>1.368828696263741E-2</v>
      </c>
      <c r="R115" s="9">
        <f t="shared" si="110"/>
        <v>0.19436706250000002</v>
      </c>
      <c r="S115" s="13">
        <f t="shared" si="111"/>
        <v>7.0424930986634673E-2</v>
      </c>
      <c r="T115" s="2">
        <f t="shared" si="112"/>
        <v>0.01</v>
      </c>
      <c r="U115" s="14">
        <f t="shared" si="113"/>
        <v>7.0424930986634677E-4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6.1942493098663468E-3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6834.166666666667</v>
      </c>
      <c r="AX115" s="1">
        <f t="shared" si="120"/>
        <v>5512793.4489705777</v>
      </c>
    </row>
    <row r="116" spans="1:53" x14ac:dyDescent="0.15">
      <c r="C116" s="7">
        <v>11</v>
      </c>
      <c r="D116" s="7">
        <f t="shared" si="121"/>
        <v>6.6072038830772604</v>
      </c>
      <c r="E116" s="10">
        <f t="shared" si="122"/>
        <v>9.5157424597206894</v>
      </c>
      <c r="F116" s="7" t="s">
        <v>85</v>
      </c>
      <c r="G116" s="1">
        <v>12</v>
      </c>
      <c r="H116" s="9">
        <f t="shared" si="103"/>
        <v>6.6072038830772604</v>
      </c>
      <c r="I116" s="9">
        <f t="shared" si="104"/>
        <v>279.75720388307724</v>
      </c>
      <c r="J116" s="9">
        <f t="shared" si="105"/>
        <v>4.0441900707973107E-2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1.3908757818985475</v>
      </c>
      <c r="P116" s="9">
        <f t="shared" si="108"/>
        <v>5.624966026866552E-2</v>
      </c>
      <c r="Q116" s="12">
        <f t="shared" si="109"/>
        <v>1.6874898080599655E-2</v>
      </c>
      <c r="R116" s="9">
        <f t="shared" si="110"/>
        <v>0.19436706250000002</v>
      </c>
      <c r="S116" s="13">
        <f t="shared" si="111"/>
        <v>8.6819741285124652E-2</v>
      </c>
      <c r="T116" s="2">
        <f t="shared" si="112"/>
        <v>0.01</v>
      </c>
      <c r="U116" s="14">
        <f t="shared" si="113"/>
        <v>8.6819741285124648E-4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6.3581974128512466E-3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6834.166666666667</v>
      </c>
      <c r="AX116" s="1">
        <f t="shared" si="120"/>
        <v>5658704.9199000243</v>
      </c>
      <c r="AY116" s="1">
        <f>SUM(AX105:AX116)</f>
        <v>95945542.996804491</v>
      </c>
    </row>
    <row r="117" spans="1:53" x14ac:dyDescent="0.15">
      <c r="C117" s="7">
        <v>12</v>
      </c>
      <c r="D117" s="7">
        <f t="shared" si="121"/>
        <v>6.5182927153950496</v>
      </c>
      <c r="E117" s="10">
        <f t="shared" si="122"/>
        <v>6.6072038830772604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6.3581223665161302</v>
      </c>
      <c r="E121" s="7"/>
      <c r="F121" s="7"/>
      <c r="G121" s="1">
        <v>1</v>
      </c>
      <c r="H121" s="9">
        <f t="shared" ref="H121:H132" si="124">E122</f>
        <v>6.3581223665161302</v>
      </c>
      <c r="I121" s="9">
        <f t="shared" ref="I121:I132" si="125">H121+273.15</f>
        <v>279.50812236651609</v>
      </c>
      <c r="J121" s="9">
        <f t="shared" ref="J121:J132" si="126">EXP(($C$15*(I121-$C$13))/($C$16*I121*$C$13))</f>
        <v>3.9206819405272333E-2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1.1162181484681033E-2</v>
      </c>
      <c r="Q121" s="12">
        <f t="shared" ref="Q121:Q132" si="130">P121*$B$123</f>
        <v>3.6835198899447413E-3</v>
      </c>
      <c r="R121" s="9">
        <f t="shared" ref="R121:R132" si="131">L121*$B$123</f>
        <v>9.3951000000000007E-2</v>
      </c>
      <c r="S121" s="13">
        <f t="shared" ref="S121:S132" si="132">Q121/R121</f>
        <v>3.9206819405272333E-2</v>
      </c>
      <c r="T121" s="2">
        <f t="shared" ref="T121:T132" si="133">$B$122/100</f>
        <v>0.01</v>
      </c>
      <c r="U121" s="14">
        <f t="shared" ref="U121:U132" si="134">S121*T121</f>
        <v>3.9206819405272335E-4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5.8820681940527234E-3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6.2808303814332298</v>
      </c>
      <c r="E122" s="10">
        <f t="shared" ref="E122:E133" si="145">D121</f>
        <v>6.3581223665161302</v>
      </c>
      <c r="F122" s="7" t="s">
        <v>83</v>
      </c>
      <c r="G122" s="1">
        <v>2</v>
      </c>
      <c r="H122" s="9">
        <f t="shared" si="124"/>
        <v>6.2808303814332298</v>
      </c>
      <c r="I122" s="9">
        <f t="shared" si="125"/>
        <v>279.43083038143322</v>
      </c>
      <c r="J122" s="9">
        <f t="shared" si="126"/>
        <v>3.8830850085065365E-2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0.55823781851531895</v>
      </c>
      <c r="P122" s="9">
        <f t="shared" si="129"/>
        <v>2.1676849042582276E-2</v>
      </c>
      <c r="Q122" s="12">
        <f t="shared" si="130"/>
        <v>7.1533601840521512E-3</v>
      </c>
      <c r="R122" s="9">
        <f t="shared" si="131"/>
        <v>9.3951000000000007E-2</v>
      </c>
      <c r="S122" s="13">
        <f t="shared" si="132"/>
        <v>7.613926604349236E-2</v>
      </c>
      <c r="T122" s="2">
        <f t="shared" si="133"/>
        <v>0.01</v>
      </c>
      <c r="U122" s="14">
        <f t="shared" si="134"/>
        <v>7.613926604349236E-4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6.2513926604349235E-3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7.8531504037295603</v>
      </c>
      <c r="E123" s="10">
        <f t="shared" si="145"/>
        <v>6.2808303814332298</v>
      </c>
      <c r="F123" s="7" t="s">
        <v>83</v>
      </c>
      <c r="G123" s="1">
        <v>3</v>
      </c>
      <c r="H123" s="9">
        <f t="shared" si="124"/>
        <v>7.8531504037295603</v>
      </c>
      <c r="I123" s="9">
        <f t="shared" si="125"/>
        <v>281.00315040372953</v>
      </c>
      <c r="J123" s="9">
        <f t="shared" si="126"/>
        <v>4.7190215185984298E-2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0.82126096947273663</v>
      </c>
      <c r="P123" s="9">
        <f t="shared" si="129"/>
        <v>3.8755481873268521E-2</v>
      </c>
      <c r="Q123" s="12">
        <f t="shared" si="130"/>
        <v>1.2789309018178612E-2</v>
      </c>
      <c r="R123" s="9">
        <f t="shared" si="131"/>
        <v>9.3951000000000007E-2</v>
      </c>
      <c r="S123" s="13">
        <f t="shared" si="132"/>
        <v>0.13612743896476473</v>
      </c>
      <c r="T123" s="2">
        <f t="shared" si="133"/>
        <v>0.01</v>
      </c>
      <c r="U123" s="14">
        <f t="shared" si="134"/>
        <v>1.3612743896476473E-3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6.8512743896476476E-3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7.2750956347907003</v>
      </c>
      <c r="E124" s="10">
        <f t="shared" si="145"/>
        <v>7.8531504037295603</v>
      </c>
      <c r="F124" s="7" t="s">
        <v>83</v>
      </c>
      <c r="G124" s="1">
        <v>4</v>
      </c>
      <c r="H124" s="9">
        <f t="shared" si="124"/>
        <v>7.2750956347907003</v>
      </c>
      <c r="I124" s="9">
        <f t="shared" si="125"/>
        <v>280.42509563479069</v>
      </c>
      <c r="J124" s="9">
        <f t="shared" si="126"/>
        <v>4.3937163320215786E-2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1.0672054875994681</v>
      </c>
      <c r="P124" s="9">
        <f t="shared" si="129"/>
        <v>4.6889981804888355E-2</v>
      </c>
      <c r="Q124" s="12">
        <f t="shared" si="130"/>
        <v>1.5473693995613158E-2</v>
      </c>
      <c r="R124" s="9">
        <f t="shared" si="131"/>
        <v>9.3951000000000007E-2</v>
      </c>
      <c r="S124" s="13">
        <f t="shared" si="132"/>
        <v>0.16469961996799562</v>
      </c>
      <c r="T124" s="2">
        <f t="shared" si="133"/>
        <v>0.01</v>
      </c>
      <c r="U124" s="14">
        <f t="shared" si="134"/>
        <v>1.6469961996799561E-3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7.1369961996799562E-3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9.0269650272508208</v>
      </c>
      <c r="E125" s="10">
        <f t="shared" si="145"/>
        <v>7.2750956347907003</v>
      </c>
      <c r="F125" s="7" t="s">
        <v>83</v>
      </c>
      <c r="G125" s="1">
        <v>5</v>
      </c>
      <c r="H125" s="9">
        <f t="shared" si="124"/>
        <v>9.0269650272508208</v>
      </c>
      <c r="I125" s="9">
        <f t="shared" si="125"/>
        <v>282.17696502725079</v>
      </c>
      <c r="J125" s="9">
        <f t="shared" si="126"/>
        <v>5.450682412234973E-2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0.96929973050485063</v>
      </c>
      <c r="O125" s="9">
        <f t="shared" si="146"/>
        <v>0.33571577528972896</v>
      </c>
      <c r="P125" s="9">
        <f t="shared" si="129"/>
        <v>1.8298800718815539E-2</v>
      </c>
      <c r="Q125" s="12">
        <f t="shared" si="130"/>
        <v>6.0386042372091277E-3</v>
      </c>
      <c r="R125" s="9">
        <f t="shared" si="131"/>
        <v>9.3951000000000007E-2</v>
      </c>
      <c r="S125" s="13">
        <f t="shared" si="132"/>
        <v>6.4273975127557212E-2</v>
      </c>
      <c r="T125" s="2">
        <f t="shared" si="133"/>
        <v>0.01</v>
      </c>
      <c r="U125" s="14">
        <f t="shared" si="134"/>
        <v>6.4273975127557216E-4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6.132739751275572E-3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10.8224733005123</v>
      </c>
      <c r="E126" s="10">
        <f t="shared" si="145"/>
        <v>9.0269650272508208</v>
      </c>
      <c r="F126" s="7" t="s">
        <v>85</v>
      </c>
      <c r="G126" s="1">
        <v>6</v>
      </c>
      <c r="H126" s="9">
        <f t="shared" si="124"/>
        <v>10.8224733005123</v>
      </c>
      <c r="I126" s="9">
        <f t="shared" si="125"/>
        <v>283.97247330051226</v>
      </c>
      <c r="J126" s="9">
        <f t="shared" si="126"/>
        <v>6.7795858038943252E-2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0.60211697457091351</v>
      </c>
      <c r="P126" s="9">
        <f t="shared" si="129"/>
        <v>4.0821036930847654E-2</v>
      </c>
      <c r="Q126" s="12">
        <f t="shared" si="130"/>
        <v>1.3470942187179726E-2</v>
      </c>
      <c r="R126" s="9">
        <f t="shared" si="131"/>
        <v>9.3951000000000007E-2</v>
      </c>
      <c r="S126" s="13">
        <f t="shared" si="132"/>
        <v>0.1433826376215232</v>
      </c>
      <c r="T126" s="2">
        <f t="shared" si="133"/>
        <v>0.01</v>
      </c>
      <c r="U126" s="14">
        <f t="shared" si="134"/>
        <v>1.433826376215232E-3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6.9238263762152318E-3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12.6434036052382</v>
      </c>
      <c r="E127" s="10">
        <f t="shared" si="145"/>
        <v>10.8224733005123</v>
      </c>
      <c r="F127" s="7" t="s">
        <v>83</v>
      </c>
      <c r="G127" s="1">
        <v>7</v>
      </c>
      <c r="H127" s="9">
        <f t="shared" si="124"/>
        <v>12.6434036052382</v>
      </c>
      <c r="I127" s="9">
        <f t="shared" si="125"/>
        <v>285.79340360523815</v>
      </c>
      <c r="J127" s="9">
        <f t="shared" si="126"/>
        <v>8.4349213586915328E-2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0.84599593764006586</v>
      </c>
      <c r="P127" s="9">
        <f t="shared" si="129"/>
        <v>7.135909203766462E-2</v>
      </c>
      <c r="Q127" s="12">
        <f t="shared" si="130"/>
        <v>2.3548500372429327E-2</v>
      </c>
      <c r="R127" s="9">
        <f t="shared" si="131"/>
        <v>9.3951000000000007E-2</v>
      </c>
      <c r="S127" s="13">
        <f t="shared" si="132"/>
        <v>0.25064661762439278</v>
      </c>
      <c r="T127" s="2">
        <f t="shared" si="133"/>
        <v>0.01</v>
      </c>
      <c r="U127" s="14">
        <f t="shared" si="134"/>
        <v>2.5064661762439276E-3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1.2456466176243929E-2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15.8006766888477</v>
      </c>
      <c r="E128" s="10">
        <f t="shared" si="145"/>
        <v>12.6434036052382</v>
      </c>
      <c r="F128" s="7" t="s">
        <v>83</v>
      </c>
      <c r="G128" s="1">
        <v>8</v>
      </c>
      <c r="H128" s="9">
        <f t="shared" si="124"/>
        <v>15.8006766888477</v>
      </c>
      <c r="I128" s="9">
        <f t="shared" si="125"/>
        <v>288.95067668884769</v>
      </c>
      <c r="J128" s="9">
        <f t="shared" si="126"/>
        <v>0.12239215867359553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1.0593368456024013</v>
      </c>
      <c r="P128" s="9">
        <f t="shared" si="129"/>
        <v>0.12965452329575528</v>
      </c>
      <c r="Q128" s="12">
        <f t="shared" si="130"/>
        <v>4.2785992687599243E-2</v>
      </c>
      <c r="R128" s="9">
        <f t="shared" si="131"/>
        <v>9.3951000000000007E-2</v>
      </c>
      <c r="S128" s="13">
        <f t="shared" si="132"/>
        <v>0.4554075282604681</v>
      </c>
      <c r="T128" s="2">
        <f t="shared" si="133"/>
        <v>0.01</v>
      </c>
      <c r="U128" s="14">
        <f t="shared" si="134"/>
        <v>4.5540752826046813E-3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1.4504075282604681E-2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15.075697416114799</v>
      </c>
      <c r="E129" s="10">
        <f t="shared" si="145"/>
        <v>15.8006766888477</v>
      </c>
      <c r="F129" s="7" t="s">
        <v>83</v>
      </c>
      <c r="G129" s="1">
        <v>9</v>
      </c>
      <c r="H129" s="9">
        <f t="shared" si="124"/>
        <v>15.075697416114799</v>
      </c>
      <c r="I129" s="9">
        <f t="shared" si="125"/>
        <v>288.22569741611477</v>
      </c>
      <c r="J129" s="9">
        <f t="shared" si="126"/>
        <v>0.11244581682847012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1.2143823223066459</v>
      </c>
      <c r="P129" s="9">
        <f t="shared" si="129"/>
        <v>0.13655221217382527</v>
      </c>
      <c r="Q129" s="12">
        <f t="shared" si="130"/>
        <v>4.5062230017362342E-2</v>
      </c>
      <c r="R129" s="9">
        <f t="shared" si="131"/>
        <v>9.3951000000000007E-2</v>
      </c>
      <c r="S129" s="13">
        <f t="shared" si="132"/>
        <v>0.4796354484503873</v>
      </c>
      <c r="T129" s="2">
        <f t="shared" si="133"/>
        <v>0.01</v>
      </c>
      <c r="U129" s="14">
        <f t="shared" si="134"/>
        <v>4.7963544845038729E-3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1.4746354484503874E-2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13.402442189937799</v>
      </c>
      <c r="E130" s="10">
        <f t="shared" si="145"/>
        <v>15.075697416114799</v>
      </c>
      <c r="F130" s="7" t="s">
        <v>83</v>
      </c>
      <c r="G130" s="1">
        <v>10</v>
      </c>
      <c r="H130" s="9">
        <f t="shared" si="124"/>
        <v>13.402442189937799</v>
      </c>
      <c r="I130" s="9">
        <f t="shared" si="125"/>
        <v>286.55244218993778</v>
      </c>
      <c r="J130" s="9">
        <f t="shared" si="126"/>
        <v>9.2315357797938383E-2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1.3625301101328207</v>
      </c>
      <c r="P130" s="9">
        <f t="shared" si="129"/>
        <v>0.12578245462737572</v>
      </c>
      <c r="Q130" s="12">
        <f t="shared" si="130"/>
        <v>4.150821002703399E-2</v>
      </c>
      <c r="R130" s="9">
        <f t="shared" si="131"/>
        <v>9.3951000000000007E-2</v>
      </c>
      <c r="S130" s="13">
        <f t="shared" si="132"/>
        <v>0.44180700606735412</v>
      </c>
      <c r="T130" s="2">
        <f t="shared" si="133"/>
        <v>0.01</v>
      </c>
      <c r="U130" s="14">
        <f t="shared" si="134"/>
        <v>4.4180700606735413E-3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1.4368070060673543E-2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9.5157424597206894</v>
      </c>
      <c r="E131" s="10">
        <f t="shared" si="145"/>
        <v>13.402442189937799</v>
      </c>
      <c r="F131" s="7" t="s">
        <v>83</v>
      </c>
      <c r="G131" s="1">
        <v>11</v>
      </c>
      <c r="H131" s="9">
        <f t="shared" si="124"/>
        <v>9.5157424597206894</v>
      </c>
      <c r="I131" s="9">
        <f t="shared" si="125"/>
        <v>282.66574245972066</v>
      </c>
      <c r="J131" s="9">
        <f t="shared" si="126"/>
        <v>5.7858051824951871E-2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1.1749102727301726</v>
      </c>
      <c r="O131" s="9">
        <f t="shared" si="146"/>
        <v>0.34653738277527224</v>
      </c>
      <c r="P131" s="9">
        <f t="shared" si="129"/>
        <v>2.0049977851894885E-2</v>
      </c>
      <c r="Q131" s="12">
        <f t="shared" si="130"/>
        <v>6.6164926911253122E-3</v>
      </c>
      <c r="R131" s="9">
        <f t="shared" si="131"/>
        <v>9.3951000000000007E-2</v>
      </c>
      <c r="S131" s="13">
        <f t="shared" si="132"/>
        <v>7.0424930986634646E-2</v>
      </c>
      <c r="T131" s="2">
        <f t="shared" si="133"/>
        <v>0.01</v>
      </c>
      <c r="U131" s="14">
        <f t="shared" si="134"/>
        <v>7.0424930986634645E-4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6.1942493098663468E-3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6.6072038830772604</v>
      </c>
      <c r="E132" s="10">
        <f t="shared" si="145"/>
        <v>9.5157424597206894</v>
      </c>
      <c r="F132" s="7" t="s">
        <v>85</v>
      </c>
      <c r="G132" s="1">
        <v>12</v>
      </c>
      <c r="H132" s="9">
        <f t="shared" si="124"/>
        <v>6.6072038830772604</v>
      </c>
      <c r="I132" s="9">
        <f t="shared" si="125"/>
        <v>279.75720388307724</v>
      </c>
      <c r="J132" s="9">
        <f t="shared" si="126"/>
        <v>4.0441900707973107E-2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0.61118740492337731</v>
      </c>
      <c r="P132" s="9">
        <f t="shared" si="129"/>
        <v>2.471758034387498E-2</v>
      </c>
      <c r="Q132" s="12">
        <f t="shared" si="130"/>
        <v>8.1568015134787439E-3</v>
      </c>
      <c r="R132" s="9">
        <f t="shared" si="131"/>
        <v>9.3951000000000007E-2</v>
      </c>
      <c r="S132" s="13">
        <f t="shared" si="132"/>
        <v>8.6819741285124624E-2</v>
      </c>
      <c r="T132" s="2">
        <f t="shared" si="133"/>
        <v>0.01</v>
      </c>
      <c r="U132" s="14">
        <f t="shared" si="134"/>
        <v>8.6819741285124627E-4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6.3581974128512466E-3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6.5182927153950496</v>
      </c>
      <c r="E133" s="10">
        <f t="shared" si="145"/>
        <v>6.6072038830772604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6.3581223665161302</v>
      </c>
      <c r="E136" s="7"/>
      <c r="F136" s="7"/>
      <c r="G136" s="1">
        <v>1</v>
      </c>
      <c r="H136" s="9">
        <f t="shared" ref="H136:H147" si="147">E137</f>
        <v>6.3581223665161302</v>
      </c>
      <c r="I136" s="9">
        <f t="shared" ref="I136:I147" si="148">H136+273.15</f>
        <v>279.50812236651609</v>
      </c>
      <c r="J136" s="9">
        <f t="shared" ref="J136:J147" si="149">EXP(($C$15*(I136-$C$13))/($C$16*I136*$C$13))</f>
        <v>3.9206819405272333E-2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2.9759854588698207E-2</v>
      </c>
      <c r="Q136" s="12">
        <f t="shared" ref="Q136:Q147" si="153">P136*$B$138</f>
        <v>7.7375621930615337E-3</v>
      </c>
      <c r="R136" s="9">
        <f t="shared" ref="R136:R147" si="154">L136*$B$138</f>
        <v>0.19735245833333334</v>
      </c>
      <c r="S136" s="13">
        <f t="shared" ref="S136:S147" si="155">Q136/R136</f>
        <v>3.9206819405272333E-2</v>
      </c>
      <c r="T136" s="2">
        <f t="shared" ref="T136:T147" si="156">$B$137/100</f>
        <v>0.01</v>
      </c>
      <c r="U136" s="14">
        <f t="shared" ref="U136:U147" si="157">S136*T136</f>
        <v>3.9206819405272335E-4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5.8820681940527234E-3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6.2808303814332298</v>
      </c>
      <c r="E137" s="10">
        <f t="shared" ref="E137:E148" si="166">D136</f>
        <v>6.3581223665161302</v>
      </c>
      <c r="F137" s="7" t="s">
        <v>83</v>
      </c>
      <c r="G137" s="1">
        <v>2</v>
      </c>
      <c r="H137" s="9">
        <f t="shared" si="147"/>
        <v>6.2808303814332298</v>
      </c>
      <c r="I137" s="9">
        <f t="shared" si="148"/>
        <v>279.43083038143322</v>
      </c>
      <c r="J137" s="9">
        <f t="shared" si="149"/>
        <v>3.8830850085065365E-2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1.4883359787446353</v>
      </c>
      <c r="P137" s="9">
        <f t="shared" si="152"/>
        <v>5.7793351266841965E-2</v>
      </c>
      <c r="Q137" s="12">
        <f t="shared" si="153"/>
        <v>1.5026271329378912E-2</v>
      </c>
      <c r="R137" s="9">
        <f t="shared" si="154"/>
        <v>0.19735245833333334</v>
      </c>
      <c r="S137" s="13">
        <f t="shared" si="155"/>
        <v>7.6139266043492373E-2</v>
      </c>
      <c r="T137" s="2">
        <f t="shared" si="156"/>
        <v>0.01</v>
      </c>
      <c r="U137" s="14">
        <f t="shared" si="157"/>
        <v>7.6139266043492371E-4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6.2513926604349235E-3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7.8531504037295603</v>
      </c>
      <c r="E138" s="10">
        <f t="shared" si="166"/>
        <v>6.2808303814332298</v>
      </c>
      <c r="F138" s="7" t="s">
        <v>83</v>
      </c>
      <c r="G138" s="1">
        <v>3</v>
      </c>
      <c r="H138" s="9">
        <f t="shared" si="147"/>
        <v>7.8531504037295603</v>
      </c>
      <c r="I138" s="9">
        <f t="shared" si="148"/>
        <v>281.00315040372953</v>
      </c>
      <c r="J138" s="9">
        <f t="shared" si="149"/>
        <v>4.7190215185984298E-2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2.1895905441444601</v>
      </c>
      <c r="P138" s="9">
        <f t="shared" si="152"/>
        <v>0.10332724894737352</v>
      </c>
      <c r="Q138" s="12">
        <f t="shared" si="153"/>
        <v>2.6865084726317118E-2</v>
      </c>
      <c r="R138" s="9">
        <f t="shared" si="154"/>
        <v>0.19735245833333334</v>
      </c>
      <c r="S138" s="13">
        <f t="shared" si="155"/>
        <v>0.13612743896476479</v>
      </c>
      <c r="T138" s="2">
        <f t="shared" si="156"/>
        <v>0.01</v>
      </c>
      <c r="U138" s="14">
        <f t="shared" si="157"/>
        <v>1.3612743896476479E-3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6.8512743896476476E-3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7.2750956347907003</v>
      </c>
      <c r="E139" s="10">
        <f t="shared" si="166"/>
        <v>7.8531504037295603</v>
      </c>
      <c r="F139" s="7" t="s">
        <v>83</v>
      </c>
      <c r="G139" s="1">
        <v>4</v>
      </c>
      <c r="H139" s="9">
        <f t="shared" si="147"/>
        <v>7.2750956347907003</v>
      </c>
      <c r="I139" s="9">
        <f t="shared" si="148"/>
        <v>280.42509563479069</v>
      </c>
      <c r="J139" s="9">
        <f t="shared" si="149"/>
        <v>4.3937163320215786E-2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2.8453112118637534</v>
      </c>
      <c r="P139" s="9">
        <f t="shared" si="152"/>
        <v>0.12501490341249882</v>
      </c>
      <c r="Q139" s="12">
        <f t="shared" si="153"/>
        <v>3.2503874887249692E-2</v>
      </c>
      <c r="R139" s="9">
        <f t="shared" si="154"/>
        <v>0.19735245833333334</v>
      </c>
      <c r="S139" s="13">
        <f t="shared" si="155"/>
        <v>0.16469961996799562</v>
      </c>
      <c r="T139" s="2">
        <f t="shared" si="156"/>
        <v>0.01</v>
      </c>
      <c r="U139" s="14">
        <f t="shared" si="157"/>
        <v>1.6469961996799561E-3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7.1369961996799562E-3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9.0269650272508208</v>
      </c>
      <c r="E140" s="10">
        <f t="shared" si="166"/>
        <v>7.2750956347907003</v>
      </c>
      <c r="F140" s="7" t="s">
        <v>83</v>
      </c>
      <c r="G140" s="1">
        <v>5</v>
      </c>
      <c r="H140" s="9">
        <f t="shared" si="147"/>
        <v>9.0269650272508208</v>
      </c>
      <c r="I140" s="9">
        <f t="shared" si="148"/>
        <v>282.17696502725079</v>
      </c>
      <c r="J140" s="9">
        <f t="shared" si="149"/>
        <v>5.450682412234973E-2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3.4793442251179214</v>
      </c>
      <c r="P140" s="9">
        <f t="shared" si="152"/>
        <v>0.18964800373961574</v>
      </c>
      <c r="Q140" s="12">
        <f t="shared" si="153"/>
        <v>4.9308480972300096E-2</v>
      </c>
      <c r="R140" s="9">
        <f t="shared" si="154"/>
        <v>0.19735245833333334</v>
      </c>
      <c r="S140" s="13">
        <f t="shared" si="155"/>
        <v>0.24984984422649964</v>
      </c>
      <c r="T140" s="2">
        <f t="shared" si="156"/>
        <v>0.01</v>
      </c>
      <c r="U140" s="14">
        <f t="shared" si="157"/>
        <v>2.4984984422649964E-3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7.9884984422649956E-3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10.8224733005123</v>
      </c>
      <c r="E141" s="10">
        <f t="shared" si="166"/>
        <v>9.0269650272508208</v>
      </c>
      <c r="F141" s="7" t="s">
        <v>85</v>
      </c>
      <c r="G141" s="1">
        <v>6</v>
      </c>
      <c r="H141" s="9">
        <f t="shared" si="147"/>
        <v>10.8224733005123</v>
      </c>
      <c r="I141" s="9">
        <f t="shared" si="148"/>
        <v>283.97247330051226</v>
      </c>
      <c r="J141" s="9">
        <f t="shared" si="149"/>
        <v>6.7795858038943252E-2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4.048744138044972</v>
      </c>
      <c r="P141" s="9">
        <f t="shared" si="152"/>
        <v>0.27448808281890058</v>
      </c>
      <c r="Q141" s="12">
        <f t="shared" si="153"/>
        <v>7.1366901532914154E-2</v>
      </c>
      <c r="R141" s="9">
        <f t="shared" si="154"/>
        <v>0.19735245833333334</v>
      </c>
      <c r="S141" s="13">
        <f t="shared" si="155"/>
        <v>0.36162154824731718</v>
      </c>
      <c r="T141" s="2">
        <f t="shared" si="156"/>
        <v>0.01</v>
      </c>
      <c r="U141" s="14">
        <f t="shared" si="157"/>
        <v>3.616215482473172E-3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9.1062154824731734E-3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12.6434036052382</v>
      </c>
      <c r="E142" s="10">
        <f t="shared" si="166"/>
        <v>10.8224733005123</v>
      </c>
      <c r="F142" s="7" t="s">
        <v>83</v>
      </c>
      <c r="G142" s="1">
        <v>7</v>
      </c>
      <c r="H142" s="9">
        <f t="shared" si="147"/>
        <v>12.6434036052382</v>
      </c>
      <c r="I142" s="9">
        <f t="shared" si="148"/>
        <v>285.79340360523815</v>
      </c>
      <c r="J142" s="9">
        <f t="shared" si="149"/>
        <v>8.4349213586915328E-2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4.5333039718927379</v>
      </c>
      <c r="P142" s="9">
        <f t="shared" si="152"/>
        <v>0.38238062497959213</v>
      </c>
      <c r="Q142" s="12">
        <f t="shared" si="153"/>
        <v>9.9418962494693952E-2</v>
      </c>
      <c r="R142" s="9">
        <f t="shared" si="154"/>
        <v>0.19735245833333334</v>
      </c>
      <c r="S142" s="13">
        <f t="shared" si="155"/>
        <v>0.50376348657776937</v>
      </c>
      <c r="T142" s="2">
        <f t="shared" si="156"/>
        <v>0.01</v>
      </c>
      <c r="U142" s="14">
        <f t="shared" si="157"/>
        <v>5.0376348657776935E-3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1.4987634865777692E-2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15.8006766888477</v>
      </c>
      <c r="E143" s="10">
        <f t="shared" si="166"/>
        <v>12.6434036052382</v>
      </c>
      <c r="F143" s="7" t="s">
        <v>83</v>
      </c>
      <c r="G143" s="1">
        <v>8</v>
      </c>
      <c r="H143" s="9">
        <f t="shared" si="147"/>
        <v>15.8006766888477</v>
      </c>
      <c r="I143" s="9">
        <f t="shared" si="148"/>
        <v>288.95067668884769</v>
      </c>
      <c r="J143" s="9">
        <f t="shared" si="149"/>
        <v>0.12239215867359553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4.9099712635798127</v>
      </c>
      <c r="P143" s="9">
        <f t="shared" si="152"/>
        <v>0.60094198197485482</v>
      </c>
      <c r="Q143" s="12">
        <f t="shared" si="153"/>
        <v>0.15624491531346227</v>
      </c>
      <c r="R143" s="9">
        <f t="shared" si="154"/>
        <v>0.19735245833333334</v>
      </c>
      <c r="S143" s="13">
        <f t="shared" si="155"/>
        <v>0.79170493559072175</v>
      </c>
      <c r="T143" s="2">
        <f t="shared" si="156"/>
        <v>0.01</v>
      </c>
      <c r="U143" s="14">
        <f t="shared" si="157"/>
        <v>7.9170493559072175E-3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1.7867049355907216E-2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15.075697416114799</v>
      </c>
      <c r="E144" s="10">
        <f t="shared" si="166"/>
        <v>15.8006766888477</v>
      </c>
      <c r="F144" s="7" t="s">
        <v>83</v>
      </c>
      <c r="G144" s="1">
        <v>9</v>
      </c>
      <c r="H144" s="9">
        <f t="shared" si="147"/>
        <v>15.075697416114799</v>
      </c>
      <c r="I144" s="9">
        <f t="shared" si="148"/>
        <v>288.22569741611477</v>
      </c>
      <c r="J144" s="9">
        <f t="shared" si="149"/>
        <v>0.11244581682847012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5.0680771982716246</v>
      </c>
      <c r="P144" s="9">
        <f t="shared" si="152"/>
        <v>0.56988408030939708</v>
      </c>
      <c r="Q144" s="12">
        <f t="shared" si="153"/>
        <v>0.14816986088044323</v>
      </c>
      <c r="R144" s="9">
        <f t="shared" si="154"/>
        <v>0.19735245833333334</v>
      </c>
      <c r="S144" s="13">
        <f t="shared" si="155"/>
        <v>0.7507880171939918</v>
      </c>
      <c r="T144" s="2">
        <f t="shared" si="156"/>
        <v>0.01</v>
      </c>
      <c r="U144" s="14">
        <f t="shared" si="157"/>
        <v>7.5078801719399178E-3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1.7457880171939919E-2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13.402442189937799</v>
      </c>
      <c r="E145" s="10">
        <f t="shared" si="166"/>
        <v>15.075697416114799</v>
      </c>
      <c r="F145" s="7" t="s">
        <v>83</v>
      </c>
      <c r="G145" s="1">
        <v>10</v>
      </c>
      <c r="H145" s="9">
        <f t="shared" si="147"/>
        <v>13.402442189937799</v>
      </c>
      <c r="I145" s="9">
        <f t="shared" si="148"/>
        <v>286.55244218993778</v>
      </c>
      <c r="J145" s="9">
        <f t="shared" si="149"/>
        <v>9.2315357797938383E-2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5.257241034628894</v>
      </c>
      <c r="P145" s="9">
        <f t="shared" si="152"/>
        <v>0.48532408714177011</v>
      </c>
      <c r="Q145" s="12">
        <f t="shared" si="153"/>
        <v>0.12618426265686022</v>
      </c>
      <c r="R145" s="9">
        <f t="shared" si="154"/>
        <v>0.19735245833333334</v>
      </c>
      <c r="S145" s="13">
        <f t="shared" si="155"/>
        <v>0.6393853095244032</v>
      </c>
      <c r="T145" s="2">
        <f t="shared" si="156"/>
        <v>0.01</v>
      </c>
      <c r="U145" s="14">
        <f t="shared" si="157"/>
        <v>6.393853095244032E-3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1.6343853095244033E-2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9.5157424597206894</v>
      </c>
      <c r="E146" s="10">
        <f t="shared" si="166"/>
        <v>13.402442189937799</v>
      </c>
      <c r="F146" s="7" t="s">
        <v>83</v>
      </c>
      <c r="G146" s="1">
        <v>11</v>
      </c>
      <c r="H146" s="9">
        <f t="shared" si="147"/>
        <v>9.5157424597206894</v>
      </c>
      <c r="I146" s="9">
        <f t="shared" si="148"/>
        <v>282.66574245972066</v>
      </c>
      <c r="J146" s="9">
        <f t="shared" si="149"/>
        <v>5.7858051824951871E-2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5.5309648641537912</v>
      </c>
      <c r="P146" s="9">
        <f t="shared" si="152"/>
        <v>0.32001085175219796</v>
      </c>
      <c r="Q146" s="12">
        <f t="shared" si="153"/>
        <v>8.3202821455571466E-2</v>
      </c>
      <c r="R146" s="9">
        <f t="shared" si="154"/>
        <v>0.19735245833333334</v>
      </c>
      <c r="S146" s="13">
        <f t="shared" si="155"/>
        <v>0.42159505971311378</v>
      </c>
      <c r="T146" s="2">
        <f t="shared" si="156"/>
        <v>0.01</v>
      </c>
      <c r="U146" s="14">
        <f t="shared" si="157"/>
        <v>4.2159505971311384E-3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9.7059505971311376E-3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6.6072038830772604</v>
      </c>
      <c r="E147" s="10">
        <f t="shared" si="166"/>
        <v>9.5157424597206894</v>
      </c>
      <c r="F147" s="7" t="s">
        <v>85</v>
      </c>
      <c r="G147" s="1">
        <v>12</v>
      </c>
      <c r="H147" s="9">
        <f t="shared" si="147"/>
        <v>6.6072038830772604</v>
      </c>
      <c r="I147" s="9">
        <f t="shared" si="148"/>
        <v>279.75720388307724</v>
      </c>
      <c r="J147" s="9">
        <f t="shared" si="149"/>
        <v>4.0441900707973107E-2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5.9700019290682604</v>
      </c>
      <c r="P147" s="9">
        <f t="shared" si="152"/>
        <v>0.24143822524178649</v>
      </c>
      <c r="Q147" s="12">
        <f t="shared" si="153"/>
        <v>6.2773938562864492E-2</v>
      </c>
      <c r="R147" s="9">
        <f t="shared" si="154"/>
        <v>0.19735245833333334</v>
      </c>
      <c r="S147" s="13">
        <f t="shared" si="155"/>
        <v>0.31808034768352217</v>
      </c>
      <c r="T147" s="2">
        <f t="shared" si="156"/>
        <v>0.01</v>
      </c>
      <c r="U147" s="14">
        <f t="shared" si="157"/>
        <v>3.1808034768352218E-3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8.6708034768352218E-3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6.5182927153950496</v>
      </c>
      <c r="E148" s="10">
        <f t="shared" si="166"/>
        <v>6.6072038830772604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48"/>
  <sheetViews>
    <sheetView workbookViewId="0">
      <pane xSplit="4" topLeftCell="E1" activePane="topRight" state="frozen"/>
      <selection pane="topRight" activeCell="F18" sqref="F1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402290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6377230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1058720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7000880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8510270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29858354.585038707</v>
      </c>
      <c r="J13" s="6" t="s">
        <v>37</v>
      </c>
      <c r="K13" s="6">
        <f>I13/(10000*1000)</f>
        <v>2.9858354585038707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5.7115948426774201</v>
      </c>
      <c r="E26" s="7"/>
      <c r="F26" s="7"/>
      <c r="G26" s="1">
        <v>1</v>
      </c>
      <c r="H26" s="9">
        <f t="shared" ref="H26:H37" si="0">E27</f>
        <v>5.7115948426774201</v>
      </c>
      <c r="I26" s="9">
        <f t="shared" ref="I26:I37" si="1">H26+273.15</f>
        <v>278.86159484267739</v>
      </c>
      <c r="J26" s="9">
        <f t="shared" ref="J26:J37" si="2">EXP(($C$15*(I26-$C$13))/($C$16*I26*$C$13))</f>
        <v>3.6164803145188607E-2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1.4658352065997475</v>
      </c>
      <c r="Q26" s="12">
        <f t="shared" ref="Q26:Q37" si="6">P26*$B$28</f>
        <v>0.14658352065997476</v>
      </c>
      <c r="R26" s="9">
        <f t="shared" ref="R26:R37" si="7">L26*$B$28</f>
        <v>4.0532094166666672</v>
      </c>
      <c r="S26" s="13">
        <f t="shared" ref="S26:S37" si="8">Q26/R26</f>
        <v>3.6164803145188607E-2</v>
      </c>
      <c r="T26" s="2">
        <f t="shared" ref="T26:T37" si="9">$B$27/100</f>
        <v>0.34</v>
      </c>
      <c r="U26" s="14">
        <f t="shared" ref="U26:U37" si="10">S26*T26</f>
        <v>1.2296033069364127E-2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2.5196033069364125E-2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33524.166666666664</v>
      </c>
      <c r="AU26" s="1">
        <f t="shared" ref="AU26:AU37" si="17">AT26*10000*AS26*0.67*AR26*AQ26</f>
        <v>67466019.794545382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2.5331986880436999</v>
      </c>
      <c r="E27" s="10">
        <f t="shared" ref="E27:E38" si="18">D26</f>
        <v>5.7115948426774201</v>
      </c>
      <c r="F27" s="7" t="s">
        <v>83</v>
      </c>
      <c r="G27" s="1">
        <v>2</v>
      </c>
      <c r="H27" s="9">
        <f t="shared" si="0"/>
        <v>2.5331986880436999</v>
      </c>
      <c r="I27" s="9">
        <f t="shared" si="1"/>
        <v>275.68319868804366</v>
      </c>
      <c r="J27" s="9">
        <f t="shared" si="2"/>
        <v>2.418014313979738E-2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79.598353126733585</v>
      </c>
      <c r="P27" s="9">
        <f t="shared" si="5"/>
        <v>1.9246995722965563</v>
      </c>
      <c r="Q27" s="12">
        <f t="shared" si="6"/>
        <v>0.19246995722965565</v>
      </c>
      <c r="R27" s="9">
        <f t="shared" si="7"/>
        <v>4.0532094166666672</v>
      </c>
      <c r="S27" s="13">
        <f t="shared" si="8"/>
        <v>4.7485816162921503E-2</v>
      </c>
      <c r="T27" s="2">
        <f t="shared" si="9"/>
        <v>0.34</v>
      </c>
      <c r="U27" s="14">
        <f t="shared" si="10"/>
        <v>1.6145177495393313E-2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2.9045177495393315E-2</v>
      </c>
      <c r="AR27" s="9">
        <f t="shared" si="14"/>
        <v>119.21204166666666</v>
      </c>
      <c r="AS27" s="1">
        <f t="shared" si="15"/>
        <v>0.1</v>
      </c>
      <c r="AT27" s="1">
        <f t="shared" si="16"/>
        <v>33524.166666666664</v>
      </c>
      <c r="AU27" s="1">
        <f t="shared" si="17"/>
        <v>77772660.261464834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5.8502311040605504</v>
      </c>
      <c r="E28" s="10">
        <f t="shared" si="18"/>
        <v>2.5331986880436999</v>
      </c>
      <c r="F28" s="7" t="s">
        <v>83</v>
      </c>
      <c r="G28" s="1">
        <v>3</v>
      </c>
      <c r="H28" s="9">
        <f t="shared" si="0"/>
        <v>5.8502311040605504</v>
      </c>
      <c r="I28" s="9">
        <f t="shared" si="1"/>
        <v>279.0002311040605</v>
      </c>
      <c r="J28" s="9">
        <f t="shared" si="2"/>
        <v>3.6797737091463743E-2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118.20574772110369</v>
      </c>
      <c r="P28" s="9">
        <f t="shared" si="5"/>
        <v>4.3497040273410628</v>
      </c>
      <c r="Q28" s="12">
        <f t="shared" si="6"/>
        <v>0.43497040273410631</v>
      </c>
      <c r="R28" s="9">
        <f t="shared" si="7"/>
        <v>4.0532094166666672</v>
      </c>
      <c r="S28" s="13">
        <f t="shared" si="8"/>
        <v>0.10731505777755325</v>
      </c>
      <c r="T28" s="2">
        <f t="shared" si="9"/>
        <v>0.34</v>
      </c>
      <c r="U28" s="14">
        <f t="shared" si="10"/>
        <v>3.6487119644368106E-2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4.9387119644368108E-2</v>
      </c>
      <c r="AR28" s="9">
        <f t="shared" si="14"/>
        <v>119.21204166666666</v>
      </c>
      <c r="AS28" s="1">
        <f t="shared" si="15"/>
        <v>0.1</v>
      </c>
      <c r="AT28" s="1">
        <f t="shared" si="16"/>
        <v>33524.166666666664</v>
      </c>
      <c r="AU28" s="1">
        <f t="shared" si="17"/>
        <v>132241150.11874004</v>
      </c>
    </row>
    <row r="29" spans="1:47" x14ac:dyDescent="0.15">
      <c r="C29" s="7">
        <v>3</v>
      </c>
      <c r="D29" s="8">
        <v>8.8796313139987504</v>
      </c>
      <c r="E29" s="10">
        <f t="shared" si="18"/>
        <v>5.8502311040605504</v>
      </c>
      <c r="F29" s="7" t="s">
        <v>83</v>
      </c>
      <c r="G29" s="1">
        <v>4</v>
      </c>
      <c r="H29" s="9">
        <f t="shared" si="0"/>
        <v>8.8796313139987504</v>
      </c>
      <c r="I29" s="9">
        <f t="shared" si="1"/>
        <v>282.02963131399872</v>
      </c>
      <c r="J29" s="9">
        <f t="shared" si="2"/>
        <v>5.3533081807030362E-2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154.38813786042928</v>
      </c>
      <c r="P29" s="9">
        <f t="shared" si="5"/>
        <v>8.2648728141174423</v>
      </c>
      <c r="Q29" s="12">
        <f t="shared" si="6"/>
        <v>0.82648728141174432</v>
      </c>
      <c r="R29" s="9">
        <f t="shared" si="7"/>
        <v>4.0532094166666672</v>
      </c>
      <c r="S29" s="13">
        <f t="shared" si="8"/>
        <v>0.20390934601435967</v>
      </c>
      <c r="T29" s="2">
        <f t="shared" si="9"/>
        <v>0.34</v>
      </c>
      <c r="U29" s="14">
        <f t="shared" si="10"/>
        <v>6.9329177644882292E-2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8.2229177644882287E-2</v>
      </c>
      <c r="AR29" s="9">
        <f t="shared" si="14"/>
        <v>119.21204166666666</v>
      </c>
      <c r="AS29" s="1">
        <f t="shared" si="15"/>
        <v>0.1</v>
      </c>
      <c r="AT29" s="1">
        <f t="shared" si="16"/>
        <v>33524.166666666664</v>
      </c>
      <c r="AU29" s="1">
        <f t="shared" si="17"/>
        <v>220180506.6458751</v>
      </c>
    </row>
    <row r="30" spans="1:47" x14ac:dyDescent="0.15">
      <c r="C30" s="7">
        <v>4</v>
      </c>
      <c r="D30" s="8">
        <v>10.881825726388399</v>
      </c>
      <c r="E30" s="10">
        <f t="shared" si="18"/>
        <v>8.8796313139987504</v>
      </c>
      <c r="F30" s="7" t="s">
        <v>83</v>
      </c>
      <c r="G30" s="1">
        <v>5</v>
      </c>
      <c r="H30" s="9">
        <f t="shared" si="0"/>
        <v>10.881825726388399</v>
      </c>
      <c r="I30" s="9">
        <f t="shared" si="1"/>
        <v>284.03182572638838</v>
      </c>
      <c r="J30" s="9">
        <f t="shared" si="2"/>
        <v>6.8283353887151066E-2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138.81710179399624</v>
      </c>
      <c r="O30" s="9">
        <f t="shared" si="19"/>
        <v>47.838257418982266</v>
      </c>
      <c r="P30" s="9">
        <f t="shared" si="5"/>
        <v>3.2665566606849961</v>
      </c>
      <c r="Q30" s="12">
        <f t="shared" si="6"/>
        <v>0.32665566606849961</v>
      </c>
      <c r="R30" s="9">
        <f t="shared" si="7"/>
        <v>4.0532094166666672</v>
      </c>
      <c r="S30" s="13">
        <f t="shared" si="8"/>
        <v>8.0591855117404493E-2</v>
      </c>
      <c r="T30" s="2">
        <f t="shared" si="9"/>
        <v>0.34</v>
      </c>
      <c r="U30" s="14">
        <f t="shared" si="10"/>
        <v>2.7401230739917529E-2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4.030123073991753E-2</v>
      </c>
      <c r="AR30" s="9">
        <f t="shared" si="14"/>
        <v>119.21204166666666</v>
      </c>
      <c r="AS30" s="1">
        <f t="shared" si="15"/>
        <v>0.1</v>
      </c>
      <c r="AT30" s="1">
        <f t="shared" si="16"/>
        <v>33524.166666666664</v>
      </c>
      <c r="AU30" s="1">
        <f t="shared" si="17"/>
        <v>107912369.51303285</v>
      </c>
    </row>
    <row r="31" spans="1:47" x14ac:dyDescent="0.15">
      <c r="C31" s="7">
        <v>5</v>
      </c>
      <c r="D31" s="8">
        <v>12.5476279099971</v>
      </c>
      <c r="E31" s="10">
        <f t="shared" si="18"/>
        <v>10.881825726388399</v>
      </c>
      <c r="F31" s="7" t="s">
        <v>85</v>
      </c>
      <c r="G31" s="1">
        <v>6</v>
      </c>
      <c r="H31" s="9">
        <f t="shared" si="0"/>
        <v>12.5476279099971</v>
      </c>
      <c r="I31" s="9">
        <f t="shared" si="1"/>
        <v>285.6976279099971</v>
      </c>
      <c r="J31" s="9">
        <f t="shared" si="2"/>
        <v>8.3391323770879003E-2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85.103794924963935</v>
      </c>
      <c r="P31" s="9">
        <f t="shared" si="5"/>
        <v>7.0969181167181565</v>
      </c>
      <c r="Q31" s="12">
        <f t="shared" si="6"/>
        <v>0.70969181167181572</v>
      </c>
      <c r="R31" s="9">
        <f t="shared" si="7"/>
        <v>4.0532094166666672</v>
      </c>
      <c r="S31" s="13">
        <f t="shared" si="8"/>
        <v>0.17509379326752419</v>
      </c>
      <c r="T31" s="2">
        <f t="shared" si="9"/>
        <v>0.34</v>
      </c>
      <c r="U31" s="14">
        <f t="shared" si="10"/>
        <v>5.9531889710958227E-2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7.2431889710958222E-2</v>
      </c>
      <c r="AR31" s="9">
        <f t="shared" si="14"/>
        <v>119.21204166666666</v>
      </c>
      <c r="AS31" s="1">
        <f t="shared" si="15"/>
        <v>0.1</v>
      </c>
      <c r="AT31" s="1">
        <f t="shared" si="16"/>
        <v>33524.166666666664</v>
      </c>
      <c r="AU31" s="1">
        <f t="shared" si="17"/>
        <v>193946852.32960606</v>
      </c>
    </row>
    <row r="32" spans="1:47" x14ac:dyDescent="0.15">
      <c r="C32" s="7">
        <v>6</v>
      </c>
      <c r="D32" s="8">
        <v>21.7886332095154</v>
      </c>
      <c r="E32" s="10">
        <f t="shared" si="18"/>
        <v>12.5476279099971</v>
      </c>
      <c r="F32" s="7" t="s">
        <v>83</v>
      </c>
      <c r="G32" s="1">
        <v>7</v>
      </c>
      <c r="H32" s="9">
        <f t="shared" si="0"/>
        <v>21.7886332095154</v>
      </c>
      <c r="I32" s="9">
        <f t="shared" si="1"/>
        <v>294.93863320951539</v>
      </c>
      <c r="J32" s="9">
        <f t="shared" si="2"/>
        <v>0.24258712316297604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118.53897097491244</v>
      </c>
      <c r="P32" s="9">
        <f t="shared" si="5"/>
        <v>28.756027951503526</v>
      </c>
      <c r="Q32" s="12">
        <f t="shared" si="6"/>
        <v>2.8756027951503529</v>
      </c>
      <c r="R32" s="9">
        <f t="shared" si="7"/>
        <v>4.0532094166666672</v>
      </c>
      <c r="S32" s="13">
        <f t="shared" si="8"/>
        <v>0.7094631684526258</v>
      </c>
      <c r="T32" s="2">
        <f t="shared" si="9"/>
        <v>0.34</v>
      </c>
      <c r="U32" s="14">
        <f t="shared" si="10"/>
        <v>0.24121747727389278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0.26686747727389276</v>
      </c>
      <c r="AR32" s="9">
        <f t="shared" si="14"/>
        <v>119.21204166666666</v>
      </c>
      <c r="AS32" s="1">
        <f t="shared" si="15"/>
        <v>0.1</v>
      </c>
      <c r="AT32" s="1">
        <f t="shared" si="16"/>
        <v>33524.166666666664</v>
      </c>
      <c r="AU32" s="1">
        <f t="shared" si="17"/>
        <v>714576237.24793828</v>
      </c>
    </row>
    <row r="33" spans="1:48" x14ac:dyDescent="0.15">
      <c r="C33" s="7">
        <v>7</v>
      </c>
      <c r="D33" s="8">
        <v>22.989703063254701</v>
      </c>
      <c r="E33" s="10">
        <f t="shared" si="18"/>
        <v>21.7886332095154</v>
      </c>
      <c r="F33" s="7" t="s">
        <v>83</v>
      </c>
      <c r="G33" s="1">
        <v>8</v>
      </c>
      <c r="H33" s="9">
        <f t="shared" si="0"/>
        <v>22.989703063254701</v>
      </c>
      <c r="I33" s="9">
        <f t="shared" si="1"/>
        <v>296.13970306325467</v>
      </c>
      <c r="J33" s="9">
        <f t="shared" si="2"/>
        <v>0.27734251441639651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130.3150371900756</v>
      </c>
      <c r="P33" s="9">
        <f t="shared" si="5"/>
        <v>36.14190008056179</v>
      </c>
      <c r="Q33" s="12">
        <f t="shared" si="6"/>
        <v>3.6141900080561791</v>
      </c>
      <c r="R33" s="9">
        <f t="shared" si="7"/>
        <v>4.0532094166666672</v>
      </c>
      <c r="S33" s="13">
        <f t="shared" si="8"/>
        <v>0.89168597931178828</v>
      </c>
      <c r="T33" s="2">
        <f t="shared" si="9"/>
        <v>0.34</v>
      </c>
      <c r="U33" s="14">
        <f t="shared" si="10"/>
        <v>0.30317323296600801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0.32882323296600802</v>
      </c>
      <c r="AR33" s="9">
        <f t="shared" si="14"/>
        <v>119.21204166666666</v>
      </c>
      <c r="AS33" s="1">
        <f t="shared" si="15"/>
        <v>0.1</v>
      </c>
      <c r="AT33" s="1">
        <f t="shared" si="16"/>
        <v>33524.166666666664</v>
      </c>
      <c r="AU33" s="1">
        <f t="shared" si="17"/>
        <v>880471726.76420736</v>
      </c>
    </row>
    <row r="34" spans="1:48" x14ac:dyDescent="0.15">
      <c r="C34" s="7">
        <v>8</v>
      </c>
      <c r="D34" s="8">
        <v>22.973790419568999</v>
      </c>
      <c r="E34" s="10">
        <f t="shared" si="18"/>
        <v>22.989703063254701</v>
      </c>
      <c r="F34" s="7" t="s">
        <v>83</v>
      </c>
      <c r="G34" s="1">
        <v>9</v>
      </c>
      <c r="H34" s="9">
        <f t="shared" si="0"/>
        <v>22.973790419568999</v>
      </c>
      <c r="I34" s="9">
        <f t="shared" si="1"/>
        <v>296.12379041956899</v>
      </c>
      <c r="J34" s="9">
        <f t="shared" si="2"/>
        <v>0.27685293740703931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134.70523127618048</v>
      </c>
      <c r="P34" s="9">
        <f t="shared" si="5"/>
        <v>37.293538962905153</v>
      </c>
      <c r="Q34" s="12">
        <f t="shared" si="6"/>
        <v>3.7293538962905153</v>
      </c>
      <c r="R34" s="9">
        <f t="shared" si="7"/>
        <v>4.0532094166666672</v>
      </c>
      <c r="S34" s="13">
        <f t="shared" si="8"/>
        <v>0.92009899142036222</v>
      </c>
      <c r="T34" s="2">
        <f t="shared" si="9"/>
        <v>0.34</v>
      </c>
      <c r="U34" s="14">
        <f t="shared" si="10"/>
        <v>0.31283365708292316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0.33848365708292316</v>
      </c>
      <c r="AR34" s="9">
        <f t="shared" si="14"/>
        <v>119.21204166666666</v>
      </c>
      <c r="AS34" s="1">
        <f t="shared" si="15"/>
        <v>0.1</v>
      </c>
      <c r="AT34" s="1">
        <f t="shared" si="16"/>
        <v>33524.166666666664</v>
      </c>
      <c r="AU34" s="1">
        <f t="shared" si="17"/>
        <v>906338908.43130732</v>
      </c>
    </row>
    <row r="35" spans="1:48" x14ac:dyDescent="0.15">
      <c r="C35" s="7">
        <v>9</v>
      </c>
      <c r="D35" s="8">
        <v>18.7394982608512</v>
      </c>
      <c r="E35" s="10">
        <f t="shared" si="18"/>
        <v>22.973790419568999</v>
      </c>
      <c r="F35" s="7" t="s">
        <v>83</v>
      </c>
      <c r="G35" s="1">
        <v>10</v>
      </c>
      <c r="H35" s="9">
        <f t="shared" si="0"/>
        <v>18.7394982608512</v>
      </c>
      <c r="I35" s="9">
        <f t="shared" si="1"/>
        <v>291.88949826085116</v>
      </c>
      <c r="J35" s="9">
        <f t="shared" si="2"/>
        <v>0.17182926713228167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137.94378647994199</v>
      </c>
      <c r="P35" s="9">
        <f t="shared" si="5"/>
        <v>23.702779736300375</v>
      </c>
      <c r="Q35" s="12">
        <f t="shared" si="6"/>
        <v>2.3702779736300377</v>
      </c>
      <c r="R35" s="9">
        <f t="shared" si="7"/>
        <v>4.0532094166666672</v>
      </c>
      <c r="S35" s="13">
        <f t="shared" si="8"/>
        <v>0.58479040433576679</v>
      </c>
      <c r="T35" s="2">
        <f t="shared" si="9"/>
        <v>0.34</v>
      </c>
      <c r="U35" s="14">
        <f t="shared" si="10"/>
        <v>0.19882873747416072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0.22447873747416072</v>
      </c>
      <c r="AR35" s="9">
        <f t="shared" si="14"/>
        <v>119.21204166666666</v>
      </c>
      <c r="AS35" s="1">
        <f t="shared" si="15"/>
        <v>0.1</v>
      </c>
      <c r="AT35" s="1">
        <f t="shared" si="16"/>
        <v>33524.166666666664</v>
      </c>
      <c r="AU35" s="1">
        <f t="shared" si="17"/>
        <v>601074260.54701912</v>
      </c>
    </row>
    <row r="36" spans="1:48" x14ac:dyDescent="0.15">
      <c r="C36" s="7">
        <v>10</v>
      </c>
      <c r="D36" s="8">
        <v>15.1052209533501</v>
      </c>
      <c r="E36" s="10">
        <f t="shared" si="18"/>
        <v>18.7394982608512</v>
      </c>
      <c r="F36" s="7" t="s">
        <v>83</v>
      </c>
      <c r="G36" s="1">
        <v>11</v>
      </c>
      <c r="H36" s="9">
        <f t="shared" si="0"/>
        <v>15.1052209533501</v>
      </c>
      <c r="I36" s="9">
        <f t="shared" si="1"/>
        <v>288.25522095335009</v>
      </c>
      <c r="J36" s="9">
        <f t="shared" si="2"/>
        <v>0.11283555156863775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108.52895640645954</v>
      </c>
      <c r="O36" s="9">
        <f t="shared" si="19"/>
        <v>46.24414450384873</v>
      </c>
      <c r="P36" s="9">
        <f t="shared" si="5"/>
        <v>5.2179835519115594</v>
      </c>
      <c r="Q36" s="12">
        <f t="shared" si="6"/>
        <v>0.52179835519115592</v>
      </c>
      <c r="R36" s="9">
        <f t="shared" si="7"/>
        <v>4.0532094166666672</v>
      </c>
      <c r="S36" s="13">
        <f t="shared" si="8"/>
        <v>0.12873708253157062</v>
      </c>
      <c r="T36" s="2">
        <f t="shared" si="9"/>
        <v>0.34</v>
      </c>
      <c r="U36" s="14">
        <f t="shared" si="10"/>
        <v>4.3770608060734018E-2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5.6670608060734019E-2</v>
      </c>
      <c r="AR36" s="9">
        <f t="shared" si="14"/>
        <v>119.21204166666666</v>
      </c>
      <c r="AS36" s="1">
        <f t="shared" si="15"/>
        <v>0.1</v>
      </c>
      <c r="AT36" s="1">
        <f t="shared" si="16"/>
        <v>33524.166666666664</v>
      </c>
      <c r="AU36" s="1">
        <f t="shared" si="17"/>
        <v>151743742.94036019</v>
      </c>
    </row>
    <row r="37" spans="1:48" x14ac:dyDescent="0.15">
      <c r="C37" s="7">
        <v>11</v>
      </c>
      <c r="D37" s="8">
        <v>9.6935391255481793</v>
      </c>
      <c r="E37" s="10">
        <f t="shared" si="18"/>
        <v>15.1052209533501</v>
      </c>
      <c r="F37" s="7" t="s">
        <v>85</v>
      </c>
      <c r="G37" s="1">
        <v>12</v>
      </c>
      <c r="H37" s="9">
        <f t="shared" si="0"/>
        <v>9.6935391255481793</v>
      </c>
      <c r="I37" s="9">
        <f t="shared" si="1"/>
        <v>282.84353912554815</v>
      </c>
      <c r="J37" s="9">
        <f t="shared" si="2"/>
        <v>5.9124519578599127E-2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81.558255118603839</v>
      </c>
      <c r="P37" s="9">
        <f t="shared" si="5"/>
        <v>4.8220926515562752</v>
      </c>
      <c r="Q37" s="12">
        <f t="shared" si="6"/>
        <v>0.48220926515562756</v>
      </c>
      <c r="R37" s="9">
        <f t="shared" si="7"/>
        <v>4.0532094166666672</v>
      </c>
      <c r="S37" s="13">
        <f t="shared" si="8"/>
        <v>0.11896973868974016</v>
      </c>
      <c r="T37" s="2">
        <f t="shared" si="9"/>
        <v>0.34</v>
      </c>
      <c r="U37" s="14">
        <f t="shared" si="10"/>
        <v>4.044971115451166E-2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5.3349711154511661E-2</v>
      </c>
      <c r="AR37" s="9">
        <f t="shared" si="14"/>
        <v>119.21204166666666</v>
      </c>
      <c r="AS37" s="1">
        <f t="shared" si="15"/>
        <v>0.1</v>
      </c>
      <c r="AT37" s="1">
        <f t="shared" si="16"/>
        <v>33524.166666666664</v>
      </c>
      <c r="AU37" s="1">
        <f t="shared" si="17"/>
        <v>142851561.5483909</v>
      </c>
      <c r="AV37" s="1">
        <f>SUM(AU26:AU37)</f>
        <v>4196575996.142487</v>
      </c>
    </row>
    <row r="38" spans="1:48" x14ac:dyDescent="0.15">
      <c r="C38" s="7">
        <v>12</v>
      </c>
      <c r="D38" s="8">
        <v>6.5993216370171499</v>
      </c>
      <c r="E38" s="10">
        <f t="shared" si="18"/>
        <v>9.6935391255481793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5.7115948426774201</v>
      </c>
      <c r="E42" s="7"/>
      <c r="F42" s="7"/>
      <c r="G42" s="1">
        <v>1</v>
      </c>
      <c r="H42" s="9">
        <f t="shared" ref="H42:H53" si="20">E43</f>
        <v>5.7115948426774201</v>
      </c>
      <c r="I42" s="9">
        <f t="shared" ref="I42:I53" si="21">H42+273.15</f>
        <v>278.86159484267739</v>
      </c>
      <c r="J42" s="9">
        <f t="shared" ref="J42:J53" si="22">EXP(($C$15*(I42-$C$13))/($C$16*I42*$C$13))</f>
        <v>3.6164803145188607E-2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2.1285246951140069</v>
      </c>
      <c r="Q42" s="12">
        <f t="shared" ref="Q42:Q53" si="26">P42*$B$44</f>
        <v>0.51084592682736163</v>
      </c>
      <c r="R42" s="9">
        <f t="shared" ref="R42:R53" si="27">L42*$B$44</f>
        <v>14.125500000000001</v>
      </c>
      <c r="S42" s="13">
        <f t="shared" ref="S42:S53" si="28">Q42/R42</f>
        <v>3.61648031451886E-2</v>
      </c>
      <c r="T42" s="2">
        <f t="shared" ref="T42:T53" si="29">$B$43/100</f>
        <v>0.43</v>
      </c>
      <c r="U42" s="14">
        <f t="shared" ref="U42:U53" si="30">S42*T42</f>
        <v>1.5550865352431097E-2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2.3970865352431096E-2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531435.83333333337</v>
      </c>
      <c r="AU42" s="1">
        <f t="shared" ref="AU42:AU53" si="38">AT42*10000*AS42*0.67*AR42*AQ42</f>
        <v>2803785099.740284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2.5331986880436999</v>
      </c>
      <c r="E43" s="10">
        <f t="shared" ref="E43:E54" si="40">D42</f>
        <v>5.7115948426774201</v>
      </c>
      <c r="F43" s="7" t="s">
        <v>83</v>
      </c>
      <c r="G43" s="1">
        <v>2</v>
      </c>
      <c r="H43" s="9">
        <f t="shared" si="20"/>
        <v>2.5331986880436999</v>
      </c>
      <c r="I43" s="9">
        <f t="shared" si="21"/>
        <v>275.68319868804366</v>
      </c>
      <c r="J43" s="9">
        <f t="shared" si="22"/>
        <v>2.418014313979738E-2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115.583975304886</v>
      </c>
      <c r="P43" s="9">
        <f t="shared" si="25"/>
        <v>2.7948370675389489</v>
      </c>
      <c r="Q43" s="12">
        <f t="shared" si="26"/>
        <v>0.67076089620934776</v>
      </c>
      <c r="R43" s="9">
        <f t="shared" si="27"/>
        <v>14.125500000000001</v>
      </c>
      <c r="S43" s="13">
        <f t="shared" si="28"/>
        <v>4.7485816162921503E-2</v>
      </c>
      <c r="T43" s="2">
        <f t="shared" si="29"/>
        <v>0.43</v>
      </c>
      <c r="U43" s="14">
        <f t="shared" si="30"/>
        <v>2.0418900950056246E-2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2.8838900950056243E-2</v>
      </c>
      <c r="AR43" s="9">
        <f t="shared" si="35"/>
        <v>136.875</v>
      </c>
      <c r="AS43" s="1">
        <f t="shared" si="36"/>
        <v>0.24</v>
      </c>
      <c r="AT43" s="1">
        <f t="shared" si="37"/>
        <v>531435.83333333337</v>
      </c>
      <c r="AU43" s="1">
        <f t="shared" si="38"/>
        <v>3373181551.3474183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5.8502311040605504</v>
      </c>
      <c r="E44" s="10">
        <f t="shared" si="40"/>
        <v>2.5331986880436999</v>
      </c>
      <c r="F44" s="7" t="s">
        <v>83</v>
      </c>
      <c r="G44" s="1">
        <v>3</v>
      </c>
      <c r="H44" s="9">
        <f t="shared" si="20"/>
        <v>5.8502311040605504</v>
      </c>
      <c r="I44" s="9">
        <f t="shared" si="21"/>
        <v>279.0002311040605</v>
      </c>
      <c r="J44" s="9">
        <f t="shared" si="22"/>
        <v>3.6797737091463743E-2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171.64538823734705</v>
      </c>
      <c r="P44" s="9">
        <f t="shared" si="25"/>
        <v>6.31616186932012</v>
      </c>
      <c r="Q44" s="12">
        <f t="shared" si="26"/>
        <v>1.5158788486368286</v>
      </c>
      <c r="R44" s="9">
        <f t="shared" si="27"/>
        <v>14.125500000000001</v>
      </c>
      <c r="S44" s="13">
        <f t="shared" si="28"/>
        <v>0.10731505777755326</v>
      </c>
      <c r="T44" s="2">
        <f t="shared" si="29"/>
        <v>0.43</v>
      </c>
      <c r="U44" s="14">
        <f t="shared" si="30"/>
        <v>4.6145474844347903E-2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5.45654748443479E-2</v>
      </c>
      <c r="AR44" s="9">
        <f t="shared" si="35"/>
        <v>136.875</v>
      </c>
      <c r="AS44" s="1">
        <f t="shared" si="36"/>
        <v>0.24</v>
      </c>
      <c r="AT44" s="1">
        <f t="shared" si="37"/>
        <v>531435.83333333337</v>
      </c>
      <c r="AU44" s="1">
        <f t="shared" si="38"/>
        <v>6382325505.5462513</v>
      </c>
    </row>
    <row r="45" spans="1:48" x14ac:dyDescent="0.15">
      <c r="C45" s="7">
        <v>3</v>
      </c>
      <c r="D45" s="7">
        <f t="shared" si="39"/>
        <v>8.8796313139987504</v>
      </c>
      <c r="E45" s="10">
        <f t="shared" si="40"/>
        <v>5.8502311040605504</v>
      </c>
      <c r="F45" s="7" t="s">
        <v>83</v>
      </c>
      <c r="G45" s="1">
        <v>4</v>
      </c>
      <c r="H45" s="9">
        <f t="shared" si="20"/>
        <v>8.8796313139987504</v>
      </c>
      <c r="I45" s="9">
        <f t="shared" si="21"/>
        <v>282.02963131399872</v>
      </c>
      <c r="J45" s="9">
        <f t="shared" si="22"/>
        <v>5.3533081807030362E-2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224.18547636802691</v>
      </c>
      <c r="P45" s="9">
        <f t="shared" si="25"/>
        <v>12.001339446357656</v>
      </c>
      <c r="Q45" s="12">
        <f t="shared" si="26"/>
        <v>2.8803214671258375</v>
      </c>
      <c r="R45" s="9">
        <f t="shared" si="27"/>
        <v>14.125500000000001</v>
      </c>
      <c r="S45" s="13">
        <f t="shared" si="28"/>
        <v>0.20390934601435967</v>
      </c>
      <c r="T45" s="2">
        <f t="shared" si="29"/>
        <v>0.43</v>
      </c>
      <c r="U45" s="14">
        <f t="shared" si="30"/>
        <v>8.7681018786174653E-2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9.6101018786174663E-2</v>
      </c>
      <c r="AR45" s="9">
        <f t="shared" si="35"/>
        <v>136.875</v>
      </c>
      <c r="AS45" s="1">
        <f t="shared" si="36"/>
        <v>0.24</v>
      </c>
      <c r="AT45" s="1">
        <f t="shared" si="37"/>
        <v>531435.83333333337</v>
      </c>
      <c r="AU45" s="1">
        <f t="shared" si="38"/>
        <v>11240587295.494139</v>
      </c>
    </row>
    <row r="46" spans="1:48" x14ac:dyDescent="0.15">
      <c r="C46" s="7">
        <v>4</v>
      </c>
      <c r="D46" s="7">
        <f t="shared" si="39"/>
        <v>10.881825726388399</v>
      </c>
      <c r="E46" s="10">
        <f t="shared" si="40"/>
        <v>8.8796313139987504</v>
      </c>
      <c r="F46" s="7" t="s">
        <v>83</v>
      </c>
      <c r="G46" s="1">
        <v>5</v>
      </c>
      <c r="H46" s="9">
        <f t="shared" si="20"/>
        <v>10.881825726388399</v>
      </c>
      <c r="I46" s="9">
        <f t="shared" si="21"/>
        <v>284.03182572638838</v>
      </c>
      <c r="J46" s="9">
        <f t="shared" si="22"/>
        <v>6.8283353887151066E-2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201.5749300755858</v>
      </c>
      <c r="O46" s="9">
        <f t="shared" si="41"/>
        <v>69.46545684608347</v>
      </c>
      <c r="P46" s="9">
        <f t="shared" si="25"/>
        <v>4.743334372753738</v>
      </c>
      <c r="Q46" s="12">
        <f t="shared" si="26"/>
        <v>1.1384002494608971</v>
      </c>
      <c r="R46" s="9">
        <f t="shared" si="27"/>
        <v>14.125500000000001</v>
      </c>
      <c r="S46" s="13">
        <f t="shared" si="28"/>
        <v>8.0591855117404493E-2</v>
      </c>
      <c r="T46" s="2">
        <f t="shared" si="29"/>
        <v>0.43</v>
      </c>
      <c r="U46" s="14">
        <f t="shared" si="30"/>
        <v>3.4654497700483934E-2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4.3074497700483931E-2</v>
      </c>
      <c r="AR46" s="9">
        <f t="shared" si="35"/>
        <v>136.875</v>
      </c>
      <c r="AS46" s="1">
        <f t="shared" si="36"/>
        <v>0.24</v>
      </c>
      <c r="AT46" s="1">
        <f t="shared" si="37"/>
        <v>531435.83333333337</v>
      </c>
      <c r="AU46" s="1">
        <f t="shared" si="38"/>
        <v>5038267624.2918968</v>
      </c>
    </row>
    <row r="47" spans="1:48" x14ac:dyDescent="0.15">
      <c r="C47" s="7">
        <v>5</v>
      </c>
      <c r="D47" s="7">
        <f t="shared" si="39"/>
        <v>12.5476279099971</v>
      </c>
      <c r="E47" s="10">
        <f t="shared" si="40"/>
        <v>10.881825726388399</v>
      </c>
      <c r="F47" s="7" t="s">
        <v>85</v>
      </c>
      <c r="G47" s="1">
        <v>6</v>
      </c>
      <c r="H47" s="9">
        <f t="shared" si="20"/>
        <v>12.5476279099971</v>
      </c>
      <c r="I47" s="9">
        <f t="shared" si="21"/>
        <v>285.6976279099971</v>
      </c>
      <c r="J47" s="9">
        <f t="shared" si="22"/>
        <v>8.3391323770879003E-2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123.57837247332975</v>
      </c>
      <c r="P47" s="9">
        <f t="shared" si="25"/>
        <v>10.305364070001723</v>
      </c>
      <c r="Q47" s="12">
        <f t="shared" si="26"/>
        <v>2.4732873768004136</v>
      </c>
      <c r="R47" s="9">
        <f t="shared" si="27"/>
        <v>14.125500000000001</v>
      </c>
      <c r="S47" s="13">
        <f t="shared" si="28"/>
        <v>0.17509379326752422</v>
      </c>
      <c r="T47" s="2">
        <f t="shared" si="29"/>
        <v>0.43</v>
      </c>
      <c r="U47" s="14">
        <f t="shared" si="30"/>
        <v>7.5290331105035413E-2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8.3710331105035424E-2</v>
      </c>
      <c r="AR47" s="9">
        <f t="shared" si="35"/>
        <v>136.875</v>
      </c>
      <c r="AS47" s="1">
        <f t="shared" si="36"/>
        <v>0.24</v>
      </c>
      <c r="AT47" s="1">
        <f t="shared" si="37"/>
        <v>531435.83333333337</v>
      </c>
      <c r="AU47" s="1">
        <f t="shared" si="38"/>
        <v>9791293538.8801212</v>
      </c>
    </row>
    <row r="48" spans="1:48" x14ac:dyDescent="0.15">
      <c r="C48" s="7">
        <v>6</v>
      </c>
      <c r="D48" s="7">
        <f t="shared" si="39"/>
        <v>21.7886332095154</v>
      </c>
      <c r="E48" s="10">
        <f t="shared" si="40"/>
        <v>12.5476279099971</v>
      </c>
      <c r="F48" s="7" t="s">
        <v>83</v>
      </c>
      <c r="G48" s="1">
        <v>7</v>
      </c>
      <c r="H48" s="9">
        <f t="shared" si="20"/>
        <v>21.7886332095154</v>
      </c>
      <c r="I48" s="9">
        <f t="shared" si="21"/>
        <v>294.93863320951539</v>
      </c>
      <c r="J48" s="9">
        <f t="shared" si="22"/>
        <v>0.24258712316297604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172.12925840332801</v>
      </c>
      <c r="P48" s="9">
        <f t="shared" si="25"/>
        <v>41.756341608239858</v>
      </c>
      <c r="Q48" s="12">
        <f t="shared" si="26"/>
        <v>10.021521985977566</v>
      </c>
      <c r="R48" s="9">
        <f t="shared" si="27"/>
        <v>14.125500000000001</v>
      </c>
      <c r="S48" s="13">
        <f t="shared" si="28"/>
        <v>0.7094631684526258</v>
      </c>
      <c r="T48" s="2">
        <f t="shared" si="29"/>
        <v>0.43</v>
      </c>
      <c r="U48" s="14">
        <f t="shared" si="30"/>
        <v>0.30506916243462912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0.32066916243462912</v>
      </c>
      <c r="AR48" s="9">
        <f t="shared" si="35"/>
        <v>136.875</v>
      </c>
      <c r="AS48" s="1">
        <f t="shared" si="36"/>
        <v>0.24</v>
      </c>
      <c r="AT48" s="1">
        <f t="shared" si="37"/>
        <v>531435.83333333337</v>
      </c>
      <c r="AU48" s="1">
        <f t="shared" si="38"/>
        <v>37507507816.743279</v>
      </c>
    </row>
    <row r="49" spans="1:48" x14ac:dyDescent="0.15">
      <c r="C49" s="7">
        <v>7</v>
      </c>
      <c r="D49" s="7">
        <f t="shared" si="39"/>
        <v>22.989703063254701</v>
      </c>
      <c r="E49" s="10">
        <f t="shared" si="40"/>
        <v>21.7886332095154</v>
      </c>
      <c r="F49" s="7" t="s">
        <v>83</v>
      </c>
      <c r="G49" s="1">
        <v>8</v>
      </c>
      <c r="H49" s="9">
        <f t="shared" si="20"/>
        <v>22.989703063254701</v>
      </c>
      <c r="I49" s="9">
        <f t="shared" si="21"/>
        <v>296.13970306325467</v>
      </c>
      <c r="J49" s="9">
        <f t="shared" si="22"/>
        <v>0.27734251441639651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189.22916679508816</v>
      </c>
      <c r="P49" s="9">
        <f t="shared" si="25"/>
        <v>52.481292919869439</v>
      </c>
      <c r="Q49" s="12">
        <f t="shared" si="26"/>
        <v>12.595510300768664</v>
      </c>
      <c r="R49" s="9">
        <f t="shared" si="27"/>
        <v>14.125500000000001</v>
      </c>
      <c r="S49" s="13">
        <f t="shared" si="28"/>
        <v>0.89168597931178817</v>
      </c>
      <c r="T49" s="2">
        <f t="shared" si="29"/>
        <v>0.43</v>
      </c>
      <c r="U49" s="14">
        <f t="shared" si="30"/>
        <v>0.38342497110406892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0.39902497110406893</v>
      </c>
      <c r="AR49" s="9">
        <f t="shared" si="35"/>
        <v>136.875</v>
      </c>
      <c r="AS49" s="1">
        <f t="shared" si="36"/>
        <v>0.24</v>
      </c>
      <c r="AT49" s="1">
        <f t="shared" si="37"/>
        <v>531435.83333333337</v>
      </c>
      <c r="AU49" s="1">
        <f t="shared" si="38"/>
        <v>46672502304.653778</v>
      </c>
    </row>
    <row r="50" spans="1:48" x14ac:dyDescent="0.15">
      <c r="C50" s="7">
        <v>8</v>
      </c>
      <c r="D50" s="7">
        <f t="shared" si="39"/>
        <v>22.973790419568999</v>
      </c>
      <c r="E50" s="10">
        <f t="shared" si="40"/>
        <v>22.989703063254701</v>
      </c>
      <c r="F50" s="7" t="s">
        <v>83</v>
      </c>
      <c r="G50" s="1">
        <v>9</v>
      </c>
      <c r="H50" s="9">
        <f t="shared" si="20"/>
        <v>22.973790419568999</v>
      </c>
      <c r="I50" s="9">
        <f t="shared" si="21"/>
        <v>296.12379041956899</v>
      </c>
      <c r="J50" s="9">
        <f t="shared" si="22"/>
        <v>0.27685293740703931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195.60412387521873</v>
      </c>
      <c r="P50" s="9">
        <f t="shared" si="25"/>
        <v>54.153576263784693</v>
      </c>
      <c r="Q50" s="12">
        <f t="shared" si="26"/>
        <v>12.996858303308326</v>
      </c>
      <c r="R50" s="9">
        <f t="shared" si="27"/>
        <v>14.125500000000001</v>
      </c>
      <c r="S50" s="13">
        <f t="shared" si="28"/>
        <v>0.92009899142036211</v>
      </c>
      <c r="T50" s="2">
        <f t="shared" si="29"/>
        <v>0.43</v>
      </c>
      <c r="U50" s="14">
        <f t="shared" si="30"/>
        <v>0.39564256631075573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0.41124256631075573</v>
      </c>
      <c r="AR50" s="9">
        <f t="shared" si="35"/>
        <v>136.875</v>
      </c>
      <c r="AS50" s="1">
        <f t="shared" si="36"/>
        <v>0.24</v>
      </c>
      <c r="AT50" s="1">
        <f t="shared" si="37"/>
        <v>531435.83333333337</v>
      </c>
      <c r="AU50" s="1">
        <f t="shared" si="38"/>
        <v>48101550062.902214</v>
      </c>
    </row>
    <row r="51" spans="1:48" x14ac:dyDescent="0.15">
      <c r="C51" s="7">
        <v>9</v>
      </c>
      <c r="D51" s="7">
        <f t="shared" si="39"/>
        <v>18.7394982608512</v>
      </c>
      <c r="E51" s="10">
        <f t="shared" si="40"/>
        <v>22.973790419568999</v>
      </c>
      <c r="F51" s="7" t="s">
        <v>83</v>
      </c>
      <c r="G51" s="1">
        <v>10</v>
      </c>
      <c r="H51" s="9">
        <f t="shared" si="20"/>
        <v>18.7394982608512</v>
      </c>
      <c r="I51" s="9">
        <f t="shared" si="21"/>
        <v>291.88949826085116</v>
      </c>
      <c r="J51" s="9">
        <f t="shared" si="22"/>
        <v>0.17182926713228167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200.30679761143406</v>
      </c>
      <c r="P51" s="9">
        <f t="shared" si="25"/>
        <v>34.418570235186984</v>
      </c>
      <c r="Q51" s="12">
        <f t="shared" si="26"/>
        <v>8.2604568564448755</v>
      </c>
      <c r="R51" s="9">
        <f t="shared" si="27"/>
        <v>14.125500000000001</v>
      </c>
      <c r="S51" s="13">
        <f t="shared" si="28"/>
        <v>0.5847904043357669</v>
      </c>
      <c r="T51" s="2">
        <f t="shared" si="29"/>
        <v>0.43</v>
      </c>
      <c r="U51" s="14">
        <f t="shared" si="30"/>
        <v>0.25145987386437979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0.26705987386437979</v>
      </c>
      <c r="AR51" s="9">
        <f t="shared" si="35"/>
        <v>136.875</v>
      </c>
      <c r="AS51" s="1">
        <f t="shared" si="36"/>
        <v>0.24</v>
      </c>
      <c r="AT51" s="1">
        <f t="shared" si="37"/>
        <v>531435.83333333337</v>
      </c>
      <c r="AU51" s="1">
        <f t="shared" si="38"/>
        <v>31237023948.471161</v>
      </c>
    </row>
    <row r="52" spans="1:48" x14ac:dyDescent="0.15">
      <c r="C52" s="7">
        <v>10</v>
      </c>
      <c r="D52" s="7">
        <f t="shared" si="39"/>
        <v>15.1052209533501</v>
      </c>
      <c r="E52" s="10">
        <f t="shared" si="40"/>
        <v>18.7394982608512</v>
      </c>
      <c r="F52" s="7" t="s">
        <v>83</v>
      </c>
      <c r="G52" s="1">
        <v>11</v>
      </c>
      <c r="H52" s="9">
        <f t="shared" si="20"/>
        <v>15.1052209533501</v>
      </c>
      <c r="I52" s="9">
        <f t="shared" si="21"/>
        <v>288.25522095335009</v>
      </c>
      <c r="J52" s="9">
        <f t="shared" si="22"/>
        <v>0.11283555156863775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157.59381600743473</v>
      </c>
      <c r="O52" s="9">
        <f t="shared" si="41"/>
        <v>67.150661368812365</v>
      </c>
      <c r="P52" s="9">
        <f t="shared" si="25"/>
        <v>7.5769819137487584</v>
      </c>
      <c r="Q52" s="12">
        <f t="shared" si="26"/>
        <v>1.818475659299702</v>
      </c>
      <c r="R52" s="9">
        <f t="shared" si="27"/>
        <v>14.125500000000001</v>
      </c>
      <c r="S52" s="13">
        <f t="shared" si="28"/>
        <v>0.12873708253157071</v>
      </c>
      <c r="T52" s="2">
        <f t="shared" si="29"/>
        <v>0.43</v>
      </c>
      <c r="U52" s="14">
        <f t="shared" si="30"/>
        <v>5.53569454885754E-2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6.3776945488575404E-2</v>
      </c>
      <c r="AR52" s="9">
        <f t="shared" si="35"/>
        <v>136.875</v>
      </c>
      <c r="AS52" s="1">
        <f t="shared" si="36"/>
        <v>0.24</v>
      </c>
      <c r="AT52" s="1">
        <f t="shared" si="37"/>
        <v>531435.83333333337</v>
      </c>
      <c r="AU52" s="1">
        <f t="shared" si="38"/>
        <v>7459757786.7450933</v>
      </c>
    </row>
    <row r="53" spans="1:48" x14ac:dyDescent="0.15">
      <c r="C53" s="7">
        <v>11</v>
      </c>
      <c r="D53" s="7">
        <f t="shared" si="39"/>
        <v>9.6935391255481793</v>
      </c>
      <c r="E53" s="10">
        <f t="shared" si="40"/>
        <v>15.1052209533501</v>
      </c>
      <c r="F53" s="7" t="s">
        <v>85</v>
      </c>
      <c r="G53" s="1">
        <v>12</v>
      </c>
      <c r="H53" s="9">
        <f t="shared" si="20"/>
        <v>9.6935391255481793</v>
      </c>
      <c r="I53" s="9">
        <f t="shared" si="21"/>
        <v>282.84353912554815</v>
      </c>
      <c r="J53" s="9">
        <f t="shared" si="22"/>
        <v>5.9124519578599127E-2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118.42992945506361</v>
      </c>
      <c r="P53" s="9">
        <f t="shared" si="25"/>
        <v>7.002112682758022</v>
      </c>
      <c r="Q53" s="12">
        <f t="shared" si="26"/>
        <v>1.6805070438619252</v>
      </c>
      <c r="R53" s="9">
        <f t="shared" si="27"/>
        <v>14.125500000000001</v>
      </c>
      <c r="S53" s="13">
        <f t="shared" si="28"/>
        <v>0.11896973868974019</v>
      </c>
      <c r="T53" s="2">
        <f t="shared" si="29"/>
        <v>0.43</v>
      </c>
      <c r="U53" s="14">
        <f t="shared" si="30"/>
        <v>5.1156987636588283E-2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5.957698763658828E-2</v>
      </c>
      <c r="AR53" s="9">
        <f t="shared" si="35"/>
        <v>136.875</v>
      </c>
      <c r="AS53" s="1">
        <f t="shared" si="36"/>
        <v>0.24</v>
      </c>
      <c r="AT53" s="1">
        <f t="shared" si="37"/>
        <v>531435.83333333337</v>
      </c>
      <c r="AU53" s="1">
        <f t="shared" si="38"/>
        <v>6968503963.7476511</v>
      </c>
      <c r="AV53" s="1">
        <f>SUM(AU42:AU53)</f>
        <v>216576286498.56329</v>
      </c>
    </row>
    <row r="54" spans="1:48" x14ac:dyDescent="0.15">
      <c r="C54" s="7">
        <v>12</v>
      </c>
      <c r="D54" s="7">
        <f t="shared" si="39"/>
        <v>6.5993216370171499</v>
      </c>
      <c r="E54" s="10">
        <f t="shared" si="40"/>
        <v>9.6935391255481793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5.7115948426774201</v>
      </c>
      <c r="E58" s="7"/>
      <c r="F58" s="7"/>
      <c r="G58" s="1">
        <v>1</v>
      </c>
      <c r="H58" s="9">
        <f t="shared" ref="H58:H69" si="42">E59</f>
        <v>5.7115948426774201</v>
      </c>
      <c r="I58" s="9">
        <f t="shared" ref="I58:I69" si="43">H58+273.15</f>
        <v>278.86159484267739</v>
      </c>
      <c r="J58" s="9">
        <f t="shared" ref="J58:J69" si="44">EXP(($C$15*(I58-$C$13))/($C$16*I58*$C$13))</f>
        <v>3.6164803145188607E-2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3.6080418604516502E-3</v>
      </c>
      <c r="Q58" s="12">
        <f t="shared" ref="Q58:Q69" si="48">P58*$B$60</f>
        <v>6.8552795348581354E-4</v>
      </c>
      <c r="R58" s="9">
        <f t="shared" ref="R58:R69" si="49">L58*$B$60</f>
        <v>1.8955666666666669E-2</v>
      </c>
      <c r="S58" s="13">
        <f t="shared" ref="S58:S69" si="50">Q58/R58</f>
        <v>3.6164803145188607E-2</v>
      </c>
      <c r="T58" s="2">
        <f t="shared" ref="T58:T69" si="51">$B$59/100</f>
        <v>0.01</v>
      </c>
      <c r="U58" s="14">
        <f t="shared" ref="U58:U69" si="52">S58*T58</f>
        <v>3.6164803145188608E-4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1.2361648031451886E-2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583406.66666666663</v>
      </c>
      <c r="AU58" s="1">
        <f t="shared" ref="AU58:AU69" si="59">AT58*10000*AS58*0.67*AR58*AQ58</f>
        <v>91592861.5020082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2.5331986880436999</v>
      </c>
      <c r="E59" s="10">
        <f t="shared" ref="E59:E70" si="61">D58</f>
        <v>5.7115948426774201</v>
      </c>
      <c r="F59" s="7" t="s">
        <v>83</v>
      </c>
      <c r="G59" s="1">
        <v>2</v>
      </c>
      <c r="H59" s="9">
        <f t="shared" si="42"/>
        <v>2.5331986880436999</v>
      </c>
      <c r="I59" s="9">
        <f t="shared" si="43"/>
        <v>275.68319868804366</v>
      </c>
      <c r="J59" s="9">
        <f t="shared" si="44"/>
        <v>2.418014313979738E-2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0.19592529147288168</v>
      </c>
      <c r="P59" s="9">
        <f t="shared" si="47"/>
        <v>4.7375015925208023E-3</v>
      </c>
      <c r="Q59" s="12">
        <f t="shared" si="48"/>
        <v>9.0012530257895245E-4</v>
      </c>
      <c r="R59" s="9">
        <f t="shared" si="49"/>
        <v>1.8955666666666669E-2</v>
      </c>
      <c r="S59" s="13">
        <f t="shared" si="50"/>
        <v>4.7485816162921503E-2</v>
      </c>
      <c r="T59" s="2">
        <f t="shared" si="51"/>
        <v>0.01</v>
      </c>
      <c r="U59" s="14">
        <f t="shared" si="52"/>
        <v>4.7485816162921504E-4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1.2474858161629215E-2</v>
      </c>
      <c r="AR59" s="9">
        <f t="shared" si="56"/>
        <v>9.9766666666666666</v>
      </c>
      <c r="AS59" s="1">
        <f t="shared" si="57"/>
        <v>0.19</v>
      </c>
      <c r="AT59" s="1">
        <f t="shared" si="58"/>
        <v>583406.66666666663</v>
      </c>
      <c r="AU59" s="1">
        <f t="shared" si="59"/>
        <v>92431684.913544744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5.8502311040605504</v>
      </c>
      <c r="E60" s="10">
        <f t="shared" si="61"/>
        <v>2.5331986880436999</v>
      </c>
      <c r="F60" s="7" t="s">
        <v>83</v>
      </c>
      <c r="G60" s="1">
        <v>3</v>
      </c>
      <c r="H60" s="9">
        <f t="shared" si="42"/>
        <v>5.8502311040605504</v>
      </c>
      <c r="I60" s="9">
        <f t="shared" si="43"/>
        <v>279.0002311040605</v>
      </c>
      <c r="J60" s="9">
        <f t="shared" si="44"/>
        <v>3.6797737091463743E-2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0.29095445654702756</v>
      </c>
      <c r="P60" s="9">
        <f t="shared" si="47"/>
        <v>1.0706465597607233E-2</v>
      </c>
      <c r="Q60" s="12">
        <f t="shared" si="48"/>
        <v>2.0342284635453743E-3</v>
      </c>
      <c r="R60" s="9">
        <f t="shared" si="49"/>
        <v>1.8955666666666669E-2</v>
      </c>
      <c r="S60" s="13">
        <f t="shared" si="50"/>
        <v>0.10731505777755328</v>
      </c>
      <c r="T60" s="2">
        <f t="shared" si="51"/>
        <v>0.01</v>
      </c>
      <c r="U60" s="14">
        <f t="shared" si="52"/>
        <v>1.0731505777755329E-3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1.3073150577775533E-2</v>
      </c>
      <c r="AR60" s="9">
        <f t="shared" si="56"/>
        <v>9.9766666666666666</v>
      </c>
      <c r="AS60" s="1">
        <f t="shared" si="57"/>
        <v>0.19</v>
      </c>
      <c r="AT60" s="1">
        <f t="shared" si="58"/>
        <v>583406.66666666663</v>
      </c>
      <c r="AU60" s="1">
        <f t="shared" si="59"/>
        <v>96864695.323674917</v>
      </c>
    </row>
    <row r="61" spans="1:48" x14ac:dyDescent="0.15">
      <c r="C61" s="7">
        <v>3</v>
      </c>
      <c r="D61" s="7">
        <f t="shared" si="60"/>
        <v>8.8796313139987504</v>
      </c>
      <c r="E61" s="10">
        <f t="shared" si="61"/>
        <v>5.8502311040605504</v>
      </c>
      <c r="F61" s="7" t="s">
        <v>83</v>
      </c>
      <c r="G61" s="1">
        <v>4</v>
      </c>
      <c r="H61" s="9">
        <f t="shared" si="42"/>
        <v>8.8796313139987504</v>
      </c>
      <c r="I61" s="9">
        <f t="shared" si="43"/>
        <v>282.02963131399872</v>
      </c>
      <c r="J61" s="9">
        <f t="shared" si="44"/>
        <v>5.3533081807030362E-2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0.38001465761608699</v>
      </c>
      <c r="P61" s="9">
        <f t="shared" si="47"/>
        <v>2.0343355754032618E-2</v>
      </c>
      <c r="Q61" s="12">
        <f t="shared" si="48"/>
        <v>3.8652375932661976E-3</v>
      </c>
      <c r="R61" s="9">
        <f t="shared" si="49"/>
        <v>1.8955666666666669E-2</v>
      </c>
      <c r="S61" s="13">
        <f t="shared" si="50"/>
        <v>0.20390934601435967</v>
      </c>
      <c r="T61" s="2">
        <f t="shared" si="51"/>
        <v>0.01</v>
      </c>
      <c r="U61" s="14">
        <f t="shared" si="52"/>
        <v>2.0390934601435969E-3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1.4039093460143598E-2</v>
      </c>
      <c r="AR61" s="9">
        <f t="shared" si="56"/>
        <v>9.9766666666666666</v>
      </c>
      <c r="AS61" s="1">
        <f t="shared" si="57"/>
        <v>0.19</v>
      </c>
      <c r="AT61" s="1">
        <f t="shared" si="58"/>
        <v>583406.66666666663</v>
      </c>
      <c r="AU61" s="1">
        <f t="shared" si="59"/>
        <v>104021788.97481954</v>
      </c>
    </row>
    <row r="62" spans="1:48" x14ac:dyDescent="0.15">
      <c r="C62" s="7">
        <v>4</v>
      </c>
      <c r="D62" s="7">
        <f t="shared" si="60"/>
        <v>10.881825726388399</v>
      </c>
      <c r="E62" s="10">
        <f t="shared" si="61"/>
        <v>8.8796313139987504</v>
      </c>
      <c r="F62" s="7" t="s">
        <v>83</v>
      </c>
      <c r="G62" s="1">
        <v>5</v>
      </c>
      <c r="H62" s="9">
        <f t="shared" si="42"/>
        <v>10.881825726388399</v>
      </c>
      <c r="I62" s="9">
        <f t="shared" si="43"/>
        <v>284.03182572638838</v>
      </c>
      <c r="J62" s="9">
        <f t="shared" si="44"/>
        <v>6.8283353887151066E-2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0.34168773676895164</v>
      </c>
      <c r="O62" s="9">
        <f t="shared" si="62"/>
        <v>0.1177502317597694</v>
      </c>
      <c r="P62" s="9">
        <f t="shared" si="47"/>
        <v>8.0403807455463883E-3</v>
      </c>
      <c r="Q62" s="12">
        <f t="shared" si="48"/>
        <v>1.5276723416538138E-3</v>
      </c>
      <c r="R62" s="9">
        <f t="shared" si="49"/>
        <v>1.8955666666666669E-2</v>
      </c>
      <c r="S62" s="13">
        <f t="shared" si="50"/>
        <v>8.0591855117404493E-2</v>
      </c>
      <c r="T62" s="2">
        <f t="shared" si="51"/>
        <v>0.01</v>
      </c>
      <c r="U62" s="14">
        <f t="shared" si="52"/>
        <v>8.0591855117404497E-4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1.2805918551174045E-2</v>
      </c>
      <c r="AR62" s="9">
        <f t="shared" si="56"/>
        <v>9.9766666666666666</v>
      </c>
      <c r="AS62" s="1">
        <f t="shared" si="57"/>
        <v>0.19</v>
      </c>
      <c r="AT62" s="1">
        <f t="shared" si="58"/>
        <v>583406.66666666663</v>
      </c>
      <c r="AU62" s="1">
        <f t="shared" si="59"/>
        <v>94884656.259374186</v>
      </c>
    </row>
    <row r="63" spans="1:48" x14ac:dyDescent="0.15">
      <c r="C63" s="7">
        <v>5</v>
      </c>
      <c r="D63" s="7">
        <f t="shared" si="60"/>
        <v>12.5476279099971</v>
      </c>
      <c r="E63" s="10">
        <f t="shared" si="61"/>
        <v>10.881825726388399</v>
      </c>
      <c r="F63" s="7" t="s">
        <v>85</v>
      </c>
      <c r="G63" s="1">
        <v>6</v>
      </c>
      <c r="H63" s="9">
        <f t="shared" si="42"/>
        <v>12.5476279099971</v>
      </c>
      <c r="I63" s="9">
        <f t="shared" si="43"/>
        <v>285.6976279099971</v>
      </c>
      <c r="J63" s="9">
        <f t="shared" si="44"/>
        <v>8.3391323770879003E-2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0.20947651768088968</v>
      </c>
      <c r="P63" s="9">
        <f t="shared" si="47"/>
        <v>1.7468524108323332E-2</v>
      </c>
      <c r="Q63" s="12">
        <f t="shared" si="48"/>
        <v>3.3190195805814331E-3</v>
      </c>
      <c r="R63" s="9">
        <f t="shared" si="49"/>
        <v>1.8955666666666669E-2</v>
      </c>
      <c r="S63" s="13">
        <f t="shared" si="50"/>
        <v>0.17509379326752419</v>
      </c>
      <c r="T63" s="2">
        <f t="shared" si="51"/>
        <v>0.01</v>
      </c>
      <c r="U63" s="14">
        <f t="shared" si="52"/>
        <v>1.7509379326752419E-3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1.3750937932675242E-2</v>
      </c>
      <c r="AR63" s="9">
        <f t="shared" si="56"/>
        <v>9.9766666666666666</v>
      </c>
      <c r="AS63" s="1">
        <f t="shared" si="57"/>
        <v>0.19</v>
      </c>
      <c r="AT63" s="1">
        <f t="shared" si="58"/>
        <v>583406.66666666663</v>
      </c>
      <c r="AU63" s="1">
        <f t="shared" si="59"/>
        <v>101886718.53345969</v>
      </c>
    </row>
    <row r="64" spans="1:48" x14ac:dyDescent="0.15">
      <c r="C64" s="7">
        <v>6</v>
      </c>
      <c r="D64" s="7">
        <f t="shared" si="60"/>
        <v>21.7886332095154</v>
      </c>
      <c r="E64" s="10">
        <f t="shared" si="61"/>
        <v>12.5476279099971</v>
      </c>
      <c r="F64" s="7" t="s">
        <v>83</v>
      </c>
      <c r="G64" s="1">
        <v>7</v>
      </c>
      <c r="H64" s="9">
        <f t="shared" si="42"/>
        <v>21.7886332095154</v>
      </c>
      <c r="I64" s="9">
        <f t="shared" si="43"/>
        <v>294.93863320951539</v>
      </c>
      <c r="J64" s="9">
        <f t="shared" si="44"/>
        <v>0.24258712316297604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0.29177466023923304</v>
      </c>
      <c r="P64" s="9">
        <f t="shared" si="47"/>
        <v>7.0780775439290317E-2</v>
      </c>
      <c r="Q64" s="12">
        <f t="shared" si="48"/>
        <v>1.3448347333465161E-2</v>
      </c>
      <c r="R64" s="9">
        <f t="shared" si="49"/>
        <v>1.8955666666666669E-2</v>
      </c>
      <c r="S64" s="13">
        <f t="shared" si="50"/>
        <v>0.70946316845262591</v>
      </c>
      <c r="T64" s="2">
        <f t="shared" si="51"/>
        <v>0.01</v>
      </c>
      <c r="U64" s="14">
        <f t="shared" si="52"/>
        <v>7.0946316845262591E-3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2.7194631684526259E-2</v>
      </c>
      <c r="AR64" s="9">
        <f t="shared" si="56"/>
        <v>9.9766666666666666</v>
      </c>
      <c r="AS64" s="1">
        <f t="shared" si="57"/>
        <v>0.19</v>
      </c>
      <c r="AT64" s="1">
        <f t="shared" si="58"/>
        <v>583406.66666666663</v>
      </c>
      <c r="AU64" s="1">
        <f t="shared" si="59"/>
        <v>201496930.43690282</v>
      </c>
    </row>
    <row r="65" spans="1:48" x14ac:dyDescent="0.15">
      <c r="C65" s="7">
        <v>7</v>
      </c>
      <c r="D65" s="7">
        <f t="shared" si="60"/>
        <v>22.989703063254701</v>
      </c>
      <c r="E65" s="10">
        <f t="shared" si="61"/>
        <v>21.7886332095154</v>
      </c>
      <c r="F65" s="7" t="s">
        <v>83</v>
      </c>
      <c r="G65" s="1">
        <v>8</v>
      </c>
      <c r="H65" s="9">
        <f t="shared" si="42"/>
        <v>22.989703063254701</v>
      </c>
      <c r="I65" s="9">
        <f t="shared" si="43"/>
        <v>296.13970306325467</v>
      </c>
      <c r="J65" s="9">
        <f t="shared" si="44"/>
        <v>0.27734251441639651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0.32076055146660942</v>
      </c>
      <c r="P65" s="9">
        <f t="shared" si="47"/>
        <v>8.8960537869339426E-2</v>
      </c>
      <c r="Q65" s="12">
        <f t="shared" si="48"/>
        <v>1.6902502195174491E-2</v>
      </c>
      <c r="R65" s="9">
        <f t="shared" si="49"/>
        <v>1.8955666666666669E-2</v>
      </c>
      <c r="S65" s="13">
        <f t="shared" si="50"/>
        <v>0.89168597931178828</v>
      </c>
      <c r="T65" s="2">
        <f t="shared" si="51"/>
        <v>0.01</v>
      </c>
      <c r="U65" s="14">
        <f t="shared" si="52"/>
        <v>8.9168597931178831E-3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2.9016859793117883E-2</v>
      </c>
      <c r="AR65" s="9">
        <f t="shared" si="56"/>
        <v>9.9766666666666666</v>
      </c>
      <c r="AS65" s="1">
        <f t="shared" si="57"/>
        <v>0.19</v>
      </c>
      <c r="AT65" s="1">
        <f t="shared" si="58"/>
        <v>583406.66666666663</v>
      </c>
      <c r="AU65" s="1">
        <f t="shared" si="59"/>
        <v>214998616.16283885</v>
      </c>
    </row>
    <row r="66" spans="1:48" x14ac:dyDescent="0.15">
      <c r="C66" s="7">
        <v>8</v>
      </c>
      <c r="D66" s="7">
        <f t="shared" si="60"/>
        <v>22.973790419568999</v>
      </c>
      <c r="E66" s="10">
        <f t="shared" si="61"/>
        <v>22.989703063254701</v>
      </c>
      <c r="F66" s="7" t="s">
        <v>83</v>
      </c>
      <c r="G66" s="1">
        <v>9</v>
      </c>
      <c r="H66" s="9">
        <f t="shared" si="42"/>
        <v>22.973790419568999</v>
      </c>
      <c r="I66" s="9">
        <f t="shared" si="43"/>
        <v>296.12379041956899</v>
      </c>
      <c r="J66" s="9">
        <f t="shared" si="44"/>
        <v>0.27685293740703931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0.33156668026393665</v>
      </c>
      <c r="P66" s="9">
        <f t="shared" si="47"/>
        <v>9.179520937737147E-2</v>
      </c>
      <c r="Q66" s="12">
        <f t="shared" si="48"/>
        <v>1.7441089781700579E-2</v>
      </c>
      <c r="R66" s="9">
        <f t="shared" si="49"/>
        <v>1.8955666666666669E-2</v>
      </c>
      <c r="S66" s="13">
        <f t="shared" si="50"/>
        <v>0.92009899142036211</v>
      </c>
      <c r="T66" s="2">
        <f t="shared" si="51"/>
        <v>0.01</v>
      </c>
      <c r="U66" s="14">
        <f t="shared" si="52"/>
        <v>9.2009899142036205E-3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2.9300989914203622E-2</v>
      </c>
      <c r="AR66" s="9">
        <f t="shared" si="56"/>
        <v>9.9766666666666666</v>
      </c>
      <c r="AS66" s="1">
        <f t="shared" si="57"/>
        <v>0.19</v>
      </c>
      <c r="AT66" s="1">
        <f t="shared" si="58"/>
        <v>583406.66666666663</v>
      </c>
      <c r="AU66" s="1">
        <f t="shared" si="59"/>
        <v>217103860.6062125</v>
      </c>
    </row>
    <row r="67" spans="1:48" x14ac:dyDescent="0.15">
      <c r="C67" s="7">
        <v>9</v>
      </c>
      <c r="D67" s="7">
        <f t="shared" si="60"/>
        <v>18.7394982608512</v>
      </c>
      <c r="E67" s="10">
        <f t="shared" si="61"/>
        <v>22.973790419568999</v>
      </c>
      <c r="F67" s="7" t="s">
        <v>83</v>
      </c>
      <c r="G67" s="1">
        <v>10</v>
      </c>
      <c r="H67" s="9">
        <f t="shared" si="42"/>
        <v>18.7394982608512</v>
      </c>
      <c r="I67" s="9">
        <f t="shared" si="43"/>
        <v>291.88949826085116</v>
      </c>
      <c r="J67" s="9">
        <f t="shared" si="44"/>
        <v>0.17182926713228167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0.33953813755323187</v>
      </c>
      <c r="P67" s="9">
        <f t="shared" si="47"/>
        <v>5.8342589339231678E-2</v>
      </c>
      <c r="Q67" s="12">
        <f t="shared" si="48"/>
        <v>1.1085091974454019E-2</v>
      </c>
      <c r="R67" s="9">
        <f t="shared" si="49"/>
        <v>1.8955666666666669E-2</v>
      </c>
      <c r="S67" s="13">
        <f t="shared" si="50"/>
        <v>0.5847904043357669</v>
      </c>
      <c r="T67" s="2">
        <f t="shared" si="51"/>
        <v>0.01</v>
      </c>
      <c r="U67" s="14">
        <f t="shared" si="52"/>
        <v>5.8479040433576691E-3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2.5947904043357669E-2</v>
      </c>
      <c r="AR67" s="9">
        <f t="shared" si="56"/>
        <v>9.9766666666666666</v>
      </c>
      <c r="AS67" s="1">
        <f t="shared" si="57"/>
        <v>0.19</v>
      </c>
      <c r="AT67" s="1">
        <f t="shared" si="58"/>
        <v>583406.66666666663</v>
      </c>
      <c r="AU67" s="1">
        <f t="shared" si="59"/>
        <v>192259379.59596789</v>
      </c>
    </row>
    <row r="68" spans="1:48" x14ac:dyDescent="0.15">
      <c r="C68" s="7">
        <v>10</v>
      </c>
      <c r="D68" s="7">
        <f t="shared" si="60"/>
        <v>15.1052209533501</v>
      </c>
      <c r="E68" s="10">
        <f t="shared" si="61"/>
        <v>18.7394982608512</v>
      </c>
      <c r="F68" s="7" t="s">
        <v>83</v>
      </c>
      <c r="G68" s="1">
        <v>11</v>
      </c>
      <c r="H68" s="9">
        <f t="shared" si="42"/>
        <v>15.1052209533501</v>
      </c>
      <c r="I68" s="9">
        <f t="shared" si="43"/>
        <v>288.25522095335009</v>
      </c>
      <c r="J68" s="9">
        <f t="shared" si="44"/>
        <v>0.11283555156863775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0.26713577080330014</v>
      </c>
      <c r="O68" s="9">
        <f t="shared" si="62"/>
        <v>0.1138264440773667</v>
      </c>
      <c r="P68" s="9">
        <f t="shared" si="47"/>
        <v>1.2843669600566371E-2</v>
      </c>
      <c r="Q68" s="12">
        <f t="shared" si="48"/>
        <v>2.4402972241076106E-3</v>
      </c>
      <c r="R68" s="9">
        <f t="shared" si="49"/>
        <v>1.8955666666666669E-2</v>
      </c>
      <c r="S68" s="13">
        <f t="shared" si="50"/>
        <v>0.12873708253157071</v>
      </c>
      <c r="T68" s="2">
        <f t="shared" si="51"/>
        <v>0.01</v>
      </c>
      <c r="U68" s="14">
        <f t="shared" si="52"/>
        <v>1.2873708253157072E-3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1.3287370825315708E-2</v>
      </c>
      <c r="AR68" s="9">
        <f t="shared" si="56"/>
        <v>9.9766666666666666</v>
      </c>
      <c r="AS68" s="1">
        <f t="shared" si="57"/>
        <v>0.19</v>
      </c>
      <c r="AT68" s="1">
        <f t="shared" si="58"/>
        <v>583406.66666666663</v>
      </c>
      <c r="AU68" s="1">
        <f t="shared" si="59"/>
        <v>98451946.911323354</v>
      </c>
    </row>
    <row r="69" spans="1:48" x14ac:dyDescent="0.15">
      <c r="C69" s="7">
        <v>11</v>
      </c>
      <c r="D69" s="7">
        <f t="shared" si="60"/>
        <v>9.6935391255481793</v>
      </c>
      <c r="E69" s="10">
        <f t="shared" si="61"/>
        <v>15.1052209533501</v>
      </c>
      <c r="F69" s="7" t="s">
        <v>85</v>
      </c>
      <c r="G69" s="1">
        <v>12</v>
      </c>
      <c r="H69" s="9">
        <f t="shared" si="42"/>
        <v>9.6935391255481793</v>
      </c>
      <c r="I69" s="9">
        <f t="shared" si="43"/>
        <v>282.84353912554815</v>
      </c>
      <c r="J69" s="9">
        <f t="shared" si="44"/>
        <v>5.9124519578599127E-2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0.20074944114346699</v>
      </c>
      <c r="P69" s="9">
        <f t="shared" si="47"/>
        <v>1.1869214263279746E-2</v>
      </c>
      <c r="Q69" s="12">
        <f t="shared" si="48"/>
        <v>2.2551507100231519E-3</v>
      </c>
      <c r="R69" s="9">
        <f t="shared" si="49"/>
        <v>1.8955666666666669E-2</v>
      </c>
      <c r="S69" s="13">
        <f t="shared" si="50"/>
        <v>0.11896973868974017</v>
      </c>
      <c r="T69" s="2">
        <f t="shared" si="51"/>
        <v>0.01</v>
      </c>
      <c r="U69" s="14">
        <f t="shared" si="52"/>
        <v>1.1896973868974017E-3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1.3189697386897401E-2</v>
      </c>
      <c r="AR69" s="9">
        <f t="shared" si="56"/>
        <v>9.9766666666666666</v>
      </c>
      <c r="AS69" s="1">
        <f t="shared" si="57"/>
        <v>0.19</v>
      </c>
      <c r="AT69" s="1">
        <f t="shared" si="58"/>
        <v>583406.66666666663</v>
      </c>
      <c r="AU69" s="1">
        <f t="shared" si="59"/>
        <v>97728241.650122672</v>
      </c>
      <c r="AV69" s="1">
        <f>SUM(AU58:AU69)</f>
        <v>1603721380.8702495</v>
      </c>
    </row>
    <row r="70" spans="1:48" x14ac:dyDescent="0.15">
      <c r="C70" s="7">
        <v>12</v>
      </c>
      <c r="D70" s="7">
        <f t="shared" si="60"/>
        <v>6.5993216370171499</v>
      </c>
      <c r="E70" s="10">
        <f t="shared" si="61"/>
        <v>9.6935391255481793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5.7115948426774201</v>
      </c>
      <c r="E73" s="7"/>
      <c r="F73" s="7"/>
      <c r="G73" s="1">
        <v>1</v>
      </c>
      <c r="H73" s="9">
        <f t="shared" ref="H73:H84" si="63">E74</f>
        <v>5.7115948426774201</v>
      </c>
      <c r="I73" s="9">
        <f t="shared" ref="I73:I84" si="64">H73+273.15</f>
        <v>278.86159484267739</v>
      </c>
      <c r="J73" s="9">
        <f t="shared" ref="J73:J84" si="65">EXP(($C$15*(I73-$C$13))/($C$16*I73*$C$13))</f>
        <v>3.6164803145188607E-2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3.9600459443981531E-3</v>
      </c>
      <c r="Q73" s="12">
        <f t="shared" ref="Q73:Q84" si="69">P73*$B$75</f>
        <v>7.1280826999166758E-4</v>
      </c>
      <c r="R73" s="9">
        <f t="shared" ref="R73:R84" si="70">L73*$B$75</f>
        <v>1.9710000000000002E-2</v>
      </c>
      <c r="S73" s="13">
        <f t="shared" ref="S73:S84" si="71">Q73/R73</f>
        <v>3.6164803145188613E-2</v>
      </c>
      <c r="T73" s="2">
        <f t="shared" ref="T73:T84" si="72">$B$74/100</f>
        <v>0.01</v>
      </c>
      <c r="U73" s="14">
        <f t="shared" ref="U73:U84" si="73">S73*T73</f>
        <v>3.6164803145188613E-4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1.2961648031451885E-2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88226.666666666672</v>
      </c>
      <c r="AU73" s="1">
        <f t="shared" ref="AU73:AU84" si="80">AT73*10000*AS73*0.67*AR73*AQ73</f>
        <v>15101549.913346447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2.5331986880436999</v>
      </c>
      <c r="E74" s="10">
        <f t="shared" ref="E74:E85" si="82">D73</f>
        <v>5.7115948426774201</v>
      </c>
      <c r="F74" s="7" t="s">
        <v>83</v>
      </c>
      <c r="G74" s="1">
        <v>2</v>
      </c>
      <c r="H74" s="9">
        <f t="shared" si="63"/>
        <v>2.5331986880436999</v>
      </c>
      <c r="I74" s="9">
        <f t="shared" si="64"/>
        <v>275.68319868804366</v>
      </c>
      <c r="J74" s="9">
        <f t="shared" si="65"/>
        <v>2.418014313979738E-2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0.21503995405560186</v>
      </c>
      <c r="P74" s="9">
        <f t="shared" si="68"/>
        <v>5.1996968698399051E-3</v>
      </c>
      <c r="Q74" s="12">
        <f t="shared" si="69"/>
        <v>9.3594543657118294E-4</v>
      </c>
      <c r="R74" s="9">
        <f t="shared" si="70"/>
        <v>1.9710000000000002E-2</v>
      </c>
      <c r="S74" s="13">
        <f t="shared" si="71"/>
        <v>4.7485816162921503E-2</v>
      </c>
      <c r="T74" s="2">
        <f t="shared" si="72"/>
        <v>0.01</v>
      </c>
      <c r="U74" s="14">
        <f t="shared" si="73"/>
        <v>4.7485816162921504E-4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1.3074858161629215E-2</v>
      </c>
      <c r="AR74" s="9">
        <f t="shared" si="77"/>
        <v>10.950000000000001</v>
      </c>
      <c r="AS74" s="1">
        <f t="shared" si="78"/>
        <v>0.18</v>
      </c>
      <c r="AT74" s="1">
        <f t="shared" si="79"/>
        <v>88226.666666666672</v>
      </c>
      <c r="AU74" s="1">
        <f t="shared" si="80"/>
        <v>15233450.457738709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5.8502311040605504</v>
      </c>
      <c r="E75" s="10">
        <f t="shared" si="82"/>
        <v>2.5331986880436999</v>
      </c>
      <c r="F75" s="7" t="s">
        <v>83</v>
      </c>
      <c r="G75" s="1">
        <v>3</v>
      </c>
      <c r="H75" s="9">
        <f t="shared" si="63"/>
        <v>5.8502311040605504</v>
      </c>
      <c r="I75" s="9">
        <f t="shared" si="64"/>
        <v>279.0002311040605</v>
      </c>
      <c r="J75" s="9">
        <f t="shared" si="65"/>
        <v>3.6797737091463743E-2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0.31934025718576198</v>
      </c>
      <c r="P75" s="9">
        <f t="shared" si="68"/>
        <v>1.1750998826642085E-2</v>
      </c>
      <c r="Q75" s="12">
        <f t="shared" si="69"/>
        <v>2.1151797887955753E-3</v>
      </c>
      <c r="R75" s="9">
        <f t="shared" si="70"/>
        <v>1.9710000000000002E-2</v>
      </c>
      <c r="S75" s="13">
        <f t="shared" si="71"/>
        <v>0.10731505777755328</v>
      </c>
      <c r="T75" s="2">
        <f t="shared" si="72"/>
        <v>0.01</v>
      </c>
      <c r="U75" s="14">
        <f t="shared" si="73"/>
        <v>1.0731505777755329E-3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1.3673150577775533E-2</v>
      </c>
      <c r="AR75" s="9">
        <f t="shared" si="77"/>
        <v>10.950000000000001</v>
      </c>
      <c r="AS75" s="1">
        <f t="shared" si="78"/>
        <v>0.18</v>
      </c>
      <c r="AT75" s="1">
        <f t="shared" si="79"/>
        <v>88226.666666666672</v>
      </c>
      <c r="AU75" s="1">
        <f t="shared" si="80"/>
        <v>15930517.895713123</v>
      </c>
    </row>
    <row r="76" spans="1:48" x14ac:dyDescent="0.15">
      <c r="C76" s="7">
        <v>3</v>
      </c>
      <c r="D76" s="7">
        <f t="shared" si="81"/>
        <v>8.8796313139987504</v>
      </c>
      <c r="E76" s="10">
        <f t="shared" si="82"/>
        <v>5.8502311040605504</v>
      </c>
      <c r="F76" s="7" t="s">
        <v>83</v>
      </c>
      <c r="G76" s="1">
        <v>4</v>
      </c>
      <c r="H76" s="9">
        <f t="shared" si="63"/>
        <v>8.8796313139987504</v>
      </c>
      <c r="I76" s="9">
        <f t="shared" si="64"/>
        <v>282.02963131399872</v>
      </c>
      <c r="J76" s="9">
        <f t="shared" si="65"/>
        <v>5.3533081807030362E-2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0.41708925835911992</v>
      </c>
      <c r="P76" s="9">
        <f t="shared" si="68"/>
        <v>2.232807338857239E-2</v>
      </c>
      <c r="Q76" s="12">
        <f t="shared" si="69"/>
        <v>4.0190532099430298E-3</v>
      </c>
      <c r="R76" s="9">
        <f t="shared" si="70"/>
        <v>1.9710000000000002E-2</v>
      </c>
      <c r="S76" s="13">
        <f t="shared" si="71"/>
        <v>0.2039093460143597</v>
      </c>
      <c r="T76" s="2">
        <f t="shared" si="72"/>
        <v>0.01</v>
      </c>
      <c r="U76" s="14">
        <f t="shared" si="73"/>
        <v>2.0390934601435969E-3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1.4639093460143597E-2</v>
      </c>
      <c r="AR76" s="9">
        <f t="shared" si="77"/>
        <v>10.950000000000001</v>
      </c>
      <c r="AS76" s="1">
        <f t="shared" si="78"/>
        <v>0.18</v>
      </c>
      <c r="AT76" s="1">
        <f t="shared" si="79"/>
        <v>88226.666666666672</v>
      </c>
      <c r="AU76" s="1">
        <f t="shared" si="80"/>
        <v>17055933.01392391</v>
      </c>
    </row>
    <row r="77" spans="1:48" x14ac:dyDescent="0.15">
      <c r="C77" s="7">
        <v>4</v>
      </c>
      <c r="D77" s="7">
        <f t="shared" si="81"/>
        <v>10.881825726388399</v>
      </c>
      <c r="E77" s="10">
        <f t="shared" si="82"/>
        <v>8.8796313139987504</v>
      </c>
      <c r="F77" s="7" t="s">
        <v>83</v>
      </c>
      <c r="G77" s="1">
        <v>5</v>
      </c>
      <c r="H77" s="9">
        <f t="shared" si="63"/>
        <v>10.881825726388399</v>
      </c>
      <c r="I77" s="9">
        <f t="shared" si="64"/>
        <v>284.03182572638838</v>
      </c>
      <c r="J77" s="9">
        <f t="shared" si="65"/>
        <v>6.8283353887151066E-2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0.37502312572202018</v>
      </c>
      <c r="O77" s="9">
        <f t="shared" si="83"/>
        <v>0.12923805924852744</v>
      </c>
      <c r="P77" s="9">
        <f t="shared" si="68"/>
        <v>8.824808135355796E-3</v>
      </c>
      <c r="Q77" s="12">
        <f t="shared" si="69"/>
        <v>1.5884654643640432E-3</v>
      </c>
      <c r="R77" s="9">
        <f t="shared" si="70"/>
        <v>1.9710000000000002E-2</v>
      </c>
      <c r="S77" s="13">
        <f t="shared" si="71"/>
        <v>8.0591855117404521E-2</v>
      </c>
      <c r="T77" s="2">
        <f t="shared" si="72"/>
        <v>0.01</v>
      </c>
      <c r="U77" s="14">
        <f t="shared" si="73"/>
        <v>8.0591855117404518E-4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1.3405918551174045E-2</v>
      </c>
      <c r="AR77" s="9">
        <f t="shared" si="77"/>
        <v>10.950000000000001</v>
      </c>
      <c r="AS77" s="1">
        <f t="shared" si="78"/>
        <v>0.18</v>
      </c>
      <c r="AT77" s="1">
        <f t="shared" si="79"/>
        <v>88226.666666666672</v>
      </c>
      <c r="AU77" s="1">
        <f t="shared" si="80"/>
        <v>15619167.226540921</v>
      </c>
    </row>
    <row r="78" spans="1:48" x14ac:dyDescent="0.15">
      <c r="C78" s="7">
        <v>5</v>
      </c>
      <c r="D78" s="7">
        <f t="shared" si="81"/>
        <v>12.5476279099971</v>
      </c>
      <c r="E78" s="10">
        <f t="shared" si="82"/>
        <v>10.881825726388399</v>
      </c>
      <c r="F78" s="7" t="s">
        <v>85</v>
      </c>
      <c r="G78" s="1">
        <v>6</v>
      </c>
      <c r="H78" s="9">
        <f t="shared" si="63"/>
        <v>12.5476279099971</v>
      </c>
      <c r="I78" s="9">
        <f t="shared" si="64"/>
        <v>285.6976279099971</v>
      </c>
      <c r="J78" s="9">
        <f t="shared" si="65"/>
        <v>8.3391323770879003E-2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0.22991325111317165</v>
      </c>
      <c r="P78" s="9">
        <f t="shared" si="68"/>
        <v>1.9172770362793905E-2</v>
      </c>
      <c r="Q78" s="12">
        <f t="shared" si="69"/>
        <v>3.4510986653029027E-3</v>
      </c>
      <c r="R78" s="9">
        <f t="shared" si="70"/>
        <v>1.9710000000000002E-2</v>
      </c>
      <c r="S78" s="13">
        <f t="shared" si="71"/>
        <v>0.17509379326752422</v>
      </c>
      <c r="T78" s="2">
        <f t="shared" si="72"/>
        <v>0.01</v>
      </c>
      <c r="U78" s="14">
        <f t="shared" si="73"/>
        <v>1.7509379326752423E-3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1.4350937932675242E-2</v>
      </c>
      <c r="AR78" s="9">
        <f t="shared" si="77"/>
        <v>10.950000000000001</v>
      </c>
      <c r="AS78" s="1">
        <f t="shared" si="78"/>
        <v>0.18</v>
      </c>
      <c r="AT78" s="1">
        <f t="shared" si="79"/>
        <v>88226.666666666672</v>
      </c>
      <c r="AU78" s="1">
        <f t="shared" si="80"/>
        <v>16720204.480768964</v>
      </c>
    </row>
    <row r="79" spans="1:48" x14ac:dyDescent="0.15">
      <c r="C79" s="7">
        <v>6</v>
      </c>
      <c r="D79" s="7">
        <f t="shared" si="81"/>
        <v>21.7886332095154</v>
      </c>
      <c r="E79" s="10">
        <f t="shared" si="82"/>
        <v>12.5476279099971</v>
      </c>
      <c r="F79" s="7" t="s">
        <v>83</v>
      </c>
      <c r="G79" s="1">
        <v>7</v>
      </c>
      <c r="H79" s="9">
        <f t="shared" si="63"/>
        <v>21.7886332095154</v>
      </c>
      <c r="I79" s="9">
        <f t="shared" si="64"/>
        <v>294.93863320951539</v>
      </c>
      <c r="J79" s="9">
        <f t="shared" si="65"/>
        <v>0.24258712316297604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0.32024048075037775</v>
      </c>
      <c r="P79" s="9">
        <f t="shared" si="68"/>
        <v>7.7686216945562547E-2</v>
      </c>
      <c r="Q79" s="12">
        <f t="shared" si="69"/>
        <v>1.3983519050201258E-2</v>
      </c>
      <c r="R79" s="9">
        <f t="shared" si="70"/>
        <v>1.9710000000000002E-2</v>
      </c>
      <c r="S79" s="13">
        <f t="shared" si="71"/>
        <v>0.70946316845262591</v>
      </c>
      <c r="T79" s="2">
        <f t="shared" si="72"/>
        <v>0.01</v>
      </c>
      <c r="U79" s="14">
        <f t="shared" si="73"/>
        <v>7.0946316845262591E-3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2.869463168452626E-2</v>
      </c>
      <c r="AR79" s="9">
        <f t="shared" si="77"/>
        <v>10.950000000000001</v>
      </c>
      <c r="AS79" s="1">
        <f t="shared" si="78"/>
        <v>0.18</v>
      </c>
      <c r="AT79" s="1">
        <f t="shared" si="79"/>
        <v>88226.666666666672</v>
      </c>
      <c r="AU79" s="1">
        <f t="shared" si="80"/>
        <v>33431968.8034629</v>
      </c>
    </row>
    <row r="80" spans="1:48" x14ac:dyDescent="0.15">
      <c r="C80" s="7">
        <v>7</v>
      </c>
      <c r="D80" s="7">
        <f t="shared" si="81"/>
        <v>22.989703063254701</v>
      </c>
      <c r="E80" s="10">
        <f t="shared" si="82"/>
        <v>21.7886332095154</v>
      </c>
      <c r="F80" s="7" t="s">
        <v>83</v>
      </c>
      <c r="G80" s="1">
        <v>8</v>
      </c>
      <c r="H80" s="9">
        <f t="shared" si="63"/>
        <v>22.989703063254701</v>
      </c>
      <c r="I80" s="9">
        <f t="shared" si="64"/>
        <v>296.13970306325467</v>
      </c>
      <c r="J80" s="9">
        <f t="shared" si="65"/>
        <v>0.27734251441639651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0.35205426380481519</v>
      </c>
      <c r="P80" s="9">
        <f t="shared" si="68"/>
        <v>9.763961473464082E-2</v>
      </c>
      <c r="Q80" s="12">
        <f t="shared" si="69"/>
        <v>1.7575130652235347E-2</v>
      </c>
      <c r="R80" s="9">
        <f t="shared" si="70"/>
        <v>1.9710000000000002E-2</v>
      </c>
      <c r="S80" s="13">
        <f t="shared" si="71"/>
        <v>0.89168597931178817</v>
      </c>
      <c r="T80" s="2">
        <f t="shared" si="72"/>
        <v>0.01</v>
      </c>
      <c r="U80" s="14">
        <f t="shared" si="73"/>
        <v>8.9168597931178813E-3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3.0516859793117884E-2</v>
      </c>
      <c r="AR80" s="9">
        <f t="shared" si="77"/>
        <v>10.950000000000001</v>
      </c>
      <c r="AS80" s="1">
        <f t="shared" si="78"/>
        <v>0.18</v>
      </c>
      <c r="AT80" s="1">
        <f t="shared" si="79"/>
        <v>88226.666666666672</v>
      </c>
      <c r="AU80" s="1">
        <f t="shared" si="80"/>
        <v>35555037.46484182</v>
      </c>
    </row>
    <row r="81" spans="1:48" x14ac:dyDescent="0.15">
      <c r="C81" s="7">
        <v>8</v>
      </c>
      <c r="D81" s="7">
        <f t="shared" si="81"/>
        <v>22.973790419568999</v>
      </c>
      <c r="E81" s="10">
        <f t="shared" si="82"/>
        <v>22.989703063254701</v>
      </c>
      <c r="F81" s="7" t="s">
        <v>83</v>
      </c>
      <c r="G81" s="1">
        <v>9</v>
      </c>
      <c r="H81" s="9">
        <f t="shared" si="63"/>
        <v>22.973790419568999</v>
      </c>
      <c r="I81" s="9">
        <f t="shared" si="64"/>
        <v>296.12379041956899</v>
      </c>
      <c r="J81" s="9">
        <f t="shared" si="65"/>
        <v>0.27685293740703931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0.3639146490701744</v>
      </c>
      <c r="P81" s="9">
        <f t="shared" si="68"/>
        <v>0.10075083956052967</v>
      </c>
      <c r="Q81" s="12">
        <f t="shared" si="69"/>
        <v>1.8135151120895341E-2</v>
      </c>
      <c r="R81" s="9">
        <f t="shared" si="70"/>
        <v>1.9710000000000002E-2</v>
      </c>
      <c r="S81" s="13">
        <f t="shared" si="71"/>
        <v>0.92009899142036222</v>
      </c>
      <c r="T81" s="2">
        <f t="shared" si="72"/>
        <v>0.01</v>
      </c>
      <c r="U81" s="14">
        <f t="shared" si="73"/>
        <v>9.2009899142036222E-3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3.0800989914203623E-2</v>
      </c>
      <c r="AR81" s="9">
        <f t="shared" si="77"/>
        <v>10.950000000000001</v>
      </c>
      <c r="AS81" s="1">
        <f t="shared" si="78"/>
        <v>0.18</v>
      </c>
      <c r="AT81" s="1">
        <f t="shared" si="79"/>
        <v>88226.666666666672</v>
      </c>
      <c r="AU81" s="1">
        <f t="shared" si="80"/>
        <v>35886076.017582163</v>
      </c>
    </row>
    <row r="82" spans="1:48" x14ac:dyDescent="0.15">
      <c r="C82" s="7">
        <v>9</v>
      </c>
      <c r="D82" s="7">
        <f t="shared" si="81"/>
        <v>18.7394982608512</v>
      </c>
      <c r="E82" s="10">
        <f t="shared" si="82"/>
        <v>22.973790419568999</v>
      </c>
      <c r="F82" s="7" t="s">
        <v>83</v>
      </c>
      <c r="G82" s="1">
        <v>10</v>
      </c>
      <c r="H82" s="9">
        <f t="shared" si="63"/>
        <v>18.7394982608512</v>
      </c>
      <c r="I82" s="9">
        <f t="shared" si="64"/>
        <v>291.88949826085116</v>
      </c>
      <c r="J82" s="9">
        <f t="shared" si="65"/>
        <v>0.17182926713228167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0.37266380950964473</v>
      </c>
      <c r="P82" s="9">
        <f t="shared" si="68"/>
        <v>6.403454927476647E-2</v>
      </c>
      <c r="Q82" s="12">
        <f t="shared" si="69"/>
        <v>1.1526218869457963E-2</v>
      </c>
      <c r="R82" s="9">
        <f t="shared" si="70"/>
        <v>1.9710000000000002E-2</v>
      </c>
      <c r="S82" s="13">
        <f t="shared" si="71"/>
        <v>0.58479040433576679</v>
      </c>
      <c r="T82" s="2">
        <f t="shared" si="72"/>
        <v>0.01</v>
      </c>
      <c r="U82" s="14">
        <f t="shared" si="73"/>
        <v>5.8479040433576683E-3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2.744790404335767E-2</v>
      </c>
      <c r="AR82" s="9">
        <f t="shared" si="77"/>
        <v>10.950000000000001</v>
      </c>
      <c r="AS82" s="1">
        <f t="shared" si="78"/>
        <v>0.18</v>
      </c>
      <c r="AT82" s="1">
        <f t="shared" si="79"/>
        <v>88226.666666666672</v>
      </c>
      <c r="AU82" s="1">
        <f t="shared" si="80"/>
        <v>31979412.797022168</v>
      </c>
    </row>
    <row r="83" spans="1:48" x14ac:dyDescent="0.15">
      <c r="C83" s="7">
        <v>10</v>
      </c>
      <c r="D83" s="7">
        <f t="shared" si="81"/>
        <v>15.1052209533501</v>
      </c>
      <c r="E83" s="10">
        <f t="shared" si="82"/>
        <v>18.7394982608512</v>
      </c>
      <c r="F83" s="7" t="s">
        <v>83</v>
      </c>
      <c r="G83" s="1">
        <v>11</v>
      </c>
      <c r="H83" s="9">
        <f t="shared" si="63"/>
        <v>15.1052209533501</v>
      </c>
      <c r="I83" s="9">
        <f t="shared" si="64"/>
        <v>288.25522095335009</v>
      </c>
      <c r="J83" s="9">
        <f t="shared" si="65"/>
        <v>0.11283555156863775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0.29319779722313433</v>
      </c>
      <c r="O83" s="9">
        <f t="shared" si="83"/>
        <v>0.12493146301174396</v>
      </c>
      <c r="P83" s="9">
        <f t="shared" si="68"/>
        <v>1.4096710537206996E-2</v>
      </c>
      <c r="Q83" s="12">
        <f t="shared" si="69"/>
        <v>2.5374078966972592E-3</v>
      </c>
      <c r="R83" s="9">
        <f t="shared" si="70"/>
        <v>1.9710000000000002E-2</v>
      </c>
      <c r="S83" s="13">
        <f t="shared" si="71"/>
        <v>0.12873708253157073</v>
      </c>
      <c r="T83" s="2">
        <f t="shared" si="72"/>
        <v>0.01</v>
      </c>
      <c r="U83" s="14">
        <f t="shared" si="73"/>
        <v>1.2873708253157074E-3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1.3887370825315708E-2</v>
      </c>
      <c r="AR83" s="9">
        <f t="shared" si="77"/>
        <v>10.950000000000001</v>
      </c>
      <c r="AS83" s="1">
        <f t="shared" si="78"/>
        <v>0.18</v>
      </c>
      <c r="AT83" s="1">
        <f t="shared" si="79"/>
        <v>88226.666666666672</v>
      </c>
      <c r="AU83" s="1">
        <f t="shared" si="80"/>
        <v>16180104.811885156</v>
      </c>
    </row>
    <row r="84" spans="1:48" x14ac:dyDescent="0.15">
      <c r="C84" s="7">
        <v>11</v>
      </c>
      <c r="D84" s="7">
        <f t="shared" si="81"/>
        <v>9.6935391255481793</v>
      </c>
      <c r="E84" s="10">
        <f t="shared" si="82"/>
        <v>15.1052209533501</v>
      </c>
      <c r="F84" s="7" t="s">
        <v>85</v>
      </c>
      <c r="G84" s="1">
        <v>12</v>
      </c>
      <c r="H84" s="9">
        <f t="shared" si="63"/>
        <v>9.6935391255481793</v>
      </c>
      <c r="I84" s="9">
        <f t="shared" si="64"/>
        <v>282.84353912554815</v>
      </c>
      <c r="J84" s="9">
        <f t="shared" si="65"/>
        <v>5.9124519578599127E-2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0.22033475247453699</v>
      </c>
      <c r="P84" s="9">
        <f t="shared" si="68"/>
        <v>1.3027186386526555E-2</v>
      </c>
      <c r="Q84" s="12">
        <f t="shared" si="69"/>
        <v>2.34489354957478E-3</v>
      </c>
      <c r="R84" s="9">
        <f t="shared" si="70"/>
        <v>1.9710000000000002E-2</v>
      </c>
      <c r="S84" s="13">
        <f t="shared" si="71"/>
        <v>0.11896973868974023</v>
      </c>
      <c r="T84" s="2">
        <f t="shared" si="72"/>
        <v>0.01</v>
      </c>
      <c r="U84" s="14">
        <f t="shared" si="73"/>
        <v>1.1896973868974023E-3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1.3789697386897403E-2</v>
      </c>
      <c r="AR84" s="9">
        <f t="shared" si="77"/>
        <v>10.950000000000001</v>
      </c>
      <c r="AS84" s="1">
        <f t="shared" si="78"/>
        <v>0.18</v>
      </c>
      <c r="AT84" s="1">
        <f t="shared" si="79"/>
        <v>88226.666666666672</v>
      </c>
      <c r="AU84" s="1">
        <f t="shared" si="80"/>
        <v>16066305.987699913</v>
      </c>
      <c r="AV84" s="1">
        <f>SUM(AU73:AU84)</f>
        <v>264759728.87052616</v>
      </c>
    </row>
    <row r="85" spans="1:48" x14ac:dyDescent="0.15">
      <c r="C85" s="7">
        <v>12</v>
      </c>
      <c r="D85" s="7">
        <f t="shared" si="81"/>
        <v>6.5993216370171499</v>
      </c>
      <c r="E85" s="10">
        <f t="shared" si="82"/>
        <v>9.6935391255481793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5.7115948426774201</v>
      </c>
      <c r="E89" s="7"/>
      <c r="F89" s="7"/>
      <c r="G89" s="1">
        <v>1</v>
      </c>
      <c r="H89" s="9">
        <f t="shared" ref="H89:H100" si="84">E90</f>
        <v>5.7115948426774201</v>
      </c>
      <c r="I89" s="9">
        <f t="shared" ref="I89:I100" si="85">H89+273.15</f>
        <v>278.86159484267739</v>
      </c>
      <c r="J89" s="9">
        <f t="shared" ref="J89:J100" si="86">EXP(($C$15*(I89-$C$13))/($C$16*I89*$C$13))</f>
        <v>3.6164803145188607E-2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0.19186422600609049</v>
      </c>
      <c r="Q89" s="12">
        <f t="shared" ref="Q89:Q100" si="90">P89*$B$91</f>
        <v>8.6338901702740722E-2</v>
      </c>
      <c r="R89" s="9">
        <f t="shared" ref="R89:R100" si="91">L89*$B$91</f>
        <v>2.3873737500000001</v>
      </c>
      <c r="S89" s="13">
        <f t="shared" ref="S89:S100" si="92">Q89/R89</f>
        <v>3.6164803145188607E-2</v>
      </c>
      <c r="T89" s="2">
        <f t="shared" ref="T89:T100" si="93">$B$90/100</f>
        <v>0.51</v>
      </c>
      <c r="U89" s="14">
        <f t="shared" ref="U89:U100" si="94">S89*T89</f>
        <v>1.8444049604046189E-2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3.5897880955619924E-2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709189.16666666663</v>
      </c>
      <c r="AN89" s="1">
        <f t="shared" ref="AN89:AN100" si="99">AM89*10000*AK89*AJ89</f>
        <v>2648308840.8285913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2.5331986880436999</v>
      </c>
      <c r="E90" s="10">
        <f t="shared" ref="E90:E101" si="101">D89</f>
        <v>5.7115948426774201</v>
      </c>
      <c r="F90" s="7" t="s">
        <v>83</v>
      </c>
      <c r="G90" s="1">
        <v>2</v>
      </c>
      <c r="H90" s="9">
        <f t="shared" si="84"/>
        <v>2.5331986880436999</v>
      </c>
      <c r="I90" s="9">
        <f t="shared" si="85"/>
        <v>275.68319868804366</v>
      </c>
      <c r="J90" s="9">
        <f t="shared" si="86"/>
        <v>2.418014313979738E-2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10.418685773993909</v>
      </c>
      <c r="P90" s="9">
        <f t="shared" si="89"/>
        <v>0.25192531334374335</v>
      </c>
      <c r="Q90" s="12">
        <f t="shared" si="90"/>
        <v>0.11336639100468451</v>
      </c>
      <c r="R90" s="9">
        <f t="shared" si="91"/>
        <v>2.3873737500000001</v>
      </c>
      <c r="S90" s="13">
        <f t="shared" si="92"/>
        <v>4.7485816162921496E-2</v>
      </c>
      <c r="T90" s="2">
        <f t="shared" si="93"/>
        <v>0.51</v>
      </c>
      <c r="U90" s="14">
        <f t="shared" si="94"/>
        <v>2.4217766243089963E-2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3.7638656522291626E-2</v>
      </c>
      <c r="AK90" s="9">
        <f t="shared" si="96"/>
        <v>10.4025</v>
      </c>
      <c r="AL90" s="1">
        <f t="shared" si="97"/>
        <v>0.45</v>
      </c>
      <c r="AM90" s="17">
        <f t="shared" si="98"/>
        <v>709189.16666666663</v>
      </c>
      <c r="AN90" s="1">
        <f t="shared" si="99"/>
        <v>2776731778.3500147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5.8502311040605504</v>
      </c>
      <c r="E91" s="10">
        <f t="shared" si="101"/>
        <v>2.5331986880436999</v>
      </c>
      <c r="F91" s="7" t="s">
        <v>83</v>
      </c>
      <c r="G91" s="1">
        <v>3</v>
      </c>
      <c r="H91" s="9">
        <f t="shared" si="84"/>
        <v>5.8502311040605504</v>
      </c>
      <c r="I91" s="9">
        <f t="shared" si="85"/>
        <v>279.0002311040605</v>
      </c>
      <c r="J91" s="9">
        <f t="shared" si="86"/>
        <v>3.6797737091463743E-2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15.472035460650165</v>
      </c>
      <c r="P91" s="9">
        <f t="shared" si="89"/>
        <v>0.5693358931508089</v>
      </c>
      <c r="Q91" s="12">
        <f t="shared" si="90"/>
        <v>0.25620115191786402</v>
      </c>
      <c r="R91" s="9">
        <f t="shared" si="91"/>
        <v>2.3873737500000001</v>
      </c>
      <c r="S91" s="13">
        <f t="shared" si="92"/>
        <v>0.10731505777755326</v>
      </c>
      <c r="T91" s="2">
        <f t="shared" si="93"/>
        <v>0.51</v>
      </c>
      <c r="U91" s="14">
        <f t="shared" si="94"/>
        <v>5.4730679466552162E-2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4.6838299859165475E-2</v>
      </c>
      <c r="AK91" s="9">
        <f t="shared" si="96"/>
        <v>10.4025</v>
      </c>
      <c r="AL91" s="1">
        <f t="shared" si="97"/>
        <v>0.45</v>
      </c>
      <c r="AM91" s="17">
        <f t="shared" si="98"/>
        <v>709189.16666666663</v>
      </c>
      <c r="AN91" s="1">
        <f t="shared" si="99"/>
        <v>3455420774.2724514</v>
      </c>
    </row>
    <row r="92" spans="1:48" x14ac:dyDescent="0.15">
      <c r="C92" s="7">
        <v>3</v>
      </c>
      <c r="D92" s="7">
        <f t="shared" si="100"/>
        <v>8.8796313139987504</v>
      </c>
      <c r="E92" s="10">
        <f t="shared" si="101"/>
        <v>5.8502311040605504</v>
      </c>
      <c r="F92" s="7" t="s">
        <v>83</v>
      </c>
      <c r="G92" s="1">
        <v>4</v>
      </c>
      <c r="H92" s="9">
        <f t="shared" si="84"/>
        <v>8.8796313139987504</v>
      </c>
      <c r="I92" s="9">
        <f t="shared" si="85"/>
        <v>282.02963131399872</v>
      </c>
      <c r="J92" s="9">
        <f t="shared" si="86"/>
        <v>5.3533081807030362E-2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20.207974567499356</v>
      </c>
      <c r="P92" s="9">
        <f t="shared" si="89"/>
        <v>1.0817951556763321</v>
      </c>
      <c r="Q92" s="12">
        <f t="shared" si="90"/>
        <v>0.48680782005434947</v>
      </c>
      <c r="R92" s="9">
        <f t="shared" si="91"/>
        <v>2.3873737500000001</v>
      </c>
      <c r="S92" s="13">
        <f t="shared" si="92"/>
        <v>0.2039093460143597</v>
      </c>
      <c r="T92" s="2">
        <f t="shared" si="93"/>
        <v>0.51</v>
      </c>
      <c r="U92" s="14">
        <f t="shared" si="94"/>
        <v>0.10399376646732345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6.1691120589898021E-2</v>
      </c>
      <c r="AK92" s="9">
        <f t="shared" si="96"/>
        <v>10.4025</v>
      </c>
      <c r="AL92" s="1">
        <f t="shared" si="97"/>
        <v>0.45</v>
      </c>
      <c r="AM92" s="17">
        <f t="shared" si="98"/>
        <v>709189.16666666663</v>
      </c>
      <c r="AN92" s="1">
        <f t="shared" si="99"/>
        <v>4551163904.6558399</v>
      </c>
    </row>
    <row r="93" spans="1:48" x14ac:dyDescent="0.15">
      <c r="C93" s="7">
        <v>4</v>
      </c>
      <c r="D93" s="7">
        <f t="shared" si="100"/>
        <v>10.881825726388399</v>
      </c>
      <c r="E93" s="10">
        <f t="shared" si="101"/>
        <v>8.8796313139987504</v>
      </c>
      <c r="F93" s="7" t="s">
        <v>83</v>
      </c>
      <c r="G93" s="1">
        <v>5</v>
      </c>
      <c r="H93" s="9">
        <f t="shared" si="84"/>
        <v>10.881825726388399</v>
      </c>
      <c r="I93" s="9">
        <f t="shared" si="85"/>
        <v>284.03182572638838</v>
      </c>
      <c r="J93" s="9">
        <f t="shared" si="86"/>
        <v>6.8283353887151066E-2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18.169870441231875</v>
      </c>
      <c r="O93" s="9">
        <f t="shared" si="102"/>
        <v>6.2615839705911505</v>
      </c>
      <c r="P93" s="9">
        <f t="shared" si="89"/>
        <v>0.42756195415798803</v>
      </c>
      <c r="Q93" s="12">
        <f t="shared" si="90"/>
        <v>0.19240287937109463</v>
      </c>
      <c r="R93" s="9">
        <f t="shared" si="91"/>
        <v>2.3873737500000001</v>
      </c>
      <c r="S93" s="13">
        <f t="shared" si="92"/>
        <v>8.0591855117404479E-2</v>
      </c>
      <c r="T93" s="2">
        <f t="shared" si="93"/>
        <v>0.51</v>
      </c>
      <c r="U93" s="14">
        <f t="shared" si="94"/>
        <v>4.1101846109876286E-2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3.5303206602127699E-2</v>
      </c>
      <c r="AK93" s="9">
        <f t="shared" si="96"/>
        <v>10.4025</v>
      </c>
      <c r="AL93" s="1">
        <f t="shared" si="97"/>
        <v>0.45</v>
      </c>
      <c r="AM93" s="17">
        <f t="shared" si="98"/>
        <v>709189.16666666663</v>
      </c>
      <c r="AN93" s="1">
        <f t="shared" si="99"/>
        <v>2604437690.057478</v>
      </c>
    </row>
    <row r="94" spans="1:48" x14ac:dyDescent="0.15">
      <c r="C94" s="7">
        <v>5</v>
      </c>
      <c r="D94" s="7">
        <f t="shared" si="100"/>
        <v>12.5476279099971</v>
      </c>
      <c r="E94" s="10">
        <f t="shared" si="101"/>
        <v>10.881825726388399</v>
      </c>
      <c r="F94" s="7" t="s">
        <v>85</v>
      </c>
      <c r="G94" s="1">
        <v>6</v>
      </c>
      <c r="H94" s="9">
        <f t="shared" si="84"/>
        <v>12.5476279099971</v>
      </c>
      <c r="I94" s="9">
        <f t="shared" si="85"/>
        <v>285.6976279099971</v>
      </c>
      <c r="J94" s="9">
        <f t="shared" si="86"/>
        <v>8.3391323770879003E-2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11.139297016433162</v>
      </c>
      <c r="P94" s="9">
        <f t="shared" si="89"/>
        <v>0.92892072407736426</v>
      </c>
      <c r="Q94" s="12">
        <f t="shared" si="90"/>
        <v>0.4180143258348139</v>
      </c>
      <c r="R94" s="9">
        <f t="shared" si="91"/>
        <v>2.3873737500000001</v>
      </c>
      <c r="S94" s="13">
        <f t="shared" si="92"/>
        <v>0.17509379326752417</v>
      </c>
      <c r="T94" s="2">
        <f t="shared" si="93"/>
        <v>0.51</v>
      </c>
      <c r="U94" s="14">
        <f t="shared" si="94"/>
        <v>8.929783456643732E-2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5.3052297121780861E-2</v>
      </c>
      <c r="AK94" s="9">
        <f t="shared" si="96"/>
        <v>10.4025</v>
      </c>
      <c r="AL94" s="1">
        <f t="shared" si="97"/>
        <v>0.45</v>
      </c>
      <c r="AM94" s="17">
        <f t="shared" si="98"/>
        <v>709189.16666666663</v>
      </c>
      <c r="AN94" s="1">
        <f t="shared" si="99"/>
        <v>3913848498.9566483</v>
      </c>
    </row>
    <row r="95" spans="1:48" x14ac:dyDescent="0.15">
      <c r="C95" s="7">
        <v>6</v>
      </c>
      <c r="D95" s="7">
        <f t="shared" si="100"/>
        <v>21.7886332095154</v>
      </c>
      <c r="E95" s="10">
        <f t="shared" si="101"/>
        <v>12.5476279099971</v>
      </c>
      <c r="F95" s="7" t="s">
        <v>83</v>
      </c>
      <c r="G95" s="1">
        <v>7</v>
      </c>
      <c r="H95" s="9">
        <f t="shared" si="84"/>
        <v>21.7886332095154</v>
      </c>
      <c r="I95" s="9">
        <f t="shared" si="85"/>
        <v>294.93863320951539</v>
      </c>
      <c r="J95" s="9">
        <f t="shared" si="86"/>
        <v>0.24258712316297604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15.515651292355798</v>
      </c>
      <c r="P95" s="9">
        <f t="shared" si="89"/>
        <v>3.7638972110125044</v>
      </c>
      <c r="Q95" s="12">
        <f t="shared" si="90"/>
        <v>1.693753744955627</v>
      </c>
      <c r="R95" s="9">
        <f t="shared" si="91"/>
        <v>2.3873737500000001</v>
      </c>
      <c r="S95" s="13">
        <f t="shared" si="92"/>
        <v>0.7094631684526258</v>
      </c>
      <c r="T95" s="2">
        <f t="shared" si="93"/>
        <v>0.51</v>
      </c>
      <c r="U95" s="14">
        <f t="shared" si="94"/>
        <v>0.36182621591083919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0.15554560409711804</v>
      </c>
      <c r="AK95" s="9">
        <f t="shared" si="96"/>
        <v>10.4025</v>
      </c>
      <c r="AL95" s="1">
        <f t="shared" si="97"/>
        <v>0.45</v>
      </c>
      <c r="AM95" s="17">
        <f t="shared" si="98"/>
        <v>709189.16666666663</v>
      </c>
      <c r="AN95" s="1">
        <f t="shared" si="99"/>
        <v>11475128545.65674</v>
      </c>
    </row>
    <row r="96" spans="1:48" x14ac:dyDescent="0.15">
      <c r="C96" s="7">
        <v>7</v>
      </c>
      <c r="D96" s="7">
        <f t="shared" si="100"/>
        <v>22.989703063254701</v>
      </c>
      <c r="E96" s="10">
        <f t="shared" si="101"/>
        <v>21.7886332095154</v>
      </c>
      <c r="F96" s="7" t="s">
        <v>83</v>
      </c>
      <c r="G96" s="1">
        <v>8</v>
      </c>
      <c r="H96" s="9">
        <f t="shared" si="84"/>
        <v>22.989703063254701</v>
      </c>
      <c r="I96" s="9">
        <f t="shared" si="85"/>
        <v>296.13970306325467</v>
      </c>
      <c r="J96" s="9">
        <f t="shared" si="86"/>
        <v>0.27734251441639651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17.057029081343295</v>
      </c>
      <c r="P96" s="9">
        <f t="shared" si="89"/>
        <v>4.7306393338933477</v>
      </c>
      <c r="Q96" s="12">
        <f t="shared" si="90"/>
        <v>2.1287877002520066</v>
      </c>
      <c r="R96" s="9">
        <f t="shared" si="91"/>
        <v>2.3873737500000001</v>
      </c>
      <c r="S96" s="13">
        <f t="shared" si="92"/>
        <v>0.89168597931178828</v>
      </c>
      <c r="T96" s="2">
        <f t="shared" si="93"/>
        <v>0.51</v>
      </c>
      <c r="U96" s="14">
        <f t="shared" si="94"/>
        <v>0.45475984944901204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0.18356509460887713</v>
      </c>
      <c r="AK96" s="9">
        <f t="shared" si="96"/>
        <v>10.4025</v>
      </c>
      <c r="AL96" s="1">
        <f t="shared" si="97"/>
        <v>0.45</v>
      </c>
      <c r="AM96" s="17">
        <f t="shared" si="98"/>
        <v>709189.16666666663</v>
      </c>
      <c r="AN96" s="1">
        <f t="shared" si="99"/>
        <v>13542221712.786638</v>
      </c>
    </row>
    <row r="97" spans="1:50" x14ac:dyDescent="0.15">
      <c r="C97" s="7">
        <v>8</v>
      </c>
      <c r="D97" s="7">
        <f t="shared" si="100"/>
        <v>22.973790419568999</v>
      </c>
      <c r="E97" s="10">
        <f t="shared" si="101"/>
        <v>22.989703063254701</v>
      </c>
      <c r="F97" s="7" t="s">
        <v>83</v>
      </c>
      <c r="G97" s="1">
        <v>9</v>
      </c>
      <c r="H97" s="9">
        <f t="shared" si="84"/>
        <v>22.973790419568999</v>
      </c>
      <c r="I97" s="9">
        <f t="shared" si="85"/>
        <v>296.12379041956899</v>
      </c>
      <c r="J97" s="9">
        <f t="shared" si="86"/>
        <v>0.27685293740703931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17.63166474744995</v>
      </c>
      <c r="P97" s="9">
        <f t="shared" si="89"/>
        <v>4.8813781767076625</v>
      </c>
      <c r="Q97" s="12">
        <f t="shared" si="90"/>
        <v>2.1966201795184483</v>
      </c>
      <c r="R97" s="9">
        <f t="shared" si="91"/>
        <v>2.3873737500000001</v>
      </c>
      <c r="S97" s="13">
        <f t="shared" si="92"/>
        <v>0.92009899142036233</v>
      </c>
      <c r="T97" s="2">
        <f t="shared" si="93"/>
        <v>0.51</v>
      </c>
      <c r="U97" s="14">
        <f t="shared" si="94"/>
        <v>0.46925048562438482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0.18793402141575202</v>
      </c>
      <c r="AK97" s="9">
        <f t="shared" si="96"/>
        <v>10.4025</v>
      </c>
      <c r="AL97" s="1">
        <f t="shared" si="97"/>
        <v>0.45</v>
      </c>
      <c r="AM97" s="17">
        <f t="shared" si="98"/>
        <v>709189.16666666663</v>
      </c>
      <c r="AN97" s="1">
        <f t="shared" si="99"/>
        <v>13864532311.060781</v>
      </c>
    </row>
    <row r="98" spans="1:50" x14ac:dyDescent="0.15">
      <c r="C98" s="7">
        <v>9</v>
      </c>
      <c r="D98" s="7">
        <f t="shared" si="100"/>
        <v>18.7394982608512</v>
      </c>
      <c r="E98" s="10">
        <f t="shared" si="101"/>
        <v>22.973790419568999</v>
      </c>
      <c r="F98" s="7" t="s">
        <v>83</v>
      </c>
      <c r="G98" s="1">
        <v>10</v>
      </c>
      <c r="H98" s="9">
        <f t="shared" si="84"/>
        <v>18.7394982608512</v>
      </c>
      <c r="I98" s="9">
        <f t="shared" si="85"/>
        <v>291.88949826085116</v>
      </c>
      <c r="J98" s="9">
        <f t="shared" si="86"/>
        <v>0.17182926713228167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18.055561570742285</v>
      </c>
      <c r="P98" s="9">
        <f t="shared" si="89"/>
        <v>3.1024739123624352</v>
      </c>
      <c r="Q98" s="12">
        <f t="shared" si="90"/>
        <v>1.3961132605630959</v>
      </c>
      <c r="R98" s="9">
        <f t="shared" si="91"/>
        <v>2.3873737500000001</v>
      </c>
      <c r="S98" s="13">
        <f t="shared" si="92"/>
        <v>0.58479040433576679</v>
      </c>
      <c r="T98" s="2">
        <f t="shared" si="93"/>
        <v>0.51</v>
      </c>
      <c r="U98" s="14">
        <f t="shared" si="94"/>
        <v>0.29824310621124106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0.13316929652268916</v>
      </c>
      <c r="AK98" s="9">
        <f t="shared" si="96"/>
        <v>10.4025</v>
      </c>
      <c r="AL98" s="1">
        <f t="shared" si="97"/>
        <v>0.45</v>
      </c>
      <c r="AM98" s="17">
        <f t="shared" si="98"/>
        <v>709189.16666666663</v>
      </c>
      <c r="AN98" s="1">
        <f t="shared" si="99"/>
        <v>9824352187.9179268</v>
      </c>
    </row>
    <row r="99" spans="1:50" x14ac:dyDescent="0.15">
      <c r="C99" s="7">
        <v>10</v>
      </c>
      <c r="D99" s="7">
        <f t="shared" si="100"/>
        <v>15.1052209533501</v>
      </c>
      <c r="E99" s="10">
        <f t="shared" si="101"/>
        <v>18.7394982608512</v>
      </c>
      <c r="F99" s="7" t="s">
        <v>83</v>
      </c>
      <c r="G99" s="1">
        <v>11</v>
      </c>
      <c r="H99" s="9">
        <f t="shared" si="84"/>
        <v>15.1052209533501</v>
      </c>
      <c r="I99" s="9">
        <f t="shared" si="85"/>
        <v>288.25522095335009</v>
      </c>
      <c r="J99" s="9">
        <f t="shared" si="86"/>
        <v>0.11283555156863775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14.205433275460857</v>
      </c>
      <c r="O99" s="9">
        <f t="shared" si="102"/>
        <v>6.052929382918995</v>
      </c>
      <c r="P99" s="9">
        <f t="shared" si="89"/>
        <v>0.68298562552767894</v>
      </c>
      <c r="Q99" s="12">
        <f t="shared" si="90"/>
        <v>0.30734353148745552</v>
      </c>
      <c r="R99" s="9">
        <f t="shared" si="91"/>
        <v>2.3873737500000001</v>
      </c>
      <c r="S99" s="13">
        <f t="shared" si="92"/>
        <v>0.12873708253157073</v>
      </c>
      <c r="T99" s="2">
        <f t="shared" si="93"/>
        <v>0.51</v>
      </c>
      <c r="U99" s="14">
        <f t="shared" si="94"/>
        <v>6.5655912091101082E-2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5.0132257495466973E-2</v>
      </c>
      <c r="AK99" s="9">
        <f t="shared" si="96"/>
        <v>10.4025</v>
      </c>
      <c r="AL99" s="1">
        <f t="shared" si="97"/>
        <v>0.45</v>
      </c>
      <c r="AM99" s="17">
        <f t="shared" si="98"/>
        <v>709189.16666666663</v>
      </c>
      <c r="AN99" s="1">
        <f t="shared" si="99"/>
        <v>3698427238.6461215</v>
      </c>
    </row>
    <row r="100" spans="1:50" x14ac:dyDescent="0.15">
      <c r="C100" s="7">
        <v>11</v>
      </c>
      <c r="D100" s="7">
        <f t="shared" si="100"/>
        <v>9.6935391255481793</v>
      </c>
      <c r="E100" s="10">
        <f t="shared" si="101"/>
        <v>15.1052209533501</v>
      </c>
      <c r="F100" s="7" t="s">
        <v>85</v>
      </c>
      <c r="G100" s="1">
        <v>12</v>
      </c>
      <c r="H100" s="9">
        <f t="shared" si="84"/>
        <v>9.6935391255481793</v>
      </c>
      <c r="I100" s="9">
        <f t="shared" si="85"/>
        <v>282.84353912554815</v>
      </c>
      <c r="J100" s="9">
        <f t="shared" si="86"/>
        <v>5.9124519578599127E-2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10.675218757391317</v>
      </c>
      <c r="P100" s="9">
        <f t="shared" si="89"/>
        <v>0.63116718042721154</v>
      </c>
      <c r="Q100" s="12">
        <f t="shared" si="90"/>
        <v>0.28402523119224521</v>
      </c>
      <c r="R100" s="9">
        <f t="shared" si="91"/>
        <v>2.3873737500000001</v>
      </c>
      <c r="S100" s="13">
        <f t="shared" si="92"/>
        <v>0.11896973868974023</v>
      </c>
      <c r="T100" s="2">
        <f t="shared" si="93"/>
        <v>0.51</v>
      </c>
      <c r="U100" s="14">
        <f t="shared" si="94"/>
        <v>6.0674566731767521E-2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4.8630381869627912E-2</v>
      </c>
      <c r="AK100" s="9">
        <f t="shared" si="96"/>
        <v>10.4025</v>
      </c>
      <c r="AL100" s="1">
        <f t="shared" si="97"/>
        <v>0.45</v>
      </c>
      <c r="AM100" s="17">
        <f t="shared" si="98"/>
        <v>709189.16666666663</v>
      </c>
      <c r="AN100" s="1">
        <f t="shared" si="99"/>
        <v>3587628762.7513523</v>
      </c>
      <c r="AO100" s="1">
        <f>SUM(AN89:AN100)</f>
        <v>75942202245.940582</v>
      </c>
    </row>
    <row r="101" spans="1:50" x14ac:dyDescent="0.15">
      <c r="C101" s="7">
        <v>12</v>
      </c>
      <c r="D101" s="7">
        <f t="shared" si="100"/>
        <v>6.5993216370171499</v>
      </c>
      <c r="E101" s="10">
        <f t="shared" si="101"/>
        <v>9.6935391255481793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5.7115948426774201</v>
      </c>
      <c r="E105" s="7"/>
      <c r="F105" s="7"/>
      <c r="G105" s="1">
        <v>1</v>
      </c>
      <c r="H105" s="9">
        <f t="shared" ref="H105:H116" si="103">E106</f>
        <v>5.7115948426774201</v>
      </c>
      <c r="I105" s="9">
        <f t="shared" ref="I105:I116" si="104">H105+273.15</f>
        <v>278.86159484267739</v>
      </c>
      <c r="J105" s="9">
        <f t="shared" ref="J105:J116" si="105">EXP(($C$15*(I105-$C$13))/($C$16*I105*$C$13))</f>
        <v>3.6164803145188607E-2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2.3430821844070238E-2</v>
      </c>
      <c r="Q105" s="12">
        <f t="shared" ref="Q105:Q116" si="109">P105*$B$107</f>
        <v>7.0292465532210708E-3</v>
      </c>
      <c r="R105" s="9">
        <f t="shared" ref="R105:R116" si="110">L105*$B$107</f>
        <v>0.19436706250000002</v>
      </c>
      <c r="S105" s="13">
        <f t="shared" ref="S105:S116" si="111">Q105/R105</f>
        <v>3.6164803145188607E-2</v>
      </c>
      <c r="T105" s="2">
        <f t="shared" ref="T105:T116" si="112">$B$106/100</f>
        <v>0.01</v>
      </c>
      <c r="U105" s="14">
        <f t="shared" ref="U105:U116" si="113">S105*T105</f>
        <v>3.6164803145188608E-4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5.8516480314518863E-3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2.5331986880436999</v>
      </c>
      <c r="E106" s="10">
        <f t="shared" ref="E106:E117" si="122">D105</f>
        <v>5.7115948426774201</v>
      </c>
      <c r="F106" s="7" t="s">
        <v>83</v>
      </c>
      <c r="G106" s="1">
        <v>2</v>
      </c>
      <c r="H106" s="9">
        <f t="shared" si="103"/>
        <v>2.5331986880436999</v>
      </c>
      <c r="I106" s="9">
        <f t="shared" si="104"/>
        <v>275.68319868804366</v>
      </c>
      <c r="J106" s="9">
        <f t="shared" si="105"/>
        <v>2.418014313979738E-2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1.2723495948225967</v>
      </c>
      <c r="P106" s="9">
        <f t="shared" si="108"/>
        <v>3.0765595326673587E-2</v>
      </c>
      <c r="Q106" s="12">
        <f t="shared" si="109"/>
        <v>9.2296785980020765E-3</v>
      </c>
      <c r="R106" s="9">
        <f t="shared" si="110"/>
        <v>0.19436706250000002</v>
      </c>
      <c r="S106" s="13">
        <f t="shared" si="111"/>
        <v>4.748581616292151E-2</v>
      </c>
      <c r="T106" s="2">
        <f t="shared" si="112"/>
        <v>0.01</v>
      </c>
      <c r="U106" s="14">
        <f t="shared" si="113"/>
        <v>4.748581616292151E-4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5.9648581616292152E-3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5.8502311040605504</v>
      </c>
      <c r="E107" s="10">
        <f t="shared" si="122"/>
        <v>2.5331986880436999</v>
      </c>
      <c r="F107" s="7" t="s">
        <v>83</v>
      </c>
      <c r="G107" s="1">
        <v>3</v>
      </c>
      <c r="H107" s="9">
        <f t="shared" si="103"/>
        <v>5.8502311040605504</v>
      </c>
      <c r="I107" s="9">
        <f t="shared" si="104"/>
        <v>279.0002311040605</v>
      </c>
      <c r="J107" s="9">
        <f t="shared" si="105"/>
        <v>3.6797737091463743E-2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1.8894742078292566</v>
      </c>
      <c r="P107" s="9">
        <f t="shared" si="108"/>
        <v>6.9528375140802706E-2</v>
      </c>
      <c r="Q107" s="12">
        <f t="shared" si="109"/>
        <v>2.085851254224081E-2</v>
      </c>
      <c r="R107" s="9">
        <f t="shared" si="110"/>
        <v>0.19436706250000002</v>
      </c>
      <c r="S107" s="13">
        <f t="shared" si="111"/>
        <v>0.10731505777755328</v>
      </c>
      <c r="T107" s="2">
        <f t="shared" si="112"/>
        <v>0.01</v>
      </c>
      <c r="U107" s="14">
        <f t="shared" si="113"/>
        <v>1.0731505777755329E-3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6.5631505777755334E-3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8.8796313139987504</v>
      </c>
      <c r="E108" s="10">
        <f t="shared" si="122"/>
        <v>5.8502311040605504</v>
      </c>
      <c r="F108" s="7" t="s">
        <v>83</v>
      </c>
      <c r="G108" s="1">
        <v>4</v>
      </c>
      <c r="H108" s="9">
        <f t="shared" si="103"/>
        <v>8.8796313139987504</v>
      </c>
      <c r="I108" s="9">
        <f t="shared" si="104"/>
        <v>282.02963131399872</v>
      </c>
      <c r="J108" s="9">
        <f t="shared" si="105"/>
        <v>5.3533081807030362E-2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2.467836041021787</v>
      </c>
      <c r="P108" s="9">
        <f t="shared" si="108"/>
        <v>0.13211086867035726</v>
      </c>
      <c r="Q108" s="12">
        <f t="shared" si="109"/>
        <v>3.9633260601107174E-2</v>
      </c>
      <c r="R108" s="9">
        <f t="shared" si="110"/>
        <v>0.19436706250000002</v>
      </c>
      <c r="S108" s="13">
        <f t="shared" si="111"/>
        <v>0.20390934601435967</v>
      </c>
      <c r="T108" s="2">
        <f t="shared" si="112"/>
        <v>0.01</v>
      </c>
      <c r="U108" s="14">
        <f t="shared" si="113"/>
        <v>2.0390934601435969E-3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7.5290934601435966E-3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10.881825726388399</v>
      </c>
      <c r="E109" s="10">
        <f t="shared" si="122"/>
        <v>8.8796313139987504</v>
      </c>
      <c r="F109" s="7" t="s">
        <v>83</v>
      </c>
      <c r="G109" s="1">
        <v>5</v>
      </c>
      <c r="H109" s="9">
        <f t="shared" si="103"/>
        <v>10.881825726388399</v>
      </c>
      <c r="I109" s="9">
        <f t="shared" si="104"/>
        <v>284.03182572638838</v>
      </c>
      <c r="J109" s="9">
        <f t="shared" si="105"/>
        <v>6.8283353887151066E-2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2.2189389137338584</v>
      </c>
      <c r="O109" s="9">
        <f t="shared" si="123"/>
        <v>0.76467646695090474</v>
      </c>
      <c r="P109" s="9">
        <f t="shared" si="108"/>
        <v>5.2214673801985002E-2</v>
      </c>
      <c r="Q109" s="12">
        <f t="shared" si="109"/>
        <v>1.5664402140595501E-2</v>
      </c>
      <c r="R109" s="9">
        <f t="shared" si="110"/>
        <v>0.19436706250000002</v>
      </c>
      <c r="S109" s="13">
        <f t="shared" si="111"/>
        <v>8.0591855117404465E-2</v>
      </c>
      <c r="T109" s="2">
        <f t="shared" si="112"/>
        <v>0.01</v>
      </c>
      <c r="U109" s="14">
        <f t="shared" si="113"/>
        <v>8.0591855117404464E-4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6.2959185511740449E-3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12.5476279099971</v>
      </c>
      <c r="E110" s="10">
        <f t="shared" si="122"/>
        <v>10.881825726388399</v>
      </c>
      <c r="F110" s="7" t="s">
        <v>85</v>
      </c>
      <c r="G110" s="1">
        <v>6</v>
      </c>
      <c r="H110" s="9">
        <f t="shared" si="103"/>
        <v>12.5476279099971</v>
      </c>
      <c r="I110" s="9">
        <f t="shared" si="104"/>
        <v>285.6976279099971</v>
      </c>
      <c r="J110" s="9">
        <f t="shared" si="105"/>
        <v>8.3391323770879003E-2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1.3603520014822532</v>
      </c>
      <c r="P110" s="9">
        <f t="shared" si="108"/>
        <v>0.11344155419796985</v>
      </c>
      <c r="Q110" s="12">
        <f t="shared" si="109"/>
        <v>3.403246625939095E-2</v>
      </c>
      <c r="R110" s="9">
        <f t="shared" si="110"/>
        <v>0.19436706250000002</v>
      </c>
      <c r="S110" s="13">
        <f t="shared" si="111"/>
        <v>0.17509379326752417</v>
      </c>
      <c r="T110" s="2">
        <f t="shared" si="112"/>
        <v>0.01</v>
      </c>
      <c r="U110" s="14">
        <f t="shared" si="113"/>
        <v>1.7509379326752417E-3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7.240937932675242E-3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21.7886332095154</v>
      </c>
      <c r="E111" s="10">
        <f t="shared" si="122"/>
        <v>12.5476279099971</v>
      </c>
      <c r="F111" s="7" t="s">
        <v>83</v>
      </c>
      <c r="G111" s="1">
        <v>7</v>
      </c>
      <c r="H111" s="9">
        <f t="shared" si="103"/>
        <v>21.7886332095154</v>
      </c>
      <c r="I111" s="9">
        <f t="shared" si="104"/>
        <v>294.93863320951539</v>
      </c>
      <c r="J111" s="9">
        <f t="shared" si="105"/>
        <v>0.24258712316297604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1.8948006556176169</v>
      </c>
      <c r="P111" s="9">
        <f t="shared" si="108"/>
        <v>0.45965424001359856</v>
      </c>
      <c r="Q111" s="12">
        <f t="shared" si="109"/>
        <v>0.13789627200407956</v>
      </c>
      <c r="R111" s="9">
        <f t="shared" si="110"/>
        <v>0.19436706250000002</v>
      </c>
      <c r="S111" s="13">
        <f t="shared" si="111"/>
        <v>0.7094631684526258</v>
      </c>
      <c r="T111" s="2">
        <f t="shared" si="112"/>
        <v>0.01</v>
      </c>
      <c r="U111" s="14">
        <f t="shared" si="113"/>
        <v>7.0946316845262583E-3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1.704463168452626E-2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22.989703063254701</v>
      </c>
      <c r="E112" s="10">
        <f t="shared" si="122"/>
        <v>21.7886332095154</v>
      </c>
      <c r="F112" s="7" t="s">
        <v>83</v>
      </c>
      <c r="G112" s="1">
        <v>8</v>
      </c>
      <c r="H112" s="9">
        <f t="shared" si="103"/>
        <v>22.989703063254701</v>
      </c>
      <c r="I112" s="9">
        <f t="shared" si="104"/>
        <v>296.13970306325467</v>
      </c>
      <c r="J112" s="9">
        <f t="shared" si="105"/>
        <v>0.27734251441639651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2.0830366239373515</v>
      </c>
      <c r="P112" s="9">
        <f t="shared" si="108"/>
        <v>0.57771461490422682</v>
      </c>
      <c r="Q112" s="12">
        <f t="shared" si="109"/>
        <v>0.17331438447126804</v>
      </c>
      <c r="R112" s="9">
        <f t="shared" si="110"/>
        <v>0.19436706250000002</v>
      </c>
      <c r="S112" s="13">
        <f t="shared" si="111"/>
        <v>0.89168597931178806</v>
      </c>
      <c r="T112" s="2">
        <f t="shared" si="112"/>
        <v>0.01</v>
      </c>
      <c r="U112" s="14">
        <f t="shared" si="113"/>
        <v>8.9168597931178813E-3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1.8866859793117884E-2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22.973790419568999</v>
      </c>
      <c r="E113" s="10">
        <f t="shared" si="122"/>
        <v>22.989703063254701</v>
      </c>
      <c r="F113" s="7" t="s">
        <v>83</v>
      </c>
      <c r="G113" s="1">
        <v>9</v>
      </c>
      <c r="H113" s="9">
        <f t="shared" si="103"/>
        <v>22.973790419568999</v>
      </c>
      <c r="I113" s="9">
        <f t="shared" si="104"/>
        <v>296.12379041956899</v>
      </c>
      <c r="J113" s="9">
        <f t="shared" si="105"/>
        <v>0.27685293740703931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2.1532122173664581</v>
      </c>
      <c r="P113" s="9">
        <f t="shared" si="108"/>
        <v>0.59612312723862837</v>
      </c>
      <c r="Q113" s="12">
        <f t="shared" si="109"/>
        <v>0.17883693817158849</v>
      </c>
      <c r="R113" s="9">
        <f t="shared" si="110"/>
        <v>0.19436706250000002</v>
      </c>
      <c r="S113" s="13">
        <f t="shared" si="111"/>
        <v>0.920098991420362</v>
      </c>
      <c r="T113" s="2">
        <f t="shared" si="112"/>
        <v>0.01</v>
      </c>
      <c r="U113" s="14">
        <f t="shared" si="113"/>
        <v>9.2009899142036205E-3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1.9150989914203623E-2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18.7394982608512</v>
      </c>
      <c r="E114" s="10">
        <f t="shared" si="122"/>
        <v>22.973790419568999</v>
      </c>
      <c r="F114" s="7" t="s">
        <v>83</v>
      </c>
      <c r="G114" s="1">
        <v>10</v>
      </c>
      <c r="H114" s="9">
        <f t="shared" si="103"/>
        <v>18.7394982608512</v>
      </c>
      <c r="I114" s="9">
        <f t="shared" si="104"/>
        <v>291.88949826085116</v>
      </c>
      <c r="J114" s="9">
        <f t="shared" si="105"/>
        <v>0.17182926713228167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2.2049792984611631</v>
      </c>
      <c r="P114" s="9">
        <f t="shared" si="108"/>
        <v>0.37887997689643421</v>
      </c>
      <c r="Q114" s="12">
        <f t="shared" si="109"/>
        <v>0.11366399306893026</v>
      </c>
      <c r="R114" s="9">
        <f t="shared" si="110"/>
        <v>0.19436706250000002</v>
      </c>
      <c r="S114" s="13">
        <f t="shared" si="111"/>
        <v>0.58479040433576668</v>
      </c>
      <c r="T114" s="2">
        <f t="shared" si="112"/>
        <v>0.01</v>
      </c>
      <c r="U114" s="14">
        <f t="shared" si="113"/>
        <v>5.8479040433576665E-3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1.5797904043357666E-2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15.1052209533501</v>
      </c>
      <c r="E115" s="10">
        <f t="shared" si="122"/>
        <v>18.7394982608512</v>
      </c>
      <c r="F115" s="7" t="s">
        <v>83</v>
      </c>
      <c r="G115" s="1">
        <v>11</v>
      </c>
      <c r="H115" s="9">
        <f t="shared" si="103"/>
        <v>15.1052209533501</v>
      </c>
      <c r="I115" s="9">
        <f t="shared" si="104"/>
        <v>288.25522095335009</v>
      </c>
      <c r="J115" s="9">
        <f t="shared" si="105"/>
        <v>0.11283555156863775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1.7347943554864926</v>
      </c>
      <c r="O115" s="9">
        <f t="shared" si="123"/>
        <v>0.73919517441156968</v>
      </c>
      <c r="P115" s="9">
        <f t="shared" si="108"/>
        <v>8.3407495221604844E-2</v>
      </c>
      <c r="Q115" s="12">
        <f t="shared" si="109"/>
        <v>2.5022248566481452E-2</v>
      </c>
      <c r="R115" s="9">
        <f t="shared" si="110"/>
        <v>0.19436706250000002</v>
      </c>
      <c r="S115" s="13">
        <f t="shared" si="111"/>
        <v>0.12873708253157065</v>
      </c>
      <c r="T115" s="2">
        <f t="shared" si="112"/>
        <v>0.01</v>
      </c>
      <c r="U115" s="14">
        <f t="shared" si="113"/>
        <v>1.2873708253157065E-3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6.7773708253157068E-3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9.6935391255481793</v>
      </c>
      <c r="E116" s="10">
        <f t="shared" si="122"/>
        <v>15.1052209533501</v>
      </c>
      <c r="F116" s="7" t="s">
        <v>85</v>
      </c>
      <c r="G116" s="1">
        <v>12</v>
      </c>
      <c r="H116" s="9">
        <f t="shared" si="103"/>
        <v>9.6935391255481793</v>
      </c>
      <c r="I116" s="9">
        <f t="shared" si="104"/>
        <v>282.84353912554815</v>
      </c>
      <c r="J116" s="9">
        <f t="shared" si="105"/>
        <v>5.9124519578599127E-2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1.3036778875232984</v>
      </c>
      <c r="P116" s="9">
        <f t="shared" si="108"/>
        <v>7.7079328785058007E-2</v>
      </c>
      <c r="Q116" s="12">
        <f t="shared" si="109"/>
        <v>2.31237986355174E-2</v>
      </c>
      <c r="R116" s="9">
        <f t="shared" si="110"/>
        <v>0.19436706250000002</v>
      </c>
      <c r="S116" s="13">
        <f t="shared" si="111"/>
        <v>0.11896973868974017</v>
      </c>
      <c r="T116" s="2">
        <f t="shared" si="112"/>
        <v>0.01</v>
      </c>
      <c r="U116" s="14">
        <f t="shared" si="113"/>
        <v>1.1896973868974017E-3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6.6796973868974022E-3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6.5993216370171499</v>
      </c>
      <c r="E117" s="10">
        <f t="shared" si="122"/>
        <v>9.6935391255481793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5.7115948426774201</v>
      </c>
      <c r="E121" s="7"/>
      <c r="F121" s="7"/>
      <c r="G121" s="1">
        <v>1</v>
      </c>
      <c r="H121" s="9">
        <f t="shared" ref="H121:H132" si="124">E122</f>
        <v>5.7115948426774201</v>
      </c>
      <c r="I121" s="9">
        <f t="shared" ref="I121:I132" si="125">H121+273.15</f>
        <v>278.86159484267739</v>
      </c>
      <c r="J121" s="9">
        <f t="shared" ref="J121:J132" si="126">EXP(($C$15*(I121-$C$13))/($C$16*I121*$C$13))</f>
        <v>3.6164803145188607E-2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1.0296119455435196E-2</v>
      </c>
      <c r="Q121" s="12">
        <f t="shared" ref="Q121:Q132" si="130">P121*$B$123</f>
        <v>3.397719420293615E-3</v>
      </c>
      <c r="R121" s="9">
        <f t="shared" ref="R121:R132" si="131">L121*$B$123</f>
        <v>9.3951000000000007E-2</v>
      </c>
      <c r="S121" s="13">
        <f t="shared" ref="S121:S132" si="132">Q121/R121</f>
        <v>3.6164803145188607E-2</v>
      </c>
      <c r="T121" s="2">
        <f t="shared" ref="T121:T132" si="133">$B$122/100</f>
        <v>0.01</v>
      </c>
      <c r="U121" s="14">
        <f t="shared" ref="U121:U132" si="134">S121*T121</f>
        <v>3.6164803145188608E-4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5.8516480314518863E-3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2.5331986880436999</v>
      </c>
      <c r="E122" s="10">
        <f t="shared" ref="E122:E133" si="145">D121</f>
        <v>5.7115948426774201</v>
      </c>
      <c r="F122" s="7" t="s">
        <v>83</v>
      </c>
      <c r="G122" s="1">
        <v>2</v>
      </c>
      <c r="H122" s="9">
        <f t="shared" si="124"/>
        <v>2.5331986880436999</v>
      </c>
      <c r="I122" s="9">
        <f t="shared" si="125"/>
        <v>275.68319868804366</v>
      </c>
      <c r="J122" s="9">
        <f t="shared" si="126"/>
        <v>2.418014313979738E-2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0.55910388054456484</v>
      </c>
      <c r="P122" s="9">
        <f t="shared" si="129"/>
        <v>1.3519211861583754E-2</v>
      </c>
      <c r="Q122" s="12">
        <f t="shared" si="130"/>
        <v>4.4613399143226392E-3</v>
      </c>
      <c r="R122" s="9">
        <f t="shared" si="131"/>
        <v>9.3951000000000007E-2</v>
      </c>
      <c r="S122" s="13">
        <f t="shared" si="132"/>
        <v>4.748581616292151E-2</v>
      </c>
      <c r="T122" s="2">
        <f t="shared" si="133"/>
        <v>0.01</v>
      </c>
      <c r="U122" s="14">
        <f t="shared" si="134"/>
        <v>4.748581616292151E-4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5.9648581616292152E-3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5.8502311040605504</v>
      </c>
      <c r="E123" s="10">
        <f t="shared" si="145"/>
        <v>2.5331986880436999</v>
      </c>
      <c r="F123" s="7" t="s">
        <v>83</v>
      </c>
      <c r="G123" s="1">
        <v>3</v>
      </c>
      <c r="H123" s="9">
        <f t="shared" si="124"/>
        <v>5.8502311040605504</v>
      </c>
      <c r="I123" s="9">
        <f t="shared" si="125"/>
        <v>279.0002311040605</v>
      </c>
      <c r="J123" s="9">
        <f t="shared" si="126"/>
        <v>3.6797737091463743E-2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0.83028466868298112</v>
      </c>
      <c r="P123" s="9">
        <f t="shared" si="129"/>
        <v>3.0552596949269418E-2</v>
      </c>
      <c r="Q123" s="12">
        <f t="shared" si="130"/>
        <v>1.0082356993258908E-2</v>
      </c>
      <c r="R123" s="9">
        <f t="shared" si="131"/>
        <v>9.3951000000000007E-2</v>
      </c>
      <c r="S123" s="13">
        <f t="shared" si="132"/>
        <v>0.10731505777755328</v>
      </c>
      <c r="T123" s="2">
        <f t="shared" si="133"/>
        <v>0.01</v>
      </c>
      <c r="U123" s="14">
        <f t="shared" si="134"/>
        <v>1.0731505777755329E-3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6.5631505777755334E-3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8.8796313139987504</v>
      </c>
      <c r="E124" s="10">
        <f t="shared" si="145"/>
        <v>5.8502311040605504</v>
      </c>
      <c r="F124" s="7" t="s">
        <v>83</v>
      </c>
      <c r="G124" s="1">
        <v>4</v>
      </c>
      <c r="H124" s="9">
        <f t="shared" si="124"/>
        <v>8.8796313139987504</v>
      </c>
      <c r="I124" s="9">
        <f t="shared" si="125"/>
        <v>282.02963131399872</v>
      </c>
      <c r="J124" s="9">
        <f t="shared" si="126"/>
        <v>5.3533081807030362E-2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1.0844320717337117</v>
      </c>
      <c r="P124" s="9">
        <f t="shared" si="129"/>
        <v>5.8052990810288203E-2</v>
      </c>
      <c r="Q124" s="12">
        <f t="shared" si="130"/>
        <v>1.9157486967395106E-2</v>
      </c>
      <c r="R124" s="9">
        <f t="shared" si="131"/>
        <v>9.3951000000000007E-2</v>
      </c>
      <c r="S124" s="13">
        <f t="shared" si="132"/>
        <v>0.20390934601435967</v>
      </c>
      <c r="T124" s="2">
        <f t="shared" si="133"/>
        <v>0.01</v>
      </c>
      <c r="U124" s="14">
        <f t="shared" si="134"/>
        <v>2.0390934601435969E-3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7.5290934601435966E-3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10.881825726388399</v>
      </c>
      <c r="E125" s="10">
        <f t="shared" si="145"/>
        <v>8.8796313139987504</v>
      </c>
      <c r="F125" s="7" t="s">
        <v>83</v>
      </c>
      <c r="G125" s="1">
        <v>5</v>
      </c>
      <c r="H125" s="9">
        <f t="shared" si="124"/>
        <v>10.881825726388399</v>
      </c>
      <c r="I125" s="9">
        <f t="shared" si="125"/>
        <v>284.03182572638838</v>
      </c>
      <c r="J125" s="9">
        <f t="shared" si="126"/>
        <v>6.8283353887151066E-2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0.9750601268772523</v>
      </c>
      <c r="O125" s="9">
        <f t="shared" si="146"/>
        <v>0.3360189540461711</v>
      </c>
      <c r="P125" s="9">
        <f t="shared" si="129"/>
        <v>2.2944501151925051E-2</v>
      </c>
      <c r="Q125" s="12">
        <f t="shared" si="130"/>
        <v>7.5716853801352678E-3</v>
      </c>
      <c r="R125" s="9">
        <f t="shared" si="131"/>
        <v>9.3951000000000007E-2</v>
      </c>
      <c r="S125" s="13">
        <f t="shared" si="132"/>
        <v>8.0591855117404465E-2</v>
      </c>
      <c r="T125" s="2">
        <f t="shared" si="133"/>
        <v>0.01</v>
      </c>
      <c r="U125" s="14">
        <f t="shared" si="134"/>
        <v>8.0591855117404464E-4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6.2959185511740449E-3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12.5476279099971</v>
      </c>
      <c r="E126" s="10">
        <f t="shared" si="145"/>
        <v>10.881825726388399</v>
      </c>
      <c r="F126" s="7" t="s">
        <v>85</v>
      </c>
      <c r="G126" s="1">
        <v>6</v>
      </c>
      <c r="H126" s="9">
        <f t="shared" si="124"/>
        <v>12.5476279099971</v>
      </c>
      <c r="I126" s="9">
        <f t="shared" si="125"/>
        <v>285.6976279099971</v>
      </c>
      <c r="J126" s="9">
        <f t="shared" si="126"/>
        <v>8.3391323770879003E-2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0.59777445289424602</v>
      </c>
      <c r="P126" s="9">
        <f t="shared" si="129"/>
        <v>4.9849202943264129E-2</v>
      </c>
      <c r="Q126" s="12">
        <f t="shared" si="130"/>
        <v>1.6450236971277163E-2</v>
      </c>
      <c r="R126" s="9">
        <f t="shared" si="131"/>
        <v>9.3951000000000007E-2</v>
      </c>
      <c r="S126" s="13">
        <f t="shared" si="132"/>
        <v>0.17509379326752414</v>
      </c>
      <c r="T126" s="2">
        <f t="shared" si="133"/>
        <v>0.01</v>
      </c>
      <c r="U126" s="14">
        <f t="shared" si="134"/>
        <v>1.7509379326752414E-3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7.2409379326752411E-3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21.7886332095154</v>
      </c>
      <c r="E127" s="10">
        <f t="shared" si="145"/>
        <v>12.5476279099971</v>
      </c>
      <c r="F127" s="7" t="s">
        <v>83</v>
      </c>
      <c r="G127" s="1">
        <v>7</v>
      </c>
      <c r="H127" s="9">
        <f t="shared" si="124"/>
        <v>21.7886332095154</v>
      </c>
      <c r="I127" s="9">
        <f t="shared" si="125"/>
        <v>294.93863320951539</v>
      </c>
      <c r="J127" s="9">
        <f t="shared" si="126"/>
        <v>0.24258712316297604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0.83262524995098197</v>
      </c>
      <c r="P127" s="9">
        <f t="shared" si="129"/>
        <v>0.20198416405846256</v>
      </c>
      <c r="Q127" s="12">
        <f t="shared" si="130"/>
        <v>6.6654774139292647E-2</v>
      </c>
      <c r="R127" s="9">
        <f t="shared" si="131"/>
        <v>9.3951000000000007E-2</v>
      </c>
      <c r="S127" s="13">
        <f t="shared" si="132"/>
        <v>0.7094631684526258</v>
      </c>
      <c r="T127" s="2">
        <f t="shared" si="133"/>
        <v>0.01</v>
      </c>
      <c r="U127" s="14">
        <f t="shared" si="134"/>
        <v>7.0946316845262583E-3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1.704463168452626E-2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22.989703063254701</v>
      </c>
      <c r="E128" s="10">
        <f t="shared" si="145"/>
        <v>21.7886332095154</v>
      </c>
      <c r="F128" s="7" t="s">
        <v>83</v>
      </c>
      <c r="G128" s="1">
        <v>8</v>
      </c>
      <c r="H128" s="9">
        <f t="shared" si="124"/>
        <v>22.989703063254701</v>
      </c>
      <c r="I128" s="9">
        <f t="shared" si="125"/>
        <v>296.13970306325467</v>
      </c>
      <c r="J128" s="9">
        <f t="shared" si="126"/>
        <v>0.27734251441639651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0.9153410858925195</v>
      </c>
      <c r="P128" s="9">
        <f t="shared" si="129"/>
        <v>0.25386299831006615</v>
      </c>
      <c r="Q128" s="12">
        <f t="shared" si="130"/>
        <v>8.3774789442321834E-2</v>
      </c>
      <c r="R128" s="9">
        <f t="shared" si="131"/>
        <v>9.3951000000000007E-2</v>
      </c>
      <c r="S128" s="13">
        <f t="shared" si="132"/>
        <v>0.89168597931178839</v>
      </c>
      <c r="T128" s="2">
        <f t="shared" si="133"/>
        <v>0.01</v>
      </c>
      <c r="U128" s="14">
        <f t="shared" si="134"/>
        <v>8.9168597931178848E-3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1.8866859793117884E-2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22.973790419568999</v>
      </c>
      <c r="E129" s="10">
        <f t="shared" si="145"/>
        <v>22.989703063254701</v>
      </c>
      <c r="F129" s="7" t="s">
        <v>83</v>
      </c>
      <c r="G129" s="1">
        <v>9</v>
      </c>
      <c r="H129" s="9">
        <f t="shared" si="124"/>
        <v>22.973790419568999</v>
      </c>
      <c r="I129" s="9">
        <f t="shared" si="125"/>
        <v>296.12379041956899</v>
      </c>
      <c r="J129" s="9">
        <f t="shared" si="126"/>
        <v>0.27685293740703931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0.94617808758245325</v>
      </c>
      <c r="P129" s="9">
        <f t="shared" si="129"/>
        <v>0.26195218285737709</v>
      </c>
      <c r="Q129" s="12">
        <f t="shared" si="130"/>
        <v>8.6444220342934447E-2</v>
      </c>
      <c r="R129" s="9">
        <f t="shared" si="131"/>
        <v>9.3951000000000007E-2</v>
      </c>
      <c r="S129" s="13">
        <f t="shared" si="132"/>
        <v>0.92009899142036211</v>
      </c>
      <c r="T129" s="2">
        <f t="shared" si="133"/>
        <v>0.01</v>
      </c>
      <c r="U129" s="14">
        <f t="shared" si="134"/>
        <v>9.2009899142036205E-3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1.9150989914203623E-2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18.7394982608512</v>
      </c>
      <c r="E130" s="10">
        <f t="shared" si="145"/>
        <v>22.973790419568999</v>
      </c>
      <c r="F130" s="7" t="s">
        <v>83</v>
      </c>
      <c r="G130" s="1">
        <v>10</v>
      </c>
      <c r="H130" s="9">
        <f t="shared" si="124"/>
        <v>18.7394982608512</v>
      </c>
      <c r="I130" s="9">
        <f t="shared" si="125"/>
        <v>291.88949826085116</v>
      </c>
      <c r="J130" s="9">
        <f t="shared" si="126"/>
        <v>0.17182926713228167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0.96892590472507611</v>
      </c>
      <c r="P130" s="9">
        <f t="shared" si="129"/>
        <v>0.16648982811439281</v>
      </c>
      <c r="Q130" s="12">
        <f t="shared" si="130"/>
        <v>5.4941643277749627E-2</v>
      </c>
      <c r="R130" s="9">
        <f t="shared" si="131"/>
        <v>9.3951000000000007E-2</v>
      </c>
      <c r="S130" s="13">
        <f t="shared" si="132"/>
        <v>0.58479040433576679</v>
      </c>
      <c r="T130" s="2">
        <f t="shared" si="133"/>
        <v>0.01</v>
      </c>
      <c r="U130" s="14">
        <f t="shared" si="134"/>
        <v>5.8479040433576683E-3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1.579790404335767E-2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15.1052209533501</v>
      </c>
      <c r="E131" s="10">
        <f t="shared" si="145"/>
        <v>18.7394982608512</v>
      </c>
      <c r="F131" s="7" t="s">
        <v>83</v>
      </c>
      <c r="G131" s="1">
        <v>11</v>
      </c>
      <c r="H131" s="9">
        <f t="shared" si="124"/>
        <v>15.1052209533501</v>
      </c>
      <c r="I131" s="9">
        <f t="shared" si="125"/>
        <v>288.25522095335009</v>
      </c>
      <c r="J131" s="9">
        <f t="shared" si="126"/>
        <v>0.11283555156863775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0.76231427278014907</v>
      </c>
      <c r="O131" s="9">
        <f t="shared" si="146"/>
        <v>0.32482180383053438</v>
      </c>
      <c r="P131" s="9">
        <f t="shared" si="129"/>
        <v>3.6651447396738202E-2</v>
      </c>
      <c r="Q131" s="12">
        <f t="shared" si="130"/>
        <v>1.2094977640923607E-2</v>
      </c>
      <c r="R131" s="9">
        <f t="shared" si="131"/>
        <v>9.3951000000000007E-2</v>
      </c>
      <c r="S131" s="13">
        <f t="shared" si="132"/>
        <v>0.12873708253157079</v>
      </c>
      <c r="T131" s="2">
        <f t="shared" si="133"/>
        <v>0.01</v>
      </c>
      <c r="U131" s="14">
        <f t="shared" si="134"/>
        <v>1.2873708253157078E-3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6.7773708253157077E-3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9.6935391255481793</v>
      </c>
      <c r="E132" s="10">
        <f t="shared" si="145"/>
        <v>15.1052209533501</v>
      </c>
      <c r="F132" s="7" t="s">
        <v>85</v>
      </c>
      <c r="G132" s="1">
        <v>12</v>
      </c>
      <c r="H132" s="9">
        <f t="shared" si="124"/>
        <v>9.6935391255481793</v>
      </c>
      <c r="I132" s="9">
        <f t="shared" si="125"/>
        <v>282.84353912554815</v>
      </c>
      <c r="J132" s="9">
        <f t="shared" si="126"/>
        <v>5.9124519578599127E-2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0.57287035643379614</v>
      </c>
      <c r="P132" s="9">
        <f t="shared" si="129"/>
        <v>3.3870684604969038E-2</v>
      </c>
      <c r="Q132" s="12">
        <f t="shared" si="130"/>
        <v>1.1177325919639783E-2</v>
      </c>
      <c r="R132" s="9">
        <f t="shared" si="131"/>
        <v>9.3951000000000007E-2</v>
      </c>
      <c r="S132" s="13">
        <f t="shared" si="132"/>
        <v>0.1189697386897402</v>
      </c>
      <c r="T132" s="2">
        <f t="shared" si="133"/>
        <v>0.01</v>
      </c>
      <c r="U132" s="14">
        <f t="shared" si="134"/>
        <v>1.1896973868974021E-3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6.6796973868974022E-3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6.5993216370171499</v>
      </c>
      <c r="E133" s="10">
        <f t="shared" si="145"/>
        <v>9.6935391255481793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5.7115948426774201</v>
      </c>
      <c r="E136" s="7"/>
      <c r="F136" s="7"/>
      <c r="G136" s="1">
        <v>1</v>
      </c>
      <c r="H136" s="9">
        <f t="shared" ref="H136:H147" si="147">E137</f>
        <v>5.7115948426774201</v>
      </c>
      <c r="I136" s="9">
        <f t="shared" ref="I136:I147" si="148">H136+273.15</f>
        <v>278.86159484267739</v>
      </c>
      <c r="J136" s="9">
        <f t="shared" ref="J136:J147" si="149">EXP(($C$15*(I136-$C$13))/($C$16*I136*$C$13))</f>
        <v>3.6164803145188607E-2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2.7450818484015527E-2</v>
      </c>
      <c r="Q136" s="12">
        <f t="shared" ref="Q136:Q147" si="153">P136*$B$138</f>
        <v>7.1372128058440377E-3</v>
      </c>
      <c r="R136" s="9">
        <f t="shared" ref="R136:R147" si="154">L136*$B$138</f>
        <v>0.19735245833333334</v>
      </c>
      <c r="S136" s="13">
        <f t="shared" ref="S136:S147" si="155">Q136/R136</f>
        <v>3.6164803145188613E-2</v>
      </c>
      <c r="T136" s="2">
        <f t="shared" ref="T136:T147" si="156">$B$137/100</f>
        <v>0.01</v>
      </c>
      <c r="U136" s="14">
        <f t="shared" ref="U136:U147" si="157">S136*T136</f>
        <v>3.6164803145188613E-4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5.8516480314518863E-3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2.5331986880436999</v>
      </c>
      <c r="E137" s="10">
        <f t="shared" ref="E137:E148" si="166">D136</f>
        <v>5.7115948426774201</v>
      </c>
      <c r="F137" s="7" t="s">
        <v>83</v>
      </c>
      <c r="G137" s="1">
        <v>2</v>
      </c>
      <c r="H137" s="9">
        <f t="shared" si="147"/>
        <v>2.5331986880436999</v>
      </c>
      <c r="I137" s="9">
        <f t="shared" si="148"/>
        <v>275.68319868804366</v>
      </c>
      <c r="J137" s="9">
        <f t="shared" si="149"/>
        <v>2.418014313979738E-2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1.490645014849318</v>
      </c>
      <c r="P137" s="9">
        <f t="shared" si="152"/>
        <v>3.6044009829681901E-2</v>
      </c>
      <c r="Q137" s="12">
        <f t="shared" si="153"/>
        <v>9.371442555717294E-3</v>
      </c>
      <c r="R137" s="9">
        <f t="shared" si="154"/>
        <v>0.19735245833333334</v>
      </c>
      <c r="S137" s="13">
        <f t="shared" si="155"/>
        <v>4.748581616292151E-2</v>
      </c>
      <c r="T137" s="2">
        <f t="shared" si="156"/>
        <v>0.01</v>
      </c>
      <c r="U137" s="14">
        <f t="shared" si="157"/>
        <v>4.748581616292151E-4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5.9648581616292152E-3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5.8502311040605504</v>
      </c>
      <c r="E138" s="10">
        <f t="shared" si="166"/>
        <v>2.5331986880436999</v>
      </c>
      <c r="F138" s="7" t="s">
        <v>83</v>
      </c>
      <c r="G138" s="1">
        <v>3</v>
      </c>
      <c r="H138" s="9">
        <f t="shared" si="147"/>
        <v>5.8502311040605504</v>
      </c>
      <c r="I138" s="9">
        <f t="shared" si="148"/>
        <v>279.0002311040605</v>
      </c>
      <c r="J138" s="9">
        <f t="shared" si="149"/>
        <v>3.6797737091463743E-2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2.2136489216863029</v>
      </c>
      <c r="P138" s="9">
        <f t="shared" si="152"/>
        <v>8.1457271033014783E-2</v>
      </c>
      <c r="Q138" s="12">
        <f t="shared" si="153"/>
        <v>2.1178890468583844E-2</v>
      </c>
      <c r="R138" s="9">
        <f t="shared" si="154"/>
        <v>0.19735245833333334</v>
      </c>
      <c r="S138" s="13">
        <f t="shared" si="155"/>
        <v>0.10731505777755328</v>
      </c>
      <c r="T138" s="2">
        <f t="shared" si="156"/>
        <v>0.01</v>
      </c>
      <c r="U138" s="14">
        <f t="shared" si="157"/>
        <v>1.0731505777755329E-3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6.5631505777755334E-3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8.8796313139987504</v>
      </c>
      <c r="E139" s="10">
        <f t="shared" si="166"/>
        <v>5.8502311040605504</v>
      </c>
      <c r="F139" s="7" t="s">
        <v>83</v>
      </c>
      <c r="G139" s="1">
        <v>4</v>
      </c>
      <c r="H139" s="9">
        <f t="shared" si="147"/>
        <v>8.8796313139987504</v>
      </c>
      <c r="I139" s="9">
        <f t="shared" si="148"/>
        <v>282.02963131399872</v>
      </c>
      <c r="J139" s="9">
        <f t="shared" si="149"/>
        <v>5.3533081807030362E-2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2.8912395673199551</v>
      </c>
      <c r="P139" s="9">
        <f t="shared" si="152"/>
        <v>0.15477696428106222</v>
      </c>
      <c r="Q139" s="12">
        <f t="shared" si="153"/>
        <v>4.0242010713076176E-2</v>
      </c>
      <c r="R139" s="9">
        <f t="shared" si="154"/>
        <v>0.19735245833333334</v>
      </c>
      <c r="S139" s="13">
        <f t="shared" si="155"/>
        <v>0.2039093460143597</v>
      </c>
      <c r="T139" s="2">
        <f t="shared" si="156"/>
        <v>0.01</v>
      </c>
      <c r="U139" s="14">
        <f t="shared" si="157"/>
        <v>2.0390934601435969E-3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7.5290934601435966E-3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10.881825726388399</v>
      </c>
      <c r="E140" s="10">
        <f t="shared" si="166"/>
        <v>8.8796313139987504</v>
      </c>
      <c r="F140" s="7" t="s">
        <v>83</v>
      </c>
      <c r="G140" s="1">
        <v>5</v>
      </c>
      <c r="H140" s="9">
        <f t="shared" si="147"/>
        <v>10.881825726388399</v>
      </c>
      <c r="I140" s="9">
        <f t="shared" si="148"/>
        <v>284.03182572638838</v>
      </c>
      <c r="J140" s="9">
        <f t="shared" si="149"/>
        <v>6.8283353887151066E-2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3.4955105197055598</v>
      </c>
      <c r="P140" s="9">
        <f t="shared" si="152"/>
        <v>0.23868518183331408</v>
      </c>
      <c r="Q140" s="12">
        <f t="shared" si="153"/>
        <v>6.205814727666166E-2</v>
      </c>
      <c r="R140" s="9">
        <f t="shared" si="154"/>
        <v>0.19735245833333334</v>
      </c>
      <c r="S140" s="13">
        <f t="shared" si="155"/>
        <v>0.31445337849221955</v>
      </c>
      <c r="T140" s="2">
        <f t="shared" si="156"/>
        <v>0.01</v>
      </c>
      <c r="U140" s="14">
        <f t="shared" si="157"/>
        <v>3.1445337849221955E-3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8.6345337849221965E-3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12.5476279099971</v>
      </c>
      <c r="E141" s="10">
        <f t="shared" si="166"/>
        <v>10.881825726388399</v>
      </c>
      <c r="F141" s="7" t="s">
        <v>85</v>
      </c>
      <c r="G141" s="1">
        <v>6</v>
      </c>
      <c r="H141" s="9">
        <f t="shared" si="147"/>
        <v>12.5476279099971</v>
      </c>
      <c r="I141" s="9">
        <f t="shared" si="148"/>
        <v>285.6976279099971</v>
      </c>
      <c r="J141" s="9">
        <f t="shared" si="149"/>
        <v>8.3391323770879003E-2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4.0158732545389126</v>
      </c>
      <c r="P141" s="9">
        <f t="shared" si="152"/>
        <v>0.33488898679206808</v>
      </c>
      <c r="Q141" s="12">
        <f t="shared" si="153"/>
        <v>8.7071136565937707E-2</v>
      </c>
      <c r="R141" s="9">
        <f t="shared" si="154"/>
        <v>0.19735245833333334</v>
      </c>
      <c r="S141" s="13">
        <f t="shared" si="155"/>
        <v>0.44119610822821542</v>
      </c>
      <c r="T141" s="2">
        <f t="shared" si="156"/>
        <v>0.01</v>
      </c>
      <c r="U141" s="14">
        <f t="shared" si="157"/>
        <v>4.411961082282154E-3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9.9019610822821541E-3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21.7886332095154</v>
      </c>
      <c r="E142" s="10">
        <f t="shared" si="166"/>
        <v>12.5476279099971</v>
      </c>
      <c r="F142" s="7" t="s">
        <v>83</v>
      </c>
      <c r="G142" s="1">
        <v>7</v>
      </c>
      <c r="H142" s="9">
        <f t="shared" si="147"/>
        <v>21.7886332095154</v>
      </c>
      <c r="I142" s="9">
        <f t="shared" si="148"/>
        <v>294.93863320951539</v>
      </c>
      <c r="J142" s="9">
        <f t="shared" si="149"/>
        <v>0.24258712316297604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4.4400321844135116</v>
      </c>
      <c r="P142" s="9">
        <f t="shared" si="152"/>
        <v>1.077094634367898</v>
      </c>
      <c r="Q142" s="12">
        <f t="shared" si="153"/>
        <v>0.28004460493565347</v>
      </c>
      <c r="R142" s="9">
        <f t="shared" si="154"/>
        <v>0.19735245833333334</v>
      </c>
      <c r="S142" s="13">
        <f t="shared" si="155"/>
        <v>1.4190074311749945</v>
      </c>
      <c r="T142" s="2">
        <f t="shared" si="156"/>
        <v>0.01</v>
      </c>
      <c r="U142" s="14">
        <f t="shared" si="157"/>
        <v>1.4190074311749946E-2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2.4140074311749946E-2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22.989703063254701</v>
      </c>
      <c r="E143" s="10">
        <f t="shared" si="166"/>
        <v>21.7886332095154</v>
      </c>
      <c r="F143" s="7" t="s">
        <v>83</v>
      </c>
      <c r="G143" s="1">
        <v>8</v>
      </c>
      <c r="H143" s="9">
        <f t="shared" si="147"/>
        <v>22.989703063254701</v>
      </c>
      <c r="I143" s="9">
        <f t="shared" si="148"/>
        <v>296.13970306325467</v>
      </c>
      <c r="J143" s="9">
        <f t="shared" si="149"/>
        <v>0.27734251441639651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4.1219854667122799</v>
      </c>
      <c r="P143" s="9">
        <f t="shared" si="152"/>
        <v>1.1432018137258273</v>
      </c>
      <c r="Q143" s="12">
        <f t="shared" si="153"/>
        <v>0.29723247156871513</v>
      </c>
      <c r="R143" s="9">
        <f t="shared" si="154"/>
        <v>0.19735245833333334</v>
      </c>
      <c r="S143" s="13">
        <f t="shared" si="155"/>
        <v>1.5060996659422499</v>
      </c>
      <c r="T143" s="2">
        <f t="shared" si="156"/>
        <v>0.01</v>
      </c>
      <c r="U143" s="14">
        <f t="shared" si="157"/>
        <v>1.5060996659422499E-2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2.50109966594225E-2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22.973790419568999</v>
      </c>
      <c r="E144" s="10">
        <f t="shared" si="166"/>
        <v>22.989703063254701</v>
      </c>
      <c r="F144" s="7" t="s">
        <v>83</v>
      </c>
      <c r="G144" s="1">
        <v>9</v>
      </c>
      <c r="H144" s="9">
        <f t="shared" si="147"/>
        <v>22.973790419568999</v>
      </c>
      <c r="I144" s="9">
        <f t="shared" si="148"/>
        <v>296.12379041956899</v>
      </c>
      <c r="J144" s="9">
        <f t="shared" si="149"/>
        <v>0.27685293740703931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3.7378315696531192</v>
      </c>
      <c r="P144" s="9">
        <f t="shared" si="152"/>
        <v>1.0348296495912306</v>
      </c>
      <c r="Q144" s="12">
        <f t="shared" si="153"/>
        <v>0.26905570889371994</v>
      </c>
      <c r="R144" s="9">
        <f t="shared" si="154"/>
        <v>0.19735245833333334</v>
      </c>
      <c r="S144" s="13">
        <f t="shared" si="155"/>
        <v>1.3633258544936795</v>
      </c>
      <c r="T144" s="2">
        <f t="shared" si="156"/>
        <v>0.01</v>
      </c>
      <c r="U144" s="14">
        <f t="shared" si="157"/>
        <v>1.3633258544936796E-2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2.3583258544936796E-2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18.7394982608512</v>
      </c>
      <c r="E145" s="10">
        <f t="shared" si="166"/>
        <v>22.973790419568999</v>
      </c>
      <c r="F145" s="7" t="s">
        <v>83</v>
      </c>
      <c r="G145" s="1">
        <v>10</v>
      </c>
      <c r="H145" s="9">
        <f t="shared" si="147"/>
        <v>18.7394982608512</v>
      </c>
      <c r="I145" s="9">
        <f t="shared" si="148"/>
        <v>291.88949826085116</v>
      </c>
      <c r="J145" s="9">
        <f t="shared" si="149"/>
        <v>0.17182926713228167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3.4620498367285553</v>
      </c>
      <c r="P145" s="9">
        <f t="shared" si="152"/>
        <v>0.59488148622050308</v>
      </c>
      <c r="Q145" s="12">
        <f t="shared" si="153"/>
        <v>0.1546691864173308</v>
      </c>
      <c r="R145" s="9">
        <f t="shared" si="154"/>
        <v>0.19735245833333334</v>
      </c>
      <c r="S145" s="13">
        <f t="shared" si="155"/>
        <v>0.78372059676140737</v>
      </c>
      <c r="T145" s="2">
        <f t="shared" si="156"/>
        <v>0.01</v>
      </c>
      <c r="U145" s="14">
        <f t="shared" si="157"/>
        <v>7.8372059676140738E-3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1.7787205967614073E-2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15.1052209533501</v>
      </c>
      <c r="E146" s="10">
        <f t="shared" si="166"/>
        <v>18.7394982608512</v>
      </c>
      <c r="F146" s="7" t="s">
        <v>83</v>
      </c>
      <c r="G146" s="1">
        <v>11</v>
      </c>
      <c r="H146" s="9">
        <f t="shared" si="147"/>
        <v>15.1052209533501</v>
      </c>
      <c r="I146" s="9">
        <f t="shared" si="148"/>
        <v>288.25522095335009</v>
      </c>
      <c r="J146" s="9">
        <f t="shared" si="149"/>
        <v>0.11283555156863775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3.6262162671747191</v>
      </c>
      <c r="P146" s="9">
        <f t="shared" si="152"/>
        <v>0.40916611261382613</v>
      </c>
      <c r="Q146" s="12">
        <f t="shared" si="153"/>
        <v>0.10638318927959479</v>
      </c>
      <c r="R146" s="9">
        <f t="shared" si="154"/>
        <v>0.19735245833333334</v>
      </c>
      <c r="S146" s="13">
        <f t="shared" si="155"/>
        <v>0.53905175632477231</v>
      </c>
      <c r="T146" s="2">
        <f t="shared" si="156"/>
        <v>0.01</v>
      </c>
      <c r="U146" s="14">
        <f t="shared" si="157"/>
        <v>5.3905175632477228E-3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1.0880517563247722E-2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9.6935391255481793</v>
      </c>
      <c r="E147" s="10">
        <f t="shared" si="166"/>
        <v>15.1052209533501</v>
      </c>
      <c r="F147" s="7" t="s">
        <v>85</v>
      </c>
      <c r="G147" s="1">
        <v>12</v>
      </c>
      <c r="H147" s="9">
        <f t="shared" si="147"/>
        <v>9.6935391255481793</v>
      </c>
      <c r="I147" s="9">
        <f t="shared" si="148"/>
        <v>282.84353912554815</v>
      </c>
      <c r="J147" s="9">
        <f t="shared" si="149"/>
        <v>5.9124519578599127E-2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3.9760980712275598</v>
      </c>
      <c r="P147" s="9">
        <f t="shared" si="152"/>
        <v>0.23508488825872409</v>
      </c>
      <c r="Q147" s="12">
        <f t="shared" si="153"/>
        <v>6.1122070947268264E-2</v>
      </c>
      <c r="R147" s="9">
        <f t="shared" si="154"/>
        <v>0.19735245833333334</v>
      </c>
      <c r="S147" s="13">
        <f t="shared" si="155"/>
        <v>0.30971020813954864</v>
      </c>
      <c r="T147" s="2">
        <f t="shared" si="156"/>
        <v>0.01</v>
      </c>
      <c r="U147" s="14">
        <f t="shared" si="157"/>
        <v>3.0971020813954863E-3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8.5871020813954868E-3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6.5993216370171499</v>
      </c>
      <c r="E148" s="10">
        <f t="shared" si="166"/>
        <v>9.6935391255481793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634600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15100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152100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550800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12934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1839035.6619062957</v>
      </c>
      <c r="J13" s="6" t="s">
        <v>37</v>
      </c>
      <c r="K13" s="6">
        <f>I13/(10000*1000)</f>
        <v>0.18390356619062956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1.86519820496774</v>
      </c>
      <c r="E26" s="7"/>
      <c r="F26" s="7"/>
      <c r="G26" s="1">
        <v>1</v>
      </c>
      <c r="H26" s="9">
        <f t="shared" ref="H26:H37" si="0">E27</f>
        <v>1.86519820496774</v>
      </c>
      <c r="I26" s="9">
        <f t="shared" ref="I26:I37" si="1">H26+273.15</f>
        <v>275.0151982049677</v>
      </c>
      <c r="J26" s="9">
        <f t="shared" ref="J26:J37" si="2">EXP(($C$15*(I26-$C$13))/($C$16*I26*$C$13))</f>
        <v>2.2192268483315108E-2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0.89949911593767684</v>
      </c>
      <c r="Q26" s="12">
        <f t="shared" ref="Q26:Q37" si="6">P26*$B$28</f>
        <v>8.9949911593767695E-2</v>
      </c>
      <c r="R26" s="9">
        <f t="shared" ref="R26:R37" si="7">L26*$B$28</f>
        <v>4.0532094166666672</v>
      </c>
      <c r="S26" s="13">
        <f t="shared" ref="S26:S37" si="8">Q26/R26</f>
        <v>2.2192268483315108E-2</v>
      </c>
      <c r="T26" s="2">
        <f t="shared" ref="T26:T37" si="9">$B$27/100</f>
        <v>0.34</v>
      </c>
      <c r="U26" s="14">
        <f t="shared" ref="U26:U37" si="10">S26*T26</f>
        <v>7.5453712843271369E-3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2.0445371284327135E-2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-3.97261051985241</v>
      </c>
      <c r="E27" s="10">
        <f t="shared" ref="E27:E38" si="18">D26</f>
        <v>1.86519820496774</v>
      </c>
      <c r="F27" s="7" t="s">
        <v>83</v>
      </c>
      <c r="G27" s="1">
        <v>2</v>
      </c>
      <c r="H27" s="9">
        <f t="shared" si="0"/>
        <v>-3.97261051985241</v>
      </c>
      <c r="I27" s="9">
        <f t="shared" si="1"/>
        <v>269.17738948014755</v>
      </c>
      <c r="J27" s="9">
        <f t="shared" si="2"/>
        <v>1.0297535875802032E-2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80.164689217395662</v>
      </c>
      <c r="P27" s="9">
        <f t="shared" si="5"/>
        <v>0.82549876318865212</v>
      </c>
      <c r="Q27" s="12">
        <f t="shared" si="6"/>
        <v>8.254987631886522E-2</v>
      </c>
      <c r="R27" s="9">
        <f t="shared" si="7"/>
        <v>4.0532094166666672</v>
      </c>
      <c r="S27" s="13">
        <f t="shared" si="8"/>
        <v>2.0366546070731694E-2</v>
      </c>
      <c r="T27" s="2">
        <f t="shared" si="9"/>
        <v>0.34</v>
      </c>
      <c r="U27" s="14">
        <f t="shared" si="10"/>
        <v>6.9246256640487763E-3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1.9824625664048776E-2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1.2562247325227101</v>
      </c>
      <c r="E28" s="10">
        <f t="shared" si="18"/>
        <v>-3.97261051985241</v>
      </c>
      <c r="F28" s="7" t="s">
        <v>83</v>
      </c>
      <c r="G28" s="1">
        <v>3</v>
      </c>
      <c r="H28" s="9">
        <f t="shared" si="0"/>
        <v>1.2562247325227101</v>
      </c>
      <c r="I28" s="9">
        <f t="shared" si="1"/>
        <v>274.40622473252267</v>
      </c>
      <c r="J28" s="9">
        <f t="shared" si="2"/>
        <v>2.0515336814609753E-2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119.87128462087368</v>
      </c>
      <c r="P28" s="9">
        <f t="shared" si="5"/>
        <v>2.4591997783971737</v>
      </c>
      <c r="Q28" s="12">
        <f t="shared" si="6"/>
        <v>0.24591997783971739</v>
      </c>
      <c r="R28" s="9">
        <f t="shared" si="7"/>
        <v>4.0532094166666672</v>
      </c>
      <c r="S28" s="13">
        <f t="shared" si="8"/>
        <v>6.0672902028822473E-2</v>
      </c>
      <c r="T28" s="2">
        <f t="shared" si="9"/>
        <v>0.34</v>
      </c>
      <c r="U28" s="14">
        <f t="shared" si="10"/>
        <v>2.0628786689799641E-2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3.3528786689799639E-2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3.0945554954214698</v>
      </c>
      <c r="E29" s="10">
        <f t="shared" si="18"/>
        <v>1.2562247325227101</v>
      </c>
      <c r="F29" s="7" t="s">
        <v>83</v>
      </c>
      <c r="G29" s="1">
        <v>4</v>
      </c>
      <c r="H29" s="9">
        <f t="shared" si="0"/>
        <v>3.0945554954214698</v>
      </c>
      <c r="I29" s="9">
        <f t="shared" si="1"/>
        <v>276.24455549542142</v>
      </c>
      <c r="J29" s="9">
        <f t="shared" si="2"/>
        <v>2.5979377534306167E-2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157.9441790091432</v>
      </c>
      <c r="P29" s="9">
        <f t="shared" si="5"/>
        <v>4.1032914558245661</v>
      </c>
      <c r="Q29" s="12">
        <f t="shared" si="6"/>
        <v>0.41032914558245664</v>
      </c>
      <c r="R29" s="9">
        <f t="shared" si="7"/>
        <v>4.0532094166666672</v>
      </c>
      <c r="S29" s="13">
        <f t="shared" si="8"/>
        <v>0.10123561439860382</v>
      </c>
      <c r="T29" s="2">
        <f t="shared" si="9"/>
        <v>0.34</v>
      </c>
      <c r="U29" s="14">
        <f t="shared" si="10"/>
        <v>3.4420108895525298E-2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4.7320108895525299E-2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8.5901634623437904</v>
      </c>
      <c r="E30" s="10">
        <f t="shared" si="18"/>
        <v>3.0945554954214698</v>
      </c>
      <c r="F30" s="7" t="s">
        <v>83</v>
      </c>
      <c r="G30" s="1">
        <v>5</v>
      </c>
      <c r="H30" s="9">
        <f t="shared" si="0"/>
        <v>8.5901634623437904</v>
      </c>
      <c r="I30" s="9">
        <f t="shared" si="1"/>
        <v>281.74016346234379</v>
      </c>
      <c r="J30" s="9">
        <f t="shared" si="2"/>
        <v>5.1667496130744527E-2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146.1488431756527</v>
      </c>
      <c r="O30" s="9">
        <f t="shared" si="19"/>
        <v>48.22413854433259</v>
      </c>
      <c r="P30" s="9">
        <f t="shared" si="5"/>
        <v>2.491620491647792</v>
      </c>
      <c r="Q30" s="12">
        <f t="shared" si="6"/>
        <v>0.24916204916477921</v>
      </c>
      <c r="R30" s="9">
        <f t="shared" si="7"/>
        <v>4.0532094166666672</v>
      </c>
      <c r="S30" s="13">
        <f t="shared" si="8"/>
        <v>6.1472779605275973E-2</v>
      </c>
      <c r="T30" s="2">
        <f t="shared" si="9"/>
        <v>0.34</v>
      </c>
      <c r="U30" s="14">
        <f t="shared" si="10"/>
        <v>2.0900745065793834E-2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3.3800745065793836E-2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12.5886726982098</v>
      </c>
      <c r="E31" s="10">
        <f t="shared" si="18"/>
        <v>8.5901634623437904</v>
      </c>
      <c r="F31" s="7" t="s">
        <v>85</v>
      </c>
      <c r="G31" s="1">
        <v>6</v>
      </c>
      <c r="H31" s="9">
        <f t="shared" si="0"/>
        <v>12.5886726982098</v>
      </c>
      <c r="I31" s="9">
        <f t="shared" si="1"/>
        <v>285.73867269820977</v>
      </c>
      <c r="J31" s="9">
        <f t="shared" si="2"/>
        <v>8.380056791580312E-2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86.264612219351463</v>
      </c>
      <c r="P31" s="9">
        <f t="shared" si="5"/>
        <v>7.2290234950181818</v>
      </c>
      <c r="Q31" s="12">
        <f t="shared" si="6"/>
        <v>0.7229023495018182</v>
      </c>
      <c r="R31" s="9">
        <f t="shared" si="7"/>
        <v>4.0532094166666672</v>
      </c>
      <c r="S31" s="13">
        <f t="shared" si="8"/>
        <v>0.17835307164965791</v>
      </c>
      <c r="T31" s="2">
        <f t="shared" si="9"/>
        <v>0.34</v>
      </c>
      <c r="U31" s="14">
        <f t="shared" si="10"/>
        <v>6.0640044360883695E-2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7.3540044360883697E-2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20.010305377444698</v>
      </c>
      <c r="E32" s="10">
        <f t="shared" si="18"/>
        <v>12.5886726982098</v>
      </c>
      <c r="F32" s="7" t="s">
        <v>83</v>
      </c>
      <c r="G32" s="1">
        <v>7</v>
      </c>
      <c r="H32" s="9">
        <f t="shared" si="0"/>
        <v>20.010305377444698</v>
      </c>
      <c r="I32" s="9">
        <f t="shared" si="1"/>
        <v>293.16030537744467</v>
      </c>
      <c r="J32" s="9">
        <f t="shared" si="2"/>
        <v>0.19856222115153885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119.56768289099995</v>
      </c>
      <c r="P32" s="9">
        <f t="shared" si="5"/>
        <v>23.741624692779798</v>
      </c>
      <c r="Q32" s="12">
        <f t="shared" si="6"/>
        <v>2.3741624692779797</v>
      </c>
      <c r="R32" s="9">
        <f t="shared" si="7"/>
        <v>4.0532094166666672</v>
      </c>
      <c r="S32" s="13">
        <f t="shared" si="8"/>
        <v>0.58574877960055549</v>
      </c>
      <c r="T32" s="2">
        <f t="shared" si="9"/>
        <v>0.34</v>
      </c>
      <c r="U32" s="14">
        <f t="shared" si="10"/>
        <v>0.19915458506418887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0.22480458506418888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16.780652193294699</v>
      </c>
      <c r="E33" s="10">
        <f t="shared" si="18"/>
        <v>20.010305377444698</v>
      </c>
      <c r="F33" s="7" t="s">
        <v>83</v>
      </c>
      <c r="G33" s="1">
        <v>8</v>
      </c>
      <c r="H33" s="9">
        <f t="shared" si="0"/>
        <v>16.780652193294699</v>
      </c>
      <c r="I33" s="9">
        <f t="shared" si="1"/>
        <v>289.93065219329469</v>
      </c>
      <c r="J33" s="9">
        <f t="shared" si="2"/>
        <v>0.13715717460979299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136.35815236488682</v>
      </c>
      <c r="P33" s="9">
        <f t="shared" si="5"/>
        <v>18.702498913379539</v>
      </c>
      <c r="Q33" s="12">
        <f t="shared" si="6"/>
        <v>1.8702498913379539</v>
      </c>
      <c r="R33" s="9">
        <f t="shared" si="7"/>
        <v>4.0532094166666672</v>
      </c>
      <c r="S33" s="13">
        <f t="shared" si="8"/>
        <v>0.46142444149259754</v>
      </c>
      <c r="T33" s="2">
        <f t="shared" si="9"/>
        <v>0.34</v>
      </c>
      <c r="U33" s="14">
        <f t="shared" si="10"/>
        <v>0.15688431010748316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0.18253431010748317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17.697165058244401</v>
      </c>
      <c r="E34" s="10">
        <f t="shared" si="18"/>
        <v>16.780652193294699</v>
      </c>
      <c r="F34" s="7" t="s">
        <v>83</v>
      </c>
      <c r="G34" s="1">
        <v>9</v>
      </c>
      <c r="H34" s="9">
        <f t="shared" si="0"/>
        <v>17.697165058244401</v>
      </c>
      <c r="I34" s="9">
        <f t="shared" si="1"/>
        <v>290.8471650582444</v>
      </c>
      <c r="J34" s="9">
        <f t="shared" si="2"/>
        <v>0.15246792631330749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158.18774761817394</v>
      </c>
      <c r="P34" s="9">
        <f t="shared" si="5"/>
        <v>24.118557847515827</v>
      </c>
      <c r="Q34" s="12">
        <f t="shared" si="6"/>
        <v>2.4118557847515829</v>
      </c>
      <c r="R34" s="9">
        <f t="shared" si="7"/>
        <v>4.0532094166666672</v>
      </c>
      <c r="S34" s="13">
        <f t="shared" si="8"/>
        <v>0.59504840160345751</v>
      </c>
      <c r="T34" s="2">
        <f t="shared" si="9"/>
        <v>0.34</v>
      </c>
      <c r="U34" s="14">
        <f t="shared" si="10"/>
        <v>0.20231645654517558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0.22796645654517558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12.7095375492125</v>
      </c>
      <c r="E35" s="10">
        <f t="shared" si="18"/>
        <v>17.697165058244401</v>
      </c>
      <c r="F35" s="7" t="s">
        <v>83</v>
      </c>
      <c r="G35" s="1">
        <v>10</v>
      </c>
      <c r="H35" s="9">
        <f t="shared" si="0"/>
        <v>12.7095375492125</v>
      </c>
      <c r="I35" s="9">
        <f t="shared" si="1"/>
        <v>285.85953754921246</v>
      </c>
      <c r="J35" s="9">
        <f t="shared" si="2"/>
        <v>8.5016679378417934E-2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174.60128393732478</v>
      </c>
      <c r="P35" s="9">
        <f t="shared" si="5"/>
        <v>14.844021375559654</v>
      </c>
      <c r="Q35" s="12">
        <f t="shared" si="6"/>
        <v>1.4844021375559655</v>
      </c>
      <c r="R35" s="9">
        <f t="shared" si="7"/>
        <v>4.0532094166666672</v>
      </c>
      <c r="S35" s="13">
        <f t="shared" si="8"/>
        <v>0.36622882880222063</v>
      </c>
      <c r="T35" s="2">
        <f t="shared" si="9"/>
        <v>0.34</v>
      </c>
      <c r="U35" s="14">
        <f t="shared" si="10"/>
        <v>0.12451780179275503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0.15016780179275502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9.1645122119693792</v>
      </c>
      <c r="E36" s="10">
        <f t="shared" si="18"/>
        <v>12.7095375492125</v>
      </c>
      <c r="F36" s="7" t="s">
        <v>83</v>
      </c>
      <c r="G36" s="1">
        <v>11</v>
      </c>
      <c r="H36" s="9">
        <f t="shared" si="0"/>
        <v>9.1645122119693792</v>
      </c>
      <c r="I36" s="9">
        <f t="shared" si="1"/>
        <v>282.31451221196937</v>
      </c>
      <c r="J36" s="9">
        <f t="shared" si="2"/>
        <v>5.5430924877086646E-2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151.76939943367685</v>
      </c>
      <c r="O36" s="9">
        <f t="shared" si="19"/>
        <v>48.519957294754931</v>
      </c>
      <c r="P36" s="9">
        <f t="shared" si="5"/>
        <v>2.6895061078450127</v>
      </c>
      <c r="Q36" s="12">
        <f t="shared" si="6"/>
        <v>0.26895061078450128</v>
      </c>
      <c r="R36" s="9">
        <f t="shared" si="7"/>
        <v>4.0532094166666672</v>
      </c>
      <c r="S36" s="13">
        <f t="shared" si="8"/>
        <v>6.635497531378097E-2</v>
      </c>
      <c r="T36" s="2">
        <f t="shared" si="9"/>
        <v>0.34</v>
      </c>
      <c r="U36" s="14">
        <f t="shared" si="10"/>
        <v>2.2560691606685532E-2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3.5460691606685531E-2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4.8315090905359002</v>
      </c>
      <c r="E37" s="10">
        <f t="shared" si="18"/>
        <v>9.1645122119693792</v>
      </c>
      <c r="F37" s="7" t="s">
        <v>85</v>
      </c>
      <c r="G37" s="1">
        <v>12</v>
      </c>
      <c r="H37" s="9">
        <f t="shared" si="0"/>
        <v>4.8315090905359002</v>
      </c>
      <c r="I37" s="9">
        <f t="shared" si="1"/>
        <v>277.98150909053589</v>
      </c>
      <c r="J37" s="9">
        <f t="shared" si="2"/>
        <v>3.2380037669148327E-2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86.362545353576593</v>
      </c>
      <c r="P37" s="9">
        <f t="shared" si="5"/>
        <v>2.7964224717523409</v>
      </c>
      <c r="Q37" s="12">
        <f t="shared" si="6"/>
        <v>0.27964224717523412</v>
      </c>
      <c r="R37" s="9">
        <f t="shared" si="7"/>
        <v>4.0532094166666672</v>
      </c>
      <c r="S37" s="13">
        <f t="shared" si="8"/>
        <v>6.8992795197147766E-2</v>
      </c>
      <c r="T37" s="2">
        <f t="shared" si="9"/>
        <v>0.34</v>
      </c>
      <c r="U37" s="14">
        <f t="shared" si="10"/>
        <v>2.3457550367030244E-2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3.6357550367030242E-2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2.5549390582065601</v>
      </c>
      <c r="E38" s="10">
        <f t="shared" si="18"/>
        <v>4.8315090905359002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1.86519820496774</v>
      </c>
      <c r="E42" s="7"/>
      <c r="F42" s="7"/>
      <c r="G42" s="1">
        <v>1</v>
      </c>
      <c r="H42" s="9">
        <f t="shared" ref="H42:H53" si="20">E43</f>
        <v>1.86519820496774</v>
      </c>
      <c r="I42" s="9">
        <f t="shared" ref="I42:I53" si="21">H42+273.15</f>
        <v>275.0151982049677</v>
      </c>
      <c r="J42" s="9">
        <f t="shared" ref="J42:J53" si="22">EXP(($C$15*(I42-$C$13))/($C$16*I42*$C$13))</f>
        <v>2.2192268483315108E-2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1.3061537019211149</v>
      </c>
      <c r="Q42" s="12">
        <f t="shared" ref="Q42:Q53" si="26">P42*$B$44</f>
        <v>0.31347688846106758</v>
      </c>
      <c r="R42" s="9">
        <f t="shared" ref="R42:R53" si="27">L42*$B$44</f>
        <v>14.125500000000001</v>
      </c>
      <c r="S42" s="13">
        <f t="shared" ref="S42:S53" si="28">Q42/R42</f>
        <v>2.2192268483315108E-2</v>
      </c>
      <c r="T42" s="2">
        <f t="shared" ref="T42:T53" si="29">$B$43/100</f>
        <v>0.43</v>
      </c>
      <c r="U42" s="14">
        <f t="shared" ref="U42:U53" si="30">S42*T42</f>
        <v>9.5426754478254959E-3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1.7962675447825496E-2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52883.333333333336</v>
      </c>
      <c r="AU42" s="1">
        <f t="shared" ref="AU42:AU53" si="38">AT42*10000*AS42*0.67*AR42*AQ42</f>
        <v>209073996.70304468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-3.97261051985241</v>
      </c>
      <c r="E43" s="10">
        <f t="shared" ref="E43:E54" si="40">D42</f>
        <v>1.86519820496774</v>
      </c>
      <c r="F43" s="7" t="s">
        <v>83</v>
      </c>
      <c r="G43" s="1">
        <v>2</v>
      </c>
      <c r="H43" s="9">
        <f t="shared" si="20"/>
        <v>-3.97261051985241</v>
      </c>
      <c r="I43" s="9">
        <f t="shared" si="21"/>
        <v>269.17738948014755</v>
      </c>
      <c r="J43" s="9">
        <f t="shared" si="22"/>
        <v>1.0297535875802032E-2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116.40634629807889</v>
      </c>
      <c r="P43" s="9">
        <f t="shared" si="25"/>
        <v>1.1986985271755024</v>
      </c>
      <c r="Q43" s="12">
        <f t="shared" si="26"/>
        <v>0.28768764652212059</v>
      </c>
      <c r="R43" s="9">
        <f t="shared" si="27"/>
        <v>14.125500000000001</v>
      </c>
      <c r="S43" s="13">
        <f t="shared" si="28"/>
        <v>2.0366546070731698E-2</v>
      </c>
      <c r="T43" s="2">
        <f t="shared" si="29"/>
        <v>0.43</v>
      </c>
      <c r="U43" s="14">
        <f t="shared" si="30"/>
        <v>8.7576148104146299E-3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1.7177614810414629E-2</v>
      </c>
      <c r="AR43" s="9">
        <f t="shared" si="35"/>
        <v>136.875</v>
      </c>
      <c r="AS43" s="1">
        <f t="shared" si="36"/>
        <v>0.24</v>
      </c>
      <c r="AT43" s="1">
        <f t="shared" si="37"/>
        <v>52883.333333333336</v>
      </c>
      <c r="AU43" s="1">
        <f t="shared" si="38"/>
        <v>199936395.48130688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1.2562247325227101</v>
      </c>
      <c r="E44" s="10">
        <f t="shared" si="40"/>
        <v>-3.97261051985241</v>
      </c>
      <c r="F44" s="7" t="s">
        <v>83</v>
      </c>
      <c r="G44" s="1">
        <v>3</v>
      </c>
      <c r="H44" s="9">
        <f t="shared" si="20"/>
        <v>1.2562247325227101</v>
      </c>
      <c r="I44" s="9">
        <f t="shared" si="21"/>
        <v>274.40622473252267</v>
      </c>
      <c r="J44" s="9">
        <f t="shared" si="22"/>
        <v>2.0515336814609753E-2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174.0638977709034</v>
      </c>
      <c r="P44" s="9">
        <f t="shared" si="25"/>
        <v>3.5709794900338832</v>
      </c>
      <c r="Q44" s="12">
        <f t="shared" si="26"/>
        <v>0.85703507760813191</v>
      </c>
      <c r="R44" s="9">
        <f t="shared" si="27"/>
        <v>14.125500000000001</v>
      </c>
      <c r="S44" s="13">
        <f t="shared" si="28"/>
        <v>6.0672902028822473E-2</v>
      </c>
      <c r="T44" s="2">
        <f t="shared" si="29"/>
        <v>0.43</v>
      </c>
      <c r="U44" s="14">
        <f t="shared" si="30"/>
        <v>2.6089347872393663E-2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3.450934787239366E-2</v>
      </c>
      <c r="AR44" s="9">
        <f t="shared" si="35"/>
        <v>136.875</v>
      </c>
      <c r="AS44" s="1">
        <f t="shared" si="36"/>
        <v>0.24</v>
      </c>
      <c r="AT44" s="1">
        <f t="shared" si="37"/>
        <v>52883.333333333336</v>
      </c>
      <c r="AU44" s="1">
        <f t="shared" si="38"/>
        <v>401666628.35131723</v>
      </c>
    </row>
    <row r="45" spans="1:48" x14ac:dyDescent="0.15">
      <c r="C45" s="7">
        <v>3</v>
      </c>
      <c r="D45" s="7">
        <f t="shared" si="39"/>
        <v>3.0945554954214698</v>
      </c>
      <c r="E45" s="10">
        <f t="shared" si="40"/>
        <v>1.2562247325227101</v>
      </c>
      <c r="F45" s="7" t="s">
        <v>83</v>
      </c>
      <c r="G45" s="1">
        <v>4</v>
      </c>
      <c r="H45" s="9">
        <f t="shared" si="20"/>
        <v>3.0945554954214698</v>
      </c>
      <c r="I45" s="9">
        <f t="shared" si="21"/>
        <v>276.24455549542142</v>
      </c>
      <c r="J45" s="9">
        <f t="shared" si="22"/>
        <v>2.5979377534306167E-2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229.34916828086949</v>
      </c>
      <c r="P45" s="9">
        <f t="shared" si="25"/>
        <v>5.9583486299478254</v>
      </c>
      <c r="Q45" s="12">
        <f t="shared" si="26"/>
        <v>1.430003671187478</v>
      </c>
      <c r="R45" s="9">
        <f t="shared" si="27"/>
        <v>14.125500000000001</v>
      </c>
      <c r="S45" s="13">
        <f t="shared" si="28"/>
        <v>0.10123561439860379</v>
      </c>
      <c r="T45" s="2">
        <f t="shared" si="29"/>
        <v>0.43</v>
      </c>
      <c r="U45" s="14">
        <f t="shared" si="30"/>
        <v>4.3531314191399627E-2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5.1951314191399624E-2</v>
      </c>
      <c r="AR45" s="9">
        <f t="shared" si="35"/>
        <v>136.875</v>
      </c>
      <c r="AS45" s="1">
        <f t="shared" si="36"/>
        <v>0.24</v>
      </c>
      <c r="AT45" s="1">
        <f t="shared" si="37"/>
        <v>52883.333333333336</v>
      </c>
      <c r="AU45" s="1">
        <f t="shared" si="38"/>
        <v>604679905.48069513</v>
      </c>
    </row>
    <row r="46" spans="1:48" x14ac:dyDescent="0.15">
      <c r="C46" s="7">
        <v>4</v>
      </c>
      <c r="D46" s="7">
        <f t="shared" si="39"/>
        <v>8.5901634623437904</v>
      </c>
      <c r="E46" s="10">
        <f t="shared" si="40"/>
        <v>3.0945554954214698</v>
      </c>
      <c r="F46" s="7" t="s">
        <v>83</v>
      </c>
      <c r="G46" s="1">
        <v>5</v>
      </c>
      <c r="H46" s="9">
        <f t="shared" si="20"/>
        <v>8.5901634623437904</v>
      </c>
      <c r="I46" s="9">
        <f t="shared" si="21"/>
        <v>281.74016346234379</v>
      </c>
      <c r="J46" s="9">
        <f t="shared" si="22"/>
        <v>5.1667496130744527E-2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212.22127866837556</v>
      </c>
      <c r="O46" s="9">
        <f t="shared" si="41"/>
        <v>70.025790982546113</v>
      </c>
      <c r="P46" s="9">
        <f t="shared" si="25"/>
        <v>3.6180572846430263</v>
      </c>
      <c r="Q46" s="12">
        <f t="shared" si="26"/>
        <v>0.8683337483143263</v>
      </c>
      <c r="R46" s="9">
        <f t="shared" si="27"/>
        <v>14.125500000000001</v>
      </c>
      <c r="S46" s="13">
        <f t="shared" si="28"/>
        <v>6.1472779605276008E-2</v>
      </c>
      <c r="T46" s="2">
        <f t="shared" si="29"/>
        <v>0.43</v>
      </c>
      <c r="U46" s="14">
        <f t="shared" si="30"/>
        <v>2.6433295230268682E-2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3.4853295230268679E-2</v>
      </c>
      <c r="AR46" s="9">
        <f t="shared" si="35"/>
        <v>136.875</v>
      </c>
      <c r="AS46" s="1">
        <f t="shared" si="36"/>
        <v>0.24</v>
      </c>
      <c r="AT46" s="1">
        <f t="shared" si="37"/>
        <v>52883.333333333336</v>
      </c>
      <c r="AU46" s="1">
        <f t="shared" si="38"/>
        <v>405669954.52481818</v>
      </c>
    </row>
    <row r="47" spans="1:48" x14ac:dyDescent="0.15">
      <c r="C47" s="7">
        <v>5</v>
      </c>
      <c r="D47" s="7">
        <f t="shared" si="39"/>
        <v>12.5886726982098</v>
      </c>
      <c r="E47" s="10">
        <f t="shared" si="40"/>
        <v>8.5901634623437904</v>
      </c>
      <c r="F47" s="7" t="s">
        <v>85</v>
      </c>
      <c r="G47" s="1">
        <v>6</v>
      </c>
      <c r="H47" s="9">
        <f t="shared" si="20"/>
        <v>12.5886726982098</v>
      </c>
      <c r="I47" s="9">
        <f t="shared" si="21"/>
        <v>285.73867269820977</v>
      </c>
      <c r="J47" s="9">
        <f t="shared" si="22"/>
        <v>8.380056791580312E-2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125.2639836979031</v>
      </c>
      <c r="P47" s="9">
        <f t="shared" si="25"/>
        <v>10.497192973280184</v>
      </c>
      <c r="Q47" s="12">
        <f t="shared" si="26"/>
        <v>2.5193263135872441</v>
      </c>
      <c r="R47" s="9">
        <f t="shared" si="27"/>
        <v>14.125500000000001</v>
      </c>
      <c r="S47" s="13">
        <f t="shared" si="28"/>
        <v>0.178353071649658</v>
      </c>
      <c r="T47" s="2">
        <f t="shared" si="29"/>
        <v>0.43</v>
      </c>
      <c r="U47" s="14">
        <f t="shared" si="30"/>
        <v>7.669182080935294E-2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8.511182080935295E-2</v>
      </c>
      <c r="AR47" s="9">
        <f t="shared" si="35"/>
        <v>136.875</v>
      </c>
      <c r="AS47" s="1">
        <f t="shared" si="36"/>
        <v>0.24</v>
      </c>
      <c r="AT47" s="1">
        <f t="shared" si="37"/>
        <v>52883.333333333336</v>
      </c>
      <c r="AU47" s="1">
        <f t="shared" si="38"/>
        <v>990646888.59804308</v>
      </c>
    </row>
    <row r="48" spans="1:48" x14ac:dyDescent="0.15">
      <c r="C48" s="7">
        <v>6</v>
      </c>
      <c r="D48" s="7">
        <f t="shared" si="39"/>
        <v>20.010305377444698</v>
      </c>
      <c r="E48" s="10">
        <f t="shared" si="40"/>
        <v>12.5886726982098</v>
      </c>
      <c r="F48" s="7" t="s">
        <v>83</v>
      </c>
      <c r="G48" s="1">
        <v>7</v>
      </c>
      <c r="H48" s="9">
        <f t="shared" si="20"/>
        <v>20.010305377444698</v>
      </c>
      <c r="I48" s="9">
        <f t="shared" si="21"/>
        <v>293.16030537744467</v>
      </c>
      <c r="J48" s="9">
        <f t="shared" si="22"/>
        <v>0.19856222115153885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173.62304072462291</v>
      </c>
      <c r="P48" s="9">
        <f t="shared" si="25"/>
        <v>34.474976609365207</v>
      </c>
      <c r="Q48" s="12">
        <f t="shared" si="26"/>
        <v>8.273994386247649</v>
      </c>
      <c r="R48" s="9">
        <f t="shared" si="27"/>
        <v>14.125500000000001</v>
      </c>
      <c r="S48" s="13">
        <f t="shared" si="28"/>
        <v>0.5857487796005556</v>
      </c>
      <c r="T48" s="2">
        <f t="shared" si="29"/>
        <v>0.43</v>
      </c>
      <c r="U48" s="14">
        <f t="shared" si="30"/>
        <v>0.2518719752282389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0.2674719752282389</v>
      </c>
      <c r="AR48" s="9">
        <f t="shared" si="35"/>
        <v>136.875</v>
      </c>
      <c r="AS48" s="1">
        <f t="shared" si="36"/>
        <v>0.24</v>
      </c>
      <c r="AT48" s="1">
        <f t="shared" si="37"/>
        <v>52883.333333333336</v>
      </c>
      <c r="AU48" s="1">
        <f t="shared" si="38"/>
        <v>3113201874.0446229</v>
      </c>
    </row>
    <row r="49" spans="1:48" x14ac:dyDescent="0.15">
      <c r="C49" s="7">
        <v>7</v>
      </c>
      <c r="D49" s="7">
        <f t="shared" si="39"/>
        <v>16.780652193294699</v>
      </c>
      <c r="E49" s="10">
        <f t="shared" si="40"/>
        <v>20.010305377444698</v>
      </c>
      <c r="F49" s="7" t="s">
        <v>83</v>
      </c>
      <c r="G49" s="1">
        <v>8</v>
      </c>
      <c r="H49" s="9">
        <f t="shared" si="20"/>
        <v>16.780652193294699</v>
      </c>
      <c r="I49" s="9">
        <f t="shared" si="21"/>
        <v>289.93065219329469</v>
      </c>
      <c r="J49" s="9">
        <f t="shared" si="22"/>
        <v>0.13715717460979299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198.0043141152577</v>
      </c>
      <c r="P49" s="9">
        <f t="shared" si="25"/>
        <v>27.157712284598698</v>
      </c>
      <c r="Q49" s="12">
        <f t="shared" si="26"/>
        <v>6.5178509483036873</v>
      </c>
      <c r="R49" s="9">
        <f t="shared" si="27"/>
        <v>14.125500000000001</v>
      </c>
      <c r="S49" s="13">
        <f t="shared" si="28"/>
        <v>0.46142444149259759</v>
      </c>
      <c r="T49" s="2">
        <f t="shared" si="29"/>
        <v>0.43</v>
      </c>
      <c r="U49" s="14">
        <f t="shared" si="30"/>
        <v>0.19841250984181696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0.21401250984181697</v>
      </c>
      <c r="AR49" s="9">
        <f t="shared" si="35"/>
        <v>136.875</v>
      </c>
      <c r="AS49" s="1">
        <f t="shared" si="36"/>
        <v>0.24</v>
      </c>
      <c r="AT49" s="1">
        <f t="shared" si="37"/>
        <v>52883.333333333336</v>
      </c>
      <c r="AU49" s="1">
        <f t="shared" si="38"/>
        <v>2490968058.0180488</v>
      </c>
    </row>
    <row r="50" spans="1:48" x14ac:dyDescent="0.15">
      <c r="C50" s="7">
        <v>8</v>
      </c>
      <c r="D50" s="7">
        <f t="shared" si="39"/>
        <v>17.697165058244401</v>
      </c>
      <c r="E50" s="10">
        <f t="shared" si="40"/>
        <v>16.780652193294699</v>
      </c>
      <c r="F50" s="7" t="s">
        <v>83</v>
      </c>
      <c r="G50" s="1">
        <v>9</v>
      </c>
      <c r="H50" s="9">
        <f t="shared" si="20"/>
        <v>17.697165058244401</v>
      </c>
      <c r="I50" s="9">
        <f t="shared" si="21"/>
        <v>290.8471650582444</v>
      </c>
      <c r="J50" s="9">
        <f t="shared" si="22"/>
        <v>0.15246792631330749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229.70285183065903</v>
      </c>
      <c r="P50" s="9">
        <f t="shared" si="25"/>
        <v>35.022317486873511</v>
      </c>
      <c r="Q50" s="12">
        <f t="shared" si="26"/>
        <v>8.4053561968496417</v>
      </c>
      <c r="R50" s="9">
        <f t="shared" si="27"/>
        <v>14.125500000000001</v>
      </c>
      <c r="S50" s="13">
        <f t="shared" si="28"/>
        <v>0.59504840160345762</v>
      </c>
      <c r="T50" s="2">
        <f t="shared" si="29"/>
        <v>0.43</v>
      </c>
      <c r="U50" s="14">
        <f t="shared" si="30"/>
        <v>0.25587081268948675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0.27147081268948675</v>
      </c>
      <c r="AR50" s="9">
        <f t="shared" si="35"/>
        <v>136.875</v>
      </c>
      <c r="AS50" s="1">
        <f t="shared" si="36"/>
        <v>0.24</v>
      </c>
      <c r="AT50" s="1">
        <f t="shared" si="37"/>
        <v>52883.333333333336</v>
      </c>
      <c r="AU50" s="1">
        <f t="shared" si="38"/>
        <v>3159745771.8407698</v>
      </c>
    </row>
    <row r="51" spans="1:48" x14ac:dyDescent="0.15">
      <c r="C51" s="7">
        <v>9</v>
      </c>
      <c r="D51" s="7">
        <f t="shared" si="39"/>
        <v>12.7095375492125</v>
      </c>
      <c r="E51" s="10">
        <f t="shared" si="40"/>
        <v>17.697165058244401</v>
      </c>
      <c r="F51" s="7" t="s">
        <v>83</v>
      </c>
      <c r="G51" s="1">
        <v>10</v>
      </c>
      <c r="H51" s="9">
        <f t="shared" si="20"/>
        <v>12.7095375492125</v>
      </c>
      <c r="I51" s="9">
        <f t="shared" si="21"/>
        <v>285.85953754921246</v>
      </c>
      <c r="J51" s="9">
        <f t="shared" si="22"/>
        <v>8.5016679378417934E-2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253.53678434378551</v>
      </c>
      <c r="P51" s="9">
        <f t="shared" si="25"/>
        <v>21.554855505190705</v>
      </c>
      <c r="Q51" s="12">
        <f t="shared" si="26"/>
        <v>5.1731653212457687</v>
      </c>
      <c r="R51" s="9">
        <f t="shared" si="27"/>
        <v>14.125500000000001</v>
      </c>
      <c r="S51" s="13">
        <f t="shared" si="28"/>
        <v>0.36622882880222069</v>
      </c>
      <c r="T51" s="2">
        <f t="shared" si="29"/>
        <v>0.43</v>
      </c>
      <c r="U51" s="14">
        <f t="shared" si="30"/>
        <v>0.15747839638495489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0.17307839638495487</v>
      </c>
      <c r="AR51" s="9">
        <f t="shared" si="35"/>
        <v>136.875</v>
      </c>
      <c r="AS51" s="1">
        <f t="shared" si="36"/>
        <v>0.24</v>
      </c>
      <c r="AT51" s="1">
        <f t="shared" si="37"/>
        <v>52883.333333333336</v>
      </c>
      <c r="AU51" s="1">
        <f t="shared" si="38"/>
        <v>2014521287.7815983</v>
      </c>
    </row>
    <row r="52" spans="1:48" x14ac:dyDescent="0.15">
      <c r="C52" s="7">
        <v>10</v>
      </c>
      <c r="D52" s="7">
        <f t="shared" si="39"/>
        <v>9.1645122119693792</v>
      </c>
      <c r="E52" s="10">
        <f t="shared" si="40"/>
        <v>12.7095375492125</v>
      </c>
      <c r="F52" s="7" t="s">
        <v>83</v>
      </c>
      <c r="G52" s="1">
        <v>11</v>
      </c>
      <c r="H52" s="9">
        <f t="shared" si="20"/>
        <v>9.1645122119693792</v>
      </c>
      <c r="I52" s="9">
        <f t="shared" si="21"/>
        <v>282.31451221196937</v>
      </c>
      <c r="J52" s="9">
        <f t="shared" si="22"/>
        <v>5.5430924877086646E-2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220.38283239666507</v>
      </c>
      <c r="O52" s="9">
        <f t="shared" si="41"/>
        <v>70.455346441929777</v>
      </c>
      <c r="P52" s="9">
        <f t="shared" si="25"/>
        <v>3.9054050158117235</v>
      </c>
      <c r="Q52" s="12">
        <f t="shared" si="26"/>
        <v>0.93729720379481363</v>
      </c>
      <c r="R52" s="9">
        <f t="shared" si="27"/>
        <v>14.125500000000001</v>
      </c>
      <c r="S52" s="13">
        <f t="shared" si="28"/>
        <v>6.6354975313781012E-2</v>
      </c>
      <c r="T52" s="2">
        <f t="shared" si="29"/>
        <v>0.43</v>
      </c>
      <c r="U52" s="14">
        <f t="shared" si="30"/>
        <v>2.8532639384925836E-2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3.6952639384925837E-2</v>
      </c>
      <c r="AR52" s="9">
        <f t="shared" si="35"/>
        <v>136.875</v>
      </c>
      <c r="AS52" s="1">
        <f t="shared" si="36"/>
        <v>0.24</v>
      </c>
      <c r="AT52" s="1">
        <f t="shared" si="37"/>
        <v>52883.333333333336</v>
      </c>
      <c r="AU52" s="1">
        <f t="shared" si="38"/>
        <v>430104971.13157207</v>
      </c>
    </row>
    <row r="53" spans="1:48" x14ac:dyDescent="0.15">
      <c r="C53" s="7">
        <v>11</v>
      </c>
      <c r="D53" s="7">
        <f t="shared" si="39"/>
        <v>4.8315090905359002</v>
      </c>
      <c r="E53" s="10">
        <f t="shared" si="40"/>
        <v>9.1645122119693792</v>
      </c>
      <c r="F53" s="7" t="s">
        <v>85</v>
      </c>
      <c r="G53" s="1">
        <v>12</v>
      </c>
      <c r="H53" s="9">
        <f t="shared" si="20"/>
        <v>4.8315090905359002</v>
      </c>
      <c r="I53" s="9">
        <f t="shared" si="21"/>
        <v>277.98150909053589</v>
      </c>
      <c r="J53" s="9">
        <f t="shared" si="22"/>
        <v>3.2380037669148327E-2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125.40619142611807</v>
      </c>
      <c r="P53" s="9">
        <f t="shared" si="25"/>
        <v>4.0606572023221288</v>
      </c>
      <c r="Q53" s="12">
        <f t="shared" si="26"/>
        <v>0.97455772855731082</v>
      </c>
      <c r="R53" s="9">
        <f t="shared" si="27"/>
        <v>14.125500000000001</v>
      </c>
      <c r="S53" s="13">
        <f t="shared" si="28"/>
        <v>6.8992795197147766E-2</v>
      </c>
      <c r="T53" s="2">
        <f t="shared" si="29"/>
        <v>0.43</v>
      </c>
      <c r="U53" s="14">
        <f t="shared" si="30"/>
        <v>2.9666901934773539E-2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3.8086901934773536E-2</v>
      </c>
      <c r="AR53" s="9">
        <f t="shared" si="35"/>
        <v>136.875</v>
      </c>
      <c r="AS53" s="1">
        <f t="shared" si="36"/>
        <v>0.24</v>
      </c>
      <c r="AT53" s="1">
        <f t="shared" si="37"/>
        <v>52883.333333333336</v>
      </c>
      <c r="AU53" s="1">
        <f t="shared" si="38"/>
        <v>443307058.16454536</v>
      </c>
      <c r="AV53" s="1">
        <f>SUM(AU42:AU53)</f>
        <v>14463522790.120384</v>
      </c>
    </row>
    <row r="54" spans="1:48" x14ac:dyDescent="0.15">
      <c r="C54" s="7">
        <v>12</v>
      </c>
      <c r="D54" s="7">
        <f t="shared" si="39"/>
        <v>2.5549390582065601</v>
      </c>
      <c r="E54" s="10">
        <f t="shared" si="40"/>
        <v>4.8315090905359002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1.86519820496774</v>
      </c>
      <c r="E58" s="7"/>
      <c r="F58" s="7"/>
      <c r="G58" s="1">
        <v>1</v>
      </c>
      <c r="H58" s="9">
        <f t="shared" ref="H58:H69" si="42">E59</f>
        <v>1.86519820496774</v>
      </c>
      <c r="I58" s="9">
        <f t="shared" ref="I58:I69" si="43">H58+273.15</f>
        <v>275.0151982049677</v>
      </c>
      <c r="J58" s="9">
        <f t="shared" ref="J58:J69" si="44">EXP(($C$15*(I58-$C$13))/($C$16*I58*$C$13))</f>
        <v>2.2192268483315108E-2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2.2140486523520705E-3</v>
      </c>
      <c r="Q58" s="12">
        <f t="shared" ref="Q58:Q69" si="48">P58*$B$60</f>
        <v>4.2066924394689343E-4</v>
      </c>
      <c r="R58" s="9">
        <f t="shared" ref="R58:R69" si="49">L58*$B$60</f>
        <v>1.8955666666666669E-2</v>
      </c>
      <c r="S58" s="13">
        <f t="shared" ref="S58:S69" si="50">Q58/R58</f>
        <v>2.2192268483315104E-2</v>
      </c>
      <c r="T58" s="2">
        <f t="shared" ref="T58:T69" si="51">$B$59/100</f>
        <v>0.01</v>
      </c>
      <c r="U58" s="14">
        <f t="shared" ref="U58:U69" si="52">S58*T58</f>
        <v>2.2192268483315104E-4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1.2221922684833152E-2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12675</v>
      </c>
      <c r="AU58" s="1">
        <f t="shared" ref="AU58:AU69" si="59">AT58*10000*AS58*0.67*AR58*AQ58</f>
        <v>1967439.4068690806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-3.97261051985241</v>
      </c>
      <c r="E59" s="10">
        <f t="shared" ref="E59:E70" si="61">D58</f>
        <v>1.86519820496774</v>
      </c>
      <c r="F59" s="7" t="s">
        <v>83</v>
      </c>
      <c r="G59" s="1">
        <v>2</v>
      </c>
      <c r="H59" s="9">
        <f t="shared" si="42"/>
        <v>-3.97261051985241</v>
      </c>
      <c r="I59" s="9">
        <f t="shared" si="43"/>
        <v>269.17738948014755</v>
      </c>
      <c r="J59" s="9">
        <f t="shared" si="44"/>
        <v>1.0297535875802032E-2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0.19731928468098128</v>
      </c>
      <c r="P59" s="9">
        <f t="shared" si="47"/>
        <v>2.0319024129899989E-3</v>
      </c>
      <c r="Q59" s="12">
        <f t="shared" si="48"/>
        <v>3.8606145846809979E-4</v>
      </c>
      <c r="R59" s="9">
        <f t="shared" si="49"/>
        <v>1.8955666666666669E-2</v>
      </c>
      <c r="S59" s="13">
        <f t="shared" si="50"/>
        <v>2.0366546070731694E-2</v>
      </c>
      <c r="T59" s="2">
        <f t="shared" si="51"/>
        <v>0.01</v>
      </c>
      <c r="U59" s="14">
        <f t="shared" si="52"/>
        <v>2.0366546070731695E-4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1.2203665460707317E-2</v>
      </c>
      <c r="AR59" s="9">
        <f t="shared" si="56"/>
        <v>9.9766666666666666</v>
      </c>
      <c r="AS59" s="1">
        <f t="shared" si="57"/>
        <v>0.19</v>
      </c>
      <c r="AT59" s="1">
        <f t="shared" si="58"/>
        <v>12675</v>
      </c>
      <c r="AU59" s="1">
        <f t="shared" si="59"/>
        <v>1964500.4272067575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1.2562247325227101</v>
      </c>
      <c r="E60" s="10">
        <f t="shared" si="61"/>
        <v>-3.97261051985241</v>
      </c>
      <c r="F60" s="7" t="s">
        <v>83</v>
      </c>
      <c r="G60" s="1">
        <v>3</v>
      </c>
      <c r="H60" s="9">
        <f t="shared" si="42"/>
        <v>1.2562247325227101</v>
      </c>
      <c r="I60" s="9">
        <f t="shared" si="43"/>
        <v>274.40622473252267</v>
      </c>
      <c r="J60" s="9">
        <f t="shared" si="44"/>
        <v>2.0515336814609753E-2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0.29505404893465792</v>
      </c>
      <c r="P60" s="9">
        <f t="shared" si="47"/>
        <v>6.0531331924088549E-3</v>
      </c>
      <c r="Q60" s="12">
        <f t="shared" si="48"/>
        <v>1.1500953065576825E-3</v>
      </c>
      <c r="R60" s="9">
        <f t="shared" si="49"/>
        <v>1.8955666666666669E-2</v>
      </c>
      <c r="S60" s="13">
        <f t="shared" si="50"/>
        <v>6.0672902028822466E-2</v>
      </c>
      <c r="T60" s="2">
        <f t="shared" si="51"/>
        <v>0.01</v>
      </c>
      <c r="U60" s="14">
        <f t="shared" si="52"/>
        <v>6.0672902028822463E-4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1.2606729020288225E-2</v>
      </c>
      <c r="AR60" s="9">
        <f t="shared" si="56"/>
        <v>9.9766666666666666</v>
      </c>
      <c r="AS60" s="1">
        <f t="shared" si="57"/>
        <v>0.19</v>
      </c>
      <c r="AT60" s="1">
        <f t="shared" si="58"/>
        <v>12675</v>
      </c>
      <c r="AU60" s="1">
        <f t="shared" si="59"/>
        <v>2029384.0916711453</v>
      </c>
    </row>
    <row r="61" spans="1:48" x14ac:dyDescent="0.15">
      <c r="C61" s="7">
        <v>3</v>
      </c>
      <c r="D61" s="7">
        <f t="shared" si="60"/>
        <v>3.0945554954214698</v>
      </c>
      <c r="E61" s="10">
        <f t="shared" si="61"/>
        <v>1.2562247325227101</v>
      </c>
      <c r="F61" s="7" t="s">
        <v>83</v>
      </c>
      <c r="G61" s="1">
        <v>4</v>
      </c>
      <c r="H61" s="9">
        <f t="shared" si="42"/>
        <v>3.0945554954214698</v>
      </c>
      <c r="I61" s="9">
        <f t="shared" si="43"/>
        <v>276.24455549542142</v>
      </c>
      <c r="J61" s="9">
        <f t="shared" si="44"/>
        <v>2.5979377534306167E-2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0.38876758240891574</v>
      </c>
      <c r="P61" s="9">
        <f t="shared" si="47"/>
        <v>1.0099939796500706E-2</v>
      </c>
      <c r="Q61" s="12">
        <f t="shared" si="48"/>
        <v>1.9189885613351341E-3</v>
      </c>
      <c r="R61" s="9">
        <f t="shared" si="49"/>
        <v>1.8955666666666669E-2</v>
      </c>
      <c r="S61" s="13">
        <f t="shared" si="50"/>
        <v>0.10123561439860379</v>
      </c>
      <c r="T61" s="2">
        <f t="shared" si="51"/>
        <v>0.01</v>
      </c>
      <c r="U61" s="14">
        <f t="shared" si="52"/>
        <v>1.012356143986038E-3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1.3012356143986038E-2</v>
      </c>
      <c r="AR61" s="9">
        <f t="shared" si="56"/>
        <v>9.9766666666666666</v>
      </c>
      <c r="AS61" s="1">
        <f t="shared" si="57"/>
        <v>0.19</v>
      </c>
      <c r="AT61" s="1">
        <f t="shared" si="58"/>
        <v>12675</v>
      </c>
      <c r="AU61" s="1">
        <f t="shared" si="59"/>
        <v>2094680.4290999833</v>
      </c>
    </row>
    <row r="62" spans="1:48" x14ac:dyDescent="0.15">
      <c r="C62" s="7">
        <v>4</v>
      </c>
      <c r="D62" s="7">
        <f t="shared" si="60"/>
        <v>8.5901634623437904</v>
      </c>
      <c r="E62" s="10">
        <f t="shared" si="61"/>
        <v>3.0945554954214698</v>
      </c>
      <c r="F62" s="7" t="s">
        <v>83</v>
      </c>
      <c r="G62" s="1">
        <v>5</v>
      </c>
      <c r="H62" s="9">
        <f t="shared" si="42"/>
        <v>8.5901634623437904</v>
      </c>
      <c r="I62" s="9">
        <f t="shared" si="43"/>
        <v>281.74016346234379</v>
      </c>
      <c r="J62" s="9">
        <f t="shared" si="44"/>
        <v>5.1667496130744527E-2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0.35973426048179424</v>
      </c>
      <c r="O62" s="9">
        <f t="shared" si="62"/>
        <v>0.11870004879728746</v>
      </c>
      <c r="P62" s="9">
        <f t="shared" si="47"/>
        <v>6.1329343119530368E-3</v>
      </c>
      <c r="Q62" s="12">
        <f t="shared" si="48"/>
        <v>1.1652575192710769E-3</v>
      </c>
      <c r="R62" s="9">
        <f t="shared" si="49"/>
        <v>1.8955666666666669E-2</v>
      </c>
      <c r="S62" s="13">
        <f t="shared" si="50"/>
        <v>6.1472779605276001E-2</v>
      </c>
      <c r="T62" s="2">
        <f t="shared" si="51"/>
        <v>0.01</v>
      </c>
      <c r="U62" s="14">
        <f t="shared" si="52"/>
        <v>6.1472779605275998E-4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1.2614727796052761E-2</v>
      </c>
      <c r="AR62" s="9">
        <f t="shared" si="56"/>
        <v>9.9766666666666666</v>
      </c>
      <c r="AS62" s="1">
        <f t="shared" si="57"/>
        <v>0.19</v>
      </c>
      <c r="AT62" s="1">
        <f t="shared" si="58"/>
        <v>12675</v>
      </c>
      <c r="AU62" s="1">
        <f t="shared" si="59"/>
        <v>2030671.7046802985</v>
      </c>
    </row>
    <row r="63" spans="1:48" x14ac:dyDescent="0.15">
      <c r="C63" s="7">
        <v>5</v>
      </c>
      <c r="D63" s="7">
        <f t="shared" si="60"/>
        <v>12.5886726982098</v>
      </c>
      <c r="E63" s="10">
        <f t="shared" si="61"/>
        <v>8.5901634623437904</v>
      </c>
      <c r="F63" s="7" t="s">
        <v>85</v>
      </c>
      <c r="G63" s="1">
        <v>6</v>
      </c>
      <c r="H63" s="9">
        <f t="shared" si="42"/>
        <v>12.5886726982098</v>
      </c>
      <c r="I63" s="9">
        <f t="shared" si="43"/>
        <v>285.73867269820977</v>
      </c>
      <c r="J63" s="9">
        <f t="shared" si="44"/>
        <v>8.380056791580312E-2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0.21233378115200111</v>
      </c>
      <c r="P63" s="9">
        <f t="shared" si="47"/>
        <v>1.7793691448247544E-2</v>
      </c>
      <c r="Q63" s="12">
        <f t="shared" si="48"/>
        <v>3.3808013751670334E-3</v>
      </c>
      <c r="R63" s="9">
        <f t="shared" si="49"/>
        <v>1.8955666666666669E-2</v>
      </c>
      <c r="S63" s="13">
        <f t="shared" si="50"/>
        <v>0.17835307164965794</v>
      </c>
      <c r="T63" s="2">
        <f t="shared" si="51"/>
        <v>0.01</v>
      </c>
      <c r="U63" s="14">
        <f t="shared" si="52"/>
        <v>1.7835307164965795E-3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1.378353071649658E-2</v>
      </c>
      <c r="AR63" s="9">
        <f t="shared" si="56"/>
        <v>9.9766666666666666</v>
      </c>
      <c r="AS63" s="1">
        <f t="shared" si="57"/>
        <v>0.19</v>
      </c>
      <c r="AT63" s="1">
        <f t="shared" si="58"/>
        <v>12675</v>
      </c>
      <c r="AU63" s="1">
        <f t="shared" si="59"/>
        <v>2218821.2277826229</v>
      </c>
    </row>
    <row r="64" spans="1:48" x14ac:dyDescent="0.15">
      <c r="C64" s="7">
        <v>6</v>
      </c>
      <c r="D64" s="7">
        <f t="shared" si="60"/>
        <v>20.010305377444698</v>
      </c>
      <c r="E64" s="10">
        <f t="shared" si="61"/>
        <v>12.5886726982098</v>
      </c>
      <c r="F64" s="7" t="s">
        <v>83</v>
      </c>
      <c r="G64" s="1">
        <v>7</v>
      </c>
      <c r="H64" s="9">
        <f t="shared" si="42"/>
        <v>20.010305377444698</v>
      </c>
      <c r="I64" s="9">
        <f t="shared" si="43"/>
        <v>293.16030537744467</v>
      </c>
      <c r="J64" s="9">
        <f t="shared" si="44"/>
        <v>0.19856222115153885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0.2943067563704202</v>
      </c>
      <c r="P64" s="9">
        <f t="shared" si="47"/>
        <v>5.843820324481544E-2</v>
      </c>
      <c r="Q64" s="12">
        <f t="shared" si="48"/>
        <v>1.1103258616514934E-2</v>
      </c>
      <c r="R64" s="9">
        <f t="shared" si="49"/>
        <v>1.8955666666666669E-2</v>
      </c>
      <c r="S64" s="13">
        <f t="shared" si="50"/>
        <v>0.5857487796005556</v>
      </c>
      <c r="T64" s="2">
        <f t="shared" si="51"/>
        <v>0.01</v>
      </c>
      <c r="U64" s="14">
        <f t="shared" si="52"/>
        <v>5.8574877960055564E-3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2.5957487796005554E-2</v>
      </c>
      <c r="AR64" s="9">
        <f t="shared" si="56"/>
        <v>9.9766666666666666</v>
      </c>
      <c r="AS64" s="1">
        <f t="shared" si="57"/>
        <v>0.19</v>
      </c>
      <c r="AT64" s="1">
        <f t="shared" si="58"/>
        <v>12675</v>
      </c>
      <c r="AU64" s="1">
        <f t="shared" si="59"/>
        <v>4178539.31088599</v>
      </c>
    </row>
    <row r="65" spans="1:48" x14ac:dyDescent="0.15">
      <c r="C65" s="7">
        <v>7</v>
      </c>
      <c r="D65" s="7">
        <f t="shared" si="60"/>
        <v>16.780652193294699</v>
      </c>
      <c r="E65" s="10">
        <f t="shared" si="61"/>
        <v>20.010305377444698</v>
      </c>
      <c r="F65" s="7" t="s">
        <v>83</v>
      </c>
      <c r="G65" s="1">
        <v>8</v>
      </c>
      <c r="H65" s="9">
        <f t="shared" si="42"/>
        <v>16.780652193294699</v>
      </c>
      <c r="I65" s="9">
        <f t="shared" si="43"/>
        <v>289.93065219329469</v>
      </c>
      <c r="J65" s="9">
        <f t="shared" si="44"/>
        <v>0.13715717460979299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0.3356352197922714</v>
      </c>
      <c r="P65" s="9">
        <f t="shared" si="47"/>
        <v>4.6034778446244817E-2</v>
      </c>
      <c r="Q65" s="12">
        <f t="shared" si="48"/>
        <v>8.7466079047865148E-3</v>
      </c>
      <c r="R65" s="9">
        <f t="shared" si="49"/>
        <v>1.8955666666666669E-2</v>
      </c>
      <c r="S65" s="13">
        <f t="shared" si="50"/>
        <v>0.46142444149259748</v>
      </c>
      <c r="T65" s="2">
        <f t="shared" si="51"/>
        <v>0.01</v>
      </c>
      <c r="U65" s="14">
        <f t="shared" si="52"/>
        <v>4.6142444149259746E-3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2.4714244414925975E-2</v>
      </c>
      <c r="AR65" s="9">
        <f t="shared" si="56"/>
        <v>9.9766666666666666</v>
      </c>
      <c r="AS65" s="1">
        <f t="shared" si="57"/>
        <v>0.19</v>
      </c>
      <c r="AT65" s="1">
        <f t="shared" si="58"/>
        <v>12675</v>
      </c>
      <c r="AU65" s="1">
        <f t="shared" si="59"/>
        <v>3978406.6408192334</v>
      </c>
    </row>
    <row r="66" spans="1:48" x14ac:dyDescent="0.15">
      <c r="C66" s="7">
        <v>8</v>
      </c>
      <c r="D66" s="7">
        <f t="shared" si="60"/>
        <v>17.697165058244401</v>
      </c>
      <c r="E66" s="10">
        <f t="shared" si="61"/>
        <v>16.780652193294699</v>
      </c>
      <c r="F66" s="7" t="s">
        <v>83</v>
      </c>
      <c r="G66" s="1">
        <v>9</v>
      </c>
      <c r="H66" s="9">
        <f t="shared" si="42"/>
        <v>17.697165058244401</v>
      </c>
      <c r="I66" s="9">
        <f t="shared" si="43"/>
        <v>290.8471650582444</v>
      </c>
      <c r="J66" s="9">
        <f t="shared" si="44"/>
        <v>0.15246792631330749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0.38936710801269325</v>
      </c>
      <c r="P66" s="9">
        <f t="shared" si="47"/>
        <v>5.9365995533304954E-2</v>
      </c>
      <c r="Q66" s="12">
        <f t="shared" si="48"/>
        <v>1.1279539151327941E-2</v>
      </c>
      <c r="R66" s="9">
        <f t="shared" si="49"/>
        <v>1.8955666666666669E-2</v>
      </c>
      <c r="S66" s="13">
        <f t="shared" si="50"/>
        <v>0.59504840160345751</v>
      </c>
      <c r="T66" s="2">
        <f t="shared" si="51"/>
        <v>0.01</v>
      </c>
      <c r="U66" s="14">
        <f t="shared" si="52"/>
        <v>5.9504840160345754E-3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2.6050484016034575E-2</v>
      </c>
      <c r="AR66" s="9">
        <f t="shared" si="56"/>
        <v>9.9766666666666666</v>
      </c>
      <c r="AS66" s="1">
        <f t="shared" si="57"/>
        <v>0.19</v>
      </c>
      <c r="AT66" s="1">
        <f t="shared" si="58"/>
        <v>12675</v>
      </c>
      <c r="AU66" s="1">
        <f t="shared" si="59"/>
        <v>4193509.4946036479</v>
      </c>
    </row>
    <row r="67" spans="1:48" x14ac:dyDescent="0.15">
      <c r="C67" s="7">
        <v>9</v>
      </c>
      <c r="D67" s="7">
        <f t="shared" si="60"/>
        <v>12.7095375492125</v>
      </c>
      <c r="E67" s="10">
        <f t="shared" si="61"/>
        <v>17.697165058244401</v>
      </c>
      <c r="F67" s="7" t="s">
        <v>83</v>
      </c>
      <c r="G67" s="1">
        <v>10</v>
      </c>
      <c r="H67" s="9">
        <f t="shared" si="42"/>
        <v>12.7095375492125</v>
      </c>
      <c r="I67" s="9">
        <f t="shared" si="43"/>
        <v>285.85953754921246</v>
      </c>
      <c r="J67" s="9">
        <f t="shared" si="44"/>
        <v>8.5016679378417934E-2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0.42976777914605496</v>
      </c>
      <c r="P67" s="9">
        <f t="shared" si="47"/>
        <v>3.6537429486834881E-2</v>
      </c>
      <c r="Q67" s="12">
        <f t="shared" si="48"/>
        <v>6.9421116024986273E-3</v>
      </c>
      <c r="R67" s="9">
        <f t="shared" si="49"/>
        <v>1.8955666666666669E-2</v>
      </c>
      <c r="S67" s="13">
        <f t="shared" si="50"/>
        <v>0.36622882880222063</v>
      </c>
      <c r="T67" s="2">
        <f t="shared" si="51"/>
        <v>0.01</v>
      </c>
      <c r="U67" s="14">
        <f t="shared" si="52"/>
        <v>3.6622882880222064E-3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2.3762288288022206E-2</v>
      </c>
      <c r="AR67" s="9">
        <f t="shared" si="56"/>
        <v>9.9766666666666666</v>
      </c>
      <c r="AS67" s="1">
        <f t="shared" si="57"/>
        <v>0.19</v>
      </c>
      <c r="AT67" s="1">
        <f t="shared" si="58"/>
        <v>12675</v>
      </c>
      <c r="AU67" s="1">
        <f t="shared" si="59"/>
        <v>3825164.3035881901</v>
      </c>
    </row>
    <row r="68" spans="1:48" x14ac:dyDescent="0.15">
      <c r="C68" s="7">
        <v>10</v>
      </c>
      <c r="D68" s="7">
        <f t="shared" si="60"/>
        <v>9.1645122119693792</v>
      </c>
      <c r="E68" s="10">
        <f t="shared" si="61"/>
        <v>12.7095375492125</v>
      </c>
      <c r="F68" s="7" t="s">
        <v>83</v>
      </c>
      <c r="G68" s="1">
        <v>11</v>
      </c>
      <c r="H68" s="9">
        <f t="shared" si="42"/>
        <v>9.1645122119693792</v>
      </c>
      <c r="I68" s="9">
        <f t="shared" si="43"/>
        <v>282.31451221196937</v>
      </c>
      <c r="J68" s="9">
        <f t="shared" si="44"/>
        <v>5.5430924877086646E-2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0.37356883217625908</v>
      </c>
      <c r="O68" s="9">
        <f t="shared" si="62"/>
        <v>0.11942818414962764</v>
      </c>
      <c r="P68" s="9">
        <f t="shared" si="47"/>
        <v>6.6200147038048794E-3</v>
      </c>
      <c r="Q68" s="12">
        <f t="shared" si="48"/>
        <v>1.2578027937229271E-3</v>
      </c>
      <c r="R68" s="9">
        <f t="shared" si="49"/>
        <v>1.8955666666666669E-2</v>
      </c>
      <c r="S68" s="13">
        <f t="shared" si="50"/>
        <v>6.6354975313780942E-2</v>
      </c>
      <c r="T68" s="2">
        <f t="shared" si="51"/>
        <v>0.01</v>
      </c>
      <c r="U68" s="14">
        <f t="shared" si="52"/>
        <v>6.6354975313780943E-4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1.266354975313781E-2</v>
      </c>
      <c r="AR68" s="9">
        <f t="shared" si="56"/>
        <v>9.9766666666666666</v>
      </c>
      <c r="AS68" s="1">
        <f t="shared" si="57"/>
        <v>0.19</v>
      </c>
      <c r="AT68" s="1">
        <f t="shared" si="58"/>
        <v>12675</v>
      </c>
      <c r="AU68" s="1">
        <f t="shared" si="59"/>
        <v>2038530.8807499357</v>
      </c>
    </row>
    <row r="69" spans="1:48" x14ac:dyDescent="0.15">
      <c r="C69" s="7">
        <v>11</v>
      </c>
      <c r="D69" s="7">
        <f t="shared" si="60"/>
        <v>4.8315090905359002</v>
      </c>
      <c r="E69" s="10">
        <f t="shared" si="61"/>
        <v>9.1645122119693792</v>
      </c>
      <c r="F69" s="7" t="s">
        <v>85</v>
      </c>
      <c r="G69" s="1">
        <v>12</v>
      </c>
      <c r="H69" s="9">
        <f t="shared" si="42"/>
        <v>4.8315090905359002</v>
      </c>
      <c r="I69" s="9">
        <f t="shared" si="43"/>
        <v>277.98150909053589</v>
      </c>
      <c r="J69" s="9">
        <f t="shared" si="44"/>
        <v>3.2380037669148327E-2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0.21257483611248942</v>
      </c>
      <c r="P69" s="9">
        <f t="shared" si="47"/>
        <v>6.8831812008354398E-3</v>
      </c>
      <c r="Q69" s="12">
        <f t="shared" si="48"/>
        <v>1.3078044281587336E-3</v>
      </c>
      <c r="R69" s="9">
        <f t="shared" si="49"/>
        <v>1.8955666666666669E-2</v>
      </c>
      <c r="S69" s="13">
        <f t="shared" si="50"/>
        <v>6.8992795197147738E-2</v>
      </c>
      <c r="T69" s="2">
        <f t="shared" si="51"/>
        <v>0.01</v>
      </c>
      <c r="U69" s="14">
        <f t="shared" si="52"/>
        <v>6.8992795197147735E-4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1.2689927951971477E-2</v>
      </c>
      <c r="AR69" s="9">
        <f t="shared" si="56"/>
        <v>9.9766666666666666</v>
      </c>
      <c r="AS69" s="1">
        <f t="shared" si="57"/>
        <v>0.19</v>
      </c>
      <c r="AT69" s="1">
        <f t="shared" si="58"/>
        <v>12675</v>
      </c>
      <c r="AU69" s="1">
        <f t="shared" si="59"/>
        <v>2042777.1445503104</v>
      </c>
      <c r="AV69" s="1">
        <f>SUM(AU58:AU69)</f>
        <v>32562425.062507197</v>
      </c>
    </row>
    <row r="70" spans="1:48" x14ac:dyDescent="0.15">
      <c r="C70" s="7">
        <v>12</v>
      </c>
      <c r="D70" s="7">
        <f t="shared" si="60"/>
        <v>2.5549390582065601</v>
      </c>
      <c r="E70" s="10">
        <f t="shared" si="61"/>
        <v>4.8315090905359002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1.86519820496774</v>
      </c>
      <c r="E73" s="7"/>
      <c r="F73" s="7"/>
      <c r="G73" s="1">
        <v>1</v>
      </c>
      <c r="H73" s="9">
        <f t="shared" ref="H73:H84" si="63">E74</f>
        <v>1.86519820496774</v>
      </c>
      <c r="I73" s="9">
        <f t="shared" ref="I73:I84" si="64">H73+273.15</f>
        <v>275.0151982049677</v>
      </c>
      <c r="J73" s="9">
        <f t="shared" ref="J73:J84" si="65">EXP(($C$15*(I73-$C$13))/($C$16*I73*$C$13))</f>
        <v>2.2192268483315108E-2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2.4300533989230046E-3</v>
      </c>
      <c r="Q73" s="12">
        <f t="shared" ref="Q73:Q84" si="69">P73*$B$75</f>
        <v>4.3740961180614084E-4</v>
      </c>
      <c r="R73" s="9">
        <f t="shared" ref="R73:R84" si="70">L73*$B$75</f>
        <v>1.9710000000000002E-2</v>
      </c>
      <c r="S73" s="13">
        <f t="shared" ref="S73:S84" si="71">Q73/R73</f>
        <v>2.2192268483315108E-2</v>
      </c>
      <c r="T73" s="2">
        <f t="shared" ref="T73:T84" si="72">$B$74/100</f>
        <v>0.01</v>
      </c>
      <c r="U73" s="14">
        <f t="shared" ref="U73:U84" si="73">S73*T73</f>
        <v>2.2192268483315109E-4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1.2821922684833151E-2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1258.3333333333333</v>
      </c>
      <c r="AU73" s="1">
        <f t="shared" ref="AU73:AU84" si="80">AT73*10000*AS73*0.67*AR73*AQ73</f>
        <v>213064.1010355356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-3.97261051985241</v>
      </c>
      <c r="E74" s="10">
        <f t="shared" ref="E74:E85" si="82">D73</f>
        <v>1.86519820496774</v>
      </c>
      <c r="F74" s="7" t="s">
        <v>83</v>
      </c>
      <c r="G74" s="1">
        <v>2</v>
      </c>
      <c r="H74" s="9">
        <f t="shared" si="63"/>
        <v>-3.97261051985241</v>
      </c>
      <c r="I74" s="9">
        <f t="shared" si="64"/>
        <v>269.17738948014755</v>
      </c>
      <c r="J74" s="9">
        <f t="shared" si="65"/>
        <v>1.0297535875802032E-2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0.21656994660107703</v>
      </c>
      <c r="P74" s="9">
        <f t="shared" si="68"/>
        <v>2.230136794745121E-3</v>
      </c>
      <c r="Q74" s="12">
        <f t="shared" si="69"/>
        <v>4.0142462305412175E-4</v>
      </c>
      <c r="R74" s="9">
        <f t="shared" si="70"/>
        <v>1.9710000000000002E-2</v>
      </c>
      <c r="S74" s="13">
        <f t="shared" si="71"/>
        <v>2.0366546070731694E-2</v>
      </c>
      <c r="T74" s="2">
        <f t="shared" si="72"/>
        <v>0.01</v>
      </c>
      <c r="U74" s="14">
        <f t="shared" si="73"/>
        <v>2.0366546070731695E-4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1.2803665460707317E-2</v>
      </c>
      <c r="AR74" s="9">
        <f t="shared" si="77"/>
        <v>10.950000000000001</v>
      </c>
      <c r="AS74" s="1">
        <f t="shared" si="78"/>
        <v>0.18</v>
      </c>
      <c r="AT74" s="1">
        <f t="shared" si="79"/>
        <v>1258.3333333333333</v>
      </c>
      <c r="AU74" s="1">
        <f t="shared" si="80"/>
        <v>212760.71759286543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1.2562247325227101</v>
      </c>
      <c r="E75" s="10">
        <f t="shared" si="82"/>
        <v>-3.97261051985241</v>
      </c>
      <c r="F75" s="7" t="s">
        <v>83</v>
      </c>
      <c r="G75" s="1">
        <v>3</v>
      </c>
      <c r="H75" s="9">
        <f t="shared" si="63"/>
        <v>1.2562247325227101</v>
      </c>
      <c r="I75" s="9">
        <f t="shared" si="64"/>
        <v>274.40622473252267</v>
      </c>
      <c r="J75" s="9">
        <f t="shared" si="65"/>
        <v>2.0515336814609753E-2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0.32383980980633192</v>
      </c>
      <c r="P75" s="9">
        <f t="shared" si="68"/>
        <v>6.6436827721560619E-3</v>
      </c>
      <c r="Q75" s="12">
        <f t="shared" si="69"/>
        <v>1.195862898988091E-3</v>
      </c>
      <c r="R75" s="9">
        <f t="shared" si="70"/>
        <v>1.9710000000000002E-2</v>
      </c>
      <c r="S75" s="13">
        <f t="shared" si="71"/>
        <v>6.0672902028822473E-2</v>
      </c>
      <c r="T75" s="2">
        <f t="shared" si="72"/>
        <v>0.01</v>
      </c>
      <c r="U75" s="14">
        <f t="shared" si="73"/>
        <v>6.0672902028822474E-4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1.3206729020288225E-2</v>
      </c>
      <c r="AR75" s="9">
        <f t="shared" si="77"/>
        <v>10.950000000000001</v>
      </c>
      <c r="AS75" s="1">
        <f t="shared" si="78"/>
        <v>0.18</v>
      </c>
      <c r="AT75" s="1">
        <f t="shared" si="79"/>
        <v>1258.3333333333333</v>
      </c>
      <c r="AU75" s="1">
        <f t="shared" si="80"/>
        <v>219458.4942908854</v>
      </c>
    </row>
    <row r="76" spans="1:48" x14ac:dyDescent="0.15">
      <c r="C76" s="7">
        <v>3</v>
      </c>
      <c r="D76" s="7">
        <f t="shared" si="81"/>
        <v>3.0945554954214698</v>
      </c>
      <c r="E76" s="10">
        <f t="shared" si="82"/>
        <v>1.2562247325227101</v>
      </c>
      <c r="F76" s="7" t="s">
        <v>83</v>
      </c>
      <c r="G76" s="1">
        <v>4</v>
      </c>
      <c r="H76" s="9">
        <f t="shared" si="63"/>
        <v>3.0945554954214698</v>
      </c>
      <c r="I76" s="9">
        <f t="shared" si="64"/>
        <v>276.24455549542142</v>
      </c>
      <c r="J76" s="9">
        <f t="shared" si="65"/>
        <v>2.5979377534306167E-2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0.42669612703417586</v>
      </c>
      <c r="P76" s="9">
        <f t="shared" si="68"/>
        <v>1.1085299776647118E-2</v>
      </c>
      <c r="Q76" s="12">
        <f t="shared" si="69"/>
        <v>1.9953539597964811E-3</v>
      </c>
      <c r="R76" s="9">
        <f t="shared" si="70"/>
        <v>1.9710000000000002E-2</v>
      </c>
      <c r="S76" s="13">
        <f t="shared" si="71"/>
        <v>0.1012356143986038</v>
      </c>
      <c r="T76" s="2">
        <f t="shared" si="72"/>
        <v>0.01</v>
      </c>
      <c r="U76" s="14">
        <f t="shared" si="73"/>
        <v>1.012356143986038E-3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1.3612356143986037E-2</v>
      </c>
      <c r="AR76" s="9">
        <f t="shared" si="77"/>
        <v>10.950000000000001</v>
      </c>
      <c r="AS76" s="1">
        <f t="shared" si="78"/>
        <v>0.18</v>
      </c>
      <c r="AT76" s="1">
        <f t="shared" si="79"/>
        <v>1258.3333333333333</v>
      </c>
      <c r="AU76" s="1">
        <f t="shared" si="80"/>
        <v>226198.87017605078</v>
      </c>
    </row>
    <row r="77" spans="1:48" x14ac:dyDescent="0.15">
      <c r="C77" s="7">
        <v>4</v>
      </c>
      <c r="D77" s="7">
        <f t="shared" si="81"/>
        <v>8.5901634623437904</v>
      </c>
      <c r="E77" s="10">
        <f t="shared" si="82"/>
        <v>3.0945554954214698</v>
      </c>
      <c r="F77" s="7" t="s">
        <v>83</v>
      </c>
      <c r="G77" s="1">
        <v>5</v>
      </c>
      <c r="H77" s="9">
        <f t="shared" si="63"/>
        <v>8.5901634623437904</v>
      </c>
      <c r="I77" s="9">
        <f t="shared" si="64"/>
        <v>281.74016346234379</v>
      </c>
      <c r="J77" s="9">
        <f t="shared" si="65"/>
        <v>5.1667496130744527E-2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0.3948302858946523</v>
      </c>
      <c r="O77" s="9">
        <f t="shared" si="83"/>
        <v>0.13028054136287648</v>
      </c>
      <c r="P77" s="9">
        <f t="shared" si="68"/>
        <v>6.7312693667777226E-3</v>
      </c>
      <c r="Q77" s="12">
        <f t="shared" si="69"/>
        <v>1.2116284860199901E-3</v>
      </c>
      <c r="R77" s="9">
        <f t="shared" si="70"/>
        <v>1.9710000000000002E-2</v>
      </c>
      <c r="S77" s="13">
        <f t="shared" si="71"/>
        <v>6.1472779605276001E-2</v>
      </c>
      <c r="T77" s="2">
        <f t="shared" si="72"/>
        <v>0.01</v>
      </c>
      <c r="U77" s="14">
        <f t="shared" si="73"/>
        <v>6.1472779605275998E-4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1.3214727796052761E-2</v>
      </c>
      <c r="AR77" s="9">
        <f t="shared" si="77"/>
        <v>10.950000000000001</v>
      </c>
      <c r="AS77" s="1">
        <f t="shared" si="78"/>
        <v>0.18</v>
      </c>
      <c r="AT77" s="1">
        <f t="shared" si="79"/>
        <v>1258.3333333333333</v>
      </c>
      <c r="AU77" s="1">
        <f t="shared" si="80"/>
        <v>219591.41132755353</v>
      </c>
    </row>
    <row r="78" spans="1:48" x14ac:dyDescent="0.15">
      <c r="C78" s="7">
        <v>5</v>
      </c>
      <c r="D78" s="7">
        <f t="shared" si="81"/>
        <v>12.5886726982098</v>
      </c>
      <c r="E78" s="10">
        <f t="shared" si="82"/>
        <v>8.5901634623437904</v>
      </c>
      <c r="F78" s="7" t="s">
        <v>85</v>
      </c>
      <c r="G78" s="1">
        <v>6</v>
      </c>
      <c r="H78" s="9">
        <f t="shared" si="63"/>
        <v>12.5886726982098</v>
      </c>
      <c r="I78" s="9">
        <f t="shared" si="64"/>
        <v>285.73867269820977</v>
      </c>
      <c r="J78" s="9">
        <f t="shared" si="65"/>
        <v>8.380056791580312E-2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0.23304927199609876</v>
      </c>
      <c r="P78" s="9">
        <f t="shared" si="68"/>
        <v>1.952966134563755E-2</v>
      </c>
      <c r="Q78" s="12">
        <f t="shared" si="69"/>
        <v>3.5153390422147587E-3</v>
      </c>
      <c r="R78" s="9">
        <f t="shared" si="70"/>
        <v>1.9710000000000002E-2</v>
      </c>
      <c r="S78" s="13">
        <f t="shared" si="71"/>
        <v>0.17835307164965797</v>
      </c>
      <c r="T78" s="2">
        <f t="shared" si="72"/>
        <v>0.01</v>
      </c>
      <c r="U78" s="14">
        <f t="shared" si="73"/>
        <v>1.7835307164965797E-3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1.4383530716496579E-2</v>
      </c>
      <c r="AR78" s="9">
        <f t="shared" si="77"/>
        <v>10.950000000000001</v>
      </c>
      <c r="AS78" s="1">
        <f t="shared" si="78"/>
        <v>0.18</v>
      </c>
      <c r="AT78" s="1">
        <f t="shared" si="79"/>
        <v>1258.3333333333333</v>
      </c>
      <c r="AU78" s="1">
        <f t="shared" si="80"/>
        <v>239013.61107507223</v>
      </c>
    </row>
    <row r="79" spans="1:48" x14ac:dyDescent="0.15">
      <c r="C79" s="7">
        <v>6</v>
      </c>
      <c r="D79" s="7">
        <f t="shared" si="81"/>
        <v>20.010305377444698</v>
      </c>
      <c r="E79" s="10">
        <f t="shared" si="82"/>
        <v>12.5886726982098</v>
      </c>
      <c r="F79" s="7" t="s">
        <v>83</v>
      </c>
      <c r="G79" s="1">
        <v>7</v>
      </c>
      <c r="H79" s="9">
        <f t="shared" si="63"/>
        <v>20.010305377444698</v>
      </c>
      <c r="I79" s="9">
        <f t="shared" si="64"/>
        <v>293.16030537744467</v>
      </c>
      <c r="J79" s="9">
        <f t="shared" si="65"/>
        <v>0.19856222115153885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0.3230196106504612</v>
      </c>
      <c r="P79" s="9">
        <f t="shared" si="68"/>
        <v>6.4139491366260848E-2</v>
      </c>
      <c r="Q79" s="12">
        <f t="shared" si="69"/>
        <v>1.1545108445926952E-2</v>
      </c>
      <c r="R79" s="9">
        <f t="shared" si="70"/>
        <v>1.9710000000000002E-2</v>
      </c>
      <c r="S79" s="13">
        <f t="shared" si="71"/>
        <v>0.5857487796005556</v>
      </c>
      <c r="T79" s="2">
        <f t="shared" si="72"/>
        <v>0.01</v>
      </c>
      <c r="U79" s="14">
        <f t="shared" si="73"/>
        <v>5.8574877960055564E-3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2.7457487796005556E-2</v>
      </c>
      <c r="AR79" s="9">
        <f t="shared" si="77"/>
        <v>10.950000000000001</v>
      </c>
      <c r="AS79" s="1">
        <f t="shared" si="78"/>
        <v>0.18</v>
      </c>
      <c r="AT79" s="1">
        <f t="shared" si="79"/>
        <v>1258.3333333333333</v>
      </c>
      <c r="AU79" s="1">
        <f t="shared" si="80"/>
        <v>456265.81112286908</v>
      </c>
    </row>
    <row r="80" spans="1:48" x14ac:dyDescent="0.15">
      <c r="C80" s="7">
        <v>7</v>
      </c>
      <c r="D80" s="7">
        <f t="shared" si="81"/>
        <v>16.780652193294699</v>
      </c>
      <c r="E80" s="10">
        <f t="shared" si="82"/>
        <v>20.010305377444698</v>
      </c>
      <c r="F80" s="7" t="s">
        <v>83</v>
      </c>
      <c r="G80" s="1">
        <v>8</v>
      </c>
      <c r="H80" s="9">
        <f t="shared" si="63"/>
        <v>16.780652193294699</v>
      </c>
      <c r="I80" s="9">
        <f t="shared" si="64"/>
        <v>289.93065219329469</v>
      </c>
      <c r="J80" s="9">
        <f t="shared" si="65"/>
        <v>0.13715717460979299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0.36838011928420034</v>
      </c>
      <c r="P80" s="9">
        <f t="shared" si="68"/>
        <v>5.0525976343439437E-2</v>
      </c>
      <c r="Q80" s="12">
        <f t="shared" si="69"/>
        <v>9.0946757418190975E-3</v>
      </c>
      <c r="R80" s="9">
        <f t="shared" si="70"/>
        <v>1.9710000000000002E-2</v>
      </c>
      <c r="S80" s="13">
        <f t="shared" si="71"/>
        <v>0.46142444149259748</v>
      </c>
      <c r="T80" s="2">
        <f t="shared" si="72"/>
        <v>0.01</v>
      </c>
      <c r="U80" s="14">
        <f t="shared" si="73"/>
        <v>4.6142444149259746E-3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2.6214244414925977E-2</v>
      </c>
      <c r="AR80" s="9">
        <f t="shared" si="77"/>
        <v>10.950000000000001</v>
      </c>
      <c r="AS80" s="1">
        <f t="shared" si="78"/>
        <v>0.18</v>
      </c>
      <c r="AT80" s="1">
        <f t="shared" si="79"/>
        <v>1258.3333333333333</v>
      </c>
      <c r="AU80" s="1">
        <f t="shared" si="80"/>
        <v>435606.6213999865</v>
      </c>
    </row>
    <row r="81" spans="1:48" x14ac:dyDescent="0.15">
      <c r="C81" s="7">
        <v>8</v>
      </c>
      <c r="D81" s="7">
        <f t="shared" si="81"/>
        <v>17.697165058244401</v>
      </c>
      <c r="E81" s="10">
        <f t="shared" si="82"/>
        <v>16.780652193294699</v>
      </c>
      <c r="F81" s="7" t="s">
        <v>83</v>
      </c>
      <c r="G81" s="1">
        <v>9</v>
      </c>
      <c r="H81" s="9">
        <f t="shared" si="63"/>
        <v>17.697165058244401</v>
      </c>
      <c r="I81" s="9">
        <f t="shared" si="64"/>
        <v>290.8471650582444</v>
      </c>
      <c r="J81" s="9">
        <f t="shared" si="65"/>
        <v>0.15246792631330749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0.42735414294076096</v>
      </c>
      <c r="P81" s="9">
        <f t="shared" si="68"/>
        <v>6.515779997557862E-2</v>
      </c>
      <c r="Q81" s="12">
        <f t="shared" si="69"/>
        <v>1.1728403995604151E-2</v>
      </c>
      <c r="R81" s="9">
        <f t="shared" si="70"/>
        <v>1.9710000000000002E-2</v>
      </c>
      <c r="S81" s="13">
        <f t="shared" si="71"/>
        <v>0.59504840160345762</v>
      </c>
      <c r="T81" s="2">
        <f t="shared" si="72"/>
        <v>0.01</v>
      </c>
      <c r="U81" s="14">
        <f t="shared" si="73"/>
        <v>5.9504840160345763E-3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2.7550484016034577E-2</v>
      </c>
      <c r="AR81" s="9">
        <f t="shared" si="77"/>
        <v>10.950000000000001</v>
      </c>
      <c r="AS81" s="1">
        <f t="shared" si="78"/>
        <v>0.18</v>
      </c>
      <c r="AT81" s="1">
        <f t="shared" si="79"/>
        <v>1258.3333333333333</v>
      </c>
      <c r="AU81" s="1">
        <f t="shared" si="80"/>
        <v>457811.14535293926</v>
      </c>
    </row>
    <row r="82" spans="1:48" x14ac:dyDescent="0.15">
      <c r="C82" s="7">
        <v>9</v>
      </c>
      <c r="D82" s="7">
        <f t="shared" si="81"/>
        <v>12.7095375492125</v>
      </c>
      <c r="E82" s="10">
        <f t="shared" si="82"/>
        <v>17.697165058244401</v>
      </c>
      <c r="F82" s="7" t="s">
        <v>83</v>
      </c>
      <c r="G82" s="1">
        <v>10</v>
      </c>
      <c r="H82" s="9">
        <f t="shared" si="63"/>
        <v>12.7095375492125</v>
      </c>
      <c r="I82" s="9">
        <f t="shared" si="64"/>
        <v>285.85953754921246</v>
      </c>
      <c r="J82" s="9">
        <f t="shared" si="65"/>
        <v>8.5016679378417934E-2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0.47169634296518231</v>
      </c>
      <c r="P82" s="9">
        <f t="shared" si="68"/>
        <v>4.0102056753843165E-2</v>
      </c>
      <c r="Q82" s="12">
        <f t="shared" si="69"/>
        <v>7.2183702156917691E-3</v>
      </c>
      <c r="R82" s="9">
        <f t="shared" si="70"/>
        <v>1.9710000000000002E-2</v>
      </c>
      <c r="S82" s="13">
        <f t="shared" si="71"/>
        <v>0.36622882880222063</v>
      </c>
      <c r="T82" s="2">
        <f t="shared" si="72"/>
        <v>0.01</v>
      </c>
      <c r="U82" s="14">
        <f t="shared" si="73"/>
        <v>3.6622882880222064E-3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2.5262288288022208E-2</v>
      </c>
      <c r="AR82" s="9">
        <f t="shared" si="77"/>
        <v>10.950000000000001</v>
      </c>
      <c r="AS82" s="1">
        <f t="shared" si="78"/>
        <v>0.18</v>
      </c>
      <c r="AT82" s="1">
        <f t="shared" si="79"/>
        <v>1258.3333333333333</v>
      </c>
      <c r="AU82" s="1">
        <f t="shared" si="80"/>
        <v>419787.80222679465</v>
      </c>
    </row>
    <row r="83" spans="1:48" x14ac:dyDescent="0.15">
      <c r="C83" s="7">
        <v>10</v>
      </c>
      <c r="D83" s="7">
        <f t="shared" si="81"/>
        <v>9.1645122119693792</v>
      </c>
      <c r="E83" s="10">
        <f t="shared" si="82"/>
        <v>12.7095375492125</v>
      </c>
      <c r="F83" s="7" t="s">
        <v>83</v>
      </c>
      <c r="G83" s="1">
        <v>11</v>
      </c>
      <c r="H83" s="9">
        <f t="shared" si="63"/>
        <v>9.1645122119693792</v>
      </c>
      <c r="I83" s="9">
        <f t="shared" si="64"/>
        <v>282.31451221196937</v>
      </c>
      <c r="J83" s="9">
        <f t="shared" si="65"/>
        <v>5.5430924877086646E-2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0.41001457190077217</v>
      </c>
      <c r="O83" s="9">
        <f t="shared" si="83"/>
        <v>0.13107971431056697</v>
      </c>
      <c r="P83" s="9">
        <f t="shared" si="68"/>
        <v>7.2658697968590175E-3</v>
      </c>
      <c r="Q83" s="12">
        <f t="shared" si="69"/>
        <v>1.307856563434623E-3</v>
      </c>
      <c r="R83" s="9">
        <f t="shared" si="70"/>
        <v>1.9710000000000002E-2</v>
      </c>
      <c r="S83" s="13">
        <f t="shared" si="71"/>
        <v>6.635497531378097E-2</v>
      </c>
      <c r="T83" s="2">
        <f t="shared" si="72"/>
        <v>0.01</v>
      </c>
      <c r="U83" s="14">
        <f t="shared" si="73"/>
        <v>6.6354975313780975E-4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1.326354975313781E-2</v>
      </c>
      <c r="AR83" s="9">
        <f t="shared" si="77"/>
        <v>10.950000000000001</v>
      </c>
      <c r="AS83" s="1">
        <f t="shared" si="78"/>
        <v>0.18</v>
      </c>
      <c r="AT83" s="1">
        <f t="shared" si="79"/>
        <v>1258.3333333333333</v>
      </c>
      <c r="AU83" s="1">
        <f t="shared" si="80"/>
        <v>220402.69421022339</v>
      </c>
    </row>
    <row r="84" spans="1:48" x14ac:dyDescent="0.15">
      <c r="C84" s="7">
        <v>11</v>
      </c>
      <c r="D84" s="7">
        <f t="shared" si="81"/>
        <v>4.8315090905359002</v>
      </c>
      <c r="E84" s="10">
        <f t="shared" si="82"/>
        <v>9.1645122119693792</v>
      </c>
      <c r="F84" s="7" t="s">
        <v>85</v>
      </c>
      <c r="G84" s="1">
        <v>12</v>
      </c>
      <c r="H84" s="9">
        <f t="shared" si="63"/>
        <v>4.8315090905359002</v>
      </c>
      <c r="I84" s="9">
        <f t="shared" si="64"/>
        <v>277.98150909053589</v>
      </c>
      <c r="J84" s="9">
        <f t="shared" si="65"/>
        <v>3.2380037669148327E-2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0.23331384451370796</v>
      </c>
      <c r="P84" s="9">
        <f t="shared" si="68"/>
        <v>7.5547110740876791E-3</v>
      </c>
      <c r="Q84" s="12">
        <f t="shared" si="69"/>
        <v>1.3598479933357821E-3</v>
      </c>
      <c r="R84" s="9">
        <f t="shared" si="70"/>
        <v>1.9710000000000002E-2</v>
      </c>
      <c r="S84" s="13">
        <f t="shared" si="71"/>
        <v>6.8992795197147738E-2</v>
      </c>
      <c r="T84" s="2">
        <f t="shared" si="72"/>
        <v>0.01</v>
      </c>
      <c r="U84" s="14">
        <f t="shared" si="73"/>
        <v>6.8992795197147735E-4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1.3289927951971477E-2</v>
      </c>
      <c r="AR84" s="9">
        <f t="shared" si="77"/>
        <v>10.950000000000001</v>
      </c>
      <c r="AS84" s="1">
        <f t="shared" si="78"/>
        <v>0.18</v>
      </c>
      <c r="AT84" s="1">
        <f t="shared" si="79"/>
        <v>1258.3333333333333</v>
      </c>
      <c r="AU84" s="1">
        <f t="shared" si="80"/>
        <v>220841.02529048172</v>
      </c>
      <c r="AV84" s="1">
        <f>SUM(AU73:AU84)</f>
        <v>3540802.3051012573</v>
      </c>
    </row>
    <row r="85" spans="1:48" x14ac:dyDescent="0.15">
      <c r="C85" s="7">
        <v>12</v>
      </c>
      <c r="D85" s="7">
        <f t="shared" si="81"/>
        <v>2.5549390582065601</v>
      </c>
      <c r="E85" s="10">
        <f t="shared" si="82"/>
        <v>4.8315090905359002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1.86519820496774</v>
      </c>
      <c r="E89" s="7"/>
      <c r="F89" s="7"/>
      <c r="G89" s="1">
        <v>1</v>
      </c>
      <c r="H89" s="9">
        <f t="shared" ref="H89:H100" si="84">E90</f>
        <v>1.86519820496774</v>
      </c>
      <c r="I89" s="9">
        <f t="shared" ref="I89:I100" si="85">H89+273.15</f>
        <v>275.0151982049677</v>
      </c>
      <c r="J89" s="9">
        <f t="shared" ref="J89:J100" si="86">EXP(($C$15*(I89-$C$13))/($C$16*I89*$C$13))</f>
        <v>2.2192268483315108E-2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0.11773608717781955</v>
      </c>
      <c r="Q89" s="12">
        <f t="shared" ref="Q89:Q100" si="90">P89*$B$91</f>
        <v>5.2981239230018802E-2</v>
      </c>
      <c r="R89" s="9">
        <f t="shared" ref="R89:R100" si="91">L89*$B$91</f>
        <v>2.3873737500000001</v>
      </c>
      <c r="S89" s="13">
        <f t="shared" ref="S89:S100" si="92">Q89/R89</f>
        <v>2.2192268483315108E-2</v>
      </c>
      <c r="T89" s="2">
        <f t="shared" ref="T89:T100" si="93">$B$90/100</f>
        <v>0.51</v>
      </c>
      <c r="U89" s="14">
        <f t="shared" ref="U89:U100" si="94">S89*T89</f>
        <v>1.1318056926490705E-2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3.374939416333695E-2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45900</v>
      </c>
      <c r="AN89" s="1">
        <f t="shared" ref="AN89:AN100" si="99">AM89*10000*AK89*AJ89</f>
        <v>161144835.40790769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-3.97261051985241</v>
      </c>
      <c r="E90" s="10">
        <f t="shared" ref="E90:E101" si="101">D89</f>
        <v>1.86519820496774</v>
      </c>
      <c r="F90" s="7" t="s">
        <v>83</v>
      </c>
      <c r="G90" s="1">
        <v>2</v>
      </c>
      <c r="H90" s="9">
        <f t="shared" si="84"/>
        <v>-3.97261051985241</v>
      </c>
      <c r="I90" s="9">
        <f t="shared" si="85"/>
        <v>269.17738948014755</v>
      </c>
      <c r="J90" s="9">
        <f t="shared" si="86"/>
        <v>1.0297535875802032E-2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10.49281391282218</v>
      </c>
      <c r="P90" s="9">
        <f t="shared" si="89"/>
        <v>0.10805012770540109</v>
      </c>
      <c r="Q90" s="12">
        <f t="shared" si="90"/>
        <v>4.8622557467430494E-2</v>
      </c>
      <c r="R90" s="9">
        <f t="shared" si="91"/>
        <v>2.3873737500000001</v>
      </c>
      <c r="S90" s="13">
        <f t="shared" si="92"/>
        <v>2.0366546070731694E-2</v>
      </c>
      <c r="T90" s="2">
        <f t="shared" si="93"/>
        <v>0.51</v>
      </c>
      <c r="U90" s="14">
        <f t="shared" si="94"/>
        <v>1.0386938496073164E-2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3.3468661956566059E-2</v>
      </c>
      <c r="AK90" s="9">
        <f t="shared" si="96"/>
        <v>10.4025</v>
      </c>
      <c r="AL90" s="1">
        <f t="shared" si="97"/>
        <v>0.45</v>
      </c>
      <c r="AM90" s="17">
        <f t="shared" si="98"/>
        <v>45900</v>
      </c>
      <c r="AN90" s="1">
        <f t="shared" si="99"/>
        <v>159804410.00545889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1.2562247325227101</v>
      </c>
      <c r="E91" s="10">
        <f t="shared" si="101"/>
        <v>-3.97261051985241</v>
      </c>
      <c r="F91" s="7" t="s">
        <v>83</v>
      </c>
      <c r="G91" s="1">
        <v>3</v>
      </c>
      <c r="H91" s="9">
        <f t="shared" si="84"/>
        <v>1.2562247325227101</v>
      </c>
      <c r="I91" s="9">
        <f t="shared" si="85"/>
        <v>274.40622473252267</v>
      </c>
      <c r="J91" s="9">
        <f t="shared" si="86"/>
        <v>2.0515336814609753E-2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15.69003878511678</v>
      </c>
      <c r="P91" s="9">
        <f t="shared" si="89"/>
        <v>0.32188643031096115</v>
      </c>
      <c r="Q91" s="12">
        <f t="shared" si="90"/>
        <v>0.14484889363993253</v>
      </c>
      <c r="R91" s="9">
        <f t="shared" si="91"/>
        <v>2.3873737500000001</v>
      </c>
      <c r="S91" s="13">
        <f t="shared" si="92"/>
        <v>6.067290202882248E-2</v>
      </c>
      <c r="T91" s="2">
        <f t="shared" si="93"/>
        <v>0.51</v>
      </c>
      <c r="U91" s="14">
        <f t="shared" si="94"/>
        <v>3.0943180034699466E-2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3.966636878046189E-2</v>
      </c>
      <c r="AK91" s="9">
        <f t="shared" si="96"/>
        <v>10.4025</v>
      </c>
      <c r="AL91" s="1">
        <f t="shared" si="97"/>
        <v>0.45</v>
      </c>
      <c r="AM91" s="17">
        <f t="shared" si="98"/>
        <v>45900</v>
      </c>
      <c r="AN91" s="1">
        <f t="shared" si="99"/>
        <v>189396895.16858846</v>
      </c>
    </row>
    <row r="92" spans="1:48" x14ac:dyDescent="0.15">
      <c r="C92" s="7">
        <v>3</v>
      </c>
      <c r="D92" s="7">
        <f t="shared" si="100"/>
        <v>3.0945554954214698</v>
      </c>
      <c r="E92" s="10">
        <f t="shared" si="101"/>
        <v>1.2562247325227101</v>
      </c>
      <c r="F92" s="7" t="s">
        <v>83</v>
      </c>
      <c r="G92" s="1">
        <v>4</v>
      </c>
      <c r="H92" s="9">
        <f t="shared" si="84"/>
        <v>3.0945554954214698</v>
      </c>
      <c r="I92" s="9">
        <f t="shared" si="85"/>
        <v>276.24455549542142</v>
      </c>
      <c r="J92" s="9">
        <f t="shared" si="86"/>
        <v>2.5979377534306167E-2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20.673427354805817</v>
      </c>
      <c r="P92" s="9">
        <f t="shared" si="89"/>
        <v>0.53708277417855277</v>
      </c>
      <c r="Q92" s="12">
        <f t="shared" si="90"/>
        <v>0.24168724838034875</v>
      </c>
      <c r="R92" s="9">
        <f t="shared" si="91"/>
        <v>2.3873737500000001</v>
      </c>
      <c r="S92" s="13">
        <f t="shared" si="92"/>
        <v>0.10123561439860379</v>
      </c>
      <c r="T92" s="2">
        <f t="shared" si="93"/>
        <v>0.51</v>
      </c>
      <c r="U92" s="14">
        <f t="shared" si="94"/>
        <v>5.1630163343287933E-2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4.590349424800131E-2</v>
      </c>
      <c r="AK92" s="9">
        <f t="shared" si="96"/>
        <v>10.4025</v>
      </c>
      <c r="AL92" s="1">
        <f t="shared" si="97"/>
        <v>0.45</v>
      </c>
      <c r="AM92" s="17">
        <f t="shared" si="98"/>
        <v>45900</v>
      </c>
      <c r="AN92" s="1">
        <f t="shared" si="99"/>
        <v>219177594.40190864</v>
      </c>
    </row>
    <row r="93" spans="1:48" x14ac:dyDescent="0.15">
      <c r="C93" s="7">
        <v>4</v>
      </c>
      <c r="D93" s="7">
        <f t="shared" si="100"/>
        <v>8.5901634623437904</v>
      </c>
      <c r="E93" s="10">
        <f t="shared" si="101"/>
        <v>3.0945554954214698</v>
      </c>
      <c r="F93" s="7" t="s">
        <v>83</v>
      </c>
      <c r="G93" s="1">
        <v>5</v>
      </c>
      <c r="H93" s="9">
        <f t="shared" si="84"/>
        <v>8.5901634623437904</v>
      </c>
      <c r="I93" s="9">
        <f t="shared" si="85"/>
        <v>281.74016346234379</v>
      </c>
      <c r="J93" s="9">
        <f t="shared" si="86"/>
        <v>5.1667496130744527E-2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19.1295273515959</v>
      </c>
      <c r="O93" s="9">
        <f t="shared" si="102"/>
        <v>6.3120922290313644</v>
      </c>
      <c r="P93" s="9">
        <f t="shared" si="89"/>
        <v>0.32613000082038063</v>
      </c>
      <c r="Q93" s="12">
        <f t="shared" si="90"/>
        <v>0.14675850036917129</v>
      </c>
      <c r="R93" s="9">
        <f t="shared" si="91"/>
        <v>2.3873737500000001</v>
      </c>
      <c r="S93" s="13">
        <f t="shared" si="92"/>
        <v>6.1472779605276001E-2</v>
      </c>
      <c r="T93" s="2">
        <f t="shared" si="93"/>
        <v>0.51</v>
      </c>
      <c r="U93" s="14">
        <f t="shared" si="94"/>
        <v>3.1351117598690761E-2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3.2363361956005268E-2</v>
      </c>
      <c r="AK93" s="9">
        <f t="shared" si="96"/>
        <v>10.4025</v>
      </c>
      <c r="AL93" s="1">
        <f t="shared" si="97"/>
        <v>0.45</v>
      </c>
      <c r="AM93" s="17">
        <f t="shared" si="98"/>
        <v>45900</v>
      </c>
      <c r="AN93" s="1">
        <f t="shared" si="99"/>
        <v>154526881.59103125</v>
      </c>
    </row>
    <row r="94" spans="1:48" x14ac:dyDescent="0.15">
      <c r="C94" s="7">
        <v>5</v>
      </c>
      <c r="D94" s="7">
        <f t="shared" si="100"/>
        <v>12.5886726982098</v>
      </c>
      <c r="E94" s="10">
        <f t="shared" si="101"/>
        <v>8.5901634623437904</v>
      </c>
      <c r="F94" s="7" t="s">
        <v>85</v>
      </c>
      <c r="G94" s="1">
        <v>6</v>
      </c>
      <c r="H94" s="9">
        <f t="shared" si="84"/>
        <v>12.5886726982098</v>
      </c>
      <c r="I94" s="9">
        <f t="shared" si="85"/>
        <v>285.73867269820977</v>
      </c>
      <c r="J94" s="9">
        <f t="shared" si="86"/>
        <v>8.380056791580312E-2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11.291237228210983</v>
      </c>
      <c r="P94" s="9">
        <f t="shared" si="89"/>
        <v>0.94621209219613911</v>
      </c>
      <c r="Q94" s="12">
        <f t="shared" si="90"/>
        <v>0.42579544148826259</v>
      </c>
      <c r="R94" s="9">
        <f t="shared" si="91"/>
        <v>2.3873737500000001</v>
      </c>
      <c r="S94" s="13">
        <f t="shared" si="92"/>
        <v>0.17835307164965794</v>
      </c>
      <c r="T94" s="2">
        <f t="shared" si="93"/>
        <v>0.51</v>
      </c>
      <c r="U94" s="14">
        <f t="shared" si="94"/>
        <v>9.0960066541325546E-2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5.3553460062209658E-2</v>
      </c>
      <c r="AK94" s="9">
        <f t="shared" si="96"/>
        <v>10.4025</v>
      </c>
      <c r="AL94" s="1">
        <f t="shared" si="97"/>
        <v>0.45</v>
      </c>
      <c r="AM94" s="17">
        <f t="shared" si="98"/>
        <v>45900</v>
      </c>
      <c r="AN94" s="1">
        <f t="shared" si="99"/>
        <v>255704249.54838541</v>
      </c>
    </row>
    <row r="95" spans="1:48" x14ac:dyDescent="0.15">
      <c r="C95" s="7">
        <v>6</v>
      </c>
      <c r="D95" s="7">
        <f t="shared" si="100"/>
        <v>20.010305377444698</v>
      </c>
      <c r="E95" s="10">
        <f t="shared" si="101"/>
        <v>12.5886726982098</v>
      </c>
      <c r="F95" s="7" t="s">
        <v>83</v>
      </c>
      <c r="G95" s="1">
        <v>7</v>
      </c>
      <c r="H95" s="9">
        <f t="shared" si="84"/>
        <v>20.010305377444698</v>
      </c>
      <c r="I95" s="9">
        <f t="shared" si="85"/>
        <v>293.16030537744467</v>
      </c>
      <c r="J95" s="9">
        <f t="shared" si="86"/>
        <v>0.19856222115153885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15.650300136014843</v>
      </c>
      <c r="P95" s="9">
        <f t="shared" si="89"/>
        <v>3.1075583566953378</v>
      </c>
      <c r="Q95" s="12">
        <f t="shared" si="90"/>
        <v>1.3984012605129019</v>
      </c>
      <c r="R95" s="9">
        <f t="shared" si="91"/>
        <v>2.3873737500000001</v>
      </c>
      <c r="S95" s="13">
        <f t="shared" si="92"/>
        <v>0.5857487796005556</v>
      </c>
      <c r="T95" s="2">
        <f t="shared" si="93"/>
        <v>0.51</v>
      </c>
      <c r="U95" s="14">
        <f t="shared" si="94"/>
        <v>0.29873187759628334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0.13652266109527944</v>
      </c>
      <c r="AK95" s="9">
        <f t="shared" si="96"/>
        <v>10.4025</v>
      </c>
      <c r="AL95" s="1">
        <f t="shared" si="97"/>
        <v>0.45</v>
      </c>
      <c r="AM95" s="17">
        <f t="shared" si="98"/>
        <v>45900</v>
      </c>
      <c r="AN95" s="1">
        <f t="shared" si="99"/>
        <v>651861234.7580328</v>
      </c>
    </row>
    <row r="96" spans="1:48" x14ac:dyDescent="0.15">
      <c r="C96" s="7">
        <v>7</v>
      </c>
      <c r="D96" s="7">
        <f t="shared" si="100"/>
        <v>16.780652193294699</v>
      </c>
      <c r="E96" s="10">
        <f t="shared" si="101"/>
        <v>20.010305377444698</v>
      </c>
      <c r="F96" s="7" t="s">
        <v>83</v>
      </c>
      <c r="G96" s="1">
        <v>8</v>
      </c>
      <c r="H96" s="9">
        <f t="shared" si="84"/>
        <v>16.780652193294699</v>
      </c>
      <c r="I96" s="9">
        <f t="shared" si="85"/>
        <v>289.93065219329469</v>
      </c>
      <c r="J96" s="9">
        <f t="shared" si="86"/>
        <v>0.13715717460979299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17.848016779319504</v>
      </c>
      <c r="P96" s="9">
        <f t="shared" si="89"/>
        <v>2.4479835538396402</v>
      </c>
      <c r="Q96" s="12">
        <f t="shared" si="90"/>
        <v>1.1015925992278381</v>
      </c>
      <c r="R96" s="9">
        <f t="shared" si="91"/>
        <v>2.3873737500000001</v>
      </c>
      <c r="S96" s="13">
        <f t="shared" si="92"/>
        <v>0.46142444149259748</v>
      </c>
      <c r="T96" s="2">
        <f t="shared" si="93"/>
        <v>0.51</v>
      </c>
      <c r="U96" s="14">
        <f t="shared" si="94"/>
        <v>0.23532646516122471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0.11740592924610925</v>
      </c>
      <c r="AK96" s="9">
        <f t="shared" si="96"/>
        <v>10.4025</v>
      </c>
      <c r="AL96" s="1">
        <f t="shared" si="97"/>
        <v>0.45</v>
      </c>
      <c r="AM96" s="17">
        <f t="shared" si="98"/>
        <v>45900</v>
      </c>
      <c r="AN96" s="1">
        <f t="shared" si="99"/>
        <v>560583667.15303707</v>
      </c>
    </row>
    <row r="97" spans="1:50" x14ac:dyDescent="0.15">
      <c r="C97" s="7">
        <v>8</v>
      </c>
      <c r="D97" s="7">
        <f t="shared" si="100"/>
        <v>17.697165058244401</v>
      </c>
      <c r="E97" s="10">
        <f t="shared" si="101"/>
        <v>16.780652193294699</v>
      </c>
      <c r="F97" s="7" t="s">
        <v>83</v>
      </c>
      <c r="G97" s="1">
        <v>9</v>
      </c>
      <c r="H97" s="9">
        <f t="shared" si="84"/>
        <v>17.697165058244401</v>
      </c>
      <c r="I97" s="9">
        <f t="shared" si="85"/>
        <v>290.8471650582444</v>
      </c>
      <c r="J97" s="9">
        <f t="shared" si="86"/>
        <v>0.15246792631330749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20.705308225479861</v>
      </c>
      <c r="P97" s="9">
        <f t="shared" si="89"/>
        <v>3.1568954088167831</v>
      </c>
      <c r="Q97" s="12">
        <f t="shared" si="90"/>
        <v>1.4206029339675523</v>
      </c>
      <c r="R97" s="9">
        <f t="shared" si="91"/>
        <v>2.3873737500000001</v>
      </c>
      <c r="S97" s="13">
        <f t="shared" si="92"/>
        <v>0.59504840160345751</v>
      </c>
      <c r="T97" s="2">
        <f t="shared" si="93"/>
        <v>0.51</v>
      </c>
      <c r="U97" s="14">
        <f t="shared" si="94"/>
        <v>0.30347468481776335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0.13795261747255566</v>
      </c>
      <c r="AK97" s="9">
        <f t="shared" si="96"/>
        <v>10.4025</v>
      </c>
      <c r="AL97" s="1">
        <f t="shared" si="97"/>
        <v>0.45</v>
      </c>
      <c r="AM97" s="17">
        <f t="shared" si="98"/>
        <v>45900</v>
      </c>
      <c r="AN97" s="1">
        <f t="shared" si="99"/>
        <v>658688915.39554143</v>
      </c>
    </row>
    <row r="98" spans="1:50" x14ac:dyDescent="0.15">
      <c r="C98" s="7">
        <v>9</v>
      </c>
      <c r="D98" s="7">
        <f t="shared" si="100"/>
        <v>12.7095375492125</v>
      </c>
      <c r="E98" s="10">
        <f t="shared" si="101"/>
        <v>17.697165058244401</v>
      </c>
      <c r="F98" s="7" t="s">
        <v>83</v>
      </c>
      <c r="G98" s="1">
        <v>10</v>
      </c>
      <c r="H98" s="9">
        <f t="shared" si="84"/>
        <v>12.7095375492125</v>
      </c>
      <c r="I98" s="9">
        <f t="shared" si="85"/>
        <v>285.85953754921246</v>
      </c>
      <c r="J98" s="9">
        <f t="shared" si="86"/>
        <v>8.5016679378417934E-2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22.853687816663079</v>
      </c>
      <c r="P98" s="9">
        <f t="shared" si="89"/>
        <v>1.9429446497237013</v>
      </c>
      <c r="Q98" s="12">
        <f t="shared" si="90"/>
        <v>0.87432509237566558</v>
      </c>
      <c r="R98" s="9">
        <f t="shared" si="91"/>
        <v>2.3873737500000001</v>
      </c>
      <c r="S98" s="13">
        <f t="shared" si="92"/>
        <v>0.36622882880222069</v>
      </c>
      <c r="T98" s="2">
        <f t="shared" si="93"/>
        <v>0.51</v>
      </c>
      <c r="U98" s="14">
        <f t="shared" si="94"/>
        <v>0.18677670268913255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9.9562175860773469E-2</v>
      </c>
      <c r="AK98" s="9">
        <f t="shared" si="96"/>
        <v>10.4025</v>
      </c>
      <c r="AL98" s="1">
        <f t="shared" si="97"/>
        <v>0.45</v>
      </c>
      <c r="AM98" s="17">
        <f t="shared" si="98"/>
        <v>45900</v>
      </c>
      <c r="AN98" s="1">
        <f t="shared" si="99"/>
        <v>475384250.28578848</v>
      </c>
    </row>
    <row r="99" spans="1:50" x14ac:dyDescent="0.15">
      <c r="C99" s="7">
        <v>10</v>
      </c>
      <c r="D99" s="7">
        <f t="shared" si="100"/>
        <v>9.1645122119693792</v>
      </c>
      <c r="E99" s="10">
        <f t="shared" si="101"/>
        <v>12.7095375492125</v>
      </c>
      <c r="F99" s="7" t="s">
        <v>83</v>
      </c>
      <c r="G99" s="1">
        <v>11</v>
      </c>
      <c r="H99" s="9">
        <f t="shared" si="84"/>
        <v>9.1645122119693792</v>
      </c>
      <c r="I99" s="9">
        <f t="shared" si="85"/>
        <v>282.31451221196937</v>
      </c>
      <c r="J99" s="9">
        <f t="shared" si="86"/>
        <v>5.5430924877086646E-2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19.865206008592406</v>
      </c>
      <c r="O99" s="9">
        <f t="shared" si="102"/>
        <v>6.3508121583469723</v>
      </c>
      <c r="P99" s="9">
        <f t="shared" si="89"/>
        <v>0.35203139165781955</v>
      </c>
      <c r="Q99" s="12">
        <f t="shared" si="90"/>
        <v>0.1584141262460188</v>
      </c>
      <c r="R99" s="9">
        <f t="shared" si="91"/>
        <v>2.3873737500000001</v>
      </c>
      <c r="S99" s="13">
        <f t="shared" si="92"/>
        <v>6.6354975313781012E-2</v>
      </c>
      <c r="T99" s="2">
        <f t="shared" si="93"/>
        <v>0.51</v>
      </c>
      <c r="U99" s="14">
        <f t="shared" si="94"/>
        <v>3.3841037410028314E-2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4.054007277912354E-2</v>
      </c>
      <c r="AK99" s="9">
        <f t="shared" si="96"/>
        <v>10.4025</v>
      </c>
      <c r="AL99" s="1">
        <f t="shared" si="97"/>
        <v>0.45</v>
      </c>
      <c r="AM99" s="17">
        <f t="shared" si="98"/>
        <v>45900</v>
      </c>
      <c r="AN99" s="1">
        <f t="shared" si="99"/>
        <v>193568611.15193817</v>
      </c>
    </row>
    <row r="100" spans="1:50" x14ac:dyDescent="0.15">
      <c r="C100" s="7">
        <v>11</v>
      </c>
      <c r="D100" s="7">
        <f t="shared" si="100"/>
        <v>4.8315090905359002</v>
      </c>
      <c r="E100" s="10">
        <f t="shared" si="101"/>
        <v>9.1645122119693792</v>
      </c>
      <c r="F100" s="7" t="s">
        <v>85</v>
      </c>
      <c r="G100" s="1">
        <v>12</v>
      </c>
      <c r="H100" s="9">
        <f t="shared" si="84"/>
        <v>4.8315090905359002</v>
      </c>
      <c r="I100" s="9">
        <f t="shared" si="85"/>
        <v>277.98150909053589</v>
      </c>
      <c r="J100" s="9">
        <f t="shared" si="86"/>
        <v>3.2380037669148327E-2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11.304055766689153</v>
      </c>
      <c r="P100" s="9">
        <f t="shared" si="89"/>
        <v>0.36602575153954814</v>
      </c>
      <c r="Q100" s="12">
        <f t="shared" si="90"/>
        <v>0.16471158819279666</v>
      </c>
      <c r="R100" s="9">
        <f t="shared" si="91"/>
        <v>2.3873737500000001</v>
      </c>
      <c r="S100" s="13">
        <f t="shared" si="92"/>
        <v>6.8992795197147766E-2</v>
      </c>
      <c r="T100" s="2">
        <f t="shared" si="93"/>
        <v>0.51</v>
      </c>
      <c r="U100" s="14">
        <f t="shared" si="94"/>
        <v>3.5186325550545364E-2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4.0945677153489429E-2</v>
      </c>
      <c r="AK100" s="9">
        <f t="shared" si="96"/>
        <v>10.4025</v>
      </c>
      <c r="AL100" s="1">
        <f t="shared" si="97"/>
        <v>0.45</v>
      </c>
      <c r="AM100" s="17">
        <f t="shared" si="98"/>
        <v>45900</v>
      </c>
      <c r="AN100" s="1">
        <f t="shared" si="99"/>
        <v>195505269.62443078</v>
      </c>
      <c r="AO100" s="1">
        <f>SUM(AN89:AN100)</f>
        <v>3875346814.4920487</v>
      </c>
    </row>
    <row r="101" spans="1:50" x14ac:dyDescent="0.15">
      <c r="C101" s="7">
        <v>12</v>
      </c>
      <c r="D101" s="7">
        <f t="shared" si="100"/>
        <v>2.5549390582065601</v>
      </c>
      <c r="E101" s="10">
        <f t="shared" si="101"/>
        <v>4.8315090905359002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1.86519820496774</v>
      </c>
      <c r="E105" s="7"/>
      <c r="F105" s="7"/>
      <c r="G105" s="1">
        <v>1</v>
      </c>
      <c r="H105" s="9">
        <f t="shared" ref="H105:H116" si="103">E106</f>
        <v>1.86519820496774</v>
      </c>
      <c r="I105" s="9">
        <f t="shared" ref="I105:I116" si="104">H105+273.15</f>
        <v>275.0151982049677</v>
      </c>
      <c r="J105" s="9">
        <f t="shared" ref="J105:J116" si="105">EXP(($C$15*(I105-$C$13))/($C$16*I105*$C$13))</f>
        <v>2.2192268483315108E-2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1.4378153451044295E-2</v>
      </c>
      <c r="Q105" s="12">
        <f t="shared" ref="Q105:Q116" si="109">P105*$B$107</f>
        <v>4.3134460353132882E-3</v>
      </c>
      <c r="R105" s="9">
        <f t="shared" ref="R105:R116" si="110">L105*$B$107</f>
        <v>0.19436706250000002</v>
      </c>
      <c r="S105" s="13">
        <f t="shared" ref="S105:S116" si="111">Q105/R105</f>
        <v>2.2192268483315108E-2</v>
      </c>
      <c r="T105" s="2">
        <f t="shared" ref="T105:T116" si="112">$B$106/100</f>
        <v>0.01</v>
      </c>
      <c r="U105" s="14">
        <f t="shared" ref="U105:U116" si="113">S105*T105</f>
        <v>2.2192268483315109E-4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5.7119226848331515E-3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1077.8333333333333</v>
      </c>
      <c r="AX105" s="1">
        <f t="shared" ref="AX105:AX116" si="120">AW105*10000*AV105*0.67*AU105*AT105</f>
        <v>801736.03646684461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-3.97261051985241</v>
      </c>
      <c r="E106" s="10">
        <f t="shared" ref="E106:E117" si="122">D105</f>
        <v>1.86519820496774</v>
      </c>
      <c r="F106" s="7" t="s">
        <v>83</v>
      </c>
      <c r="G106" s="1">
        <v>2</v>
      </c>
      <c r="H106" s="9">
        <f t="shared" si="103"/>
        <v>-3.97261051985241</v>
      </c>
      <c r="I106" s="9">
        <f t="shared" si="104"/>
        <v>269.17738948014755</v>
      </c>
      <c r="J106" s="9">
        <f t="shared" si="105"/>
        <v>1.0297535875802032E-2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1.2814022632156226</v>
      </c>
      <c r="P106" s="9">
        <f t="shared" si="108"/>
        <v>1.3195285776796791E-2</v>
      </c>
      <c r="Q106" s="12">
        <f t="shared" si="109"/>
        <v>3.9585857330390372E-3</v>
      </c>
      <c r="R106" s="9">
        <f t="shared" si="110"/>
        <v>0.19436706250000002</v>
      </c>
      <c r="S106" s="13">
        <f t="shared" si="111"/>
        <v>2.0366546070731694E-2</v>
      </c>
      <c r="T106" s="2">
        <f t="shared" si="112"/>
        <v>0.01</v>
      </c>
      <c r="U106" s="14">
        <f t="shared" si="113"/>
        <v>2.0366546070731695E-4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5.6936654607073174E-3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1077.8333333333333</v>
      </c>
      <c r="AX106" s="1">
        <f t="shared" si="120"/>
        <v>799173.41870830953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1.2562247325227101</v>
      </c>
      <c r="E107" s="10">
        <f t="shared" si="122"/>
        <v>-3.97261051985241</v>
      </c>
      <c r="F107" s="7" t="s">
        <v>83</v>
      </c>
      <c r="G107" s="1">
        <v>3</v>
      </c>
      <c r="H107" s="9">
        <f t="shared" si="103"/>
        <v>1.2562247325227101</v>
      </c>
      <c r="I107" s="9">
        <f t="shared" si="104"/>
        <v>274.40622473252267</v>
      </c>
      <c r="J107" s="9">
        <f t="shared" si="105"/>
        <v>2.0515336814609753E-2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1.9160971857721594</v>
      </c>
      <c r="P107" s="9">
        <f t="shared" si="108"/>
        <v>3.9309379135641725E-2</v>
      </c>
      <c r="Q107" s="12">
        <f t="shared" si="109"/>
        <v>1.1792813740692517E-2</v>
      </c>
      <c r="R107" s="9">
        <f t="shared" si="110"/>
        <v>0.19436706250000002</v>
      </c>
      <c r="S107" s="13">
        <f t="shared" si="111"/>
        <v>6.067290202882248E-2</v>
      </c>
      <c r="T107" s="2">
        <f t="shared" si="112"/>
        <v>0.01</v>
      </c>
      <c r="U107" s="14">
        <f t="shared" si="113"/>
        <v>6.0672902028822485E-4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6.0967290202882246E-3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1077.8333333333333</v>
      </c>
      <c r="AX107" s="1">
        <f t="shared" si="120"/>
        <v>855748.1656951122</v>
      </c>
    </row>
    <row r="108" spans="1:50" x14ac:dyDescent="0.15">
      <c r="C108" s="7">
        <v>3</v>
      </c>
      <c r="D108" s="7">
        <f t="shared" si="121"/>
        <v>3.0945554954214698</v>
      </c>
      <c r="E108" s="10">
        <f t="shared" si="122"/>
        <v>1.2562247325227101</v>
      </c>
      <c r="F108" s="7" t="s">
        <v>83</v>
      </c>
      <c r="G108" s="1">
        <v>4</v>
      </c>
      <c r="H108" s="9">
        <f t="shared" si="103"/>
        <v>3.0945554954214698</v>
      </c>
      <c r="I108" s="9">
        <f t="shared" si="104"/>
        <v>276.24455549542142</v>
      </c>
      <c r="J108" s="9">
        <f t="shared" si="105"/>
        <v>2.5979377534306167E-2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2.5246780149698509</v>
      </c>
      <c r="P108" s="9">
        <f t="shared" si="108"/>
        <v>6.5589563303464438E-2</v>
      </c>
      <c r="Q108" s="12">
        <f t="shared" si="109"/>
        <v>1.9676868991039331E-2</v>
      </c>
      <c r="R108" s="9">
        <f t="shared" si="110"/>
        <v>0.19436706250000002</v>
      </c>
      <c r="S108" s="13">
        <f t="shared" si="111"/>
        <v>0.10123561439860382</v>
      </c>
      <c r="T108" s="2">
        <f t="shared" si="112"/>
        <v>0.01</v>
      </c>
      <c r="U108" s="14">
        <f t="shared" si="113"/>
        <v>1.0123561439860382E-3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6.5023561439860383E-3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1077.8333333333333</v>
      </c>
      <c r="AX108" s="1">
        <f t="shared" si="120"/>
        <v>912682.73928457091</v>
      </c>
    </row>
    <row r="109" spans="1:50" x14ac:dyDescent="0.15">
      <c r="C109" s="7">
        <v>4</v>
      </c>
      <c r="D109" s="7">
        <f t="shared" si="121"/>
        <v>8.5901634623437904</v>
      </c>
      <c r="E109" s="10">
        <f t="shared" si="122"/>
        <v>3.0945554954214698</v>
      </c>
      <c r="F109" s="7" t="s">
        <v>83</v>
      </c>
      <c r="G109" s="1">
        <v>5</v>
      </c>
      <c r="H109" s="9">
        <f t="shared" si="103"/>
        <v>8.5901634623437904</v>
      </c>
      <c r="I109" s="9">
        <f t="shared" si="104"/>
        <v>281.74016346234379</v>
      </c>
      <c r="J109" s="9">
        <f t="shared" si="105"/>
        <v>5.1667496130744527E-2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2.336134029083067</v>
      </c>
      <c r="O109" s="9">
        <f t="shared" si="123"/>
        <v>0.77084463091665301</v>
      </c>
      <c r="P109" s="9">
        <f t="shared" si="108"/>
        <v>3.9827611985291361E-2</v>
      </c>
      <c r="Q109" s="12">
        <f t="shared" si="109"/>
        <v>1.1948283595587408E-2</v>
      </c>
      <c r="R109" s="9">
        <f t="shared" si="110"/>
        <v>0.19436706250000002</v>
      </c>
      <c r="S109" s="13">
        <f t="shared" si="111"/>
        <v>6.1472779605276008E-2</v>
      </c>
      <c r="T109" s="2">
        <f t="shared" si="112"/>
        <v>0.01</v>
      </c>
      <c r="U109" s="14">
        <f t="shared" si="113"/>
        <v>6.1472779605276009E-4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6.1047277960527601E-3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1077.8333333333333</v>
      </c>
      <c r="AX109" s="1">
        <f t="shared" si="120"/>
        <v>856870.88866107143</v>
      </c>
    </row>
    <row r="110" spans="1:50" x14ac:dyDescent="0.15">
      <c r="C110" s="7">
        <v>5</v>
      </c>
      <c r="D110" s="7">
        <f t="shared" si="121"/>
        <v>12.5886726982098</v>
      </c>
      <c r="E110" s="10">
        <f t="shared" si="122"/>
        <v>8.5901634623437904</v>
      </c>
      <c r="F110" s="7" t="s">
        <v>85</v>
      </c>
      <c r="G110" s="1">
        <v>6</v>
      </c>
      <c r="H110" s="9">
        <f t="shared" si="103"/>
        <v>12.5886726982098</v>
      </c>
      <c r="I110" s="9">
        <f t="shared" si="104"/>
        <v>285.73867269820977</v>
      </c>
      <c r="J110" s="9">
        <f t="shared" si="105"/>
        <v>8.380056791580312E-2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1.3789072272646952</v>
      </c>
      <c r="P110" s="9">
        <f t="shared" si="108"/>
        <v>0.11555320874798686</v>
      </c>
      <c r="Q110" s="12">
        <f t="shared" si="109"/>
        <v>3.4665962624396057E-2</v>
      </c>
      <c r="R110" s="9">
        <f t="shared" si="110"/>
        <v>0.19436706250000002</v>
      </c>
      <c r="S110" s="13">
        <f t="shared" si="111"/>
        <v>0.178353071649658</v>
      </c>
      <c r="T110" s="2">
        <f t="shared" si="112"/>
        <v>0.01</v>
      </c>
      <c r="U110" s="14">
        <f t="shared" si="113"/>
        <v>1.7835307164965799E-3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7.2735307164965802E-3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1077.8333333333333</v>
      </c>
      <c r="AX110" s="1">
        <f t="shared" si="120"/>
        <v>1020926.2291396293</v>
      </c>
    </row>
    <row r="111" spans="1:50" x14ac:dyDescent="0.15">
      <c r="C111" s="7">
        <v>6</v>
      </c>
      <c r="D111" s="7">
        <f t="shared" si="121"/>
        <v>20.010305377444698</v>
      </c>
      <c r="E111" s="10">
        <f t="shared" si="122"/>
        <v>12.5886726982098</v>
      </c>
      <c r="F111" s="7" t="s">
        <v>83</v>
      </c>
      <c r="G111" s="1">
        <v>7</v>
      </c>
      <c r="H111" s="9">
        <f t="shared" si="103"/>
        <v>20.010305377444698</v>
      </c>
      <c r="I111" s="9">
        <f t="shared" si="104"/>
        <v>293.16030537744467</v>
      </c>
      <c r="J111" s="9">
        <f t="shared" si="105"/>
        <v>0.19856222115153885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1.9112442268500416</v>
      </c>
      <c r="P111" s="9">
        <f t="shared" si="108"/>
        <v>0.37950089884639981</v>
      </c>
      <c r="Q111" s="12">
        <f t="shared" si="109"/>
        <v>0.11385026965391994</v>
      </c>
      <c r="R111" s="9">
        <f t="shared" si="110"/>
        <v>0.19436706250000002</v>
      </c>
      <c r="S111" s="13">
        <f t="shared" si="111"/>
        <v>0.5857487796005556</v>
      </c>
      <c r="T111" s="2">
        <f t="shared" si="112"/>
        <v>0.01</v>
      </c>
      <c r="U111" s="14">
        <f t="shared" si="113"/>
        <v>5.8574877960055564E-3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1.5807487796005555E-2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1077.8333333333333</v>
      </c>
      <c r="AX111" s="1">
        <f t="shared" si="120"/>
        <v>2218768.2346820333</v>
      </c>
    </row>
    <row r="112" spans="1:50" x14ac:dyDescent="0.15">
      <c r="C112" s="7">
        <v>7</v>
      </c>
      <c r="D112" s="7">
        <f t="shared" si="121"/>
        <v>16.780652193294699</v>
      </c>
      <c r="E112" s="10">
        <f t="shared" si="122"/>
        <v>20.010305377444698</v>
      </c>
      <c r="F112" s="7" t="s">
        <v>83</v>
      </c>
      <c r="G112" s="1">
        <v>8</v>
      </c>
      <c r="H112" s="9">
        <f t="shared" si="103"/>
        <v>16.780652193294699</v>
      </c>
      <c r="I112" s="9">
        <f t="shared" si="104"/>
        <v>289.93065219329469</v>
      </c>
      <c r="J112" s="9">
        <f t="shared" si="105"/>
        <v>0.13715717460979299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2.1796335363369752</v>
      </c>
      <c r="P112" s="9">
        <f t="shared" si="108"/>
        <v>0.29895237752873105</v>
      </c>
      <c r="Q112" s="12">
        <f t="shared" si="109"/>
        <v>8.9685713258619307E-2</v>
      </c>
      <c r="R112" s="9">
        <f t="shared" si="110"/>
        <v>0.19436706250000002</v>
      </c>
      <c r="S112" s="13">
        <f t="shared" si="111"/>
        <v>0.46142444149259754</v>
      </c>
      <c r="T112" s="2">
        <f t="shared" si="112"/>
        <v>0.01</v>
      </c>
      <c r="U112" s="14">
        <f t="shared" si="113"/>
        <v>4.6142444149259755E-3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1.4564244414925976E-2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1077.8333333333333</v>
      </c>
      <c r="AX112" s="1">
        <f t="shared" si="120"/>
        <v>2044264.2934159765</v>
      </c>
    </row>
    <row r="113" spans="1:53" x14ac:dyDescent="0.15">
      <c r="C113" s="7">
        <v>8</v>
      </c>
      <c r="D113" s="7">
        <f t="shared" si="121"/>
        <v>17.697165058244401</v>
      </c>
      <c r="E113" s="10">
        <f t="shared" si="122"/>
        <v>16.780652193294699</v>
      </c>
      <c r="F113" s="7" t="s">
        <v>83</v>
      </c>
      <c r="G113" s="1">
        <v>9</v>
      </c>
      <c r="H113" s="9">
        <f t="shared" si="103"/>
        <v>17.697165058244401</v>
      </c>
      <c r="I113" s="9">
        <f t="shared" si="104"/>
        <v>290.8471650582444</v>
      </c>
      <c r="J113" s="9">
        <f t="shared" si="105"/>
        <v>0.15246792631330749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2.5285713671415779</v>
      </c>
      <c r="P113" s="9">
        <f t="shared" si="108"/>
        <v>0.3855260328832813</v>
      </c>
      <c r="Q113" s="12">
        <f t="shared" si="109"/>
        <v>0.11565780986498439</v>
      </c>
      <c r="R113" s="9">
        <f t="shared" si="110"/>
        <v>0.19436706250000002</v>
      </c>
      <c r="S113" s="13">
        <f t="shared" si="111"/>
        <v>0.59504840160345773</v>
      </c>
      <c r="T113" s="2">
        <f t="shared" si="112"/>
        <v>0.01</v>
      </c>
      <c r="U113" s="14">
        <f t="shared" si="113"/>
        <v>5.9504840160345771E-3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1.5900484016034576E-2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1077.8333333333333</v>
      </c>
      <c r="AX113" s="1">
        <f t="shared" si="120"/>
        <v>2231821.356190565</v>
      </c>
    </row>
    <row r="114" spans="1:53" x14ac:dyDescent="0.15">
      <c r="C114" s="7">
        <v>9</v>
      </c>
      <c r="D114" s="7">
        <f t="shared" si="121"/>
        <v>12.7095375492125</v>
      </c>
      <c r="E114" s="10">
        <f t="shared" si="122"/>
        <v>17.697165058244401</v>
      </c>
      <c r="F114" s="7" t="s">
        <v>83</v>
      </c>
      <c r="G114" s="1">
        <v>10</v>
      </c>
      <c r="H114" s="9">
        <f t="shared" si="103"/>
        <v>12.7095375492125</v>
      </c>
      <c r="I114" s="9">
        <f t="shared" si="104"/>
        <v>285.85953754921246</v>
      </c>
      <c r="J114" s="9">
        <f t="shared" si="105"/>
        <v>8.5016679378417934E-2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2.79093554259163</v>
      </c>
      <c r="P114" s="9">
        <f t="shared" si="108"/>
        <v>0.2372760721903435</v>
      </c>
      <c r="Q114" s="12">
        <f t="shared" si="109"/>
        <v>7.1182821657103046E-2</v>
      </c>
      <c r="R114" s="9">
        <f t="shared" si="110"/>
        <v>0.19436706250000002</v>
      </c>
      <c r="S114" s="13">
        <f t="shared" si="111"/>
        <v>0.36622882880222074</v>
      </c>
      <c r="T114" s="2">
        <f t="shared" si="112"/>
        <v>0.01</v>
      </c>
      <c r="U114" s="14">
        <f t="shared" si="113"/>
        <v>3.6622882880222073E-3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1.3612288288022207E-2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1077.8333333333333</v>
      </c>
      <c r="AX114" s="1">
        <f t="shared" si="120"/>
        <v>1910645.9700971534</v>
      </c>
    </row>
    <row r="115" spans="1:53" x14ac:dyDescent="0.15">
      <c r="C115" s="7">
        <v>10</v>
      </c>
      <c r="D115" s="7">
        <f t="shared" si="121"/>
        <v>9.1645122119693792</v>
      </c>
      <c r="E115" s="10">
        <f t="shared" si="122"/>
        <v>12.7095375492125</v>
      </c>
      <c r="F115" s="7" t="s">
        <v>83</v>
      </c>
      <c r="G115" s="1">
        <v>11</v>
      </c>
      <c r="H115" s="9">
        <f t="shared" si="103"/>
        <v>9.1645122119693792</v>
      </c>
      <c r="I115" s="9">
        <f t="shared" si="104"/>
        <v>282.31451221196937</v>
      </c>
      <c r="J115" s="9">
        <f t="shared" si="105"/>
        <v>5.5430924877086646E-2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2.4259764968812219</v>
      </c>
      <c r="O115" s="9">
        <f t="shared" si="123"/>
        <v>0.77557318185339819</v>
      </c>
      <c r="P115" s="9">
        <f t="shared" si="108"/>
        <v>4.2990738779998774E-2</v>
      </c>
      <c r="Q115" s="12">
        <f t="shared" si="109"/>
        <v>1.2897221633999633E-2</v>
      </c>
      <c r="R115" s="9">
        <f t="shared" si="110"/>
        <v>0.19436706250000002</v>
      </c>
      <c r="S115" s="13">
        <f t="shared" si="111"/>
        <v>6.6354975313781012E-2</v>
      </c>
      <c r="T115" s="2">
        <f t="shared" si="112"/>
        <v>0.01</v>
      </c>
      <c r="U115" s="14">
        <f t="shared" si="113"/>
        <v>6.6354975313781008E-4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6.1535497531378103E-3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1077.8333333333333</v>
      </c>
      <c r="AX115" s="1">
        <f t="shared" si="120"/>
        <v>863723.62888983137</v>
      </c>
    </row>
    <row r="116" spans="1:53" x14ac:dyDescent="0.15">
      <c r="C116" s="7">
        <v>11</v>
      </c>
      <c r="D116" s="7">
        <f t="shared" si="121"/>
        <v>4.8315090905359002</v>
      </c>
      <c r="E116" s="10">
        <f t="shared" si="122"/>
        <v>9.1645122119693792</v>
      </c>
      <c r="F116" s="7" t="s">
        <v>85</v>
      </c>
      <c r="G116" s="1">
        <v>12</v>
      </c>
      <c r="H116" s="9">
        <f t="shared" si="103"/>
        <v>4.8315090905359002</v>
      </c>
      <c r="I116" s="9">
        <f t="shared" si="104"/>
        <v>277.98150909053589</v>
      </c>
      <c r="J116" s="9">
        <f t="shared" si="105"/>
        <v>3.2380037669148327E-2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1.3804726514067329</v>
      </c>
      <c r="P116" s="9">
        <f t="shared" si="108"/>
        <v>4.4699756453779077E-2</v>
      </c>
      <c r="Q116" s="12">
        <f t="shared" si="109"/>
        <v>1.3409926936133723E-2</v>
      </c>
      <c r="R116" s="9">
        <f t="shared" si="110"/>
        <v>0.19436706250000002</v>
      </c>
      <c r="S116" s="13">
        <f t="shared" si="111"/>
        <v>6.899279519714778E-2</v>
      </c>
      <c r="T116" s="2">
        <f t="shared" si="112"/>
        <v>0.01</v>
      </c>
      <c r="U116" s="14">
        <f t="shared" si="113"/>
        <v>6.8992795197147779E-4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6.1799279519714782E-3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1077.8333333333333</v>
      </c>
      <c r="AX116" s="1">
        <f t="shared" si="120"/>
        <v>867426.12168410432</v>
      </c>
      <c r="AY116" s="1">
        <f>SUM(AX105:AX116)</f>
        <v>15383787.0829152</v>
      </c>
    </row>
    <row r="117" spans="1:53" x14ac:dyDescent="0.15">
      <c r="C117" s="7">
        <v>12</v>
      </c>
      <c r="D117" s="7">
        <f t="shared" si="121"/>
        <v>2.5549390582065601</v>
      </c>
      <c r="E117" s="10">
        <f t="shared" si="122"/>
        <v>4.8315090905359002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1.86519820496774</v>
      </c>
      <c r="E121" s="7"/>
      <c r="F121" s="7"/>
      <c r="G121" s="1">
        <v>1</v>
      </c>
      <c r="H121" s="9">
        <f t="shared" ref="H121:H132" si="124">E122</f>
        <v>1.86519820496774</v>
      </c>
      <c r="I121" s="9">
        <f t="shared" ref="I121:I132" si="125">H121+273.15</f>
        <v>275.0151982049677</v>
      </c>
      <c r="J121" s="9">
        <f t="shared" ref="J121:J132" si="126">EXP(($C$15*(I121-$C$13))/($C$16*I121*$C$13))</f>
        <v>2.2192268483315108E-2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6.3181388371998113E-3</v>
      </c>
      <c r="Q121" s="12">
        <f t="shared" ref="Q121:Q132" si="130">P121*$B$123</f>
        <v>2.0849858162759376E-3</v>
      </c>
      <c r="R121" s="9">
        <f t="shared" ref="R121:R132" si="131">L121*$B$123</f>
        <v>9.3951000000000007E-2</v>
      </c>
      <c r="S121" s="13">
        <f t="shared" ref="S121:S132" si="132">Q121/R121</f>
        <v>2.2192268483315104E-2</v>
      </c>
      <c r="T121" s="2">
        <f t="shared" ref="T121:T132" si="133">$B$122/100</f>
        <v>0.01</v>
      </c>
      <c r="U121" s="14">
        <f t="shared" ref="U121:U132" si="134">S121*T121</f>
        <v>2.2192268483315104E-4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5.7119226848331515E-3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-3.97261051985241</v>
      </c>
      <c r="E122" s="10">
        <f t="shared" ref="E122:E133" si="145">D121</f>
        <v>1.86519820496774</v>
      </c>
      <c r="F122" s="7" t="s">
        <v>83</v>
      </c>
      <c r="G122" s="1">
        <v>2</v>
      </c>
      <c r="H122" s="9">
        <f t="shared" si="124"/>
        <v>-3.97261051985241</v>
      </c>
      <c r="I122" s="9">
        <f t="shared" si="125"/>
        <v>269.17738948014755</v>
      </c>
      <c r="J122" s="9">
        <f t="shared" si="126"/>
        <v>1.0297535875802032E-2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0.56308186116280023</v>
      </c>
      <c r="P122" s="9">
        <f t="shared" si="129"/>
        <v>5.7983556663373141E-3</v>
      </c>
      <c r="Q122" s="12">
        <f t="shared" si="130"/>
        <v>1.9134573698913137E-3</v>
      </c>
      <c r="R122" s="9">
        <f t="shared" si="131"/>
        <v>9.3951000000000007E-2</v>
      </c>
      <c r="S122" s="13">
        <f t="shared" si="132"/>
        <v>2.0366546070731694E-2</v>
      </c>
      <c r="T122" s="2">
        <f t="shared" si="133"/>
        <v>0.01</v>
      </c>
      <c r="U122" s="14">
        <f t="shared" si="134"/>
        <v>2.0366546070731695E-4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5.6936654607073174E-3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1.2562247325227101</v>
      </c>
      <c r="E123" s="10">
        <f t="shared" si="145"/>
        <v>-3.97261051985241</v>
      </c>
      <c r="F123" s="7" t="s">
        <v>83</v>
      </c>
      <c r="G123" s="1">
        <v>3</v>
      </c>
      <c r="H123" s="9">
        <f t="shared" si="124"/>
        <v>1.2562247325227101</v>
      </c>
      <c r="I123" s="9">
        <f t="shared" si="125"/>
        <v>274.40622473252267</v>
      </c>
      <c r="J123" s="9">
        <f t="shared" si="126"/>
        <v>2.0515336814609753E-2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0.84198350549646295</v>
      </c>
      <c r="P123" s="9">
        <f t="shared" si="129"/>
        <v>1.7273575207605758E-2</v>
      </c>
      <c r="Q123" s="12">
        <f t="shared" si="130"/>
        <v>5.7002798185099004E-3</v>
      </c>
      <c r="R123" s="9">
        <f t="shared" si="131"/>
        <v>9.3951000000000007E-2</v>
      </c>
      <c r="S123" s="13">
        <f t="shared" si="132"/>
        <v>6.0672902028822473E-2</v>
      </c>
      <c r="T123" s="2">
        <f t="shared" si="133"/>
        <v>0.01</v>
      </c>
      <c r="U123" s="14">
        <f t="shared" si="134"/>
        <v>6.0672902028822474E-4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6.0967290202882246E-3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3.0945554954214698</v>
      </c>
      <c r="E124" s="10">
        <f t="shared" si="145"/>
        <v>1.2562247325227101</v>
      </c>
      <c r="F124" s="7" t="s">
        <v>83</v>
      </c>
      <c r="G124" s="1">
        <v>4</v>
      </c>
      <c r="H124" s="9">
        <f t="shared" si="124"/>
        <v>3.0945554954214698</v>
      </c>
      <c r="I124" s="9">
        <f t="shared" si="125"/>
        <v>276.24455549542142</v>
      </c>
      <c r="J124" s="9">
        <f t="shared" si="126"/>
        <v>2.5979377534306167E-2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1.1094099302888571</v>
      </c>
      <c r="P124" s="9">
        <f t="shared" si="129"/>
        <v>2.8821779419282507E-2</v>
      </c>
      <c r="Q124" s="12">
        <f t="shared" si="130"/>
        <v>9.5111872083632285E-3</v>
      </c>
      <c r="R124" s="9">
        <f t="shared" si="131"/>
        <v>9.3951000000000007E-2</v>
      </c>
      <c r="S124" s="13">
        <f t="shared" si="132"/>
        <v>0.10123561439860382</v>
      </c>
      <c r="T124" s="2">
        <f t="shared" si="133"/>
        <v>0.01</v>
      </c>
      <c r="U124" s="14">
        <f t="shared" si="134"/>
        <v>1.0123561439860382E-3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6.5023561439860383E-3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8.5901634623437904</v>
      </c>
      <c r="E125" s="10">
        <f t="shared" si="145"/>
        <v>3.0945554954214698</v>
      </c>
      <c r="F125" s="7" t="s">
        <v>83</v>
      </c>
      <c r="G125" s="1">
        <v>5</v>
      </c>
      <c r="H125" s="9">
        <f t="shared" si="124"/>
        <v>8.5901634623437904</v>
      </c>
      <c r="I125" s="9">
        <f t="shared" si="125"/>
        <v>281.74016346234379</v>
      </c>
      <c r="J125" s="9">
        <f t="shared" si="126"/>
        <v>5.1667496130744527E-2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1.0265587433260961</v>
      </c>
      <c r="O125" s="9">
        <f t="shared" si="146"/>
        <v>0.33872940754347858</v>
      </c>
      <c r="P125" s="9">
        <f t="shared" si="129"/>
        <v>1.7501300353622067E-2</v>
      </c>
      <c r="Q125" s="12">
        <f t="shared" si="130"/>
        <v>5.7754291166952822E-3</v>
      </c>
      <c r="R125" s="9">
        <f t="shared" si="131"/>
        <v>9.3951000000000007E-2</v>
      </c>
      <c r="S125" s="13">
        <f t="shared" si="132"/>
        <v>6.147277960527596E-2</v>
      </c>
      <c r="T125" s="2">
        <f t="shared" si="133"/>
        <v>0.01</v>
      </c>
      <c r="U125" s="14">
        <f t="shared" si="134"/>
        <v>6.1472779605275965E-4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6.1047277960527601E-3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12.5886726982098</v>
      </c>
      <c r="E126" s="10">
        <f t="shared" si="145"/>
        <v>8.5901634623437904</v>
      </c>
      <c r="F126" s="7" t="s">
        <v>85</v>
      </c>
      <c r="G126" s="1">
        <v>6</v>
      </c>
      <c r="H126" s="9">
        <f t="shared" si="124"/>
        <v>12.5886726982098</v>
      </c>
      <c r="I126" s="9">
        <f t="shared" si="125"/>
        <v>285.73867269820977</v>
      </c>
      <c r="J126" s="9">
        <f t="shared" si="126"/>
        <v>8.380056791580312E-2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0.60592810718985646</v>
      </c>
      <c r="P126" s="9">
        <f t="shared" si="129"/>
        <v>5.0777119498657597E-2</v>
      </c>
      <c r="Q126" s="12">
        <f t="shared" si="130"/>
        <v>1.6756449434557008E-2</v>
      </c>
      <c r="R126" s="9">
        <f t="shared" si="131"/>
        <v>9.3951000000000007E-2</v>
      </c>
      <c r="S126" s="13">
        <f t="shared" si="132"/>
        <v>0.17835307164965788</v>
      </c>
      <c r="T126" s="2">
        <f t="shared" si="133"/>
        <v>0.01</v>
      </c>
      <c r="U126" s="14">
        <f t="shared" si="134"/>
        <v>1.7835307164965788E-3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7.2735307164965785E-3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20.010305377444698</v>
      </c>
      <c r="E127" s="10">
        <f t="shared" si="145"/>
        <v>12.5886726982098</v>
      </c>
      <c r="F127" s="7" t="s">
        <v>83</v>
      </c>
      <c r="G127" s="1">
        <v>7</v>
      </c>
      <c r="H127" s="9">
        <f t="shared" si="124"/>
        <v>20.010305377444698</v>
      </c>
      <c r="I127" s="9">
        <f t="shared" si="125"/>
        <v>293.16030537744467</v>
      </c>
      <c r="J127" s="9">
        <f t="shared" si="126"/>
        <v>0.19856222115153885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0.83985098769119892</v>
      </c>
      <c r="P127" s="9">
        <f t="shared" si="129"/>
        <v>0.16676267755227817</v>
      </c>
      <c r="Q127" s="12">
        <f t="shared" si="130"/>
        <v>5.5031683592251794E-2</v>
      </c>
      <c r="R127" s="9">
        <f t="shared" si="131"/>
        <v>9.3951000000000007E-2</v>
      </c>
      <c r="S127" s="13">
        <f t="shared" si="132"/>
        <v>0.58574877960055549</v>
      </c>
      <c r="T127" s="2">
        <f t="shared" si="133"/>
        <v>0.01</v>
      </c>
      <c r="U127" s="14">
        <f t="shared" si="134"/>
        <v>5.8574877960055546E-3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1.5807487796005555E-2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16.780652193294699</v>
      </c>
      <c r="E128" s="10">
        <f t="shared" si="145"/>
        <v>20.010305377444698</v>
      </c>
      <c r="F128" s="7" t="s">
        <v>83</v>
      </c>
      <c r="G128" s="1">
        <v>8</v>
      </c>
      <c r="H128" s="9">
        <f t="shared" si="124"/>
        <v>16.780652193294699</v>
      </c>
      <c r="I128" s="9">
        <f t="shared" si="125"/>
        <v>289.93065219329469</v>
      </c>
      <c r="J128" s="9">
        <f t="shared" si="126"/>
        <v>0.13715717460979299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0.95778831013892085</v>
      </c>
      <c r="P128" s="9">
        <f t="shared" si="129"/>
        <v>0.13136753849294253</v>
      </c>
      <c r="Q128" s="12">
        <f t="shared" si="130"/>
        <v>4.3351287702671035E-2</v>
      </c>
      <c r="R128" s="9">
        <f t="shared" si="131"/>
        <v>9.3951000000000007E-2</v>
      </c>
      <c r="S128" s="13">
        <f t="shared" si="132"/>
        <v>0.46142444149259754</v>
      </c>
      <c r="T128" s="2">
        <f t="shared" si="133"/>
        <v>0.01</v>
      </c>
      <c r="U128" s="14">
        <f t="shared" si="134"/>
        <v>4.6142444149259755E-3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1.4564244414925976E-2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17.697165058244401</v>
      </c>
      <c r="E129" s="10">
        <f t="shared" si="145"/>
        <v>16.780652193294699</v>
      </c>
      <c r="F129" s="7" t="s">
        <v>83</v>
      </c>
      <c r="G129" s="1">
        <v>9</v>
      </c>
      <c r="H129" s="9">
        <f t="shared" si="124"/>
        <v>17.697165058244401</v>
      </c>
      <c r="I129" s="9">
        <f t="shared" si="125"/>
        <v>290.8471650582444</v>
      </c>
      <c r="J129" s="9">
        <f t="shared" si="126"/>
        <v>0.15246792631330749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1.1111207716459783</v>
      </c>
      <c r="P129" s="9">
        <f t="shared" si="129"/>
        <v>0.1694102799365044</v>
      </c>
      <c r="Q129" s="12">
        <f t="shared" si="130"/>
        <v>5.5905392379046452E-2</v>
      </c>
      <c r="R129" s="9">
        <f t="shared" si="131"/>
        <v>9.3951000000000007E-2</v>
      </c>
      <c r="S129" s="13">
        <f t="shared" si="132"/>
        <v>0.59504840160345762</v>
      </c>
      <c r="T129" s="2">
        <f t="shared" si="133"/>
        <v>0.01</v>
      </c>
      <c r="U129" s="14">
        <f t="shared" si="134"/>
        <v>5.9504840160345763E-3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1.5900484016034576E-2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12.7095375492125</v>
      </c>
      <c r="E130" s="10">
        <f t="shared" si="145"/>
        <v>17.697165058244401</v>
      </c>
      <c r="F130" s="7" t="s">
        <v>83</v>
      </c>
      <c r="G130" s="1">
        <v>10</v>
      </c>
      <c r="H130" s="9">
        <f t="shared" si="124"/>
        <v>12.7095375492125</v>
      </c>
      <c r="I130" s="9">
        <f t="shared" si="125"/>
        <v>285.85953754921246</v>
      </c>
      <c r="J130" s="9">
        <f t="shared" si="126"/>
        <v>8.5016679378417934E-2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1.2264104917094738</v>
      </c>
      <c r="P130" s="9">
        <f t="shared" si="129"/>
        <v>0.10426534755999221</v>
      </c>
      <c r="Q130" s="12">
        <f t="shared" si="130"/>
        <v>3.440756469479743E-2</v>
      </c>
      <c r="R130" s="9">
        <f t="shared" si="131"/>
        <v>9.3951000000000007E-2</v>
      </c>
      <c r="S130" s="13">
        <f t="shared" si="132"/>
        <v>0.36622882880222057</v>
      </c>
      <c r="T130" s="2">
        <f t="shared" si="133"/>
        <v>0.01</v>
      </c>
      <c r="U130" s="14">
        <f t="shared" si="134"/>
        <v>3.662288288022206E-3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1.3612288288022207E-2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9.1645122119693792</v>
      </c>
      <c r="E131" s="10">
        <f t="shared" si="145"/>
        <v>12.7095375492125</v>
      </c>
      <c r="F131" s="7" t="s">
        <v>83</v>
      </c>
      <c r="G131" s="1">
        <v>11</v>
      </c>
      <c r="H131" s="9">
        <f t="shared" si="124"/>
        <v>9.1645122119693792</v>
      </c>
      <c r="I131" s="9">
        <f t="shared" si="125"/>
        <v>282.31451221196937</v>
      </c>
      <c r="J131" s="9">
        <f t="shared" si="126"/>
        <v>5.5430924877086646E-2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1.0660378869420075</v>
      </c>
      <c r="O131" s="9">
        <f t="shared" si="146"/>
        <v>0.34080725720747407</v>
      </c>
      <c r="P131" s="9">
        <f t="shared" si="129"/>
        <v>1.889126147183344E-2</v>
      </c>
      <c r="Q131" s="12">
        <f t="shared" si="130"/>
        <v>6.2341162857050356E-3</v>
      </c>
      <c r="R131" s="9">
        <f t="shared" si="131"/>
        <v>9.3951000000000007E-2</v>
      </c>
      <c r="S131" s="13">
        <f t="shared" si="132"/>
        <v>6.6354975313780956E-2</v>
      </c>
      <c r="T131" s="2">
        <f t="shared" si="133"/>
        <v>0.01</v>
      </c>
      <c r="U131" s="14">
        <f t="shared" si="134"/>
        <v>6.6354975313780954E-4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6.1535497531378094E-3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4.8315090905359002</v>
      </c>
      <c r="E132" s="10">
        <f t="shared" si="145"/>
        <v>9.1645122119693792</v>
      </c>
      <c r="F132" s="7" t="s">
        <v>85</v>
      </c>
      <c r="G132" s="1">
        <v>12</v>
      </c>
      <c r="H132" s="9">
        <f t="shared" si="124"/>
        <v>4.8315090905359002</v>
      </c>
      <c r="I132" s="9">
        <f t="shared" si="125"/>
        <v>277.98150909053589</v>
      </c>
      <c r="J132" s="9">
        <f t="shared" si="126"/>
        <v>3.2380037669148327E-2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0.60661599573564062</v>
      </c>
      <c r="P132" s="9">
        <f t="shared" si="129"/>
        <v>1.9642248792627964E-2</v>
      </c>
      <c r="Q132" s="12">
        <f t="shared" si="130"/>
        <v>6.4819421015672287E-3</v>
      </c>
      <c r="R132" s="9">
        <f t="shared" si="131"/>
        <v>9.3951000000000007E-2</v>
      </c>
      <c r="S132" s="13">
        <f t="shared" si="132"/>
        <v>6.8992795197147752E-2</v>
      </c>
      <c r="T132" s="2">
        <f t="shared" si="133"/>
        <v>0.01</v>
      </c>
      <c r="U132" s="14">
        <f t="shared" si="134"/>
        <v>6.8992795197147757E-4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6.1799279519714773E-3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2.5549390582065601</v>
      </c>
      <c r="E133" s="10">
        <f t="shared" si="145"/>
        <v>4.8315090905359002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1.86519820496774</v>
      </c>
      <c r="E136" s="7"/>
      <c r="F136" s="7"/>
      <c r="G136" s="1">
        <v>1</v>
      </c>
      <c r="H136" s="9">
        <f t="shared" ref="H136:H147" si="147">E137</f>
        <v>1.86519820496774</v>
      </c>
      <c r="I136" s="9">
        <f t="shared" ref="I136:I147" si="148">H136+273.15</f>
        <v>275.0151982049677</v>
      </c>
      <c r="J136" s="9">
        <f t="shared" ref="J136:J147" si="149">EXP(($C$15*(I136-$C$13))/($C$16*I136*$C$13))</f>
        <v>2.2192268483315108E-2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1.6844995158367661E-2</v>
      </c>
      <c r="Q136" s="12">
        <f t="shared" ref="Q136:Q147" si="153">P136*$B$138</f>
        <v>4.3796987411755918E-3</v>
      </c>
      <c r="R136" s="9">
        <f t="shared" ref="R136:R147" si="154">L136*$B$138</f>
        <v>0.19735245833333334</v>
      </c>
      <c r="S136" s="13">
        <f t="shared" ref="S136:S147" si="155">Q136/R136</f>
        <v>2.2192268483315108E-2</v>
      </c>
      <c r="T136" s="2">
        <f t="shared" ref="T136:T147" si="156">$B$137/100</f>
        <v>0.01</v>
      </c>
      <c r="U136" s="14">
        <f t="shared" ref="U136:U147" si="157">S136*T136</f>
        <v>2.2192268483315109E-4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5.7119226848331515E-3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-3.97261051985241</v>
      </c>
      <c r="E137" s="10">
        <f t="shared" ref="E137:E148" si="166">D136</f>
        <v>1.86519820496774</v>
      </c>
      <c r="F137" s="7" t="s">
        <v>83</v>
      </c>
      <c r="G137" s="1">
        <v>2</v>
      </c>
      <c r="H137" s="9">
        <f t="shared" si="147"/>
        <v>-3.97261051985241</v>
      </c>
      <c r="I137" s="9">
        <f t="shared" si="148"/>
        <v>269.17738948014755</v>
      </c>
      <c r="J137" s="9">
        <f t="shared" si="149"/>
        <v>1.0297535875802032E-2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1.5012508381749659</v>
      </c>
      <c r="P137" s="9">
        <f t="shared" si="152"/>
        <v>1.545918436468458E-2</v>
      </c>
      <c r="Q137" s="12">
        <f t="shared" si="153"/>
        <v>4.0193879348179914E-3</v>
      </c>
      <c r="R137" s="9">
        <f t="shared" si="154"/>
        <v>0.19735245833333334</v>
      </c>
      <c r="S137" s="13">
        <f t="shared" si="155"/>
        <v>2.0366546070731698E-2</v>
      </c>
      <c r="T137" s="2">
        <f t="shared" si="156"/>
        <v>0.01</v>
      </c>
      <c r="U137" s="14">
        <f t="shared" si="157"/>
        <v>2.0366546070731698E-4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5.6936654607073174E-3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1.2562247325227101</v>
      </c>
      <c r="E138" s="10">
        <f t="shared" si="166"/>
        <v>-3.97261051985241</v>
      </c>
      <c r="F138" s="7" t="s">
        <v>83</v>
      </c>
      <c r="G138" s="1">
        <v>3</v>
      </c>
      <c r="H138" s="9">
        <f t="shared" si="147"/>
        <v>1.2562247325227101</v>
      </c>
      <c r="I138" s="9">
        <f t="shared" si="148"/>
        <v>274.40622473252267</v>
      </c>
      <c r="J138" s="9">
        <f t="shared" si="149"/>
        <v>2.0515336814609753E-2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2.2448395704769477</v>
      </c>
      <c r="P138" s="9">
        <f t="shared" si="152"/>
        <v>4.605363988309847E-2</v>
      </c>
      <c r="Q138" s="12">
        <f t="shared" si="153"/>
        <v>1.1973946369605602E-2</v>
      </c>
      <c r="R138" s="9">
        <f t="shared" si="154"/>
        <v>0.19735245833333334</v>
      </c>
      <c r="S138" s="13">
        <f t="shared" si="155"/>
        <v>6.0672902028822466E-2</v>
      </c>
      <c r="T138" s="2">
        <f t="shared" si="156"/>
        <v>0.01</v>
      </c>
      <c r="U138" s="14">
        <f t="shared" si="157"/>
        <v>6.0672902028822463E-4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6.0967290202882246E-3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3.0945554954214698</v>
      </c>
      <c r="E139" s="10">
        <f t="shared" si="166"/>
        <v>1.2562247325227101</v>
      </c>
      <c r="F139" s="7" t="s">
        <v>83</v>
      </c>
      <c r="G139" s="1">
        <v>4</v>
      </c>
      <c r="H139" s="9">
        <f t="shared" si="147"/>
        <v>3.0945554954214698</v>
      </c>
      <c r="I139" s="9">
        <f t="shared" si="148"/>
        <v>276.24455549542142</v>
      </c>
      <c r="J139" s="9">
        <f t="shared" si="149"/>
        <v>2.5979377534306167E-2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2.9578338472605159</v>
      </c>
      <c r="P139" s="9">
        <f t="shared" si="152"/>
        <v>7.6842682201730225E-2</v>
      </c>
      <c r="Q139" s="12">
        <f t="shared" si="153"/>
        <v>1.997909737244986E-2</v>
      </c>
      <c r="R139" s="9">
        <f t="shared" si="154"/>
        <v>0.19735245833333334</v>
      </c>
      <c r="S139" s="13">
        <f t="shared" si="155"/>
        <v>0.10123561439860382</v>
      </c>
      <c r="T139" s="2">
        <f t="shared" si="156"/>
        <v>0.01</v>
      </c>
      <c r="U139" s="14">
        <f t="shared" si="157"/>
        <v>1.0123561439860382E-3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6.5023561439860383E-3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8.5901634623437904</v>
      </c>
      <c r="E140" s="10">
        <f t="shared" si="166"/>
        <v>3.0945554954214698</v>
      </c>
      <c r="F140" s="7" t="s">
        <v>83</v>
      </c>
      <c r="G140" s="1">
        <v>5</v>
      </c>
      <c r="H140" s="9">
        <f t="shared" si="147"/>
        <v>8.5901634623437904</v>
      </c>
      <c r="I140" s="9">
        <f t="shared" si="148"/>
        <v>281.74016346234379</v>
      </c>
      <c r="J140" s="9">
        <f t="shared" si="149"/>
        <v>5.1667496130744527E-2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3.6400390817254524</v>
      </c>
      <c r="P140" s="9">
        <f t="shared" si="152"/>
        <v>0.18807170517080868</v>
      </c>
      <c r="Q140" s="12">
        <f t="shared" si="153"/>
        <v>4.8898643344410256E-2</v>
      </c>
      <c r="R140" s="9">
        <f t="shared" si="154"/>
        <v>0.19735245833333334</v>
      </c>
      <c r="S140" s="13">
        <f t="shared" si="155"/>
        <v>0.24777316562137372</v>
      </c>
      <c r="T140" s="2">
        <f t="shared" si="156"/>
        <v>0.01</v>
      </c>
      <c r="U140" s="14">
        <f t="shared" si="157"/>
        <v>2.4777316562137374E-3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7.9677316562137383E-3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12.5886726982098</v>
      </c>
      <c r="E141" s="10">
        <f t="shared" si="166"/>
        <v>8.5901634623437904</v>
      </c>
      <c r="F141" s="7" t="s">
        <v>85</v>
      </c>
      <c r="G141" s="1">
        <v>6</v>
      </c>
      <c r="H141" s="9">
        <f t="shared" si="147"/>
        <v>12.5886726982098</v>
      </c>
      <c r="I141" s="9">
        <f t="shared" si="148"/>
        <v>285.73867269820977</v>
      </c>
      <c r="J141" s="9">
        <f t="shared" si="149"/>
        <v>8.380056791580312E-2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4.2110152932213101</v>
      </c>
      <c r="P141" s="9">
        <f t="shared" si="152"/>
        <v>0.35288547307407797</v>
      </c>
      <c r="Q141" s="12">
        <f t="shared" si="153"/>
        <v>9.1750222999260278E-2</v>
      </c>
      <c r="R141" s="9">
        <f t="shared" si="154"/>
        <v>0.19735245833333334</v>
      </c>
      <c r="S141" s="13">
        <f t="shared" si="155"/>
        <v>0.4649053970449753</v>
      </c>
      <c r="T141" s="2">
        <f t="shared" si="156"/>
        <v>0.01</v>
      </c>
      <c r="U141" s="14">
        <f t="shared" si="157"/>
        <v>4.6490539704497529E-3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1.0139053970449754E-2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20.010305377444698</v>
      </c>
      <c r="E142" s="10">
        <f t="shared" si="166"/>
        <v>12.5886726982098</v>
      </c>
      <c r="F142" s="7" t="s">
        <v>83</v>
      </c>
      <c r="G142" s="1">
        <v>7</v>
      </c>
      <c r="H142" s="9">
        <f t="shared" si="147"/>
        <v>20.010305377444698</v>
      </c>
      <c r="I142" s="9">
        <f t="shared" si="148"/>
        <v>293.16030537744467</v>
      </c>
      <c r="J142" s="9">
        <f t="shared" si="149"/>
        <v>0.19856222115153885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4.6171777368138986</v>
      </c>
      <c r="P142" s="9">
        <f t="shared" si="152"/>
        <v>0.91679706687320295</v>
      </c>
      <c r="Q142" s="12">
        <f t="shared" si="153"/>
        <v>0.23836723738703278</v>
      </c>
      <c r="R142" s="9">
        <f t="shared" si="154"/>
        <v>0.19735245833333334</v>
      </c>
      <c r="S142" s="13">
        <f t="shared" si="155"/>
        <v>1.2078250222980471</v>
      </c>
      <c r="T142" s="2">
        <f t="shared" si="156"/>
        <v>0.01</v>
      </c>
      <c r="U142" s="14">
        <f t="shared" si="157"/>
        <v>1.2078250222980471E-2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2.2028250222980474E-2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16.780652193294699</v>
      </c>
      <c r="E143" s="10">
        <f t="shared" si="166"/>
        <v>20.010305377444698</v>
      </c>
      <c r="F143" s="7" t="s">
        <v>83</v>
      </c>
      <c r="G143" s="1">
        <v>8</v>
      </c>
      <c r="H143" s="9">
        <f t="shared" si="147"/>
        <v>16.780652193294699</v>
      </c>
      <c r="I143" s="9">
        <f t="shared" si="148"/>
        <v>289.93065219329469</v>
      </c>
      <c r="J143" s="9">
        <f t="shared" si="149"/>
        <v>0.13715717460979299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4.4594285866073626</v>
      </c>
      <c r="P143" s="9">
        <f t="shared" si="152"/>
        <v>0.61164262531320834</v>
      </c>
      <c r="Q143" s="12">
        <f t="shared" si="153"/>
        <v>0.15902708258143416</v>
      </c>
      <c r="R143" s="9">
        <f t="shared" si="154"/>
        <v>0.19735245833333334</v>
      </c>
      <c r="S143" s="13">
        <f t="shared" si="155"/>
        <v>0.80580238991922437</v>
      </c>
      <c r="T143" s="2">
        <f t="shared" si="156"/>
        <v>0.01</v>
      </c>
      <c r="U143" s="14">
        <f t="shared" si="157"/>
        <v>8.0580238991922442E-3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1.8008023899192243E-2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17.697165058244401</v>
      </c>
      <c r="E144" s="10">
        <f t="shared" si="166"/>
        <v>16.780652193294699</v>
      </c>
      <c r="F144" s="7" t="s">
        <v>83</v>
      </c>
      <c r="G144" s="1">
        <v>9</v>
      </c>
      <c r="H144" s="9">
        <f t="shared" si="147"/>
        <v>17.697165058244401</v>
      </c>
      <c r="I144" s="9">
        <f t="shared" si="148"/>
        <v>290.8471650582444</v>
      </c>
      <c r="J144" s="9">
        <f t="shared" si="149"/>
        <v>0.15246792631330749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4.6068338779608213</v>
      </c>
      <c r="P144" s="9">
        <f t="shared" si="152"/>
        <v>0.70239440824257915</v>
      </c>
      <c r="Q144" s="12">
        <f t="shared" si="153"/>
        <v>0.18262254614307058</v>
      </c>
      <c r="R144" s="9">
        <f t="shared" si="154"/>
        <v>0.19735245833333334</v>
      </c>
      <c r="S144" s="13">
        <f t="shared" si="155"/>
        <v>0.92536240838011974</v>
      </c>
      <c r="T144" s="2">
        <f t="shared" si="156"/>
        <v>0.01</v>
      </c>
      <c r="U144" s="14">
        <f t="shared" si="157"/>
        <v>9.2536240838011971E-3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1.9203624083801198E-2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12.7095375492125</v>
      </c>
      <c r="E145" s="10">
        <f t="shared" si="166"/>
        <v>17.697165058244401</v>
      </c>
      <c r="F145" s="7" t="s">
        <v>83</v>
      </c>
      <c r="G145" s="1">
        <v>10</v>
      </c>
      <c r="H145" s="9">
        <f t="shared" si="147"/>
        <v>12.7095375492125</v>
      </c>
      <c r="I145" s="9">
        <f t="shared" si="148"/>
        <v>285.85953754921246</v>
      </c>
      <c r="J145" s="9">
        <f t="shared" si="149"/>
        <v>8.5016679378417934E-2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4.6634873863849089</v>
      </c>
      <c r="P145" s="9">
        <f t="shared" si="152"/>
        <v>0.39647421191358201</v>
      </c>
      <c r="Q145" s="12">
        <f t="shared" si="153"/>
        <v>0.10308329509753132</v>
      </c>
      <c r="R145" s="9">
        <f t="shared" si="154"/>
        <v>0.19735245833333334</v>
      </c>
      <c r="S145" s="13">
        <f t="shared" si="155"/>
        <v>0.52233094012652737</v>
      </c>
      <c r="T145" s="2">
        <f t="shared" si="156"/>
        <v>0.01</v>
      </c>
      <c r="U145" s="14">
        <f t="shared" si="157"/>
        <v>5.2233094012652734E-3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1.5173309401265274E-2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9.1645122119693792</v>
      </c>
      <c r="E146" s="10">
        <f t="shared" si="166"/>
        <v>12.7095375492125</v>
      </c>
      <c r="F146" s="7" t="s">
        <v>83</v>
      </c>
      <c r="G146" s="1">
        <v>11</v>
      </c>
      <c r="H146" s="9">
        <f t="shared" si="147"/>
        <v>9.1645122119693792</v>
      </c>
      <c r="I146" s="9">
        <f t="shared" si="148"/>
        <v>282.31451221196937</v>
      </c>
      <c r="J146" s="9">
        <f t="shared" si="149"/>
        <v>5.5430924877086646E-2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5.0260610911379935</v>
      </c>
      <c r="P146" s="9">
        <f t="shared" si="152"/>
        <v>0.27859921477051824</v>
      </c>
      <c r="Q146" s="12">
        <f t="shared" si="153"/>
        <v>7.2435795840334744E-2</v>
      </c>
      <c r="R146" s="9">
        <f t="shared" si="154"/>
        <v>0.19735245833333334</v>
      </c>
      <c r="S146" s="13">
        <f t="shared" si="155"/>
        <v>0.36703771745264424</v>
      </c>
      <c r="T146" s="2">
        <f t="shared" si="156"/>
        <v>0.01</v>
      </c>
      <c r="U146" s="14">
        <f t="shared" si="157"/>
        <v>3.6703771745264426E-3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9.1603771745264427E-3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4.8315090905359002</v>
      </c>
      <c r="E147" s="10">
        <f t="shared" si="166"/>
        <v>9.1645122119693792</v>
      </c>
      <c r="F147" s="7" t="s">
        <v>85</v>
      </c>
      <c r="G147" s="1">
        <v>12</v>
      </c>
      <c r="H147" s="9">
        <f t="shared" si="147"/>
        <v>4.8315090905359002</v>
      </c>
      <c r="I147" s="9">
        <f t="shared" si="148"/>
        <v>277.98150909053589</v>
      </c>
      <c r="J147" s="9">
        <f t="shared" si="149"/>
        <v>3.2380037669148327E-2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5.5065097930341418</v>
      </c>
      <c r="P147" s="9">
        <f t="shared" si="152"/>
        <v>0.17830099452397968</v>
      </c>
      <c r="Q147" s="12">
        <f t="shared" si="153"/>
        <v>4.6358258576234719E-2</v>
      </c>
      <c r="R147" s="9">
        <f t="shared" si="154"/>
        <v>0.19735245833333334</v>
      </c>
      <c r="S147" s="13">
        <f t="shared" si="155"/>
        <v>0.23490084171099829</v>
      </c>
      <c r="T147" s="2">
        <f t="shared" si="156"/>
        <v>0.01</v>
      </c>
      <c r="U147" s="14">
        <f t="shared" si="157"/>
        <v>2.3490084171099829E-3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7.8390084171099834E-3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2.5549390582065601</v>
      </c>
      <c r="E148" s="10">
        <f t="shared" si="166"/>
        <v>4.8315090905359002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192100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5350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8680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84040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4669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515892.47104313457</v>
      </c>
      <c r="J13" s="6" t="s">
        <v>37</v>
      </c>
      <c r="K13" s="6">
        <f>I13/(10000*1000)</f>
        <v>5.1589247104313458E-2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3.6909852748709699</v>
      </c>
      <c r="E26" s="7"/>
      <c r="F26" s="7"/>
      <c r="G26" s="1">
        <v>1</v>
      </c>
      <c r="H26" s="9">
        <f t="shared" ref="H26:H37" si="0">E27</f>
        <v>3.6909852748709699</v>
      </c>
      <c r="I26" s="9">
        <f t="shared" ref="I26:I37" si="1">H26+273.15</f>
        <v>276.84098527487095</v>
      </c>
      <c r="J26" s="9">
        <f t="shared" ref="J26:J37" si="2">EXP(($C$15*(I26-$C$13))/($C$16*I26*$C$13))</f>
        <v>2.8028998094348386E-2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1.1360739901574493</v>
      </c>
      <c r="Q26" s="12">
        <f t="shared" ref="Q26:Q37" si="6">P26*$B$28</f>
        <v>0.11360739901574493</v>
      </c>
      <c r="R26" s="9">
        <f t="shared" ref="R26:R37" si="7">L26*$B$28</f>
        <v>4.0532094166666672</v>
      </c>
      <c r="S26" s="13">
        <f t="shared" ref="S26:S37" si="8">Q26/R26</f>
        <v>2.8028998094348383E-2</v>
      </c>
      <c r="T26" s="2">
        <f t="shared" ref="T26:T37" si="9">$B$27/100</f>
        <v>0.34</v>
      </c>
      <c r="U26" s="14">
        <f t="shared" ref="U26:U37" si="10">S26*T26</f>
        <v>9.5298593520784514E-3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2.2429859352078453E-2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0.57228411703694504</v>
      </c>
      <c r="E27" s="10">
        <f t="shared" ref="E27:E38" si="18">D26</f>
        <v>3.6909852748709699</v>
      </c>
      <c r="F27" s="7" t="s">
        <v>83</v>
      </c>
      <c r="G27" s="1">
        <v>2</v>
      </c>
      <c r="H27" s="9">
        <f t="shared" si="0"/>
        <v>0.57228411703694504</v>
      </c>
      <c r="I27" s="9">
        <f t="shared" si="1"/>
        <v>273.72228411703691</v>
      </c>
      <c r="J27" s="9">
        <f t="shared" si="2"/>
        <v>1.8774738518919868E-2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79.928114343175878</v>
      </c>
      <c r="P27" s="9">
        <f t="shared" si="5"/>
        <v>1.5006294471034558</v>
      </c>
      <c r="Q27" s="12">
        <f t="shared" si="6"/>
        <v>0.15006294471034559</v>
      </c>
      <c r="R27" s="9">
        <f t="shared" si="7"/>
        <v>4.0532094166666672</v>
      </c>
      <c r="S27" s="13">
        <f t="shared" si="8"/>
        <v>3.7023239927671037E-2</v>
      </c>
      <c r="T27" s="2">
        <f t="shared" si="9"/>
        <v>0.34</v>
      </c>
      <c r="U27" s="14">
        <f t="shared" si="10"/>
        <v>1.2587901575408154E-2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2.5487901575408152E-2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4.5009960154514603</v>
      </c>
      <c r="E28" s="10">
        <f t="shared" si="18"/>
        <v>0.57228411703694504</v>
      </c>
      <c r="F28" s="7" t="s">
        <v>83</v>
      </c>
      <c r="G28" s="1">
        <v>3</v>
      </c>
      <c r="H28" s="9">
        <f t="shared" si="0"/>
        <v>4.5009960154514603</v>
      </c>
      <c r="I28" s="9">
        <f t="shared" si="1"/>
        <v>277.65099601545143</v>
      </c>
      <c r="J28" s="9">
        <f t="shared" si="2"/>
        <v>3.1057695007014489E-2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118.9595790627391</v>
      </c>
      <c r="P28" s="9">
        <f t="shared" si="5"/>
        <v>3.6946103246933775</v>
      </c>
      <c r="Q28" s="12">
        <f t="shared" si="6"/>
        <v>0.36946103246933776</v>
      </c>
      <c r="R28" s="9">
        <f t="shared" si="7"/>
        <v>4.0532094166666672</v>
      </c>
      <c r="S28" s="13">
        <f t="shared" si="8"/>
        <v>9.1152712453031873E-2</v>
      </c>
      <c r="T28" s="2">
        <f t="shared" si="9"/>
        <v>0.34</v>
      </c>
      <c r="U28" s="14">
        <f t="shared" si="10"/>
        <v>3.0991922234030838E-2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4.3891922234030836E-2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6.2868648948761798</v>
      </c>
      <c r="E29" s="10">
        <f t="shared" si="18"/>
        <v>4.5009960154514603</v>
      </c>
      <c r="F29" s="7" t="s">
        <v>83</v>
      </c>
      <c r="G29" s="1">
        <v>4</v>
      </c>
      <c r="H29" s="9">
        <f t="shared" si="0"/>
        <v>6.2868648948761798</v>
      </c>
      <c r="I29" s="9">
        <f t="shared" si="1"/>
        <v>279.43686489487618</v>
      </c>
      <c r="J29" s="9">
        <f t="shared" si="2"/>
        <v>3.8860080858817161E-2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155.79706290471239</v>
      </c>
      <c r="P29" s="9">
        <f t="shared" si="5"/>
        <v>6.054286462043347</v>
      </c>
      <c r="Q29" s="12">
        <f t="shared" si="6"/>
        <v>0.60542864620433479</v>
      </c>
      <c r="R29" s="9">
        <f t="shared" si="7"/>
        <v>4.0532094166666672</v>
      </c>
      <c r="S29" s="13">
        <f t="shared" si="8"/>
        <v>0.14937018642926062</v>
      </c>
      <c r="T29" s="2">
        <f t="shared" si="9"/>
        <v>0.34</v>
      </c>
      <c r="U29" s="14">
        <f t="shared" si="10"/>
        <v>5.0785863385948614E-2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6.3685863385948616E-2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8.8705823401483705</v>
      </c>
      <c r="E30" s="10">
        <f t="shared" si="18"/>
        <v>6.2868648948761798</v>
      </c>
      <c r="F30" s="7" t="s">
        <v>83</v>
      </c>
      <c r="G30" s="1">
        <v>5</v>
      </c>
      <c r="H30" s="9">
        <f t="shared" si="0"/>
        <v>8.8705823401483705</v>
      </c>
      <c r="I30" s="9">
        <f t="shared" si="1"/>
        <v>282.02058234014834</v>
      </c>
      <c r="J30" s="9">
        <f t="shared" si="2"/>
        <v>5.347381366986461E-2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142.25563762053559</v>
      </c>
      <c r="O30" s="9">
        <f t="shared" si="19"/>
        <v>48.019232988800127</v>
      </c>
      <c r="P30" s="9">
        <f t="shared" si="5"/>
        <v>2.5677715174129139</v>
      </c>
      <c r="Q30" s="12">
        <f t="shared" si="6"/>
        <v>0.2567771517412914</v>
      </c>
      <c r="R30" s="9">
        <f t="shared" si="7"/>
        <v>4.0532094166666672</v>
      </c>
      <c r="S30" s="13">
        <f t="shared" si="8"/>
        <v>6.3351563007189304E-2</v>
      </c>
      <c r="T30" s="2">
        <f t="shared" si="9"/>
        <v>0.34</v>
      </c>
      <c r="U30" s="14">
        <f t="shared" si="10"/>
        <v>2.1539531422444365E-2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3.4439531422444367E-2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10.334158788268899</v>
      </c>
      <c r="E31" s="10">
        <f t="shared" si="18"/>
        <v>8.8705823401483705</v>
      </c>
      <c r="F31" s="7" t="s">
        <v>85</v>
      </c>
      <c r="G31" s="1">
        <v>6</v>
      </c>
      <c r="H31" s="9">
        <f t="shared" si="0"/>
        <v>10.334158788268899</v>
      </c>
      <c r="I31" s="9">
        <f t="shared" si="1"/>
        <v>283.48415878826887</v>
      </c>
      <c r="J31" s="9">
        <f t="shared" si="2"/>
        <v>6.390763271370728E-2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85.983555638053886</v>
      </c>
      <c r="P31" s="9">
        <f t="shared" si="5"/>
        <v>5.4950054931353627</v>
      </c>
      <c r="Q31" s="12">
        <f t="shared" si="6"/>
        <v>0.54950054931353631</v>
      </c>
      <c r="R31" s="9">
        <f t="shared" si="7"/>
        <v>4.0532094166666672</v>
      </c>
      <c r="S31" s="13">
        <f t="shared" si="8"/>
        <v>0.13557171436886722</v>
      </c>
      <c r="T31" s="2">
        <f t="shared" si="9"/>
        <v>0.34</v>
      </c>
      <c r="U31" s="14">
        <f t="shared" si="10"/>
        <v>4.6094382885414863E-2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5.8994382885414864E-2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17.9445673335244</v>
      </c>
      <c r="E32" s="10">
        <f t="shared" si="18"/>
        <v>10.334158788268899</v>
      </c>
      <c r="F32" s="7" t="s">
        <v>83</v>
      </c>
      <c r="G32" s="1">
        <v>7</v>
      </c>
      <c r="H32" s="9">
        <f t="shared" si="0"/>
        <v>17.9445673335244</v>
      </c>
      <c r="I32" s="9">
        <f t="shared" si="1"/>
        <v>291.09456733352437</v>
      </c>
      <c r="J32" s="9">
        <f t="shared" si="2"/>
        <v>0.15686832518240015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121.02064431158519</v>
      </c>
      <c r="P32" s="9">
        <f t="shared" si="5"/>
        <v>18.98430578565333</v>
      </c>
      <c r="Q32" s="12">
        <f t="shared" si="6"/>
        <v>1.898430578565333</v>
      </c>
      <c r="R32" s="9">
        <f t="shared" si="7"/>
        <v>4.0532094166666672</v>
      </c>
      <c r="S32" s="13">
        <f t="shared" si="8"/>
        <v>0.46837712622472633</v>
      </c>
      <c r="T32" s="2">
        <f t="shared" si="9"/>
        <v>0.34</v>
      </c>
      <c r="U32" s="14">
        <f t="shared" si="10"/>
        <v>0.15924822291640697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0.18489822291640698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18.256360917436101</v>
      </c>
      <c r="E33" s="10">
        <f t="shared" si="18"/>
        <v>17.9445673335244</v>
      </c>
      <c r="F33" s="7" t="s">
        <v>83</v>
      </c>
      <c r="G33" s="1">
        <v>8</v>
      </c>
      <c r="H33" s="9">
        <f t="shared" si="0"/>
        <v>18.256360917436101</v>
      </c>
      <c r="I33" s="9">
        <f t="shared" si="1"/>
        <v>291.40636091743607</v>
      </c>
      <c r="J33" s="9">
        <f t="shared" si="2"/>
        <v>0.16258416086342614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142.56843269259852</v>
      </c>
      <c r="P33" s="9">
        <f t="shared" si="5"/>
        <v>23.179368994939981</v>
      </c>
      <c r="Q33" s="12">
        <f t="shared" si="6"/>
        <v>2.3179368994939984</v>
      </c>
      <c r="R33" s="9">
        <f t="shared" si="7"/>
        <v>4.0532094166666672</v>
      </c>
      <c r="S33" s="13">
        <f t="shared" si="8"/>
        <v>0.57187691560241527</v>
      </c>
      <c r="T33" s="2">
        <f t="shared" si="9"/>
        <v>0.34</v>
      </c>
      <c r="U33" s="14">
        <f t="shared" si="10"/>
        <v>0.1944381513048212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0.22008815130482121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17.853639299161099</v>
      </c>
      <c r="E34" s="10">
        <f t="shared" si="18"/>
        <v>18.256360917436101</v>
      </c>
      <c r="F34" s="7" t="s">
        <v>83</v>
      </c>
      <c r="G34" s="1">
        <v>9</v>
      </c>
      <c r="H34" s="9">
        <f t="shared" si="0"/>
        <v>17.853639299161099</v>
      </c>
      <c r="I34" s="9">
        <f t="shared" si="1"/>
        <v>291.00363929916108</v>
      </c>
      <c r="J34" s="9">
        <f t="shared" si="2"/>
        <v>0.15523734472931441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159.92115786432521</v>
      </c>
      <c r="P34" s="9">
        <f t="shared" si="5"/>
        <v>24.825735912895365</v>
      </c>
      <c r="Q34" s="12">
        <f t="shared" si="6"/>
        <v>2.4825735912895368</v>
      </c>
      <c r="R34" s="9">
        <f t="shared" si="7"/>
        <v>4.0532094166666672</v>
      </c>
      <c r="S34" s="13">
        <f t="shared" si="8"/>
        <v>0.61249576226712432</v>
      </c>
      <c r="T34" s="2">
        <f t="shared" si="9"/>
        <v>0.34</v>
      </c>
      <c r="U34" s="14">
        <f t="shared" si="10"/>
        <v>0.20824855917082227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0.23389855917082228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13.4027113106584</v>
      </c>
      <c r="E35" s="10">
        <f t="shared" si="18"/>
        <v>17.853639299161099</v>
      </c>
      <c r="F35" s="7" t="s">
        <v>83</v>
      </c>
      <c r="G35" s="1">
        <v>10</v>
      </c>
      <c r="H35" s="9">
        <f t="shared" si="0"/>
        <v>13.4027113106584</v>
      </c>
      <c r="I35" s="9">
        <f t="shared" si="1"/>
        <v>286.55271131065837</v>
      </c>
      <c r="J35" s="9">
        <f t="shared" si="2"/>
        <v>9.2318303814284561E-2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175.62751611809651</v>
      </c>
      <c r="P35" s="9">
        <f t="shared" si="5"/>
        <v>16.213634391138591</v>
      </c>
      <c r="Q35" s="12">
        <f t="shared" si="6"/>
        <v>1.6213634391138592</v>
      </c>
      <c r="R35" s="9">
        <f t="shared" si="7"/>
        <v>4.0532094166666672</v>
      </c>
      <c r="S35" s="13">
        <f t="shared" si="8"/>
        <v>0.40001965663231331</v>
      </c>
      <c r="T35" s="2">
        <f t="shared" si="9"/>
        <v>0.34</v>
      </c>
      <c r="U35" s="14">
        <f t="shared" si="10"/>
        <v>0.13600668325498655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0.16165668325498656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10.315213328119899</v>
      </c>
      <c r="E36" s="10">
        <f t="shared" si="18"/>
        <v>13.4027113106584</v>
      </c>
      <c r="F36" s="7" t="s">
        <v>83</v>
      </c>
      <c r="G36" s="1">
        <v>11</v>
      </c>
      <c r="H36" s="9">
        <f t="shared" si="0"/>
        <v>10.315213328119899</v>
      </c>
      <c r="I36" s="9">
        <f t="shared" si="1"/>
        <v>283.46521332811989</v>
      </c>
      <c r="J36" s="9">
        <f t="shared" si="2"/>
        <v>6.3761095913462296E-2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151.44318764061003</v>
      </c>
      <c r="O36" s="9">
        <f t="shared" si="19"/>
        <v>48.502788253014558</v>
      </c>
      <c r="P36" s="9">
        <f t="shared" si="5"/>
        <v>3.0925909338708135</v>
      </c>
      <c r="Q36" s="12">
        <f t="shared" si="6"/>
        <v>0.30925909338708135</v>
      </c>
      <c r="R36" s="9">
        <f t="shared" si="7"/>
        <v>4.0532094166666672</v>
      </c>
      <c r="S36" s="13">
        <f t="shared" si="8"/>
        <v>7.6299806300512835E-2</v>
      </c>
      <c r="T36" s="2">
        <f t="shared" si="9"/>
        <v>0.34</v>
      </c>
      <c r="U36" s="14">
        <f t="shared" si="10"/>
        <v>2.5941934142174366E-2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3.8841934142174364E-2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4.4635358089489898</v>
      </c>
      <c r="E37" s="10">
        <f t="shared" si="18"/>
        <v>10.315213328119899</v>
      </c>
      <c r="F37" s="7" t="s">
        <v>85</v>
      </c>
      <c r="G37" s="1">
        <v>12</v>
      </c>
      <c r="H37" s="9">
        <f t="shared" si="0"/>
        <v>4.4635358089489898</v>
      </c>
      <c r="I37" s="9">
        <f t="shared" si="1"/>
        <v>277.613535808949</v>
      </c>
      <c r="J37" s="9">
        <f t="shared" si="2"/>
        <v>3.0911076720235992E-2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85.942291485810415</v>
      </c>
      <c r="P37" s="9">
        <f t="shared" si="5"/>
        <v>2.6565687656307704</v>
      </c>
      <c r="Q37" s="12">
        <f t="shared" si="6"/>
        <v>0.26565687656307707</v>
      </c>
      <c r="R37" s="9">
        <f t="shared" si="7"/>
        <v>4.0532094166666672</v>
      </c>
      <c r="S37" s="13">
        <f t="shared" si="8"/>
        <v>6.5542351567304785E-2</v>
      </c>
      <c r="T37" s="2">
        <f t="shared" si="9"/>
        <v>0.34</v>
      </c>
      <c r="U37" s="14">
        <f t="shared" si="10"/>
        <v>2.2284399532883629E-2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3.5184399532883631E-2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3.9195514885753999</v>
      </c>
      <c r="E38" s="10">
        <f t="shared" si="18"/>
        <v>4.4635358089489898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3.6909852748709699</v>
      </c>
      <c r="E42" s="7"/>
      <c r="F42" s="7"/>
      <c r="G42" s="1">
        <v>1</v>
      </c>
      <c r="H42" s="9">
        <f t="shared" ref="H42:H53" si="20">E43</f>
        <v>3.6909852748709699</v>
      </c>
      <c r="I42" s="9">
        <f t="shared" ref="I42:I53" si="21">H42+273.15</f>
        <v>276.84098527487095</v>
      </c>
      <c r="J42" s="9">
        <f t="shared" ref="J42:J53" si="22">EXP(($C$15*(I42-$C$13))/($C$16*I42*$C$13))</f>
        <v>2.8028998094348386E-2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1.6496817190904922</v>
      </c>
      <c r="Q42" s="12">
        <f t="shared" ref="Q42:Q53" si="26">P42*$B$44</f>
        <v>0.3959236125817181</v>
      </c>
      <c r="R42" s="9">
        <f t="shared" ref="R42:R53" si="27">L42*$B$44</f>
        <v>14.125500000000001</v>
      </c>
      <c r="S42" s="13">
        <f t="shared" ref="S42:S53" si="28">Q42/R42</f>
        <v>2.8028998094348383E-2</v>
      </c>
      <c r="T42" s="2">
        <f t="shared" ref="T42:T53" si="29">$B$43/100</f>
        <v>0.43</v>
      </c>
      <c r="U42" s="14">
        <f t="shared" ref="U42:U53" si="30">S42*T42</f>
        <v>1.2052469180569804E-2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2.0472469180569802E-2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16008.333333333334</v>
      </c>
      <c r="AU42" s="1">
        <f t="shared" ref="AU42:AU53" si="38">AT42*10000*AS42*0.67*AR42*AQ42</f>
        <v>72131758.736295983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0.57228411703694504</v>
      </c>
      <c r="E43" s="10">
        <f t="shared" ref="E43:E54" si="40">D42</f>
        <v>3.6909852748709699</v>
      </c>
      <c r="F43" s="7" t="s">
        <v>83</v>
      </c>
      <c r="G43" s="1">
        <v>2</v>
      </c>
      <c r="H43" s="9">
        <f t="shared" si="20"/>
        <v>0.57228411703694504</v>
      </c>
      <c r="I43" s="9">
        <f t="shared" si="21"/>
        <v>273.72228411703691</v>
      </c>
      <c r="J43" s="9">
        <f t="shared" si="22"/>
        <v>1.8774738518919868E-2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116.06281828090951</v>
      </c>
      <c r="P43" s="9">
        <f t="shared" si="25"/>
        <v>2.1790490649929888</v>
      </c>
      <c r="Q43" s="12">
        <f t="shared" si="26"/>
        <v>0.52297177559831731</v>
      </c>
      <c r="R43" s="9">
        <f t="shared" si="27"/>
        <v>14.125500000000001</v>
      </c>
      <c r="S43" s="13">
        <f t="shared" si="28"/>
        <v>3.7023239927671044E-2</v>
      </c>
      <c r="T43" s="2">
        <f t="shared" si="29"/>
        <v>0.43</v>
      </c>
      <c r="U43" s="14">
        <f t="shared" si="30"/>
        <v>1.5919993168898548E-2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2.4339993168898545E-2</v>
      </c>
      <c r="AR43" s="9">
        <f t="shared" si="35"/>
        <v>136.875</v>
      </c>
      <c r="AS43" s="1">
        <f t="shared" si="36"/>
        <v>0.24</v>
      </c>
      <c r="AT43" s="1">
        <f t="shared" si="37"/>
        <v>16008.333333333334</v>
      </c>
      <c r="AU43" s="1">
        <f t="shared" si="38"/>
        <v>85758415.334110513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4.5009960154514603</v>
      </c>
      <c r="E44" s="10">
        <f t="shared" si="40"/>
        <v>0.57228411703694504</v>
      </c>
      <c r="F44" s="7" t="s">
        <v>83</v>
      </c>
      <c r="G44" s="1">
        <v>3</v>
      </c>
      <c r="H44" s="9">
        <f t="shared" si="20"/>
        <v>4.5009960154514603</v>
      </c>
      <c r="I44" s="9">
        <f t="shared" si="21"/>
        <v>277.65099601545143</v>
      </c>
      <c r="J44" s="9">
        <f t="shared" si="22"/>
        <v>3.1057695007014489E-2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172.74001921591653</v>
      </c>
      <c r="P44" s="9">
        <f t="shared" si="25"/>
        <v>5.3649068323137579</v>
      </c>
      <c r="Q44" s="12">
        <f t="shared" si="26"/>
        <v>1.2875776397553018</v>
      </c>
      <c r="R44" s="9">
        <f t="shared" si="27"/>
        <v>14.125500000000001</v>
      </c>
      <c r="S44" s="13">
        <f t="shared" si="28"/>
        <v>9.1152712453031873E-2</v>
      </c>
      <c r="T44" s="2">
        <f t="shared" si="29"/>
        <v>0.43</v>
      </c>
      <c r="U44" s="14">
        <f t="shared" si="30"/>
        <v>3.9195666354803704E-2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4.7615666354803701E-2</v>
      </c>
      <c r="AR44" s="9">
        <f t="shared" si="35"/>
        <v>136.875</v>
      </c>
      <c r="AS44" s="1">
        <f t="shared" si="36"/>
        <v>0.24</v>
      </c>
      <c r="AT44" s="1">
        <f t="shared" si="37"/>
        <v>16008.333333333334</v>
      </c>
      <c r="AU44" s="1">
        <f t="shared" si="38"/>
        <v>167766854.46582133</v>
      </c>
    </row>
    <row r="45" spans="1:48" x14ac:dyDescent="0.15">
      <c r="C45" s="7">
        <v>3</v>
      </c>
      <c r="D45" s="7">
        <f t="shared" si="39"/>
        <v>6.2868648948761798</v>
      </c>
      <c r="E45" s="10">
        <f t="shared" si="40"/>
        <v>4.5009960154514603</v>
      </c>
      <c r="F45" s="7" t="s">
        <v>83</v>
      </c>
      <c r="G45" s="1">
        <v>4</v>
      </c>
      <c r="H45" s="9">
        <f t="shared" si="20"/>
        <v>6.2868648948761798</v>
      </c>
      <c r="I45" s="9">
        <f t="shared" si="21"/>
        <v>279.43686489487618</v>
      </c>
      <c r="J45" s="9">
        <f t="shared" si="22"/>
        <v>3.8860080858817161E-2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226.2313623836028</v>
      </c>
      <c r="P45" s="9">
        <f t="shared" si="25"/>
        <v>8.7913690350271718</v>
      </c>
      <c r="Q45" s="12">
        <f t="shared" si="26"/>
        <v>2.109928568406521</v>
      </c>
      <c r="R45" s="9">
        <f t="shared" si="27"/>
        <v>14.125500000000001</v>
      </c>
      <c r="S45" s="13">
        <f t="shared" si="28"/>
        <v>0.14937018642926062</v>
      </c>
      <c r="T45" s="2">
        <f t="shared" si="29"/>
        <v>0.43</v>
      </c>
      <c r="U45" s="14">
        <f t="shared" si="30"/>
        <v>6.4229180164582067E-2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7.2649180164582078E-2</v>
      </c>
      <c r="AR45" s="9">
        <f t="shared" si="35"/>
        <v>136.875</v>
      </c>
      <c r="AS45" s="1">
        <f t="shared" si="36"/>
        <v>0.24</v>
      </c>
      <c r="AT45" s="1">
        <f t="shared" si="37"/>
        <v>16008.333333333334</v>
      </c>
      <c r="AU45" s="1">
        <f t="shared" si="38"/>
        <v>255968788.61074844</v>
      </c>
    </row>
    <row r="46" spans="1:48" x14ac:dyDescent="0.15">
      <c r="C46" s="7">
        <v>4</v>
      </c>
      <c r="D46" s="7">
        <f t="shared" si="39"/>
        <v>8.8705823401483705</v>
      </c>
      <c r="E46" s="10">
        <f t="shared" si="40"/>
        <v>6.2868648948761798</v>
      </c>
      <c r="F46" s="7" t="s">
        <v>83</v>
      </c>
      <c r="G46" s="1">
        <v>5</v>
      </c>
      <c r="H46" s="9">
        <f t="shared" si="20"/>
        <v>8.8705823401483705</v>
      </c>
      <c r="I46" s="9">
        <f t="shared" si="21"/>
        <v>282.02058234014834</v>
      </c>
      <c r="J46" s="9">
        <f t="shared" si="22"/>
        <v>5.347381366986461E-2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206.56799368114685</v>
      </c>
      <c r="O46" s="9">
        <f t="shared" si="41"/>
        <v>69.72824966742877</v>
      </c>
      <c r="P46" s="9">
        <f t="shared" si="25"/>
        <v>3.7286354302418849</v>
      </c>
      <c r="Q46" s="12">
        <f t="shared" si="26"/>
        <v>0.89487250325805234</v>
      </c>
      <c r="R46" s="9">
        <f t="shared" si="27"/>
        <v>14.125500000000001</v>
      </c>
      <c r="S46" s="13">
        <f t="shared" si="28"/>
        <v>6.335156300718929E-2</v>
      </c>
      <c r="T46" s="2">
        <f t="shared" si="29"/>
        <v>0.43</v>
      </c>
      <c r="U46" s="14">
        <f t="shared" si="30"/>
        <v>2.7241172093091393E-2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3.5661172093091394E-2</v>
      </c>
      <c r="AR46" s="9">
        <f t="shared" si="35"/>
        <v>136.875</v>
      </c>
      <c r="AS46" s="1">
        <f t="shared" si="36"/>
        <v>0.24</v>
      </c>
      <c r="AT46" s="1">
        <f t="shared" si="37"/>
        <v>16008.333333333334</v>
      </c>
      <c r="AU46" s="1">
        <f t="shared" si="38"/>
        <v>125646937.79652844</v>
      </c>
    </row>
    <row r="47" spans="1:48" x14ac:dyDescent="0.15">
      <c r="C47" s="7">
        <v>5</v>
      </c>
      <c r="D47" s="7">
        <f t="shared" si="39"/>
        <v>10.334158788268899</v>
      </c>
      <c r="E47" s="10">
        <f t="shared" si="40"/>
        <v>8.8705823401483705</v>
      </c>
      <c r="F47" s="7" t="s">
        <v>85</v>
      </c>
      <c r="G47" s="1">
        <v>6</v>
      </c>
      <c r="H47" s="9">
        <f t="shared" si="20"/>
        <v>10.334158788268899</v>
      </c>
      <c r="I47" s="9">
        <f t="shared" si="21"/>
        <v>283.48415878826887</v>
      </c>
      <c r="J47" s="9">
        <f t="shared" si="22"/>
        <v>6.390763271370728E-2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124.85586423718688</v>
      </c>
      <c r="P47" s="9">
        <f t="shared" si="25"/>
        <v>7.9792427138226394</v>
      </c>
      <c r="Q47" s="12">
        <f t="shared" si="26"/>
        <v>1.9150182513174334</v>
      </c>
      <c r="R47" s="9">
        <f t="shared" si="27"/>
        <v>14.125500000000001</v>
      </c>
      <c r="S47" s="13">
        <f t="shared" si="28"/>
        <v>0.13557171436886717</v>
      </c>
      <c r="T47" s="2">
        <f t="shared" si="29"/>
        <v>0.43</v>
      </c>
      <c r="U47" s="14">
        <f t="shared" si="30"/>
        <v>5.8295837178612885E-2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6.6715837178612888E-2</v>
      </c>
      <c r="AR47" s="9">
        <f t="shared" si="35"/>
        <v>136.875</v>
      </c>
      <c r="AS47" s="1">
        <f t="shared" si="36"/>
        <v>0.24</v>
      </c>
      <c r="AT47" s="1">
        <f t="shared" si="37"/>
        <v>16008.333333333334</v>
      </c>
      <c r="AU47" s="1">
        <f t="shared" si="38"/>
        <v>235063520.12609407</v>
      </c>
    </row>
    <row r="48" spans="1:48" x14ac:dyDescent="0.15">
      <c r="C48" s="7">
        <v>6</v>
      </c>
      <c r="D48" s="7">
        <f t="shared" si="39"/>
        <v>17.9445673335244</v>
      </c>
      <c r="E48" s="10">
        <f t="shared" si="40"/>
        <v>10.334158788268899</v>
      </c>
      <c r="F48" s="7" t="s">
        <v>83</v>
      </c>
      <c r="G48" s="1">
        <v>7</v>
      </c>
      <c r="H48" s="9">
        <f t="shared" si="20"/>
        <v>17.9445673335244</v>
      </c>
      <c r="I48" s="9">
        <f t="shared" si="21"/>
        <v>291.09456733352437</v>
      </c>
      <c r="J48" s="9">
        <f t="shared" si="22"/>
        <v>0.15686832518240015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175.73287152336425</v>
      </c>
      <c r="P48" s="9">
        <f t="shared" si="25"/>
        <v>27.566921235364052</v>
      </c>
      <c r="Q48" s="12">
        <f t="shared" si="26"/>
        <v>6.6160610964873721</v>
      </c>
      <c r="R48" s="9">
        <f t="shared" si="27"/>
        <v>14.125500000000001</v>
      </c>
      <c r="S48" s="13">
        <f t="shared" si="28"/>
        <v>0.46837712622472633</v>
      </c>
      <c r="T48" s="2">
        <f t="shared" si="29"/>
        <v>0.43</v>
      </c>
      <c r="U48" s="14">
        <f t="shared" si="30"/>
        <v>0.20140216427663232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0.21700216427663233</v>
      </c>
      <c r="AR48" s="9">
        <f t="shared" si="35"/>
        <v>136.875</v>
      </c>
      <c r="AS48" s="1">
        <f t="shared" si="36"/>
        <v>0.24</v>
      </c>
      <c r="AT48" s="1">
        <f t="shared" si="37"/>
        <v>16008.333333333334</v>
      </c>
      <c r="AU48" s="1">
        <f t="shared" si="38"/>
        <v>764575470.63800013</v>
      </c>
    </row>
    <row r="49" spans="1:48" x14ac:dyDescent="0.15">
      <c r="C49" s="7">
        <v>7</v>
      </c>
      <c r="D49" s="7">
        <f t="shared" si="39"/>
        <v>18.256360917436101</v>
      </c>
      <c r="E49" s="10">
        <f t="shared" si="40"/>
        <v>17.9445673335244</v>
      </c>
      <c r="F49" s="7" t="s">
        <v>83</v>
      </c>
      <c r="G49" s="1">
        <v>8</v>
      </c>
      <c r="H49" s="9">
        <f t="shared" si="20"/>
        <v>18.256360917436101</v>
      </c>
      <c r="I49" s="9">
        <f t="shared" si="21"/>
        <v>291.40636091743607</v>
      </c>
      <c r="J49" s="9">
        <f t="shared" si="22"/>
        <v>0.16258416086342614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207.02220028800022</v>
      </c>
      <c r="P49" s="9">
        <f t="shared" si="25"/>
        <v>33.658530713924655</v>
      </c>
      <c r="Q49" s="12">
        <f t="shared" si="26"/>
        <v>8.078047371341917</v>
      </c>
      <c r="R49" s="9">
        <f t="shared" si="27"/>
        <v>14.125500000000001</v>
      </c>
      <c r="S49" s="13">
        <f t="shared" si="28"/>
        <v>0.57187691560241527</v>
      </c>
      <c r="T49" s="2">
        <f t="shared" si="29"/>
        <v>0.43</v>
      </c>
      <c r="U49" s="14">
        <f t="shared" si="30"/>
        <v>0.24590707370903855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0.26150707370903853</v>
      </c>
      <c r="AR49" s="9">
        <f t="shared" si="35"/>
        <v>136.875</v>
      </c>
      <c r="AS49" s="1">
        <f t="shared" si="36"/>
        <v>0.24</v>
      </c>
      <c r="AT49" s="1">
        <f t="shared" si="37"/>
        <v>16008.333333333334</v>
      </c>
      <c r="AU49" s="1">
        <f t="shared" si="38"/>
        <v>921382026.86941993</v>
      </c>
    </row>
    <row r="50" spans="1:48" x14ac:dyDescent="0.15">
      <c r="C50" s="7">
        <v>8</v>
      </c>
      <c r="D50" s="7">
        <f t="shared" si="39"/>
        <v>17.853639299161099</v>
      </c>
      <c r="E50" s="10">
        <f t="shared" si="40"/>
        <v>18.256360917436101</v>
      </c>
      <c r="F50" s="7" t="s">
        <v>83</v>
      </c>
      <c r="G50" s="1">
        <v>9</v>
      </c>
      <c r="H50" s="9">
        <f t="shared" si="20"/>
        <v>17.853639299161099</v>
      </c>
      <c r="I50" s="9">
        <f t="shared" si="21"/>
        <v>291.00363929916108</v>
      </c>
      <c r="J50" s="9">
        <f t="shared" si="22"/>
        <v>0.15523734472931441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232.21991957407559</v>
      </c>
      <c r="P50" s="9">
        <f t="shared" si="25"/>
        <v>36.049203707934439</v>
      </c>
      <c r="Q50" s="12">
        <f t="shared" si="26"/>
        <v>8.6518088899042649</v>
      </c>
      <c r="R50" s="9">
        <f t="shared" si="27"/>
        <v>14.125500000000001</v>
      </c>
      <c r="S50" s="13">
        <f t="shared" si="28"/>
        <v>0.61249576226712432</v>
      </c>
      <c r="T50" s="2">
        <f t="shared" si="29"/>
        <v>0.43</v>
      </c>
      <c r="U50" s="14">
        <f t="shared" si="30"/>
        <v>0.26337317777486347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0.27897317777486347</v>
      </c>
      <c r="AR50" s="9">
        <f t="shared" si="35"/>
        <v>136.875</v>
      </c>
      <c r="AS50" s="1">
        <f t="shared" si="36"/>
        <v>0.24</v>
      </c>
      <c r="AT50" s="1">
        <f t="shared" si="37"/>
        <v>16008.333333333334</v>
      </c>
      <c r="AU50" s="1">
        <f t="shared" si="38"/>
        <v>982921296.67742348</v>
      </c>
    </row>
    <row r="51" spans="1:48" x14ac:dyDescent="0.15">
      <c r="C51" s="7">
        <v>9</v>
      </c>
      <c r="D51" s="7">
        <f t="shared" si="39"/>
        <v>13.4027113106584</v>
      </c>
      <c r="E51" s="10">
        <f t="shared" si="40"/>
        <v>17.853639299161099</v>
      </c>
      <c r="F51" s="7" t="s">
        <v>83</v>
      </c>
      <c r="G51" s="1">
        <v>10</v>
      </c>
      <c r="H51" s="9">
        <f t="shared" si="20"/>
        <v>13.4027113106584</v>
      </c>
      <c r="I51" s="9">
        <f t="shared" si="21"/>
        <v>286.55271131065837</v>
      </c>
      <c r="J51" s="9">
        <f t="shared" si="22"/>
        <v>9.2318303814284561E-2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255.02696586614115</v>
      </c>
      <c r="P51" s="9">
        <f t="shared" si="25"/>
        <v>23.543656915665597</v>
      </c>
      <c r="Q51" s="12">
        <f t="shared" si="26"/>
        <v>5.6504776597597433</v>
      </c>
      <c r="R51" s="9">
        <f t="shared" si="27"/>
        <v>14.125500000000001</v>
      </c>
      <c r="S51" s="13">
        <f t="shared" si="28"/>
        <v>0.40001965663231343</v>
      </c>
      <c r="T51" s="2">
        <f t="shared" si="29"/>
        <v>0.43</v>
      </c>
      <c r="U51" s="14">
        <f t="shared" si="30"/>
        <v>0.17200845235189477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0.18760845235189477</v>
      </c>
      <c r="AR51" s="9">
        <f t="shared" si="35"/>
        <v>136.875</v>
      </c>
      <c r="AS51" s="1">
        <f t="shared" si="36"/>
        <v>0.24</v>
      </c>
      <c r="AT51" s="1">
        <f t="shared" si="37"/>
        <v>16008.333333333334</v>
      </c>
      <c r="AU51" s="1">
        <f t="shared" si="38"/>
        <v>661011014.47891438</v>
      </c>
    </row>
    <row r="52" spans="1:48" x14ac:dyDescent="0.15">
      <c r="C52" s="7">
        <v>10</v>
      </c>
      <c r="D52" s="7">
        <f t="shared" si="39"/>
        <v>10.315213328119899</v>
      </c>
      <c r="E52" s="10">
        <f t="shared" si="40"/>
        <v>13.4027113106584</v>
      </c>
      <c r="F52" s="7" t="s">
        <v>83</v>
      </c>
      <c r="G52" s="1">
        <v>11</v>
      </c>
      <c r="H52" s="9">
        <f t="shared" si="20"/>
        <v>10.315213328119899</v>
      </c>
      <c r="I52" s="9">
        <f t="shared" si="21"/>
        <v>283.46521332811989</v>
      </c>
      <c r="J52" s="9">
        <f t="shared" si="22"/>
        <v>6.3761095913462296E-2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219.90914350295176</v>
      </c>
      <c r="O52" s="9">
        <f t="shared" si="41"/>
        <v>70.430415447523757</v>
      </c>
      <c r="P52" s="9">
        <f t="shared" si="25"/>
        <v>4.4907204745745588</v>
      </c>
      <c r="Q52" s="12">
        <f t="shared" si="26"/>
        <v>1.077772913897894</v>
      </c>
      <c r="R52" s="9">
        <f t="shared" si="27"/>
        <v>14.125500000000001</v>
      </c>
      <c r="S52" s="13">
        <f t="shared" si="28"/>
        <v>7.6299806300512821E-2</v>
      </c>
      <c r="T52" s="2">
        <f t="shared" si="29"/>
        <v>0.43</v>
      </c>
      <c r="U52" s="14">
        <f t="shared" si="30"/>
        <v>3.2808916709220509E-2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4.1228916709220506E-2</v>
      </c>
      <c r="AR52" s="9">
        <f t="shared" si="35"/>
        <v>136.875</v>
      </c>
      <c r="AS52" s="1">
        <f t="shared" si="36"/>
        <v>0.24</v>
      </c>
      <c r="AT52" s="1">
        <f t="shared" si="37"/>
        <v>16008.333333333334</v>
      </c>
      <c r="AU52" s="1">
        <f t="shared" si="38"/>
        <v>145264073.75671351</v>
      </c>
    </row>
    <row r="53" spans="1:48" x14ac:dyDescent="0.15">
      <c r="C53" s="7">
        <v>11</v>
      </c>
      <c r="D53" s="7">
        <f t="shared" si="39"/>
        <v>4.4635358089489898</v>
      </c>
      <c r="E53" s="10">
        <f t="shared" si="40"/>
        <v>10.315213328119899</v>
      </c>
      <c r="F53" s="7" t="s">
        <v>85</v>
      </c>
      <c r="G53" s="1">
        <v>12</v>
      </c>
      <c r="H53" s="9">
        <f t="shared" si="20"/>
        <v>4.4635358089489898</v>
      </c>
      <c r="I53" s="9">
        <f t="shared" si="21"/>
        <v>277.613535808949</v>
      </c>
      <c r="J53" s="9">
        <f t="shared" si="22"/>
        <v>3.0911076720235992E-2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124.79594497294921</v>
      </c>
      <c r="P53" s="9">
        <f t="shared" si="25"/>
        <v>3.8575770294331821</v>
      </c>
      <c r="Q53" s="12">
        <f t="shared" si="26"/>
        <v>0.92581848706396364</v>
      </c>
      <c r="R53" s="9">
        <f t="shared" si="27"/>
        <v>14.125500000000001</v>
      </c>
      <c r="S53" s="13">
        <f t="shared" si="28"/>
        <v>6.5542351567304771E-2</v>
      </c>
      <c r="T53" s="2">
        <f t="shared" si="29"/>
        <v>0.43</v>
      </c>
      <c r="U53" s="14">
        <f t="shared" si="30"/>
        <v>2.8183211173941052E-2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3.6603211173941053E-2</v>
      </c>
      <c r="AR53" s="9">
        <f t="shared" si="35"/>
        <v>136.875</v>
      </c>
      <c r="AS53" s="1">
        <f t="shared" si="36"/>
        <v>0.24</v>
      </c>
      <c r="AT53" s="1">
        <f t="shared" si="37"/>
        <v>16008.333333333334</v>
      </c>
      <c r="AU53" s="1">
        <f t="shared" si="38"/>
        <v>128966075.0779513</v>
      </c>
      <c r="AV53" s="1">
        <f>SUM(AU42:AU53)</f>
        <v>4546456232.5680218</v>
      </c>
    </row>
    <row r="54" spans="1:48" x14ac:dyDescent="0.15">
      <c r="C54" s="7">
        <v>12</v>
      </c>
      <c r="D54" s="7">
        <f t="shared" si="39"/>
        <v>3.9195514885753999</v>
      </c>
      <c r="E54" s="10">
        <f t="shared" si="40"/>
        <v>4.4635358089489898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3.6909852748709699</v>
      </c>
      <c r="E58" s="7"/>
      <c r="F58" s="7"/>
      <c r="G58" s="1">
        <v>1</v>
      </c>
      <c r="H58" s="9">
        <f t="shared" ref="H58:H69" si="42">E59</f>
        <v>3.6909852748709699</v>
      </c>
      <c r="I58" s="9">
        <f t="shared" ref="I58:I69" si="43">H58+273.15</f>
        <v>276.84098527487095</v>
      </c>
      <c r="J58" s="9">
        <f t="shared" ref="J58:J69" si="44">EXP(($C$15*(I58-$C$13))/($C$16*I58*$C$13))</f>
        <v>2.8028998094348386E-2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2.7963597098794907E-3</v>
      </c>
      <c r="Q58" s="12">
        <f t="shared" ref="Q58:Q69" si="48">P58*$B$60</f>
        <v>5.313083448771032E-4</v>
      </c>
      <c r="R58" s="9">
        <f t="shared" ref="R58:R69" si="49">L58*$B$60</f>
        <v>1.8955666666666669E-2</v>
      </c>
      <c r="S58" s="13">
        <f t="shared" ref="S58:S69" si="50">Q58/R58</f>
        <v>2.8028998094348379E-2</v>
      </c>
      <c r="T58" s="2">
        <f t="shared" ref="T58:T69" si="51">$B$59/100</f>
        <v>0.01</v>
      </c>
      <c r="U58" s="14">
        <f t="shared" ref="U58:U69" si="52">S58*T58</f>
        <v>2.802899809434838E-4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1.2280289980943484E-2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723.33333333333337</v>
      </c>
      <c r="AU58" s="1">
        <f t="shared" ref="AU58:AU69" si="59">AT58*10000*AS58*0.67*AR58*AQ58</f>
        <v>112813.47240872275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0.57228411703694504</v>
      </c>
      <c r="E59" s="10">
        <f t="shared" ref="E59:E70" si="61">D58</f>
        <v>3.6909852748709699</v>
      </c>
      <c r="F59" s="7" t="s">
        <v>83</v>
      </c>
      <c r="G59" s="1">
        <v>2</v>
      </c>
      <c r="H59" s="9">
        <f t="shared" si="42"/>
        <v>0.57228411703694504</v>
      </c>
      <c r="I59" s="9">
        <f t="shared" si="43"/>
        <v>273.72228411703691</v>
      </c>
      <c r="J59" s="9">
        <f t="shared" si="44"/>
        <v>1.8774738518919868E-2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0.19673697362345385</v>
      </c>
      <c r="P59" s="9">
        <f t="shared" si="47"/>
        <v>3.6936852367839812E-3</v>
      </c>
      <c r="Q59" s="12">
        <f t="shared" si="48"/>
        <v>7.0180019498895644E-4</v>
      </c>
      <c r="R59" s="9">
        <f t="shared" si="49"/>
        <v>1.8955666666666669E-2</v>
      </c>
      <c r="S59" s="13">
        <f t="shared" si="50"/>
        <v>3.7023239927671037E-2</v>
      </c>
      <c r="T59" s="2">
        <f t="shared" si="51"/>
        <v>0.01</v>
      </c>
      <c r="U59" s="14">
        <f t="shared" si="52"/>
        <v>3.702323992767104E-4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1.2370232399276711E-2</v>
      </c>
      <c r="AR59" s="9">
        <f t="shared" si="56"/>
        <v>9.9766666666666666</v>
      </c>
      <c r="AS59" s="1">
        <f t="shared" si="57"/>
        <v>0.19</v>
      </c>
      <c r="AT59" s="1">
        <f t="shared" si="58"/>
        <v>723.33333333333337</v>
      </c>
      <c r="AU59" s="1">
        <f t="shared" si="59"/>
        <v>113639.73274498149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4.5009960154514603</v>
      </c>
      <c r="E60" s="10">
        <f t="shared" si="61"/>
        <v>0.57228411703694504</v>
      </c>
      <c r="F60" s="7" t="s">
        <v>83</v>
      </c>
      <c r="G60" s="1">
        <v>3</v>
      </c>
      <c r="H60" s="9">
        <f t="shared" si="42"/>
        <v>4.5009960154514603</v>
      </c>
      <c r="I60" s="9">
        <f t="shared" si="43"/>
        <v>277.65099601545143</v>
      </c>
      <c r="J60" s="9">
        <f t="shared" si="44"/>
        <v>3.1057695007014489E-2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0.29280995505333657</v>
      </c>
      <c r="P60" s="9">
        <f t="shared" si="47"/>
        <v>9.0940022790641489E-3</v>
      </c>
      <c r="Q60" s="12">
        <f t="shared" si="48"/>
        <v>1.7278604330221883E-3</v>
      </c>
      <c r="R60" s="9">
        <f t="shared" si="49"/>
        <v>1.8955666666666669E-2</v>
      </c>
      <c r="S60" s="13">
        <f t="shared" si="50"/>
        <v>9.1152712453031887E-2</v>
      </c>
      <c r="T60" s="2">
        <f t="shared" si="51"/>
        <v>0.01</v>
      </c>
      <c r="U60" s="14">
        <f t="shared" si="52"/>
        <v>9.1152712453031887E-4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1.2911527124530319E-2</v>
      </c>
      <c r="AR60" s="9">
        <f t="shared" si="56"/>
        <v>9.9766666666666666</v>
      </c>
      <c r="AS60" s="1">
        <f t="shared" si="57"/>
        <v>0.19</v>
      </c>
      <c r="AT60" s="1">
        <f t="shared" si="58"/>
        <v>723.33333333333337</v>
      </c>
      <c r="AU60" s="1">
        <f t="shared" si="59"/>
        <v>118612.36267856987</v>
      </c>
    </row>
    <row r="61" spans="1:48" x14ac:dyDescent="0.15">
      <c r="C61" s="7">
        <v>3</v>
      </c>
      <c r="D61" s="7">
        <f t="shared" si="60"/>
        <v>6.2868648948761798</v>
      </c>
      <c r="E61" s="10">
        <f t="shared" si="61"/>
        <v>4.5009960154514603</v>
      </c>
      <c r="F61" s="7" t="s">
        <v>83</v>
      </c>
      <c r="G61" s="1">
        <v>4</v>
      </c>
      <c r="H61" s="9">
        <f t="shared" si="42"/>
        <v>6.2868648948761798</v>
      </c>
      <c r="I61" s="9">
        <f t="shared" si="43"/>
        <v>279.43686489487618</v>
      </c>
      <c r="J61" s="9">
        <f t="shared" si="44"/>
        <v>3.8860080858817161E-2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0.38348261944093909</v>
      </c>
      <c r="P61" s="9">
        <f t="shared" si="47"/>
        <v>1.4902165599425903E-2</v>
      </c>
      <c r="Q61" s="12">
        <f t="shared" si="48"/>
        <v>2.8314114638909216E-3</v>
      </c>
      <c r="R61" s="9">
        <f t="shared" si="49"/>
        <v>1.8955666666666669E-2</v>
      </c>
      <c r="S61" s="13">
        <f t="shared" si="50"/>
        <v>0.14937018642926062</v>
      </c>
      <c r="T61" s="2">
        <f t="shared" si="51"/>
        <v>0.01</v>
      </c>
      <c r="U61" s="14">
        <f t="shared" si="52"/>
        <v>1.4937018642926063E-3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1.3493701864292607E-2</v>
      </c>
      <c r="AR61" s="9">
        <f t="shared" si="56"/>
        <v>9.9766666666666666</v>
      </c>
      <c r="AS61" s="1">
        <f t="shared" si="57"/>
        <v>0.19</v>
      </c>
      <c r="AT61" s="1">
        <f t="shared" si="58"/>
        <v>723.33333333333337</v>
      </c>
      <c r="AU61" s="1">
        <f t="shared" si="59"/>
        <v>123960.53882450338</v>
      </c>
    </row>
    <row r="62" spans="1:48" x14ac:dyDescent="0.15">
      <c r="C62" s="7">
        <v>4</v>
      </c>
      <c r="D62" s="7">
        <f t="shared" si="60"/>
        <v>8.8705823401483705</v>
      </c>
      <c r="E62" s="10">
        <f t="shared" si="61"/>
        <v>6.2868648948761798</v>
      </c>
      <c r="F62" s="7" t="s">
        <v>83</v>
      </c>
      <c r="G62" s="1">
        <v>5</v>
      </c>
      <c r="H62" s="9">
        <f t="shared" si="42"/>
        <v>8.8705823401483705</v>
      </c>
      <c r="I62" s="9">
        <f t="shared" si="43"/>
        <v>282.02058234014834</v>
      </c>
      <c r="J62" s="9">
        <f t="shared" si="44"/>
        <v>5.347381366986461E-2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0.35015143114943753</v>
      </c>
      <c r="O62" s="9">
        <f t="shared" si="62"/>
        <v>0.11819568935874231</v>
      </c>
      <c r="P62" s="9">
        <f t="shared" si="47"/>
        <v>6.3203742693505854E-3</v>
      </c>
      <c r="Q62" s="12">
        <f t="shared" si="48"/>
        <v>1.2008711111766112E-3</v>
      </c>
      <c r="R62" s="9">
        <f t="shared" si="49"/>
        <v>1.8955666666666669E-2</v>
      </c>
      <c r="S62" s="13">
        <f t="shared" si="50"/>
        <v>6.3351563007189277E-2</v>
      </c>
      <c r="T62" s="2">
        <f t="shared" si="51"/>
        <v>0.01</v>
      </c>
      <c r="U62" s="14">
        <f t="shared" si="52"/>
        <v>6.3351563007189274E-4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1.2633515630071894E-2</v>
      </c>
      <c r="AR62" s="9">
        <f t="shared" si="56"/>
        <v>9.9766666666666666</v>
      </c>
      <c r="AS62" s="1">
        <f t="shared" si="57"/>
        <v>0.19</v>
      </c>
      <c r="AT62" s="1">
        <f t="shared" si="58"/>
        <v>723.33333333333337</v>
      </c>
      <c r="AU62" s="1">
        <f t="shared" si="59"/>
        <v>116058.39676179894</v>
      </c>
    </row>
    <row r="63" spans="1:48" x14ac:dyDescent="0.15">
      <c r="C63" s="7">
        <v>5</v>
      </c>
      <c r="D63" s="7">
        <f t="shared" si="60"/>
        <v>10.334158788268899</v>
      </c>
      <c r="E63" s="10">
        <f t="shared" si="61"/>
        <v>8.8705823401483705</v>
      </c>
      <c r="F63" s="7" t="s">
        <v>85</v>
      </c>
      <c r="G63" s="1">
        <v>6</v>
      </c>
      <c r="H63" s="9">
        <f t="shared" si="42"/>
        <v>10.334158788268899</v>
      </c>
      <c r="I63" s="9">
        <f t="shared" si="43"/>
        <v>283.48415878826887</v>
      </c>
      <c r="J63" s="9">
        <f t="shared" si="44"/>
        <v>6.390763271370728E-2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0.21164198175605839</v>
      </c>
      <c r="P63" s="9">
        <f t="shared" si="47"/>
        <v>1.3525538036867317E-2</v>
      </c>
      <c r="Q63" s="12">
        <f t="shared" si="48"/>
        <v>2.56985222700479E-3</v>
      </c>
      <c r="R63" s="9">
        <f t="shared" si="49"/>
        <v>1.8955666666666669E-2</v>
      </c>
      <c r="S63" s="13">
        <f t="shared" si="50"/>
        <v>0.13557171436886717</v>
      </c>
      <c r="T63" s="2">
        <f t="shared" si="51"/>
        <v>0.01</v>
      </c>
      <c r="U63" s="14">
        <f t="shared" si="52"/>
        <v>1.3557171436886716E-3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1.3355717143688672E-2</v>
      </c>
      <c r="AR63" s="9">
        <f t="shared" si="56"/>
        <v>9.9766666666666666</v>
      </c>
      <c r="AS63" s="1">
        <f t="shared" si="57"/>
        <v>0.19</v>
      </c>
      <c r="AT63" s="1">
        <f t="shared" si="58"/>
        <v>723.33333333333337</v>
      </c>
      <c r="AU63" s="1">
        <f t="shared" si="59"/>
        <v>122692.9355761409</v>
      </c>
    </row>
    <row r="64" spans="1:48" x14ac:dyDescent="0.15">
      <c r="C64" s="7">
        <v>6</v>
      </c>
      <c r="D64" s="7">
        <f t="shared" si="60"/>
        <v>17.9445673335244</v>
      </c>
      <c r="E64" s="10">
        <f t="shared" si="61"/>
        <v>10.334158788268899</v>
      </c>
      <c r="F64" s="7" t="s">
        <v>83</v>
      </c>
      <c r="G64" s="1">
        <v>7</v>
      </c>
      <c r="H64" s="9">
        <f t="shared" si="42"/>
        <v>17.9445673335244</v>
      </c>
      <c r="I64" s="9">
        <f t="shared" si="43"/>
        <v>291.09456733352437</v>
      </c>
      <c r="J64" s="9">
        <f t="shared" si="44"/>
        <v>0.15686832518240015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0.2978831103858578</v>
      </c>
      <c r="P64" s="9">
        <f t="shared" si="47"/>
        <v>4.6728424626353543E-2</v>
      </c>
      <c r="Q64" s="12">
        <f t="shared" si="48"/>
        <v>8.8784006790071732E-3</v>
      </c>
      <c r="R64" s="9">
        <f t="shared" si="49"/>
        <v>1.8955666666666669E-2</v>
      </c>
      <c r="S64" s="13">
        <f t="shared" si="50"/>
        <v>0.46837712622472638</v>
      </c>
      <c r="T64" s="2">
        <f t="shared" si="51"/>
        <v>0.01</v>
      </c>
      <c r="U64" s="14">
        <f t="shared" si="52"/>
        <v>4.6837712622472636E-3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2.4783771262247262E-2</v>
      </c>
      <c r="AR64" s="9">
        <f t="shared" si="56"/>
        <v>9.9766666666666666</v>
      </c>
      <c r="AS64" s="1">
        <f t="shared" si="57"/>
        <v>0.19</v>
      </c>
      <c r="AT64" s="1">
        <f t="shared" si="58"/>
        <v>723.33333333333337</v>
      </c>
      <c r="AU64" s="1">
        <f t="shared" si="59"/>
        <v>227677.30239402843</v>
      </c>
    </row>
    <row r="65" spans="1:48" x14ac:dyDescent="0.15">
      <c r="C65" s="7">
        <v>7</v>
      </c>
      <c r="D65" s="7">
        <f t="shared" si="60"/>
        <v>18.256360917436101</v>
      </c>
      <c r="E65" s="10">
        <f t="shared" si="61"/>
        <v>17.9445673335244</v>
      </c>
      <c r="F65" s="7" t="s">
        <v>83</v>
      </c>
      <c r="G65" s="1">
        <v>8</v>
      </c>
      <c r="H65" s="9">
        <f t="shared" si="42"/>
        <v>18.256360917436101</v>
      </c>
      <c r="I65" s="9">
        <f t="shared" si="43"/>
        <v>291.40636091743607</v>
      </c>
      <c r="J65" s="9">
        <f t="shared" si="44"/>
        <v>0.16258416086342614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0.35092135242617095</v>
      </c>
      <c r="P65" s="9">
        <f t="shared" si="47"/>
        <v>5.7054253613267637E-2</v>
      </c>
      <c r="Q65" s="12">
        <f t="shared" si="48"/>
        <v>1.0840308186520851E-2</v>
      </c>
      <c r="R65" s="9">
        <f t="shared" si="49"/>
        <v>1.8955666666666669E-2</v>
      </c>
      <c r="S65" s="13">
        <f t="shared" si="50"/>
        <v>0.57187691560241527</v>
      </c>
      <c r="T65" s="2">
        <f t="shared" si="51"/>
        <v>0.01</v>
      </c>
      <c r="U65" s="14">
        <f t="shared" si="52"/>
        <v>5.7187691560241531E-3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2.5818769156024154E-2</v>
      </c>
      <c r="AR65" s="9">
        <f t="shared" si="56"/>
        <v>9.9766666666666666</v>
      </c>
      <c r="AS65" s="1">
        <f t="shared" si="57"/>
        <v>0.19</v>
      </c>
      <c r="AT65" s="1">
        <f t="shared" si="58"/>
        <v>723.33333333333337</v>
      </c>
      <c r="AU65" s="1">
        <f t="shared" si="59"/>
        <v>237185.36014460892</v>
      </c>
    </row>
    <row r="66" spans="1:48" x14ac:dyDescent="0.15">
      <c r="C66" s="7">
        <v>8</v>
      </c>
      <c r="D66" s="7">
        <f t="shared" si="60"/>
        <v>17.853639299161099</v>
      </c>
      <c r="E66" s="10">
        <f t="shared" si="61"/>
        <v>18.256360917436101</v>
      </c>
      <c r="F66" s="7" t="s">
        <v>83</v>
      </c>
      <c r="G66" s="1">
        <v>9</v>
      </c>
      <c r="H66" s="9">
        <f t="shared" si="42"/>
        <v>17.853639299161099</v>
      </c>
      <c r="I66" s="9">
        <f t="shared" si="43"/>
        <v>291.00363929916108</v>
      </c>
      <c r="J66" s="9">
        <f t="shared" si="44"/>
        <v>0.15523734472931441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0.39363376547956996</v>
      </c>
      <c r="P66" s="9">
        <f t="shared" si="47"/>
        <v>6.1106660548850104E-2</v>
      </c>
      <c r="Q66" s="12">
        <f t="shared" si="48"/>
        <v>1.1610265504281519E-2</v>
      </c>
      <c r="R66" s="9">
        <f t="shared" si="49"/>
        <v>1.8955666666666669E-2</v>
      </c>
      <c r="S66" s="13">
        <f t="shared" si="50"/>
        <v>0.61249576226712421</v>
      </c>
      <c r="T66" s="2">
        <f t="shared" si="51"/>
        <v>0.01</v>
      </c>
      <c r="U66" s="14">
        <f t="shared" si="52"/>
        <v>6.1249576226712421E-3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2.6224957622671241E-2</v>
      </c>
      <c r="AR66" s="9">
        <f t="shared" si="56"/>
        <v>9.9766666666666666</v>
      </c>
      <c r="AS66" s="1">
        <f t="shared" si="57"/>
        <v>0.19</v>
      </c>
      <c r="AT66" s="1">
        <f t="shared" si="58"/>
        <v>723.33333333333337</v>
      </c>
      <c r="AU66" s="1">
        <f t="shared" si="59"/>
        <v>240916.82995891635</v>
      </c>
    </row>
    <row r="67" spans="1:48" x14ac:dyDescent="0.15">
      <c r="C67" s="7">
        <v>9</v>
      </c>
      <c r="D67" s="7">
        <f t="shared" si="60"/>
        <v>13.4027113106584</v>
      </c>
      <c r="E67" s="10">
        <f t="shared" si="61"/>
        <v>17.853639299161099</v>
      </c>
      <c r="F67" s="7" t="s">
        <v>83</v>
      </c>
      <c r="G67" s="1">
        <v>10</v>
      </c>
      <c r="H67" s="9">
        <f t="shared" si="42"/>
        <v>13.4027113106584</v>
      </c>
      <c r="I67" s="9">
        <f t="shared" si="43"/>
        <v>286.55271131065837</v>
      </c>
      <c r="J67" s="9">
        <f t="shared" si="44"/>
        <v>9.2318303814284561E-2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0.43229377159738652</v>
      </c>
      <c r="P67" s="9">
        <f t="shared" si="47"/>
        <v>3.9908627743350467E-2</v>
      </c>
      <c r="Q67" s="12">
        <f t="shared" si="48"/>
        <v>7.5826392712365891E-3</v>
      </c>
      <c r="R67" s="9">
        <f t="shared" si="49"/>
        <v>1.8955666666666669E-2</v>
      </c>
      <c r="S67" s="13">
        <f t="shared" si="50"/>
        <v>0.40001965663231337</v>
      </c>
      <c r="T67" s="2">
        <f t="shared" si="51"/>
        <v>0.01</v>
      </c>
      <c r="U67" s="14">
        <f t="shared" si="52"/>
        <v>4.0001965663231335E-3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2.4100196566323132E-2</v>
      </c>
      <c r="AR67" s="9">
        <f t="shared" si="56"/>
        <v>9.9766666666666666</v>
      </c>
      <c r="AS67" s="1">
        <f t="shared" si="57"/>
        <v>0.19</v>
      </c>
      <c r="AT67" s="1">
        <f t="shared" si="58"/>
        <v>723.33333333333337</v>
      </c>
      <c r="AU67" s="1">
        <f t="shared" si="59"/>
        <v>221397.61069150292</v>
      </c>
    </row>
    <row r="68" spans="1:48" x14ac:dyDescent="0.15">
      <c r="C68" s="7">
        <v>10</v>
      </c>
      <c r="D68" s="7">
        <f t="shared" si="60"/>
        <v>10.315213328119899</v>
      </c>
      <c r="E68" s="10">
        <f t="shared" si="61"/>
        <v>13.4027113106584</v>
      </c>
      <c r="F68" s="7" t="s">
        <v>83</v>
      </c>
      <c r="G68" s="1">
        <v>11</v>
      </c>
      <c r="H68" s="9">
        <f t="shared" si="42"/>
        <v>10.315213328119899</v>
      </c>
      <c r="I68" s="9">
        <f t="shared" si="43"/>
        <v>283.46521332811989</v>
      </c>
      <c r="J68" s="9">
        <f t="shared" si="44"/>
        <v>6.3761095913462296E-2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0.37276588666133426</v>
      </c>
      <c r="O68" s="9">
        <f t="shared" si="62"/>
        <v>0.11938592385936853</v>
      </c>
      <c r="P68" s="9">
        <f t="shared" si="47"/>
        <v>7.6121773419145031E-3</v>
      </c>
      <c r="Q68" s="12">
        <f t="shared" si="48"/>
        <v>1.4463136949637557E-3</v>
      </c>
      <c r="R68" s="9">
        <f t="shared" si="49"/>
        <v>1.8955666666666669E-2</v>
      </c>
      <c r="S68" s="13">
        <f t="shared" si="50"/>
        <v>7.629980630051289E-2</v>
      </c>
      <c r="T68" s="2">
        <f t="shared" si="51"/>
        <v>0.01</v>
      </c>
      <c r="U68" s="14">
        <f t="shared" si="52"/>
        <v>7.6299806300512887E-4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1.276299806300513E-2</v>
      </c>
      <c r="AR68" s="9">
        <f t="shared" si="56"/>
        <v>9.9766666666666666</v>
      </c>
      <c r="AS68" s="1">
        <f t="shared" si="57"/>
        <v>0.19</v>
      </c>
      <c r="AT68" s="1">
        <f t="shared" si="58"/>
        <v>723.33333333333337</v>
      </c>
      <c r="AU68" s="1">
        <f t="shared" si="59"/>
        <v>117247.89333702603</v>
      </c>
    </row>
    <row r="69" spans="1:48" x14ac:dyDescent="0.15">
      <c r="C69" s="7">
        <v>11</v>
      </c>
      <c r="D69" s="7">
        <f t="shared" si="60"/>
        <v>4.4635358089489898</v>
      </c>
      <c r="E69" s="10">
        <f t="shared" si="61"/>
        <v>10.315213328119899</v>
      </c>
      <c r="F69" s="7" t="s">
        <v>85</v>
      </c>
      <c r="G69" s="1">
        <v>12</v>
      </c>
      <c r="H69" s="9">
        <f t="shared" si="42"/>
        <v>4.4635358089489898</v>
      </c>
      <c r="I69" s="9">
        <f t="shared" si="43"/>
        <v>277.613535808949</v>
      </c>
      <c r="J69" s="9">
        <f t="shared" si="44"/>
        <v>3.0911076720235992E-2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0.2115404131841207</v>
      </c>
      <c r="P69" s="9">
        <f t="shared" si="47"/>
        <v>6.5389419413647764E-3</v>
      </c>
      <c r="Q69" s="12">
        <f t="shared" si="48"/>
        <v>1.2423989688593075E-3</v>
      </c>
      <c r="R69" s="9">
        <f t="shared" si="49"/>
        <v>1.8955666666666669E-2</v>
      </c>
      <c r="S69" s="13">
        <f t="shared" si="50"/>
        <v>6.5542351567304799E-2</v>
      </c>
      <c r="T69" s="2">
        <f t="shared" si="51"/>
        <v>0.01</v>
      </c>
      <c r="U69" s="14">
        <f t="shared" si="52"/>
        <v>6.5542351567304802E-4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1.2655423515673048E-2</v>
      </c>
      <c r="AR69" s="9">
        <f t="shared" si="56"/>
        <v>9.9766666666666666</v>
      </c>
      <c r="AS69" s="1">
        <f t="shared" si="57"/>
        <v>0.19</v>
      </c>
      <c r="AT69" s="1">
        <f t="shared" si="58"/>
        <v>723.33333333333337</v>
      </c>
      <c r="AU69" s="1">
        <f t="shared" si="59"/>
        <v>116259.6546027485</v>
      </c>
      <c r="AV69" s="1">
        <f>SUM(AU58:AU69)</f>
        <v>1868462.0901235486</v>
      </c>
    </row>
    <row r="70" spans="1:48" x14ac:dyDescent="0.15">
      <c r="C70" s="7">
        <v>12</v>
      </c>
      <c r="D70" s="7">
        <f t="shared" si="60"/>
        <v>3.9195514885753999</v>
      </c>
      <c r="E70" s="10">
        <f t="shared" si="61"/>
        <v>4.4635358089489898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3.6909852748709699</v>
      </c>
      <c r="E73" s="7"/>
      <c r="F73" s="7"/>
      <c r="G73" s="1">
        <v>1</v>
      </c>
      <c r="H73" s="9">
        <f t="shared" ref="H73:H84" si="63">E74</f>
        <v>3.6909852748709699</v>
      </c>
      <c r="I73" s="9">
        <f t="shared" ref="I73:I84" si="64">H73+273.15</f>
        <v>276.84098527487095</v>
      </c>
      <c r="J73" s="9">
        <f t="shared" ref="J73:J84" si="65">EXP(($C$15*(I73-$C$13))/($C$16*I73*$C$13))</f>
        <v>2.8028998094348386E-2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3.0691752913311488E-3</v>
      </c>
      <c r="Q73" s="12">
        <f t="shared" ref="Q73:Q84" si="69">P73*$B$75</f>
        <v>5.5245155243960678E-4</v>
      </c>
      <c r="R73" s="9">
        <f t="shared" ref="R73:R84" si="70">L73*$B$75</f>
        <v>1.9710000000000002E-2</v>
      </c>
      <c r="S73" s="13">
        <f t="shared" ref="S73:S84" si="71">Q73/R73</f>
        <v>2.802899809434839E-2</v>
      </c>
      <c r="T73" s="2">
        <f t="shared" ref="T73:T84" si="72">$B$74/100</f>
        <v>0.01</v>
      </c>
      <c r="U73" s="14">
        <f t="shared" ref="U73:U84" si="73">S73*T73</f>
        <v>2.8028998094348391E-4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1.2880289980943484E-2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445.83333333333331</v>
      </c>
      <c r="AU73" s="1">
        <f t="shared" ref="AU73:AU84" si="80">AT73*10000*AS73*0.67*AR73*AQ73</f>
        <v>75833.238574766481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0.57228411703694504</v>
      </c>
      <c r="E74" s="10">
        <f t="shared" ref="E74:E85" si="82">D73</f>
        <v>3.6909852748709699</v>
      </c>
      <c r="F74" s="7" t="s">
        <v>83</v>
      </c>
      <c r="G74" s="1">
        <v>2</v>
      </c>
      <c r="H74" s="9">
        <f t="shared" si="63"/>
        <v>0.57228411703694504</v>
      </c>
      <c r="I74" s="9">
        <f t="shared" si="64"/>
        <v>273.72228411703691</v>
      </c>
      <c r="J74" s="9">
        <f t="shared" si="65"/>
        <v>1.8774738518919868E-2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0.21593082470866887</v>
      </c>
      <c r="P74" s="9">
        <f t="shared" si="68"/>
        <v>4.0540447720799795E-3</v>
      </c>
      <c r="Q74" s="12">
        <f t="shared" si="69"/>
        <v>7.2972805897439624E-4</v>
      </c>
      <c r="R74" s="9">
        <f t="shared" si="70"/>
        <v>1.9710000000000002E-2</v>
      </c>
      <c r="S74" s="13">
        <f t="shared" si="71"/>
        <v>3.7023239927671037E-2</v>
      </c>
      <c r="T74" s="2">
        <f t="shared" si="72"/>
        <v>0.01</v>
      </c>
      <c r="U74" s="14">
        <f t="shared" si="73"/>
        <v>3.702323992767104E-4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1.2970232399276711E-2</v>
      </c>
      <c r="AR74" s="9">
        <f t="shared" si="77"/>
        <v>10.950000000000001</v>
      </c>
      <c r="AS74" s="1">
        <f t="shared" si="78"/>
        <v>0.18</v>
      </c>
      <c r="AT74" s="1">
        <f t="shared" si="79"/>
        <v>445.83333333333331</v>
      </c>
      <c r="AU74" s="1">
        <f t="shared" si="80"/>
        <v>76362.778272828116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4.5009960154514603</v>
      </c>
      <c r="E75" s="10">
        <f t="shared" si="82"/>
        <v>0.57228411703694504</v>
      </c>
      <c r="F75" s="7" t="s">
        <v>83</v>
      </c>
      <c r="G75" s="1">
        <v>3</v>
      </c>
      <c r="H75" s="9">
        <f t="shared" si="63"/>
        <v>4.5009960154514603</v>
      </c>
      <c r="I75" s="9">
        <f t="shared" si="64"/>
        <v>277.65099601545143</v>
      </c>
      <c r="J75" s="9">
        <f t="shared" si="65"/>
        <v>3.1057695007014489E-2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0.32137677993658892</v>
      </c>
      <c r="P75" s="9">
        <f t="shared" si="68"/>
        <v>9.9812220136069919E-3</v>
      </c>
      <c r="Q75" s="12">
        <f t="shared" si="69"/>
        <v>1.7966199624492585E-3</v>
      </c>
      <c r="R75" s="9">
        <f t="shared" si="70"/>
        <v>1.9710000000000002E-2</v>
      </c>
      <c r="S75" s="13">
        <f t="shared" si="71"/>
        <v>9.1152712453031873E-2</v>
      </c>
      <c r="T75" s="2">
        <f t="shared" si="72"/>
        <v>0.01</v>
      </c>
      <c r="U75" s="14">
        <f t="shared" si="73"/>
        <v>9.1152712453031876E-4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1.3511527124530319E-2</v>
      </c>
      <c r="AR75" s="9">
        <f t="shared" si="77"/>
        <v>10.950000000000001</v>
      </c>
      <c r="AS75" s="1">
        <f t="shared" si="78"/>
        <v>0.18</v>
      </c>
      <c r="AT75" s="1">
        <f t="shared" si="79"/>
        <v>445.83333333333331</v>
      </c>
      <c r="AU75" s="1">
        <f t="shared" si="80"/>
        <v>79549.673296166147</v>
      </c>
    </row>
    <row r="76" spans="1:48" x14ac:dyDescent="0.15">
      <c r="C76" s="7">
        <v>3</v>
      </c>
      <c r="D76" s="7">
        <f t="shared" si="81"/>
        <v>6.2868648948761798</v>
      </c>
      <c r="E76" s="10">
        <f t="shared" si="82"/>
        <v>4.5009960154514603</v>
      </c>
      <c r="F76" s="7" t="s">
        <v>83</v>
      </c>
      <c r="G76" s="1">
        <v>4</v>
      </c>
      <c r="H76" s="9">
        <f t="shared" si="63"/>
        <v>6.2868648948761798</v>
      </c>
      <c r="I76" s="9">
        <f t="shared" si="64"/>
        <v>279.43686489487618</v>
      </c>
      <c r="J76" s="9">
        <f t="shared" si="65"/>
        <v>3.8860080858817161E-2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0.42089555792298189</v>
      </c>
      <c r="P76" s="9">
        <f t="shared" si="68"/>
        <v>1.6356035414004037E-2</v>
      </c>
      <c r="Q76" s="12">
        <f t="shared" si="69"/>
        <v>2.9440863745207268E-3</v>
      </c>
      <c r="R76" s="9">
        <f t="shared" si="70"/>
        <v>1.9710000000000002E-2</v>
      </c>
      <c r="S76" s="13">
        <f t="shared" si="71"/>
        <v>0.14937018642926062</v>
      </c>
      <c r="T76" s="2">
        <f t="shared" si="72"/>
        <v>0.01</v>
      </c>
      <c r="U76" s="14">
        <f t="shared" si="73"/>
        <v>1.4937018642926063E-3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1.4093701864292606E-2</v>
      </c>
      <c r="AR76" s="9">
        <f t="shared" si="77"/>
        <v>10.950000000000001</v>
      </c>
      <c r="AS76" s="1">
        <f t="shared" si="78"/>
        <v>0.18</v>
      </c>
      <c r="AT76" s="1">
        <f t="shared" si="79"/>
        <v>445.83333333333331</v>
      </c>
      <c r="AU76" s="1">
        <f t="shared" si="80"/>
        <v>82977.251091224636</v>
      </c>
    </row>
    <row r="77" spans="1:48" x14ac:dyDescent="0.15">
      <c r="C77" s="7">
        <v>4</v>
      </c>
      <c r="D77" s="7">
        <f t="shared" si="81"/>
        <v>8.8705823401483705</v>
      </c>
      <c r="E77" s="10">
        <f t="shared" si="82"/>
        <v>6.2868648948761798</v>
      </c>
      <c r="F77" s="7" t="s">
        <v>83</v>
      </c>
      <c r="G77" s="1">
        <v>5</v>
      </c>
      <c r="H77" s="9">
        <f t="shared" si="63"/>
        <v>8.8705823401483705</v>
      </c>
      <c r="I77" s="9">
        <f t="shared" si="64"/>
        <v>282.02058234014834</v>
      </c>
      <c r="J77" s="9">
        <f t="shared" si="65"/>
        <v>5.347381366986461E-2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0.38431254638352896</v>
      </c>
      <c r="O77" s="9">
        <f t="shared" si="83"/>
        <v>0.12972697612544892</v>
      </c>
      <c r="P77" s="9">
        <f t="shared" si="68"/>
        <v>6.9369961492872301E-3</v>
      </c>
      <c r="Q77" s="12">
        <f t="shared" si="69"/>
        <v>1.2486593068717013E-3</v>
      </c>
      <c r="R77" s="9">
        <f t="shared" si="70"/>
        <v>1.9710000000000002E-2</v>
      </c>
      <c r="S77" s="13">
        <f t="shared" si="71"/>
        <v>6.3351563007189304E-2</v>
      </c>
      <c r="T77" s="2">
        <f t="shared" si="72"/>
        <v>0.01</v>
      </c>
      <c r="U77" s="14">
        <f t="shared" si="73"/>
        <v>6.3351563007189307E-4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1.3233515630071893E-2</v>
      </c>
      <c r="AR77" s="9">
        <f t="shared" si="77"/>
        <v>10.950000000000001</v>
      </c>
      <c r="AS77" s="1">
        <f t="shared" si="78"/>
        <v>0.18</v>
      </c>
      <c r="AT77" s="1">
        <f t="shared" si="79"/>
        <v>445.83333333333331</v>
      </c>
      <c r="AU77" s="1">
        <f t="shared" si="80"/>
        <v>77912.869154568019</v>
      </c>
    </row>
    <row r="78" spans="1:48" x14ac:dyDescent="0.15">
      <c r="C78" s="7">
        <v>5</v>
      </c>
      <c r="D78" s="7">
        <f t="shared" si="81"/>
        <v>10.334158788268899</v>
      </c>
      <c r="E78" s="10">
        <f t="shared" si="82"/>
        <v>8.8705823401483705</v>
      </c>
      <c r="F78" s="7" t="s">
        <v>85</v>
      </c>
      <c r="G78" s="1">
        <v>6</v>
      </c>
      <c r="H78" s="9">
        <f t="shared" si="63"/>
        <v>10.334158788268899</v>
      </c>
      <c r="I78" s="9">
        <f t="shared" si="64"/>
        <v>283.48415878826887</v>
      </c>
      <c r="J78" s="9">
        <f t="shared" si="65"/>
        <v>6.390763271370728E-2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0.23228997997616171</v>
      </c>
      <c r="P78" s="9">
        <f t="shared" si="68"/>
        <v>1.4845102723390961E-2</v>
      </c>
      <c r="Q78" s="12">
        <f t="shared" si="69"/>
        <v>2.672118490210373E-3</v>
      </c>
      <c r="R78" s="9">
        <f t="shared" si="70"/>
        <v>1.9710000000000002E-2</v>
      </c>
      <c r="S78" s="13">
        <f t="shared" si="71"/>
        <v>0.1355717143688672</v>
      </c>
      <c r="T78" s="2">
        <f t="shared" si="72"/>
        <v>0.01</v>
      </c>
      <c r="U78" s="14">
        <f t="shared" si="73"/>
        <v>1.3557171436886721E-3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1.3955717143688671E-2</v>
      </c>
      <c r="AR78" s="9">
        <f t="shared" si="77"/>
        <v>10.950000000000001</v>
      </c>
      <c r="AS78" s="1">
        <f t="shared" si="78"/>
        <v>0.18</v>
      </c>
      <c r="AT78" s="1">
        <f t="shared" si="79"/>
        <v>445.83333333333331</v>
      </c>
      <c r="AU78" s="1">
        <f t="shared" si="80"/>
        <v>82164.86035679924</v>
      </c>
    </row>
    <row r="79" spans="1:48" x14ac:dyDescent="0.15">
      <c r="C79" s="7">
        <v>6</v>
      </c>
      <c r="D79" s="7">
        <f t="shared" si="81"/>
        <v>17.9445673335244</v>
      </c>
      <c r="E79" s="10">
        <f t="shared" si="82"/>
        <v>10.334158788268899</v>
      </c>
      <c r="F79" s="7" t="s">
        <v>83</v>
      </c>
      <c r="G79" s="1">
        <v>7</v>
      </c>
      <c r="H79" s="9">
        <f t="shared" si="63"/>
        <v>17.9445673335244</v>
      </c>
      <c r="I79" s="9">
        <f t="shared" si="64"/>
        <v>291.09456733352437</v>
      </c>
      <c r="J79" s="9">
        <f t="shared" si="65"/>
        <v>0.15686832518240015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0.32694487725277077</v>
      </c>
      <c r="P79" s="9">
        <f t="shared" si="68"/>
        <v>5.128729532160755E-2</v>
      </c>
      <c r="Q79" s="12">
        <f t="shared" si="69"/>
        <v>9.2317131578893586E-3</v>
      </c>
      <c r="R79" s="9">
        <f t="shared" si="70"/>
        <v>1.9710000000000002E-2</v>
      </c>
      <c r="S79" s="13">
        <f t="shared" si="71"/>
        <v>0.46837712622472644</v>
      </c>
      <c r="T79" s="2">
        <f t="shared" si="72"/>
        <v>0.01</v>
      </c>
      <c r="U79" s="14">
        <f t="shared" si="73"/>
        <v>4.6837712622472645E-3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2.6283771262247266E-2</v>
      </c>
      <c r="AR79" s="9">
        <f t="shared" si="77"/>
        <v>10.950000000000001</v>
      </c>
      <c r="AS79" s="1">
        <f t="shared" si="78"/>
        <v>0.18</v>
      </c>
      <c r="AT79" s="1">
        <f t="shared" si="79"/>
        <v>445.83333333333331</v>
      </c>
      <c r="AU79" s="1">
        <f t="shared" si="80"/>
        <v>154746.78751204538</v>
      </c>
    </row>
    <row r="80" spans="1:48" x14ac:dyDescent="0.15">
      <c r="C80" s="7">
        <v>7</v>
      </c>
      <c r="D80" s="7">
        <f t="shared" si="81"/>
        <v>18.256360917436101</v>
      </c>
      <c r="E80" s="10">
        <f t="shared" si="82"/>
        <v>17.9445673335244</v>
      </c>
      <c r="F80" s="7" t="s">
        <v>83</v>
      </c>
      <c r="G80" s="1">
        <v>8</v>
      </c>
      <c r="H80" s="9">
        <f t="shared" si="63"/>
        <v>18.256360917436101</v>
      </c>
      <c r="I80" s="9">
        <f t="shared" si="64"/>
        <v>291.40636091743607</v>
      </c>
      <c r="J80" s="9">
        <f t="shared" si="65"/>
        <v>0.16258416086342614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0.38515758193116328</v>
      </c>
      <c r="P80" s="9">
        <f t="shared" si="68"/>
        <v>6.2620522258464484E-2</v>
      </c>
      <c r="Q80" s="12">
        <f t="shared" si="69"/>
        <v>1.1271694006523607E-2</v>
      </c>
      <c r="R80" s="9">
        <f t="shared" si="70"/>
        <v>1.9710000000000002E-2</v>
      </c>
      <c r="S80" s="13">
        <f t="shared" si="71"/>
        <v>0.57187691560241527</v>
      </c>
      <c r="T80" s="2">
        <f t="shared" si="72"/>
        <v>0.01</v>
      </c>
      <c r="U80" s="14">
        <f t="shared" si="73"/>
        <v>5.7187691560241531E-3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2.7318769156024155E-2</v>
      </c>
      <c r="AR80" s="9">
        <f t="shared" si="77"/>
        <v>10.950000000000001</v>
      </c>
      <c r="AS80" s="1">
        <f t="shared" si="78"/>
        <v>0.18</v>
      </c>
      <c r="AT80" s="1">
        <f t="shared" si="79"/>
        <v>445.83333333333331</v>
      </c>
      <c r="AU80" s="1">
        <f t="shared" si="80"/>
        <v>160840.38030531994</v>
      </c>
    </row>
    <row r="81" spans="1:48" x14ac:dyDescent="0.15">
      <c r="C81" s="7">
        <v>8</v>
      </c>
      <c r="D81" s="7">
        <f t="shared" si="81"/>
        <v>17.853639299161099</v>
      </c>
      <c r="E81" s="10">
        <f t="shared" si="82"/>
        <v>18.256360917436101</v>
      </c>
      <c r="F81" s="7" t="s">
        <v>83</v>
      </c>
      <c r="G81" s="1">
        <v>9</v>
      </c>
      <c r="H81" s="9">
        <f t="shared" si="63"/>
        <v>17.853639299161099</v>
      </c>
      <c r="I81" s="9">
        <f t="shared" si="64"/>
        <v>291.00363929916108</v>
      </c>
      <c r="J81" s="9">
        <f t="shared" si="65"/>
        <v>0.15523734472931441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0.43203705967269879</v>
      </c>
      <c r="P81" s="9">
        <f t="shared" si="68"/>
        <v>6.7068285968250124E-2</v>
      </c>
      <c r="Q81" s="12">
        <f t="shared" si="69"/>
        <v>1.2072291474285022E-2</v>
      </c>
      <c r="R81" s="9">
        <f t="shared" si="70"/>
        <v>1.9710000000000002E-2</v>
      </c>
      <c r="S81" s="13">
        <f t="shared" si="71"/>
        <v>0.61249576226712432</v>
      </c>
      <c r="T81" s="2">
        <f t="shared" si="72"/>
        <v>0.01</v>
      </c>
      <c r="U81" s="14">
        <f t="shared" si="73"/>
        <v>6.124957622671243E-3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2.7724957622671242E-2</v>
      </c>
      <c r="AR81" s="9">
        <f t="shared" si="77"/>
        <v>10.950000000000001</v>
      </c>
      <c r="AS81" s="1">
        <f t="shared" si="78"/>
        <v>0.18</v>
      </c>
      <c r="AT81" s="1">
        <f t="shared" si="79"/>
        <v>445.83333333333331</v>
      </c>
      <c r="AU81" s="1">
        <f t="shared" si="80"/>
        <v>163231.83165797891</v>
      </c>
    </row>
    <row r="82" spans="1:48" x14ac:dyDescent="0.15">
      <c r="C82" s="7">
        <v>9</v>
      </c>
      <c r="D82" s="7">
        <f t="shared" si="81"/>
        <v>13.4027113106584</v>
      </c>
      <c r="E82" s="10">
        <f t="shared" si="82"/>
        <v>17.853639299161099</v>
      </c>
      <c r="F82" s="7" t="s">
        <v>83</v>
      </c>
      <c r="G82" s="1">
        <v>10</v>
      </c>
      <c r="H82" s="9">
        <f t="shared" si="63"/>
        <v>13.4027113106584</v>
      </c>
      <c r="I82" s="9">
        <f t="shared" si="64"/>
        <v>286.55271131065837</v>
      </c>
      <c r="J82" s="9">
        <f t="shared" si="65"/>
        <v>9.2318303814284561E-2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0.47446877370444873</v>
      </c>
      <c r="P82" s="9">
        <f t="shared" si="68"/>
        <v>4.3802152401238324E-2</v>
      </c>
      <c r="Q82" s="12">
        <f t="shared" si="69"/>
        <v>7.8843874322228977E-3</v>
      </c>
      <c r="R82" s="9">
        <f t="shared" si="70"/>
        <v>1.9710000000000002E-2</v>
      </c>
      <c r="S82" s="13">
        <f t="shared" si="71"/>
        <v>0.40001965663231337</v>
      </c>
      <c r="T82" s="2">
        <f t="shared" si="72"/>
        <v>0.01</v>
      </c>
      <c r="U82" s="14">
        <f t="shared" si="73"/>
        <v>4.0001965663231335E-3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2.5600196566323133E-2</v>
      </c>
      <c r="AR82" s="9">
        <f t="shared" si="77"/>
        <v>10.950000000000001</v>
      </c>
      <c r="AS82" s="1">
        <f t="shared" si="78"/>
        <v>0.18</v>
      </c>
      <c r="AT82" s="1">
        <f t="shared" si="79"/>
        <v>445.83333333333331</v>
      </c>
      <c r="AU82" s="1">
        <f t="shared" si="80"/>
        <v>150722.21329233583</v>
      </c>
    </row>
    <row r="83" spans="1:48" x14ac:dyDescent="0.15">
      <c r="C83" s="7">
        <v>10</v>
      </c>
      <c r="D83" s="7">
        <f t="shared" si="81"/>
        <v>10.315213328119899</v>
      </c>
      <c r="E83" s="10">
        <f t="shared" si="82"/>
        <v>13.4027113106584</v>
      </c>
      <c r="F83" s="7" t="s">
        <v>83</v>
      </c>
      <c r="G83" s="1">
        <v>11</v>
      </c>
      <c r="H83" s="9">
        <f t="shared" si="63"/>
        <v>10.315213328119899</v>
      </c>
      <c r="I83" s="9">
        <f t="shared" si="64"/>
        <v>283.46521332811989</v>
      </c>
      <c r="J83" s="9">
        <f t="shared" si="65"/>
        <v>6.3761095913462296E-2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0.4091332902380499</v>
      </c>
      <c r="O83" s="9">
        <f t="shared" si="83"/>
        <v>0.13103333106516057</v>
      </c>
      <c r="P83" s="9">
        <f t="shared" si="68"/>
        <v>8.3548287899061612E-3</v>
      </c>
      <c r="Q83" s="12">
        <f t="shared" si="69"/>
        <v>1.503869182183109E-3</v>
      </c>
      <c r="R83" s="9">
        <f t="shared" si="70"/>
        <v>1.9710000000000002E-2</v>
      </c>
      <c r="S83" s="13">
        <f t="shared" si="71"/>
        <v>7.6299806300512876E-2</v>
      </c>
      <c r="T83" s="2">
        <f t="shared" si="72"/>
        <v>0.01</v>
      </c>
      <c r="U83" s="14">
        <f t="shared" si="73"/>
        <v>7.6299806300512876E-4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1.3362998063005128E-2</v>
      </c>
      <c r="AR83" s="9">
        <f t="shared" si="77"/>
        <v>10.950000000000001</v>
      </c>
      <c r="AS83" s="1">
        <f t="shared" si="78"/>
        <v>0.18</v>
      </c>
      <c r="AT83" s="1">
        <f t="shared" si="79"/>
        <v>445.83333333333331</v>
      </c>
      <c r="AU83" s="1">
        <f t="shared" si="80"/>
        <v>78675.202319612799</v>
      </c>
    </row>
    <row r="84" spans="1:48" x14ac:dyDescent="0.15">
      <c r="C84" s="7">
        <v>11</v>
      </c>
      <c r="D84" s="7">
        <f t="shared" si="81"/>
        <v>4.4635358089489898</v>
      </c>
      <c r="E84" s="10">
        <f t="shared" si="82"/>
        <v>10.315213328119899</v>
      </c>
      <c r="F84" s="7" t="s">
        <v>85</v>
      </c>
      <c r="G84" s="1">
        <v>12</v>
      </c>
      <c r="H84" s="9">
        <f t="shared" si="63"/>
        <v>4.4635358089489898</v>
      </c>
      <c r="I84" s="9">
        <f t="shared" si="64"/>
        <v>277.613535808949</v>
      </c>
      <c r="J84" s="9">
        <f t="shared" si="65"/>
        <v>3.0911076720235992E-2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0.23217850227525444</v>
      </c>
      <c r="P84" s="9">
        <f t="shared" si="68"/>
        <v>7.176887496619877E-3</v>
      </c>
      <c r="Q84" s="12">
        <f t="shared" si="69"/>
        <v>1.2918397493915778E-3</v>
      </c>
      <c r="R84" s="9">
        <f t="shared" si="70"/>
        <v>1.9710000000000002E-2</v>
      </c>
      <c r="S84" s="13">
        <f t="shared" si="71"/>
        <v>6.5542351567304799E-2</v>
      </c>
      <c r="T84" s="2">
        <f t="shared" si="72"/>
        <v>0.01</v>
      </c>
      <c r="U84" s="14">
        <f t="shared" si="73"/>
        <v>6.5542351567304802E-4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1.3255423515673048E-2</v>
      </c>
      <c r="AR84" s="9">
        <f t="shared" si="77"/>
        <v>10.950000000000001</v>
      </c>
      <c r="AS84" s="1">
        <f t="shared" si="78"/>
        <v>0.18</v>
      </c>
      <c r="AT84" s="1">
        <f t="shared" si="79"/>
        <v>445.83333333333331</v>
      </c>
      <c r="AU84" s="1">
        <f t="shared" si="80"/>
        <v>78041.852734745102</v>
      </c>
      <c r="AV84" s="1">
        <f>SUM(AU73:AU84)</f>
        <v>1261058.9385683904</v>
      </c>
    </row>
    <row r="85" spans="1:48" x14ac:dyDescent="0.15">
      <c r="C85" s="7">
        <v>12</v>
      </c>
      <c r="D85" s="7">
        <f t="shared" si="81"/>
        <v>3.9195514885753999</v>
      </c>
      <c r="E85" s="10">
        <f t="shared" si="82"/>
        <v>4.4635358089489898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3.6909852748709699</v>
      </c>
      <c r="E89" s="7"/>
      <c r="F89" s="7"/>
      <c r="G89" s="1">
        <v>1</v>
      </c>
      <c r="H89" s="9">
        <f t="shared" ref="H89:H100" si="84">E90</f>
        <v>3.6909852748709699</v>
      </c>
      <c r="I89" s="9">
        <f t="shared" ref="I89:I100" si="85">H89+273.15</f>
        <v>276.84098527487095</v>
      </c>
      <c r="J89" s="9">
        <f t="shared" ref="J89:J100" si="86">EXP(($C$15*(I89-$C$13))/($C$16*I89*$C$13))</f>
        <v>2.8028998094348386E-2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0.14870154286499412</v>
      </c>
      <c r="Q89" s="12">
        <f t="shared" ref="Q89:Q100" si="90">P89*$B$91</f>
        <v>6.691569428924736E-2</v>
      </c>
      <c r="R89" s="9">
        <f t="shared" ref="R89:R100" si="91">L89*$B$91</f>
        <v>2.3873737500000001</v>
      </c>
      <c r="S89" s="13">
        <f t="shared" ref="S89:S100" si="92">Q89/R89</f>
        <v>2.8028998094348386E-2</v>
      </c>
      <c r="T89" s="2">
        <f t="shared" ref="T89:T100" si="93">$B$90/100</f>
        <v>0.51</v>
      </c>
      <c r="U89" s="14">
        <f t="shared" ref="U89:U100" si="94">S89*T89</f>
        <v>1.4294789028117677E-2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3.4646878891977477E-2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7003.333333333333</v>
      </c>
      <c r="AN89" s="1">
        <f t="shared" ref="AN89:AN100" si="99">AM89*10000*AK89*AJ89</f>
        <v>25241004.842421487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0.57228411703694504</v>
      </c>
      <c r="E90" s="10">
        <f t="shared" ref="E90:E101" si="101">D89</f>
        <v>3.6909852748709699</v>
      </c>
      <c r="F90" s="7" t="s">
        <v>83</v>
      </c>
      <c r="G90" s="1">
        <v>2</v>
      </c>
      <c r="H90" s="9">
        <f t="shared" si="84"/>
        <v>0.57228411703694504</v>
      </c>
      <c r="I90" s="9">
        <f t="shared" si="85"/>
        <v>273.72228411703691</v>
      </c>
      <c r="J90" s="9">
        <f t="shared" si="86"/>
        <v>1.8774738518919868E-2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10.461848457135005</v>
      </c>
      <c r="P90" s="9">
        <f t="shared" si="89"/>
        <v>0.19641846920727499</v>
      </c>
      <c r="Q90" s="12">
        <f t="shared" si="90"/>
        <v>8.8388311143273751E-2</v>
      </c>
      <c r="R90" s="9">
        <f t="shared" si="91"/>
        <v>2.3873737500000001</v>
      </c>
      <c r="S90" s="13">
        <f t="shared" si="92"/>
        <v>3.7023239927671044E-2</v>
      </c>
      <c r="T90" s="2">
        <f t="shared" si="93"/>
        <v>0.51</v>
      </c>
      <c r="U90" s="14">
        <f t="shared" si="94"/>
        <v>1.8881852363112232E-2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3.6029878487478337E-2</v>
      </c>
      <c r="AK90" s="9">
        <f t="shared" si="96"/>
        <v>10.4025</v>
      </c>
      <c r="AL90" s="1">
        <f t="shared" si="97"/>
        <v>0.45</v>
      </c>
      <c r="AM90" s="17">
        <f t="shared" si="98"/>
        <v>7003.333333333333</v>
      </c>
      <c r="AN90" s="1">
        <f t="shared" si="99"/>
        <v>26248550.127985068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4.5009960154514603</v>
      </c>
      <c r="E91" s="10">
        <f t="shared" si="101"/>
        <v>0.57228411703694504</v>
      </c>
      <c r="F91" s="7" t="s">
        <v>83</v>
      </c>
      <c r="G91" s="1">
        <v>3</v>
      </c>
      <c r="H91" s="9">
        <f t="shared" si="84"/>
        <v>4.5009960154514603</v>
      </c>
      <c r="I91" s="9">
        <f t="shared" si="85"/>
        <v>277.65099601545143</v>
      </c>
      <c r="J91" s="9">
        <f t="shared" si="86"/>
        <v>3.1057695007014489E-2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15.57070498792773</v>
      </c>
      <c r="P91" s="9">
        <f t="shared" si="89"/>
        <v>0.48359020655925866</v>
      </c>
      <c r="Q91" s="12">
        <f t="shared" si="90"/>
        <v>0.21761559295166641</v>
      </c>
      <c r="R91" s="9">
        <f t="shared" si="91"/>
        <v>2.3873737500000001</v>
      </c>
      <c r="S91" s="13">
        <f t="shared" si="92"/>
        <v>9.1152712453031873E-2</v>
      </c>
      <c r="T91" s="2">
        <f t="shared" si="93"/>
        <v>0.51</v>
      </c>
      <c r="U91" s="14">
        <f t="shared" si="94"/>
        <v>4.6487883351046255E-2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4.4353096830340444E-2</v>
      </c>
      <c r="AK91" s="9">
        <f t="shared" si="96"/>
        <v>10.4025</v>
      </c>
      <c r="AL91" s="1">
        <f t="shared" si="97"/>
        <v>0.45</v>
      </c>
      <c r="AM91" s="17">
        <f t="shared" si="98"/>
        <v>7003.333333333333</v>
      </c>
      <c r="AN91" s="1">
        <f t="shared" si="99"/>
        <v>32312195.720759068</v>
      </c>
    </row>
    <row r="92" spans="1:48" x14ac:dyDescent="0.15">
      <c r="C92" s="7">
        <v>3</v>
      </c>
      <c r="D92" s="7">
        <f t="shared" si="100"/>
        <v>6.2868648948761798</v>
      </c>
      <c r="E92" s="10">
        <f t="shared" si="101"/>
        <v>4.5009960154514603</v>
      </c>
      <c r="F92" s="7" t="s">
        <v>83</v>
      </c>
      <c r="G92" s="1">
        <v>4</v>
      </c>
      <c r="H92" s="9">
        <f t="shared" si="84"/>
        <v>6.2868648948761798</v>
      </c>
      <c r="I92" s="9">
        <f t="shared" si="85"/>
        <v>279.43686489487618</v>
      </c>
      <c r="J92" s="9">
        <f t="shared" si="86"/>
        <v>3.8860080858817161E-2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20.392389781368468</v>
      </c>
      <c r="P92" s="9">
        <f t="shared" si="89"/>
        <v>0.79244991580849544</v>
      </c>
      <c r="Q92" s="12">
        <f t="shared" si="90"/>
        <v>0.35660246211382296</v>
      </c>
      <c r="R92" s="9">
        <f t="shared" si="91"/>
        <v>2.3873737500000001</v>
      </c>
      <c r="S92" s="13">
        <f t="shared" si="92"/>
        <v>0.14937018642926059</v>
      </c>
      <c r="T92" s="2">
        <f t="shared" si="93"/>
        <v>0.51</v>
      </c>
      <c r="U92" s="14">
        <f t="shared" si="94"/>
        <v>7.6178795078922903E-2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5.3304906716295258E-2</v>
      </c>
      <c r="AK92" s="9">
        <f t="shared" si="96"/>
        <v>10.4025</v>
      </c>
      <c r="AL92" s="1">
        <f t="shared" si="97"/>
        <v>0.45</v>
      </c>
      <c r="AM92" s="17">
        <f t="shared" si="98"/>
        <v>7003.333333333333</v>
      </c>
      <c r="AN92" s="1">
        <f t="shared" si="99"/>
        <v>38833783.924542166</v>
      </c>
    </row>
    <row r="93" spans="1:48" x14ac:dyDescent="0.15">
      <c r="C93" s="7">
        <v>4</v>
      </c>
      <c r="D93" s="7">
        <f t="shared" si="100"/>
        <v>8.8705823401483705</v>
      </c>
      <c r="E93" s="10">
        <f t="shared" si="101"/>
        <v>6.2868648948761798</v>
      </c>
      <c r="F93" s="7" t="s">
        <v>83</v>
      </c>
      <c r="G93" s="1">
        <v>5</v>
      </c>
      <c r="H93" s="9">
        <f t="shared" si="84"/>
        <v>8.8705823401483705</v>
      </c>
      <c r="I93" s="9">
        <f t="shared" si="85"/>
        <v>282.02058234014834</v>
      </c>
      <c r="J93" s="9">
        <f t="shared" si="86"/>
        <v>5.347381366986461E-2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18.619942872281971</v>
      </c>
      <c r="O93" s="9">
        <f t="shared" si="102"/>
        <v>6.2852719932779983</v>
      </c>
      <c r="P93" s="9">
        <f t="shared" si="89"/>
        <v>0.3360974634329662</v>
      </c>
      <c r="Q93" s="12">
        <f t="shared" si="90"/>
        <v>0.1512438585448348</v>
      </c>
      <c r="R93" s="9">
        <f t="shared" si="91"/>
        <v>2.3873737500000001</v>
      </c>
      <c r="S93" s="13">
        <f t="shared" si="92"/>
        <v>6.3351563007189304E-2</v>
      </c>
      <c r="T93" s="2">
        <f t="shared" si="93"/>
        <v>0.51</v>
      </c>
      <c r="U93" s="14">
        <f t="shared" si="94"/>
        <v>3.2309297133666544E-2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3.2652253085800463E-2</v>
      </c>
      <c r="AK93" s="9">
        <f t="shared" si="96"/>
        <v>10.4025</v>
      </c>
      <c r="AL93" s="1">
        <f t="shared" si="97"/>
        <v>0.45</v>
      </c>
      <c r="AM93" s="17">
        <f t="shared" si="98"/>
        <v>7003.333333333333</v>
      </c>
      <c r="AN93" s="1">
        <f t="shared" si="99"/>
        <v>23787876.55951025</v>
      </c>
    </row>
    <row r="94" spans="1:48" x14ac:dyDescent="0.15">
      <c r="C94" s="7">
        <v>5</v>
      </c>
      <c r="D94" s="7">
        <f t="shared" si="100"/>
        <v>10.334158788268899</v>
      </c>
      <c r="E94" s="10">
        <f t="shared" si="101"/>
        <v>8.8705823401483705</v>
      </c>
      <c r="F94" s="7" t="s">
        <v>85</v>
      </c>
      <c r="G94" s="1">
        <v>6</v>
      </c>
      <c r="H94" s="9">
        <f t="shared" si="84"/>
        <v>10.334158788268899</v>
      </c>
      <c r="I94" s="9">
        <f t="shared" si="85"/>
        <v>283.48415878826887</v>
      </c>
      <c r="J94" s="9">
        <f t="shared" si="86"/>
        <v>6.390763271370728E-2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11.254449529845033</v>
      </c>
      <c r="P94" s="9">
        <f t="shared" si="89"/>
        <v>0.71924522694829196</v>
      </c>
      <c r="Q94" s="12">
        <f t="shared" si="90"/>
        <v>0.32366035212673139</v>
      </c>
      <c r="R94" s="9">
        <f t="shared" si="91"/>
        <v>2.3873737500000001</v>
      </c>
      <c r="S94" s="13">
        <f t="shared" si="92"/>
        <v>0.1355717143688672</v>
      </c>
      <c r="T94" s="2">
        <f t="shared" si="93"/>
        <v>0.51</v>
      </c>
      <c r="U94" s="14">
        <f t="shared" si="94"/>
        <v>6.9141574328122277E-2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4.6975184659928872E-2</v>
      </c>
      <c r="AK94" s="9">
        <f t="shared" si="96"/>
        <v>10.4025</v>
      </c>
      <c r="AL94" s="1">
        <f t="shared" si="97"/>
        <v>0.45</v>
      </c>
      <c r="AM94" s="17">
        <f t="shared" si="98"/>
        <v>7003.333333333333</v>
      </c>
      <c r="AN94" s="1">
        <f t="shared" si="99"/>
        <v>34222443.735024534</v>
      </c>
    </row>
    <row r="95" spans="1:48" x14ac:dyDescent="0.15">
      <c r="C95" s="7">
        <v>6</v>
      </c>
      <c r="D95" s="7">
        <f t="shared" si="100"/>
        <v>17.9445673335244</v>
      </c>
      <c r="E95" s="10">
        <f t="shared" si="101"/>
        <v>10.334158788268899</v>
      </c>
      <c r="F95" s="7" t="s">
        <v>83</v>
      </c>
      <c r="G95" s="1">
        <v>7</v>
      </c>
      <c r="H95" s="9">
        <f t="shared" si="84"/>
        <v>17.9445673335244</v>
      </c>
      <c r="I95" s="9">
        <f t="shared" si="85"/>
        <v>291.09456733352437</v>
      </c>
      <c r="J95" s="9">
        <f t="shared" si="86"/>
        <v>0.15686832518240015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15.840479302896743</v>
      </c>
      <c r="P95" s="9">
        <f t="shared" si="89"/>
        <v>2.4848694583318855</v>
      </c>
      <c r="Q95" s="12">
        <f t="shared" si="90"/>
        <v>1.1181912562493486</v>
      </c>
      <c r="R95" s="9">
        <f t="shared" si="91"/>
        <v>2.3873737500000001</v>
      </c>
      <c r="S95" s="13">
        <f t="shared" si="92"/>
        <v>0.46837712622472644</v>
      </c>
      <c r="T95" s="2">
        <f t="shared" si="93"/>
        <v>0.51</v>
      </c>
      <c r="U95" s="14">
        <f t="shared" si="94"/>
        <v>0.23887233437461047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0.11847500881394506</v>
      </c>
      <c r="AK95" s="9">
        <f t="shared" si="96"/>
        <v>10.4025</v>
      </c>
      <c r="AL95" s="1">
        <f t="shared" si="97"/>
        <v>0.45</v>
      </c>
      <c r="AM95" s="17">
        <f t="shared" si="98"/>
        <v>7003.333333333333</v>
      </c>
      <c r="AN95" s="1">
        <f t="shared" si="99"/>
        <v>86311620.752400666</v>
      </c>
    </row>
    <row r="96" spans="1:48" x14ac:dyDescent="0.15">
      <c r="C96" s="7">
        <v>7</v>
      </c>
      <c r="D96" s="7">
        <f t="shared" si="100"/>
        <v>18.256360917436101</v>
      </c>
      <c r="E96" s="10">
        <f t="shared" si="101"/>
        <v>17.9445673335244</v>
      </c>
      <c r="F96" s="7" t="s">
        <v>83</v>
      </c>
      <c r="G96" s="1">
        <v>8</v>
      </c>
      <c r="H96" s="9">
        <f t="shared" si="84"/>
        <v>18.256360917436101</v>
      </c>
      <c r="I96" s="9">
        <f t="shared" si="85"/>
        <v>291.40636091743607</v>
      </c>
      <c r="J96" s="9">
        <f t="shared" si="86"/>
        <v>0.16258416086342614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18.660884844564855</v>
      </c>
      <c r="P96" s="9">
        <f t="shared" si="89"/>
        <v>3.0339643034226031</v>
      </c>
      <c r="Q96" s="12">
        <f t="shared" si="90"/>
        <v>1.3652839365401714</v>
      </c>
      <c r="R96" s="9">
        <f t="shared" si="91"/>
        <v>2.3873737500000001</v>
      </c>
      <c r="S96" s="13">
        <f t="shared" si="92"/>
        <v>0.57187691560241516</v>
      </c>
      <c r="T96" s="2">
        <f t="shared" si="93"/>
        <v>0.51</v>
      </c>
      <c r="U96" s="14">
        <f t="shared" si="94"/>
        <v>0.29165722695723173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0.13438965392760538</v>
      </c>
      <c r="AK96" s="9">
        <f t="shared" si="96"/>
        <v>10.4025</v>
      </c>
      <c r="AL96" s="1">
        <f t="shared" si="97"/>
        <v>0.45</v>
      </c>
      <c r="AM96" s="17">
        <f t="shared" si="98"/>
        <v>7003.333333333333</v>
      </c>
      <c r="AN96" s="1">
        <f t="shared" si="99"/>
        <v>97905785.861233428</v>
      </c>
    </row>
    <row r="97" spans="1:50" x14ac:dyDescent="0.15">
      <c r="C97" s="7">
        <v>8</v>
      </c>
      <c r="D97" s="7">
        <f t="shared" si="100"/>
        <v>17.853639299161099</v>
      </c>
      <c r="E97" s="10">
        <f t="shared" si="101"/>
        <v>18.256360917436101</v>
      </c>
      <c r="F97" s="7" t="s">
        <v>83</v>
      </c>
      <c r="G97" s="1">
        <v>9</v>
      </c>
      <c r="H97" s="9">
        <f t="shared" si="84"/>
        <v>17.853639299161099</v>
      </c>
      <c r="I97" s="9">
        <f t="shared" si="85"/>
        <v>291.00363929916108</v>
      </c>
      <c r="J97" s="9">
        <f t="shared" si="86"/>
        <v>0.15523734472931441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20.932195541142253</v>
      </c>
      <c r="P97" s="9">
        <f t="shared" si="89"/>
        <v>3.2494584551617178</v>
      </c>
      <c r="Q97" s="12">
        <f t="shared" si="90"/>
        <v>1.462256304822773</v>
      </c>
      <c r="R97" s="9">
        <f t="shared" si="91"/>
        <v>2.3873737500000001</v>
      </c>
      <c r="S97" s="13">
        <f t="shared" si="92"/>
        <v>0.61249576226712432</v>
      </c>
      <c r="T97" s="2">
        <f t="shared" si="93"/>
        <v>0.51</v>
      </c>
      <c r="U97" s="14">
        <f t="shared" si="94"/>
        <v>0.3123728387562334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0.14063541088500436</v>
      </c>
      <c r="AK97" s="9">
        <f t="shared" si="96"/>
        <v>10.4025</v>
      </c>
      <c r="AL97" s="1">
        <f t="shared" si="97"/>
        <v>0.45</v>
      </c>
      <c r="AM97" s="17">
        <f t="shared" si="98"/>
        <v>7003.333333333333</v>
      </c>
      <c r="AN97" s="1">
        <f t="shared" si="99"/>
        <v>102455955.64991242</v>
      </c>
    </row>
    <row r="98" spans="1:50" x14ac:dyDescent="0.15">
      <c r="C98" s="7">
        <v>9</v>
      </c>
      <c r="D98" s="7">
        <f t="shared" si="100"/>
        <v>13.4027113106584</v>
      </c>
      <c r="E98" s="10">
        <f t="shared" si="101"/>
        <v>17.853639299161099</v>
      </c>
      <c r="F98" s="7" t="s">
        <v>83</v>
      </c>
      <c r="G98" s="1">
        <v>10</v>
      </c>
      <c r="H98" s="9">
        <f t="shared" si="84"/>
        <v>13.4027113106584</v>
      </c>
      <c r="I98" s="9">
        <f t="shared" si="85"/>
        <v>286.55271131065837</v>
      </c>
      <c r="J98" s="9">
        <f t="shared" si="86"/>
        <v>9.2318303814284561E-2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22.988012085980532</v>
      </c>
      <c r="P98" s="9">
        <f t="shared" si="89"/>
        <v>2.122214283839996</v>
      </c>
      <c r="Q98" s="12">
        <f t="shared" si="90"/>
        <v>0.9549964277279982</v>
      </c>
      <c r="R98" s="9">
        <f t="shared" si="91"/>
        <v>2.3873737500000001</v>
      </c>
      <c r="S98" s="13">
        <f t="shared" si="92"/>
        <v>0.40001965663231331</v>
      </c>
      <c r="T98" s="2">
        <f t="shared" si="93"/>
        <v>0.51</v>
      </c>
      <c r="U98" s="14">
        <f t="shared" si="94"/>
        <v>0.2040100248824798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0.10475802250206767</v>
      </c>
      <c r="AK98" s="9">
        <f t="shared" si="96"/>
        <v>10.4025</v>
      </c>
      <c r="AL98" s="1">
        <f t="shared" si="97"/>
        <v>0.45</v>
      </c>
      <c r="AM98" s="17">
        <f t="shared" si="98"/>
        <v>7003.333333333333</v>
      </c>
      <c r="AN98" s="1">
        <f t="shared" si="99"/>
        <v>76318497.879745707</v>
      </c>
    </row>
    <row r="99" spans="1:50" x14ac:dyDescent="0.15">
      <c r="C99" s="7">
        <v>10</v>
      </c>
      <c r="D99" s="7">
        <f t="shared" si="100"/>
        <v>10.315213328119899</v>
      </c>
      <c r="E99" s="10">
        <f t="shared" si="101"/>
        <v>13.4027113106584</v>
      </c>
      <c r="F99" s="7" t="s">
        <v>83</v>
      </c>
      <c r="G99" s="1">
        <v>11</v>
      </c>
      <c r="H99" s="9">
        <f t="shared" si="84"/>
        <v>10.315213328119899</v>
      </c>
      <c r="I99" s="9">
        <f t="shared" si="85"/>
        <v>283.46521332811989</v>
      </c>
      <c r="J99" s="9">
        <f t="shared" si="86"/>
        <v>6.3761095913462296E-2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19.822507912033512</v>
      </c>
      <c r="O99" s="9">
        <f t="shared" si="102"/>
        <v>6.3485648901070242</v>
      </c>
      <c r="P99" s="9">
        <f t="shared" si="89"/>
        <v>0.40479145487095319</v>
      </c>
      <c r="Q99" s="12">
        <f t="shared" si="90"/>
        <v>0.18215615469192895</v>
      </c>
      <c r="R99" s="9">
        <f t="shared" si="91"/>
        <v>2.3873737500000001</v>
      </c>
      <c r="S99" s="13">
        <f t="shared" si="92"/>
        <v>7.6299806300512835E-2</v>
      </c>
      <c r="T99" s="2">
        <f t="shared" si="93"/>
        <v>0.51</v>
      </c>
      <c r="U99" s="14">
        <f t="shared" si="94"/>
        <v>3.8912901213261547E-2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4.2069239715798359E-2</v>
      </c>
      <c r="AK99" s="9">
        <f t="shared" si="96"/>
        <v>10.4025</v>
      </c>
      <c r="AL99" s="1">
        <f t="shared" si="97"/>
        <v>0.45</v>
      </c>
      <c r="AM99" s="17">
        <f t="shared" si="98"/>
        <v>7003.333333333333</v>
      </c>
      <c r="AN99" s="1">
        <f t="shared" si="99"/>
        <v>30648356.138922919</v>
      </c>
    </row>
    <row r="100" spans="1:50" x14ac:dyDescent="0.15">
      <c r="C100" s="7">
        <v>11</v>
      </c>
      <c r="D100" s="7">
        <f t="shared" si="100"/>
        <v>4.4635358089489898</v>
      </c>
      <c r="E100" s="10">
        <f t="shared" si="101"/>
        <v>10.315213328119899</v>
      </c>
      <c r="F100" s="7" t="s">
        <v>85</v>
      </c>
      <c r="G100" s="1">
        <v>12</v>
      </c>
      <c r="H100" s="9">
        <f t="shared" si="84"/>
        <v>4.4635358089489898</v>
      </c>
      <c r="I100" s="9">
        <f t="shared" si="85"/>
        <v>277.613535808949</v>
      </c>
      <c r="J100" s="9">
        <f t="shared" si="86"/>
        <v>3.0911076720235992E-2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11.249048435236071</v>
      </c>
      <c r="P100" s="9">
        <f t="shared" si="89"/>
        <v>0.34772019921123282</v>
      </c>
      <c r="Q100" s="12">
        <f t="shared" si="90"/>
        <v>0.15647408964505477</v>
      </c>
      <c r="R100" s="9">
        <f t="shared" si="91"/>
        <v>2.3873737500000001</v>
      </c>
      <c r="S100" s="13">
        <f t="shared" si="92"/>
        <v>6.5542351567304771E-2</v>
      </c>
      <c r="T100" s="2">
        <f t="shared" si="93"/>
        <v>0.51</v>
      </c>
      <c r="U100" s="14">
        <f t="shared" si="94"/>
        <v>3.3426599299325434E-2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4.0415119688746615E-2</v>
      </c>
      <c r="AK100" s="9">
        <f t="shared" si="96"/>
        <v>10.4025</v>
      </c>
      <c r="AL100" s="1">
        <f t="shared" si="97"/>
        <v>0.45</v>
      </c>
      <c r="AM100" s="17">
        <f t="shared" si="98"/>
        <v>7003.333333333333</v>
      </c>
      <c r="AN100" s="1">
        <f t="shared" si="99"/>
        <v>29443293.722105134</v>
      </c>
      <c r="AO100" s="1">
        <f>SUM(AN89:AN100)</f>
        <v>603729364.91456282</v>
      </c>
    </row>
    <row r="101" spans="1:50" x14ac:dyDescent="0.15">
      <c r="C101" s="7">
        <v>12</v>
      </c>
      <c r="D101" s="7">
        <f t="shared" si="100"/>
        <v>3.9195514885753999</v>
      </c>
      <c r="E101" s="10">
        <f t="shared" si="101"/>
        <v>4.4635358089489898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3.6909852748709699</v>
      </c>
      <c r="E105" s="7"/>
      <c r="F105" s="7"/>
      <c r="G105" s="1">
        <v>1</v>
      </c>
      <c r="H105" s="9">
        <f t="shared" ref="H105:H116" si="103">E106</f>
        <v>3.6909852748709699</v>
      </c>
      <c r="I105" s="9">
        <f t="shared" ref="I105:I116" si="104">H105+273.15</f>
        <v>276.84098527487095</v>
      </c>
      <c r="J105" s="9">
        <f t="shared" ref="J105:J116" si="105">EXP(($C$15*(I105-$C$13))/($C$16*I105*$C$13))</f>
        <v>2.8028998094348386E-2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1.8159713414721983E-2</v>
      </c>
      <c r="Q105" s="12">
        <f t="shared" ref="Q105:Q116" si="109">P105*$B$107</f>
        <v>5.4479140244165945E-3</v>
      </c>
      <c r="R105" s="9">
        <f t="shared" ref="R105:R116" si="110">L105*$B$107</f>
        <v>0.19436706250000002</v>
      </c>
      <c r="S105" s="13">
        <f t="shared" ref="S105:S116" si="111">Q105/R105</f>
        <v>2.8028998094348386E-2</v>
      </c>
      <c r="T105" s="2">
        <f t="shared" ref="T105:T116" si="112">$B$106/100</f>
        <v>0.01</v>
      </c>
      <c r="U105" s="14">
        <f t="shared" ref="U105:U116" si="113">S105*T105</f>
        <v>2.8028998094348386E-4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5.7702899809434841E-3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389.08333333333331</v>
      </c>
      <c r="AX105" s="1">
        <f t="shared" ref="AX105:AX116" si="120">AW105*10000*AV105*0.67*AU105*AT105</f>
        <v>292373.32080923551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0.57228411703694504</v>
      </c>
      <c r="E106" s="10">
        <f t="shared" ref="E106:E117" si="122">D105</f>
        <v>3.6909852748709699</v>
      </c>
      <c r="F106" s="7" t="s">
        <v>83</v>
      </c>
      <c r="G106" s="1">
        <v>2</v>
      </c>
      <c r="H106" s="9">
        <f t="shared" si="103"/>
        <v>0.57228411703694504</v>
      </c>
      <c r="I106" s="9">
        <f t="shared" si="104"/>
        <v>273.72228411703691</v>
      </c>
      <c r="J106" s="9">
        <f t="shared" si="105"/>
        <v>1.8774738518919868E-2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1.2776207032519449</v>
      </c>
      <c r="P106" s="9">
        <f t="shared" si="108"/>
        <v>2.3986994629913778E-2</v>
      </c>
      <c r="Q106" s="12">
        <f t="shared" si="109"/>
        <v>7.196098388974133E-3</v>
      </c>
      <c r="R106" s="9">
        <f t="shared" si="110"/>
        <v>0.19436706250000002</v>
      </c>
      <c r="S106" s="13">
        <f t="shared" si="111"/>
        <v>3.7023239927671037E-2</v>
      </c>
      <c r="T106" s="2">
        <f t="shared" si="112"/>
        <v>0.01</v>
      </c>
      <c r="U106" s="14">
        <f t="shared" si="113"/>
        <v>3.702323992767104E-4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5.8602323992767106E-3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389.08333333333331</v>
      </c>
      <c r="AX106" s="1">
        <f t="shared" si="120"/>
        <v>296930.58978818537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4.5009960154514603</v>
      </c>
      <c r="E107" s="10">
        <f t="shared" si="122"/>
        <v>0.57228411703694504</v>
      </c>
      <c r="F107" s="7" t="s">
        <v>83</v>
      </c>
      <c r="G107" s="1">
        <v>3</v>
      </c>
      <c r="H107" s="9">
        <f t="shared" si="103"/>
        <v>4.5009960154514603</v>
      </c>
      <c r="I107" s="9">
        <f t="shared" si="104"/>
        <v>277.65099601545143</v>
      </c>
      <c r="J107" s="9">
        <f t="shared" si="105"/>
        <v>3.1057695007014489E-2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1.9015239169553646</v>
      </c>
      <c r="P107" s="9">
        <f t="shared" si="108"/>
        <v>5.9056949861343265E-2</v>
      </c>
      <c r="Q107" s="12">
        <f t="shared" si="109"/>
        <v>1.771708495840298E-2</v>
      </c>
      <c r="R107" s="9">
        <f t="shared" si="110"/>
        <v>0.19436706250000002</v>
      </c>
      <c r="S107" s="13">
        <f t="shared" si="111"/>
        <v>9.1152712453031887E-2</v>
      </c>
      <c r="T107" s="2">
        <f t="shared" si="112"/>
        <v>0.01</v>
      </c>
      <c r="U107" s="14">
        <f t="shared" si="113"/>
        <v>9.1152712453031887E-4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6.401527124530319E-3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389.08333333333331</v>
      </c>
      <c r="AX107" s="1">
        <f t="shared" si="120"/>
        <v>324357.31130158901</v>
      </c>
    </row>
    <row r="108" spans="1:50" x14ac:dyDescent="0.15">
      <c r="C108" s="7">
        <v>3</v>
      </c>
      <c r="D108" s="7">
        <f t="shared" si="121"/>
        <v>6.2868648948761798</v>
      </c>
      <c r="E108" s="10">
        <f t="shared" si="122"/>
        <v>4.5009960154514603</v>
      </c>
      <c r="F108" s="7" t="s">
        <v>83</v>
      </c>
      <c r="G108" s="1">
        <v>4</v>
      </c>
      <c r="H108" s="9">
        <f t="shared" si="103"/>
        <v>6.2868648948761798</v>
      </c>
      <c r="I108" s="9">
        <f t="shared" si="104"/>
        <v>279.43686489487618</v>
      </c>
      <c r="J108" s="9">
        <f t="shared" si="105"/>
        <v>3.8860080858817161E-2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2.4903571754273548</v>
      </c>
      <c r="P108" s="9">
        <f t="shared" si="108"/>
        <v>9.6775481204442529E-2</v>
      </c>
      <c r="Q108" s="12">
        <f t="shared" si="109"/>
        <v>2.9032644361332759E-2</v>
      </c>
      <c r="R108" s="9">
        <f t="shared" si="110"/>
        <v>0.19436706250000002</v>
      </c>
      <c r="S108" s="13">
        <f t="shared" si="111"/>
        <v>0.14937018642926064</v>
      </c>
      <c r="T108" s="2">
        <f t="shared" si="112"/>
        <v>0.01</v>
      </c>
      <c r="U108" s="14">
        <f t="shared" si="113"/>
        <v>1.4937018642926065E-3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6.9837018642926064E-3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389.08333333333331</v>
      </c>
      <c r="AX108" s="1">
        <f t="shared" si="120"/>
        <v>353855.37162744487</v>
      </c>
    </row>
    <row r="109" spans="1:50" x14ac:dyDescent="0.15">
      <c r="C109" s="7">
        <v>4</v>
      </c>
      <c r="D109" s="7">
        <f t="shared" si="121"/>
        <v>8.8705823401483705</v>
      </c>
      <c r="E109" s="10">
        <f t="shared" si="122"/>
        <v>6.2868648948761798</v>
      </c>
      <c r="F109" s="7" t="s">
        <v>83</v>
      </c>
      <c r="G109" s="1">
        <v>5</v>
      </c>
      <c r="H109" s="9">
        <f t="shared" si="103"/>
        <v>8.8705823401483705</v>
      </c>
      <c r="I109" s="9">
        <f t="shared" si="104"/>
        <v>282.02058234014834</v>
      </c>
      <c r="J109" s="9">
        <f t="shared" si="105"/>
        <v>5.347381366986461E-2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2.2739026095117665</v>
      </c>
      <c r="O109" s="9">
        <f t="shared" si="123"/>
        <v>0.76756929304447929</v>
      </c>
      <c r="P109" s="9">
        <f t="shared" si="108"/>
        <v>4.1044857354970189E-2</v>
      </c>
      <c r="Q109" s="12">
        <f t="shared" si="109"/>
        <v>1.2313457206491057E-2</v>
      </c>
      <c r="R109" s="9">
        <f t="shared" si="110"/>
        <v>0.19436706250000002</v>
      </c>
      <c r="S109" s="13">
        <f t="shared" si="111"/>
        <v>6.3351563007189318E-2</v>
      </c>
      <c r="T109" s="2">
        <f t="shared" si="112"/>
        <v>0.01</v>
      </c>
      <c r="U109" s="14">
        <f t="shared" si="113"/>
        <v>6.3351563007189317E-4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6.1235156300718935E-3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389.08333333333331</v>
      </c>
      <c r="AX109" s="1">
        <f t="shared" si="120"/>
        <v>310270.81926628615</v>
      </c>
    </row>
    <row r="110" spans="1:50" x14ac:dyDescent="0.15">
      <c r="C110" s="7">
        <v>5</v>
      </c>
      <c r="D110" s="7">
        <f t="shared" si="121"/>
        <v>10.334158788268899</v>
      </c>
      <c r="E110" s="10">
        <f t="shared" si="122"/>
        <v>8.8705823401483705</v>
      </c>
      <c r="F110" s="7" t="s">
        <v>85</v>
      </c>
      <c r="G110" s="1">
        <v>6</v>
      </c>
      <c r="H110" s="9">
        <f t="shared" si="103"/>
        <v>10.334158788268899</v>
      </c>
      <c r="I110" s="9">
        <f t="shared" si="104"/>
        <v>283.48415878826887</v>
      </c>
      <c r="J110" s="9">
        <f t="shared" si="105"/>
        <v>6.390763271370728E-2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1.3744146440228426</v>
      </c>
      <c r="P110" s="9">
        <f t="shared" si="108"/>
        <v>8.7835586266552565E-2</v>
      </c>
      <c r="Q110" s="12">
        <f t="shared" si="109"/>
        <v>2.6350675879965767E-2</v>
      </c>
      <c r="R110" s="9">
        <f t="shared" si="110"/>
        <v>0.19436706250000002</v>
      </c>
      <c r="S110" s="13">
        <f t="shared" si="111"/>
        <v>0.13557171436886722</v>
      </c>
      <c r="T110" s="2">
        <f t="shared" si="112"/>
        <v>0.01</v>
      </c>
      <c r="U110" s="14">
        <f t="shared" si="113"/>
        <v>1.3557171436886723E-3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6.8457171436886724E-3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389.08333333333331</v>
      </c>
      <c r="AX110" s="1">
        <f t="shared" si="120"/>
        <v>346863.859742056</v>
      </c>
    </row>
    <row r="111" spans="1:50" x14ac:dyDescent="0.15">
      <c r="C111" s="7">
        <v>6</v>
      </c>
      <c r="D111" s="7">
        <f t="shared" si="121"/>
        <v>17.9445673335244</v>
      </c>
      <c r="E111" s="10">
        <f t="shared" si="122"/>
        <v>10.334158788268899</v>
      </c>
      <c r="F111" s="7" t="s">
        <v>83</v>
      </c>
      <c r="G111" s="1">
        <v>7</v>
      </c>
      <c r="H111" s="9">
        <f t="shared" si="103"/>
        <v>17.9445673335244</v>
      </c>
      <c r="I111" s="9">
        <f t="shared" si="104"/>
        <v>291.09456733352437</v>
      </c>
      <c r="J111" s="9">
        <f t="shared" si="105"/>
        <v>0.15686832518240015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1.9344692660896234</v>
      </c>
      <c r="P111" s="9">
        <f t="shared" si="108"/>
        <v>0.30345695388830601</v>
      </c>
      <c r="Q111" s="12">
        <f t="shared" si="109"/>
        <v>9.1037086166491796E-2</v>
      </c>
      <c r="R111" s="9">
        <f t="shared" si="110"/>
        <v>0.19436706250000002</v>
      </c>
      <c r="S111" s="13">
        <f t="shared" si="111"/>
        <v>0.46837712622472638</v>
      </c>
      <c r="T111" s="2">
        <f t="shared" si="112"/>
        <v>0.01</v>
      </c>
      <c r="U111" s="14">
        <f t="shared" si="113"/>
        <v>4.6837712622472636E-3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1.4633771262247262E-2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389.08333333333331</v>
      </c>
      <c r="AX111" s="1">
        <f t="shared" si="120"/>
        <v>741474.74633613136</v>
      </c>
    </row>
    <row r="112" spans="1:50" x14ac:dyDescent="0.15">
      <c r="C112" s="7">
        <v>7</v>
      </c>
      <c r="D112" s="7">
        <f t="shared" si="121"/>
        <v>18.256360917436101</v>
      </c>
      <c r="E112" s="10">
        <f t="shared" si="122"/>
        <v>17.9445673335244</v>
      </c>
      <c r="F112" s="7" t="s">
        <v>83</v>
      </c>
      <c r="G112" s="1">
        <v>8</v>
      </c>
      <c r="H112" s="9">
        <f t="shared" si="103"/>
        <v>18.256360917436101</v>
      </c>
      <c r="I112" s="9">
        <f t="shared" si="104"/>
        <v>291.40636091743607</v>
      </c>
      <c r="J112" s="9">
        <f t="shared" si="105"/>
        <v>0.16258416086342614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2.2789025205346509</v>
      </c>
      <c r="P112" s="9">
        <f t="shared" si="108"/>
        <v>0.37051345399067298</v>
      </c>
      <c r="Q112" s="12">
        <f t="shared" si="109"/>
        <v>0.11115403619720189</v>
      </c>
      <c r="R112" s="9">
        <f t="shared" si="110"/>
        <v>0.19436706250000002</v>
      </c>
      <c r="S112" s="13">
        <f t="shared" si="111"/>
        <v>0.57187691560241527</v>
      </c>
      <c r="T112" s="2">
        <f t="shared" si="112"/>
        <v>0.01</v>
      </c>
      <c r="U112" s="14">
        <f t="shared" si="113"/>
        <v>5.7187691560241531E-3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1.5668769156024154E-2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389.08333333333331</v>
      </c>
      <c r="AX112" s="1">
        <f t="shared" si="120"/>
        <v>793916.78516493842</v>
      </c>
    </row>
    <row r="113" spans="1:53" x14ac:dyDescent="0.15">
      <c r="C113" s="7">
        <v>8</v>
      </c>
      <c r="D113" s="7">
        <f t="shared" si="121"/>
        <v>17.853639299161099</v>
      </c>
      <c r="E113" s="10">
        <f t="shared" si="122"/>
        <v>18.256360917436101</v>
      </c>
      <c r="F113" s="7" t="s">
        <v>83</v>
      </c>
      <c r="G113" s="1">
        <v>9</v>
      </c>
      <c r="H113" s="9">
        <f t="shared" si="103"/>
        <v>17.853639299161099</v>
      </c>
      <c r="I113" s="9">
        <f t="shared" si="104"/>
        <v>291.00363929916108</v>
      </c>
      <c r="J113" s="9">
        <f t="shared" si="105"/>
        <v>0.15523734472931441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2.5562792748773115</v>
      </c>
      <c r="P113" s="9">
        <f t="shared" si="108"/>
        <v>0.39683000701853111</v>
      </c>
      <c r="Q113" s="12">
        <f t="shared" si="109"/>
        <v>0.11904900210555933</v>
      </c>
      <c r="R113" s="9">
        <f t="shared" si="110"/>
        <v>0.19436706250000002</v>
      </c>
      <c r="S113" s="13">
        <f t="shared" si="111"/>
        <v>0.61249576226712443</v>
      </c>
      <c r="T113" s="2">
        <f t="shared" si="112"/>
        <v>0.01</v>
      </c>
      <c r="U113" s="14">
        <f t="shared" si="113"/>
        <v>6.1249576226712447E-3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1.6074957622671245E-2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389.08333333333331</v>
      </c>
      <c r="AX113" s="1">
        <f t="shared" si="120"/>
        <v>814497.84283452248</v>
      </c>
    </row>
    <row r="114" spans="1:53" x14ac:dyDescent="0.15">
      <c r="C114" s="7">
        <v>9</v>
      </c>
      <c r="D114" s="7">
        <f t="shared" si="121"/>
        <v>13.4027113106584</v>
      </c>
      <c r="E114" s="10">
        <f t="shared" si="122"/>
        <v>17.853639299161099</v>
      </c>
      <c r="F114" s="7" t="s">
        <v>83</v>
      </c>
      <c r="G114" s="1">
        <v>10</v>
      </c>
      <c r="H114" s="9">
        <f t="shared" si="103"/>
        <v>13.4027113106584</v>
      </c>
      <c r="I114" s="9">
        <f t="shared" si="104"/>
        <v>286.55271131065837</v>
      </c>
      <c r="J114" s="9">
        <f t="shared" si="105"/>
        <v>9.2318303814284561E-2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2.807339476192114</v>
      </c>
      <c r="P114" s="9">
        <f t="shared" si="108"/>
        <v>0.25916881867293806</v>
      </c>
      <c r="Q114" s="12">
        <f t="shared" si="109"/>
        <v>7.7750645601881413E-2</v>
      </c>
      <c r="R114" s="9">
        <f t="shared" si="110"/>
        <v>0.19436706250000002</v>
      </c>
      <c r="S114" s="13">
        <f t="shared" si="111"/>
        <v>0.40001965663231343</v>
      </c>
      <c r="T114" s="2">
        <f t="shared" si="112"/>
        <v>0.01</v>
      </c>
      <c r="U114" s="14">
        <f t="shared" si="113"/>
        <v>4.0001965663231344E-3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1.3950196566323136E-2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389.08333333333331</v>
      </c>
      <c r="AX114" s="1">
        <f t="shared" si="120"/>
        <v>706838.8780299389</v>
      </c>
    </row>
    <row r="115" spans="1:53" x14ac:dyDescent="0.15">
      <c r="C115" s="7">
        <v>10</v>
      </c>
      <c r="D115" s="7">
        <f t="shared" si="121"/>
        <v>10.315213328119899</v>
      </c>
      <c r="E115" s="10">
        <f t="shared" si="122"/>
        <v>13.4027113106584</v>
      </c>
      <c r="F115" s="7" t="s">
        <v>83</v>
      </c>
      <c r="G115" s="1">
        <v>11</v>
      </c>
      <c r="H115" s="9">
        <f t="shared" si="103"/>
        <v>10.315213328119899</v>
      </c>
      <c r="I115" s="9">
        <f t="shared" si="104"/>
        <v>283.46521332811989</v>
      </c>
      <c r="J115" s="9">
        <f t="shared" si="105"/>
        <v>6.3761095913462296E-2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2.4207621246432169</v>
      </c>
      <c r="O115" s="9">
        <f t="shared" si="123"/>
        <v>0.77529874120929243</v>
      </c>
      <c r="P115" s="9">
        <f t="shared" si="108"/>
        <v>4.9433897399832276E-2</v>
      </c>
      <c r="Q115" s="12">
        <f t="shared" si="109"/>
        <v>1.4830169219949682E-2</v>
      </c>
      <c r="R115" s="9">
        <f t="shared" si="110"/>
        <v>0.19436706250000002</v>
      </c>
      <c r="S115" s="13">
        <f t="shared" si="111"/>
        <v>7.6299806300512876E-2</v>
      </c>
      <c r="T115" s="2">
        <f t="shared" si="112"/>
        <v>0.01</v>
      </c>
      <c r="U115" s="14">
        <f t="shared" si="113"/>
        <v>7.6299806300512876E-4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6.252998063005129E-3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389.08333333333331</v>
      </c>
      <c r="AX115" s="1">
        <f t="shared" si="120"/>
        <v>316831.53095117089</v>
      </c>
    </row>
    <row r="116" spans="1:53" x14ac:dyDescent="0.15">
      <c r="C116" s="7">
        <v>11</v>
      </c>
      <c r="D116" s="7">
        <f t="shared" si="121"/>
        <v>4.4635358089489898</v>
      </c>
      <c r="E116" s="10">
        <f t="shared" si="122"/>
        <v>10.315213328119899</v>
      </c>
      <c r="F116" s="7" t="s">
        <v>85</v>
      </c>
      <c r="G116" s="1">
        <v>12</v>
      </c>
      <c r="H116" s="9">
        <f t="shared" si="103"/>
        <v>4.4635358089489898</v>
      </c>
      <c r="I116" s="9">
        <f t="shared" si="104"/>
        <v>277.613535808949</v>
      </c>
      <c r="J116" s="9">
        <f t="shared" si="105"/>
        <v>3.0911076720235992E-2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1.3737550521427937</v>
      </c>
      <c r="P116" s="9">
        <f t="shared" si="108"/>
        <v>4.2464247811597688E-2</v>
      </c>
      <c r="Q116" s="12">
        <f t="shared" si="109"/>
        <v>1.2739274343479306E-2</v>
      </c>
      <c r="R116" s="9">
        <f t="shared" si="110"/>
        <v>0.19436706250000002</v>
      </c>
      <c r="S116" s="13">
        <f t="shared" si="111"/>
        <v>6.5542351567304799E-2</v>
      </c>
      <c r="T116" s="2">
        <f t="shared" si="112"/>
        <v>0.01</v>
      </c>
      <c r="U116" s="14">
        <f t="shared" si="113"/>
        <v>6.5542351567304802E-4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6.1454235156730482E-3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389.08333333333331</v>
      </c>
      <c r="AX116" s="1">
        <f t="shared" si="120"/>
        <v>311380.86421832012</v>
      </c>
      <c r="AY116" s="1">
        <f>SUM(AX105:AX116)</f>
        <v>5609591.9200698193</v>
      </c>
    </row>
    <row r="117" spans="1:53" x14ac:dyDescent="0.15">
      <c r="C117" s="7">
        <v>12</v>
      </c>
      <c r="D117" s="7">
        <f t="shared" si="121"/>
        <v>3.9195514885753999</v>
      </c>
      <c r="E117" s="10">
        <f t="shared" si="122"/>
        <v>4.4635358089489898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3.6909852748709699</v>
      </c>
      <c r="E121" s="7"/>
      <c r="F121" s="7"/>
      <c r="G121" s="1">
        <v>1</v>
      </c>
      <c r="H121" s="9">
        <f t="shared" ref="H121:H132" si="124">E122</f>
        <v>3.6909852748709699</v>
      </c>
      <c r="I121" s="9">
        <f t="shared" ref="I121:I132" si="125">H121+273.15</f>
        <v>276.84098527487095</v>
      </c>
      <c r="J121" s="9">
        <f t="shared" ref="J121:J132" si="126">EXP(($C$15*(I121-$C$13))/($C$16*I121*$C$13))</f>
        <v>2.8028998094348386E-2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7.9798557574609855E-3</v>
      </c>
      <c r="Q121" s="12">
        <f t="shared" ref="Q121:Q132" si="130">P121*$B$123</f>
        <v>2.6333523999621253E-3</v>
      </c>
      <c r="R121" s="9">
        <f t="shared" ref="R121:R132" si="131">L121*$B$123</f>
        <v>9.3951000000000007E-2</v>
      </c>
      <c r="S121" s="13">
        <f t="shared" ref="S121:S132" si="132">Q121/R121</f>
        <v>2.8028998094348386E-2</v>
      </c>
      <c r="T121" s="2">
        <f t="shared" ref="T121:T132" si="133">$B$122/100</f>
        <v>0.01</v>
      </c>
      <c r="U121" s="14">
        <f t="shared" ref="U121:U132" si="134">S121*T121</f>
        <v>2.8028998094348386E-4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5.7702899809434841E-3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0.57228411703694504</v>
      </c>
      <c r="E122" s="10">
        <f t="shared" ref="E122:E133" si="145">D121</f>
        <v>3.6909852748709699</v>
      </c>
      <c r="F122" s="7" t="s">
        <v>83</v>
      </c>
      <c r="G122" s="1">
        <v>2</v>
      </c>
      <c r="H122" s="9">
        <f t="shared" si="124"/>
        <v>0.57228411703694504</v>
      </c>
      <c r="I122" s="9">
        <f t="shared" si="125"/>
        <v>273.72228411703691</v>
      </c>
      <c r="J122" s="9">
        <f t="shared" si="126"/>
        <v>1.8774738518919868E-2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0.56142014424253905</v>
      </c>
      <c r="P122" s="9">
        <f t="shared" si="129"/>
        <v>1.0540516407407946E-2</v>
      </c>
      <c r="Q122" s="12">
        <f t="shared" si="130"/>
        <v>3.4783704144446224E-3</v>
      </c>
      <c r="R122" s="9">
        <f t="shared" si="131"/>
        <v>9.3951000000000007E-2</v>
      </c>
      <c r="S122" s="13">
        <f t="shared" si="132"/>
        <v>3.7023239927671044E-2</v>
      </c>
      <c r="T122" s="2">
        <f t="shared" si="133"/>
        <v>0.01</v>
      </c>
      <c r="U122" s="14">
        <f t="shared" si="134"/>
        <v>3.7023239927671045E-4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5.8602323992767106E-3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4.5009960154514603</v>
      </c>
      <c r="E123" s="10">
        <f t="shared" si="145"/>
        <v>0.57228411703694504</v>
      </c>
      <c r="F123" s="7" t="s">
        <v>83</v>
      </c>
      <c r="G123" s="1">
        <v>3</v>
      </c>
      <c r="H123" s="9">
        <f t="shared" si="124"/>
        <v>4.5009960154514603</v>
      </c>
      <c r="I123" s="9">
        <f t="shared" si="125"/>
        <v>277.65099601545143</v>
      </c>
      <c r="J123" s="9">
        <f t="shared" si="126"/>
        <v>3.1057695007014489E-2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0.83557962783513107</v>
      </c>
      <c r="P123" s="9">
        <f t="shared" si="129"/>
        <v>2.5951177235378174E-2</v>
      </c>
      <c r="Q123" s="12">
        <f t="shared" si="130"/>
        <v>8.5638884876747985E-3</v>
      </c>
      <c r="R123" s="9">
        <f t="shared" si="131"/>
        <v>9.3951000000000007E-2</v>
      </c>
      <c r="S123" s="13">
        <f t="shared" si="132"/>
        <v>9.1152712453031873E-2</v>
      </c>
      <c r="T123" s="2">
        <f t="shared" si="133"/>
        <v>0.01</v>
      </c>
      <c r="U123" s="14">
        <f t="shared" si="134"/>
        <v>9.1152712453031876E-4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6.401527124530319E-3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6.2868648948761798</v>
      </c>
      <c r="E124" s="10">
        <f t="shared" si="145"/>
        <v>4.5009960154514603</v>
      </c>
      <c r="F124" s="7" t="s">
        <v>83</v>
      </c>
      <c r="G124" s="1">
        <v>4</v>
      </c>
      <c r="H124" s="9">
        <f t="shared" si="124"/>
        <v>6.2868648948761798</v>
      </c>
      <c r="I124" s="9">
        <f t="shared" si="125"/>
        <v>279.43686489487618</v>
      </c>
      <c r="J124" s="9">
        <f t="shared" si="126"/>
        <v>3.8860080858817161E-2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1.0943284505997528</v>
      </c>
      <c r="P124" s="9">
        <f t="shared" si="129"/>
        <v>4.2525692076410493E-2</v>
      </c>
      <c r="Q124" s="12">
        <f t="shared" si="130"/>
        <v>1.4033478385215464E-2</v>
      </c>
      <c r="R124" s="9">
        <f t="shared" si="131"/>
        <v>9.3951000000000007E-2</v>
      </c>
      <c r="S124" s="13">
        <f t="shared" si="132"/>
        <v>0.14937018642926062</v>
      </c>
      <c r="T124" s="2">
        <f t="shared" si="133"/>
        <v>0.01</v>
      </c>
      <c r="U124" s="14">
        <f t="shared" si="134"/>
        <v>1.4937018642926063E-3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6.9837018642926064E-3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8.8705823401483705</v>
      </c>
      <c r="E125" s="10">
        <f t="shared" si="145"/>
        <v>6.2868648948761798</v>
      </c>
      <c r="F125" s="7" t="s">
        <v>83</v>
      </c>
      <c r="G125" s="1">
        <v>5</v>
      </c>
      <c r="H125" s="9">
        <f t="shared" si="124"/>
        <v>8.8705823401483705</v>
      </c>
      <c r="I125" s="9">
        <f t="shared" si="125"/>
        <v>282.02058234014834</v>
      </c>
      <c r="J125" s="9">
        <f t="shared" si="126"/>
        <v>5.347381366986461E-2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0.99921262059717519</v>
      </c>
      <c r="O125" s="9">
        <f t="shared" si="146"/>
        <v>0.33729013792616702</v>
      </c>
      <c r="P125" s="9">
        <f t="shared" si="129"/>
        <v>1.8036189988146791E-2</v>
      </c>
      <c r="Q125" s="12">
        <f t="shared" si="130"/>
        <v>5.9519426960884412E-3</v>
      </c>
      <c r="R125" s="9">
        <f t="shared" si="131"/>
        <v>9.3951000000000007E-2</v>
      </c>
      <c r="S125" s="13">
        <f t="shared" si="132"/>
        <v>6.335156300718929E-2</v>
      </c>
      <c r="T125" s="2">
        <f t="shared" si="133"/>
        <v>0.01</v>
      </c>
      <c r="U125" s="14">
        <f t="shared" si="134"/>
        <v>6.3351563007189296E-4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6.1235156300718926E-3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10.334158788268899</v>
      </c>
      <c r="E126" s="10">
        <f t="shared" si="145"/>
        <v>8.8705823401483705</v>
      </c>
      <c r="F126" s="7" t="s">
        <v>85</v>
      </c>
      <c r="G126" s="1">
        <v>6</v>
      </c>
      <c r="H126" s="9">
        <f t="shared" si="124"/>
        <v>10.334158788268899</v>
      </c>
      <c r="I126" s="9">
        <f t="shared" si="125"/>
        <v>283.48415878826887</v>
      </c>
      <c r="J126" s="9">
        <f t="shared" si="126"/>
        <v>6.390763271370728E-2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0.60395394793802015</v>
      </c>
      <c r="P126" s="9">
        <f t="shared" si="129"/>
        <v>3.8597267080816483E-2</v>
      </c>
      <c r="Q126" s="12">
        <f t="shared" si="130"/>
        <v>1.273709813666944E-2</v>
      </c>
      <c r="R126" s="9">
        <f t="shared" si="131"/>
        <v>9.3951000000000007E-2</v>
      </c>
      <c r="S126" s="13">
        <f t="shared" si="132"/>
        <v>0.13557171436886717</v>
      </c>
      <c r="T126" s="2">
        <f t="shared" si="133"/>
        <v>0.01</v>
      </c>
      <c r="U126" s="14">
        <f t="shared" si="134"/>
        <v>1.3557171436886716E-3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6.8457171436886715E-3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17.9445673335244</v>
      </c>
      <c r="E127" s="10">
        <f t="shared" si="145"/>
        <v>10.334158788268899</v>
      </c>
      <c r="F127" s="7" t="s">
        <v>83</v>
      </c>
      <c r="G127" s="1">
        <v>7</v>
      </c>
      <c r="H127" s="9">
        <f t="shared" si="124"/>
        <v>17.9445673335244</v>
      </c>
      <c r="I127" s="9">
        <f t="shared" si="125"/>
        <v>291.09456733352437</v>
      </c>
      <c r="J127" s="9">
        <f t="shared" si="126"/>
        <v>0.15686832518240015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0.85005668085720376</v>
      </c>
      <c r="P127" s="9">
        <f t="shared" si="129"/>
        <v>0.13334696783617958</v>
      </c>
      <c r="Q127" s="12">
        <f t="shared" si="130"/>
        <v>4.4004499385939262E-2</v>
      </c>
      <c r="R127" s="9">
        <f t="shared" si="131"/>
        <v>9.3951000000000007E-2</v>
      </c>
      <c r="S127" s="13">
        <f t="shared" si="132"/>
        <v>0.46837712622472627</v>
      </c>
      <c r="T127" s="2">
        <f t="shared" si="133"/>
        <v>0.01</v>
      </c>
      <c r="U127" s="14">
        <f t="shared" si="134"/>
        <v>4.6837712622472627E-3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1.4633771262247262E-2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18.256360917436101</v>
      </c>
      <c r="E128" s="10">
        <f t="shared" si="145"/>
        <v>17.9445673335244</v>
      </c>
      <c r="F128" s="7" t="s">
        <v>83</v>
      </c>
      <c r="G128" s="1">
        <v>8</v>
      </c>
      <c r="H128" s="9">
        <f t="shared" si="124"/>
        <v>18.256360917436101</v>
      </c>
      <c r="I128" s="9">
        <f t="shared" si="125"/>
        <v>291.40636091743607</v>
      </c>
      <c r="J128" s="9">
        <f t="shared" si="126"/>
        <v>0.16258416086342614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1.0014097130210242</v>
      </c>
      <c r="P128" s="9">
        <f t="shared" si="129"/>
        <v>0.1628133578720076</v>
      </c>
      <c r="Q128" s="12">
        <f t="shared" si="130"/>
        <v>5.3728408097762512E-2</v>
      </c>
      <c r="R128" s="9">
        <f t="shared" si="131"/>
        <v>9.3951000000000007E-2</v>
      </c>
      <c r="S128" s="13">
        <f t="shared" si="132"/>
        <v>0.57187691560241516</v>
      </c>
      <c r="T128" s="2">
        <f t="shared" si="133"/>
        <v>0.01</v>
      </c>
      <c r="U128" s="14">
        <f t="shared" si="134"/>
        <v>5.7187691560241513E-3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1.5668769156024151E-2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17.853639299161099</v>
      </c>
      <c r="E129" s="10">
        <f t="shared" si="145"/>
        <v>18.256360917436101</v>
      </c>
      <c r="F129" s="7" t="s">
        <v>83</v>
      </c>
      <c r="G129" s="1">
        <v>9</v>
      </c>
      <c r="H129" s="9">
        <f t="shared" si="124"/>
        <v>17.853639299161099</v>
      </c>
      <c r="I129" s="9">
        <f t="shared" si="125"/>
        <v>291.00363929916108</v>
      </c>
      <c r="J129" s="9">
        <f t="shared" si="126"/>
        <v>0.15523734472931441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1.1232963551490165</v>
      </c>
      <c r="P129" s="9">
        <f t="shared" si="129"/>
        <v>0.17437754351745027</v>
      </c>
      <c r="Q129" s="12">
        <f t="shared" si="130"/>
        <v>5.754458936075859E-2</v>
      </c>
      <c r="R129" s="9">
        <f t="shared" si="131"/>
        <v>9.3951000000000007E-2</v>
      </c>
      <c r="S129" s="13">
        <f t="shared" si="132"/>
        <v>0.61249576226712421</v>
      </c>
      <c r="T129" s="2">
        <f t="shared" si="133"/>
        <v>0.01</v>
      </c>
      <c r="U129" s="14">
        <f t="shared" si="134"/>
        <v>6.1249576226712421E-3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1.6074957622671242E-2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13.4027113106584</v>
      </c>
      <c r="E130" s="10">
        <f t="shared" si="145"/>
        <v>17.853639299161099</v>
      </c>
      <c r="F130" s="7" t="s">
        <v>83</v>
      </c>
      <c r="G130" s="1">
        <v>10</v>
      </c>
      <c r="H130" s="9">
        <f t="shared" si="124"/>
        <v>13.4027113106584</v>
      </c>
      <c r="I130" s="9">
        <f t="shared" si="125"/>
        <v>286.55271131065837</v>
      </c>
      <c r="J130" s="9">
        <f t="shared" si="126"/>
        <v>9.2318303814284561E-2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1.2336188116315663</v>
      </c>
      <c r="P130" s="9">
        <f t="shared" si="129"/>
        <v>0.11388559624321962</v>
      </c>
      <c r="Q130" s="12">
        <f t="shared" si="130"/>
        <v>3.7582246760262478E-2</v>
      </c>
      <c r="R130" s="9">
        <f t="shared" si="131"/>
        <v>9.3951000000000007E-2</v>
      </c>
      <c r="S130" s="13">
        <f t="shared" si="132"/>
        <v>0.40001965663231337</v>
      </c>
      <c r="T130" s="2">
        <f t="shared" si="133"/>
        <v>0.01</v>
      </c>
      <c r="U130" s="14">
        <f t="shared" si="134"/>
        <v>4.0001965663231335E-3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1.3950196566323132E-2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10.315213328119899</v>
      </c>
      <c r="E131" s="10">
        <f t="shared" si="145"/>
        <v>13.4027113106584</v>
      </c>
      <c r="F131" s="7" t="s">
        <v>83</v>
      </c>
      <c r="G131" s="1">
        <v>11</v>
      </c>
      <c r="H131" s="9">
        <f t="shared" si="124"/>
        <v>10.315213328119899</v>
      </c>
      <c r="I131" s="9">
        <f t="shared" si="125"/>
        <v>283.46521332811989</v>
      </c>
      <c r="J131" s="9">
        <f t="shared" si="126"/>
        <v>6.3761095913462296E-2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1.0637465546189293</v>
      </c>
      <c r="O131" s="9">
        <f t="shared" si="146"/>
        <v>0.34068666076941723</v>
      </c>
      <c r="P131" s="9">
        <f t="shared" si="129"/>
        <v>2.1722554853756005E-2</v>
      </c>
      <c r="Q131" s="12">
        <f t="shared" si="130"/>
        <v>7.1684431017394823E-3</v>
      </c>
      <c r="R131" s="9">
        <f t="shared" si="131"/>
        <v>9.3951000000000007E-2</v>
      </c>
      <c r="S131" s="13">
        <f t="shared" si="132"/>
        <v>7.6299806300512835E-2</v>
      </c>
      <c r="T131" s="2">
        <f t="shared" si="133"/>
        <v>0.01</v>
      </c>
      <c r="U131" s="14">
        <f t="shared" si="134"/>
        <v>7.6299806300512832E-4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6.2529980630051281E-3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4.4635358089489898</v>
      </c>
      <c r="E132" s="10">
        <f t="shared" si="145"/>
        <v>10.315213328119899</v>
      </c>
      <c r="F132" s="7" t="s">
        <v>85</v>
      </c>
      <c r="G132" s="1">
        <v>12</v>
      </c>
      <c r="H132" s="9">
        <f t="shared" si="124"/>
        <v>4.4635358089489898</v>
      </c>
      <c r="I132" s="9">
        <f t="shared" si="125"/>
        <v>277.613535808949</v>
      </c>
      <c r="J132" s="9">
        <f t="shared" si="126"/>
        <v>3.0911076720235992E-2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0.60366410591566122</v>
      </c>
      <c r="P132" s="9">
        <f t="shared" si="129"/>
        <v>1.8659907491211668E-2</v>
      </c>
      <c r="Q132" s="12">
        <f t="shared" si="130"/>
        <v>6.157769472099851E-3</v>
      </c>
      <c r="R132" s="9">
        <f t="shared" si="131"/>
        <v>9.3951000000000007E-2</v>
      </c>
      <c r="S132" s="13">
        <f t="shared" si="132"/>
        <v>6.5542351567304771E-2</v>
      </c>
      <c r="T132" s="2">
        <f t="shared" si="133"/>
        <v>0.01</v>
      </c>
      <c r="U132" s="14">
        <f t="shared" si="134"/>
        <v>6.554235156730477E-4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6.1454235156730474E-3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3.9195514885753999</v>
      </c>
      <c r="E133" s="10">
        <f t="shared" si="145"/>
        <v>4.4635358089489898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3.6909852748709699</v>
      </c>
      <c r="E136" s="7"/>
      <c r="F136" s="7"/>
      <c r="G136" s="1">
        <v>1</v>
      </c>
      <c r="H136" s="9">
        <f t="shared" ref="H136:H147" si="147">E137</f>
        <v>3.6909852748709699</v>
      </c>
      <c r="I136" s="9">
        <f t="shared" ref="I136:I147" si="148">H136+273.15</f>
        <v>276.84098527487095</v>
      </c>
      <c r="J136" s="9">
        <f t="shared" ref="J136:J147" si="149">EXP(($C$15*(I136-$C$13))/($C$16*I136*$C$13))</f>
        <v>2.8028998094348386E-2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2.1275352609769115E-2</v>
      </c>
      <c r="Q136" s="12">
        <f t="shared" ref="Q136:Q147" si="153">P136*$B$138</f>
        <v>5.5315916785399696E-3</v>
      </c>
      <c r="R136" s="9">
        <f t="shared" ref="R136:R147" si="154">L136*$B$138</f>
        <v>0.19735245833333334</v>
      </c>
      <c r="S136" s="13">
        <f t="shared" ref="S136:S147" si="155">Q136/R136</f>
        <v>2.8028998094348386E-2</v>
      </c>
      <c r="T136" s="2">
        <f t="shared" ref="T136:T147" si="156">$B$137/100</f>
        <v>0.01</v>
      </c>
      <c r="U136" s="14">
        <f t="shared" ref="U136:U147" si="157">S136*T136</f>
        <v>2.8028998094348386E-4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5.7702899809434841E-3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0.57228411703694504</v>
      </c>
      <c r="E137" s="10">
        <f t="shared" ref="E137:E148" si="166">D136</f>
        <v>3.6909852748709699</v>
      </c>
      <c r="F137" s="7" t="s">
        <v>83</v>
      </c>
      <c r="G137" s="1">
        <v>2</v>
      </c>
      <c r="H137" s="9">
        <f t="shared" si="147"/>
        <v>0.57228411703694504</v>
      </c>
      <c r="I137" s="9">
        <f t="shared" si="148"/>
        <v>273.72228411703691</v>
      </c>
      <c r="J137" s="9">
        <f t="shared" si="149"/>
        <v>1.8774738518919868E-2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1.4968204807235643</v>
      </c>
      <c r="P137" s="9">
        <f t="shared" si="152"/>
        <v>2.8102413135348857E-2</v>
      </c>
      <c r="Q137" s="12">
        <f t="shared" si="153"/>
        <v>7.3066274151907034E-3</v>
      </c>
      <c r="R137" s="9">
        <f t="shared" si="154"/>
        <v>0.19735245833333334</v>
      </c>
      <c r="S137" s="13">
        <f t="shared" si="155"/>
        <v>3.7023239927671044E-2</v>
      </c>
      <c r="T137" s="2">
        <f t="shared" si="156"/>
        <v>0.01</v>
      </c>
      <c r="U137" s="14">
        <f t="shared" si="157"/>
        <v>3.7023239927671045E-4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5.8602323992767106E-3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4.5009960154514603</v>
      </c>
      <c r="E138" s="10">
        <f t="shared" si="166"/>
        <v>0.57228411703694504</v>
      </c>
      <c r="F138" s="7" t="s">
        <v>83</v>
      </c>
      <c r="G138" s="1">
        <v>3</v>
      </c>
      <c r="H138" s="9">
        <f t="shared" si="147"/>
        <v>4.5009960154514603</v>
      </c>
      <c r="I138" s="9">
        <f t="shared" si="148"/>
        <v>277.65099601545143</v>
      </c>
      <c r="J138" s="9">
        <f t="shared" si="149"/>
        <v>3.1057695007014489E-2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2.2277659842548823</v>
      </c>
      <c r="P138" s="9">
        <f t="shared" si="152"/>
        <v>6.9189276485989576E-2</v>
      </c>
      <c r="Q138" s="12">
        <f t="shared" si="153"/>
        <v>1.7989211886357291E-2</v>
      </c>
      <c r="R138" s="9">
        <f t="shared" si="154"/>
        <v>0.19735245833333334</v>
      </c>
      <c r="S138" s="13">
        <f t="shared" si="155"/>
        <v>9.1152712453031887E-2</v>
      </c>
      <c r="T138" s="2">
        <f t="shared" si="156"/>
        <v>0.01</v>
      </c>
      <c r="U138" s="14">
        <f t="shared" si="157"/>
        <v>9.1152712453031887E-4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6.401527124530319E-3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6.2868648948761798</v>
      </c>
      <c r="E139" s="10">
        <f t="shared" si="166"/>
        <v>4.5009960154514603</v>
      </c>
      <c r="F139" s="7" t="s">
        <v>83</v>
      </c>
      <c r="G139" s="1">
        <v>4</v>
      </c>
      <c r="H139" s="9">
        <f t="shared" si="147"/>
        <v>6.2868648948761798</v>
      </c>
      <c r="I139" s="9">
        <f t="shared" si="148"/>
        <v>279.43686489487618</v>
      </c>
      <c r="J139" s="9">
        <f t="shared" si="149"/>
        <v>3.8860080858817161E-2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2.9176246244355597</v>
      </c>
      <c r="P139" s="9">
        <f t="shared" si="152"/>
        <v>0.1133791288212419</v>
      </c>
      <c r="Q139" s="12">
        <f t="shared" si="153"/>
        <v>2.9478573493522897E-2</v>
      </c>
      <c r="R139" s="9">
        <f t="shared" si="154"/>
        <v>0.19735245833333334</v>
      </c>
      <c r="S139" s="13">
        <f t="shared" si="155"/>
        <v>0.14937018642926067</v>
      </c>
      <c r="T139" s="2">
        <f t="shared" si="156"/>
        <v>0.01</v>
      </c>
      <c r="U139" s="14">
        <f t="shared" si="157"/>
        <v>1.4937018642926067E-3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6.9837018642926072E-3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8.8705823401483705</v>
      </c>
      <c r="E140" s="10">
        <f t="shared" si="166"/>
        <v>6.2868648948761798</v>
      </c>
      <c r="F140" s="7" t="s">
        <v>83</v>
      </c>
      <c r="G140" s="1">
        <v>5</v>
      </c>
      <c r="H140" s="9">
        <f t="shared" si="147"/>
        <v>8.8705823401483705</v>
      </c>
      <c r="I140" s="9">
        <f t="shared" si="148"/>
        <v>282.02058234014834</v>
      </c>
      <c r="J140" s="9">
        <f t="shared" si="149"/>
        <v>5.347381366986461E-2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3.5632934122809847</v>
      </c>
      <c r="P140" s="9">
        <f t="shared" si="152"/>
        <v>0.19054288797936944</v>
      </c>
      <c r="Q140" s="12">
        <f t="shared" si="153"/>
        <v>4.9541150874636057E-2</v>
      </c>
      <c r="R140" s="9">
        <f t="shared" si="154"/>
        <v>0.19735245833333334</v>
      </c>
      <c r="S140" s="13">
        <f t="shared" si="155"/>
        <v>0.25102880041635856</v>
      </c>
      <c r="T140" s="2">
        <f t="shared" si="156"/>
        <v>0.01</v>
      </c>
      <c r="U140" s="14">
        <f t="shared" si="157"/>
        <v>2.5102880041635856E-3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8.0002880041635856E-3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10.334158788268899</v>
      </c>
      <c r="E141" s="10">
        <f t="shared" si="166"/>
        <v>8.8705823401483705</v>
      </c>
      <c r="F141" s="7" t="s">
        <v>85</v>
      </c>
      <c r="G141" s="1">
        <v>6</v>
      </c>
      <c r="H141" s="9">
        <f t="shared" si="147"/>
        <v>10.334158788268899</v>
      </c>
      <c r="I141" s="9">
        <f t="shared" si="148"/>
        <v>283.48415878826887</v>
      </c>
      <c r="J141" s="9">
        <f t="shared" si="149"/>
        <v>6.390763271370728E-2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4.1317984409682813</v>
      </c>
      <c r="P141" s="9">
        <f t="shared" si="152"/>
        <v>0.26405345721246926</v>
      </c>
      <c r="Q141" s="12">
        <f t="shared" si="153"/>
        <v>6.8653898875242009E-2</v>
      </c>
      <c r="R141" s="9">
        <f t="shared" si="154"/>
        <v>0.19735245833333334</v>
      </c>
      <c r="S141" s="13">
        <f t="shared" si="155"/>
        <v>0.34787455628895092</v>
      </c>
      <c r="T141" s="2">
        <f t="shared" si="156"/>
        <v>0.01</v>
      </c>
      <c r="U141" s="14">
        <f t="shared" si="157"/>
        <v>3.4787455628895094E-3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8.9687455628895095E-3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17.9445673335244</v>
      </c>
      <c r="E142" s="10">
        <f t="shared" si="166"/>
        <v>10.334158788268899</v>
      </c>
      <c r="F142" s="7" t="s">
        <v>83</v>
      </c>
      <c r="G142" s="1">
        <v>7</v>
      </c>
      <c r="H142" s="9">
        <f t="shared" si="147"/>
        <v>17.9445673335244</v>
      </c>
      <c r="I142" s="9">
        <f t="shared" si="148"/>
        <v>291.09456733352437</v>
      </c>
      <c r="J142" s="9">
        <f t="shared" si="149"/>
        <v>0.15686832518240015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4.6267929004224788</v>
      </c>
      <c r="P142" s="9">
        <f t="shared" si="152"/>
        <v>0.72579725325509381</v>
      </c>
      <c r="Q142" s="12">
        <f t="shared" si="153"/>
        <v>0.1887072858463244</v>
      </c>
      <c r="R142" s="9">
        <f t="shared" si="154"/>
        <v>0.19735245833333334</v>
      </c>
      <c r="S142" s="13">
        <f t="shared" si="155"/>
        <v>0.95619424982075962</v>
      </c>
      <c r="T142" s="2">
        <f t="shared" si="156"/>
        <v>0.01</v>
      </c>
      <c r="U142" s="14">
        <f t="shared" si="157"/>
        <v>9.5619424982075971E-3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1.9511942498207598E-2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18.256360917436101</v>
      </c>
      <c r="E143" s="10">
        <f t="shared" si="166"/>
        <v>17.9445673335244</v>
      </c>
      <c r="F143" s="7" t="s">
        <v>83</v>
      </c>
      <c r="G143" s="1">
        <v>8</v>
      </c>
      <c r="H143" s="9">
        <f t="shared" si="147"/>
        <v>18.256360917436101</v>
      </c>
      <c r="I143" s="9">
        <f t="shared" si="148"/>
        <v>291.40636091743607</v>
      </c>
      <c r="J143" s="9">
        <f t="shared" si="149"/>
        <v>0.16258416086342614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4.6600435638340514</v>
      </c>
      <c r="P143" s="9">
        <f t="shared" si="152"/>
        <v>0.75764927241296909</v>
      </c>
      <c r="Q143" s="12">
        <f t="shared" si="153"/>
        <v>0.19698881082737196</v>
      </c>
      <c r="R143" s="9">
        <f t="shared" si="154"/>
        <v>0.19735245833333334</v>
      </c>
      <c r="S143" s="13">
        <f t="shared" si="155"/>
        <v>0.99815737027533158</v>
      </c>
      <c r="T143" s="2">
        <f t="shared" si="156"/>
        <v>0.01</v>
      </c>
      <c r="U143" s="14">
        <f t="shared" si="157"/>
        <v>9.9815737027533161E-3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1.9931573702753315E-2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17.853639299161099</v>
      </c>
      <c r="E144" s="10">
        <f t="shared" si="166"/>
        <v>18.256360917436101</v>
      </c>
      <c r="F144" s="7" t="s">
        <v>83</v>
      </c>
      <c r="G144" s="1">
        <v>9</v>
      </c>
      <c r="H144" s="9">
        <f t="shared" si="147"/>
        <v>17.853639299161099</v>
      </c>
      <c r="I144" s="9">
        <f t="shared" si="148"/>
        <v>291.00363929916108</v>
      </c>
      <c r="J144" s="9">
        <f t="shared" si="149"/>
        <v>0.15523734472931441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4.6614422080877489</v>
      </c>
      <c r="P144" s="9">
        <f t="shared" si="152"/>
        <v>0.72362991099269447</v>
      </c>
      <c r="Q144" s="12">
        <f t="shared" si="153"/>
        <v>0.18814377685810058</v>
      </c>
      <c r="R144" s="9">
        <f t="shared" si="154"/>
        <v>0.19735245833333334</v>
      </c>
      <c r="S144" s="13">
        <f t="shared" si="155"/>
        <v>0.95333890667995091</v>
      </c>
      <c r="T144" s="2">
        <f t="shared" si="156"/>
        <v>0.01</v>
      </c>
      <c r="U144" s="14">
        <f t="shared" si="157"/>
        <v>9.5333890667995101E-3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1.9483389066799511E-2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13.4027113106584</v>
      </c>
      <c r="E145" s="10">
        <f t="shared" si="166"/>
        <v>17.853639299161099</v>
      </c>
      <c r="F145" s="7" t="s">
        <v>83</v>
      </c>
      <c r="G145" s="1">
        <v>10</v>
      </c>
      <c r="H145" s="9">
        <f t="shared" si="147"/>
        <v>13.4027113106584</v>
      </c>
      <c r="I145" s="9">
        <f t="shared" si="148"/>
        <v>286.55271131065837</v>
      </c>
      <c r="J145" s="9">
        <f t="shared" si="149"/>
        <v>9.2318303814284561E-2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4.6968602137617212</v>
      </c>
      <c r="P145" s="9">
        <f t="shared" si="152"/>
        <v>0.43360616818728009</v>
      </c>
      <c r="Q145" s="12">
        <f t="shared" si="153"/>
        <v>0.11273760372869283</v>
      </c>
      <c r="R145" s="9">
        <f t="shared" si="154"/>
        <v>0.19735245833333334</v>
      </c>
      <c r="S145" s="13">
        <f t="shared" si="155"/>
        <v>0.57125006032747838</v>
      </c>
      <c r="T145" s="2">
        <f t="shared" si="156"/>
        <v>0.01</v>
      </c>
      <c r="U145" s="14">
        <f t="shared" si="157"/>
        <v>5.712500603274784E-3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1.5662500603274784E-2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10.315213328119899</v>
      </c>
      <c r="E146" s="10">
        <f t="shared" si="166"/>
        <v>13.4027113106584</v>
      </c>
      <c r="F146" s="7" t="s">
        <v>83</v>
      </c>
      <c r="G146" s="1">
        <v>11</v>
      </c>
      <c r="H146" s="9">
        <f t="shared" si="147"/>
        <v>10.315213328119899</v>
      </c>
      <c r="I146" s="9">
        <f t="shared" si="148"/>
        <v>283.46521332811989</v>
      </c>
      <c r="J146" s="9">
        <f t="shared" si="149"/>
        <v>6.3761095913462296E-2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5.0223019622411078</v>
      </c>
      <c r="P146" s="9">
        <f t="shared" si="152"/>
        <v>0.32022747712082517</v>
      </c>
      <c r="Q146" s="12">
        <f t="shared" si="153"/>
        <v>8.3259144051414546E-2</v>
      </c>
      <c r="R146" s="9">
        <f t="shared" si="154"/>
        <v>0.19735245833333334</v>
      </c>
      <c r="S146" s="13">
        <f t="shared" si="155"/>
        <v>0.42188045061383389</v>
      </c>
      <c r="T146" s="2">
        <f t="shared" si="156"/>
        <v>0.01</v>
      </c>
      <c r="U146" s="14">
        <f t="shared" si="157"/>
        <v>4.2188045061383392E-3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9.708804506138341E-3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4.4635358089489898</v>
      </c>
      <c r="E147" s="10">
        <f t="shared" si="166"/>
        <v>10.315213328119899</v>
      </c>
      <c r="F147" s="7" t="s">
        <v>85</v>
      </c>
      <c r="G147" s="1">
        <v>12</v>
      </c>
      <c r="H147" s="9">
        <f t="shared" si="147"/>
        <v>4.4635358089489898</v>
      </c>
      <c r="I147" s="9">
        <f t="shared" si="148"/>
        <v>277.613535808949</v>
      </c>
      <c r="J147" s="9">
        <f t="shared" si="149"/>
        <v>3.0911076720235992E-2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5.4611224017869491</v>
      </c>
      <c r="P147" s="9">
        <f t="shared" si="152"/>
        <v>0.16880917354023584</v>
      </c>
      <c r="Q147" s="12">
        <f t="shared" si="153"/>
        <v>4.3890385120461319E-2</v>
      </c>
      <c r="R147" s="9">
        <f t="shared" si="154"/>
        <v>0.19735245833333334</v>
      </c>
      <c r="S147" s="13">
        <f t="shared" si="155"/>
        <v>0.22239593816626971</v>
      </c>
      <c r="T147" s="2">
        <f t="shared" si="156"/>
        <v>0.01</v>
      </c>
      <c r="U147" s="14">
        <f t="shared" si="157"/>
        <v>2.2239593816626973E-3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7.7139593816626974E-3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3.9195514885753999</v>
      </c>
      <c r="E148" s="10">
        <f t="shared" si="166"/>
        <v>4.4635358089489898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395320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11690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99820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314200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8400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1053979.5896767604</v>
      </c>
      <c r="J13" s="6" t="s">
        <v>37</v>
      </c>
      <c r="K13" s="6">
        <f>I13/(10000*1000)</f>
        <v>0.10539795896767604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1.9923650516451601</v>
      </c>
      <c r="E26" s="7"/>
      <c r="F26" s="7"/>
      <c r="G26" s="1">
        <v>1</v>
      </c>
      <c r="H26" s="9">
        <f t="shared" ref="H26:H37" si="0">E27</f>
        <v>1.9923650516451601</v>
      </c>
      <c r="I26" s="9">
        <f t="shared" ref="I26:I37" si="1">H26+273.15</f>
        <v>275.14236505164513</v>
      </c>
      <c r="J26" s="9">
        <f t="shared" ref="J26:J37" si="2">EXP(($C$15*(I26-$C$13))/($C$16*I26*$C$13))</f>
        <v>2.2558398497360816E-2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0.91433913214422047</v>
      </c>
      <c r="Q26" s="12">
        <f t="shared" ref="Q26:Q37" si="6">P26*$B$28</f>
        <v>9.1433913214422055E-2</v>
      </c>
      <c r="R26" s="9">
        <f t="shared" ref="R26:R37" si="7">L26*$B$28</f>
        <v>4.0532094166666672</v>
      </c>
      <c r="S26" s="13">
        <f t="shared" ref="S26:S37" si="8">Q26/R26</f>
        <v>2.2558398497360816E-2</v>
      </c>
      <c r="T26" s="2">
        <f t="shared" ref="T26:T37" si="9">$B$27/100</f>
        <v>0.34</v>
      </c>
      <c r="U26" s="14">
        <f t="shared" ref="U26:U37" si="10">S26*T26</f>
        <v>7.6698554891026782E-3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2.056985548910268E-2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-4.2650381578892302</v>
      </c>
      <c r="E27" s="10">
        <f t="shared" ref="E27:E38" si="18">D26</f>
        <v>1.9923650516451601</v>
      </c>
      <c r="F27" s="7" t="s">
        <v>83</v>
      </c>
      <c r="G27" s="1">
        <v>2</v>
      </c>
      <c r="H27" s="9">
        <f t="shared" si="0"/>
        <v>-4.2650381578892302</v>
      </c>
      <c r="I27" s="9">
        <f t="shared" si="1"/>
        <v>268.88496184211073</v>
      </c>
      <c r="J27" s="9">
        <f t="shared" si="2"/>
        <v>9.9003004800803998E-3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80.149849201189113</v>
      </c>
      <c r="P27" s="9">
        <f t="shared" si="5"/>
        <v>0.79350759052490427</v>
      </c>
      <c r="Q27" s="12">
        <f t="shared" si="6"/>
        <v>7.9350759052490435E-2</v>
      </c>
      <c r="R27" s="9">
        <f t="shared" si="7"/>
        <v>4.0532094166666672</v>
      </c>
      <c r="S27" s="13">
        <f t="shared" si="8"/>
        <v>1.9577266036687534E-2</v>
      </c>
      <c r="T27" s="2">
        <f t="shared" si="9"/>
        <v>0.34</v>
      </c>
      <c r="U27" s="14">
        <f t="shared" si="10"/>
        <v>6.6562704524737622E-3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1.955627045247376E-2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0.61830444201737</v>
      </c>
      <c r="E28" s="10">
        <f t="shared" si="18"/>
        <v>-4.2650381578892302</v>
      </c>
      <c r="F28" s="7" t="s">
        <v>83</v>
      </c>
      <c r="G28" s="1">
        <v>3</v>
      </c>
      <c r="H28" s="9">
        <f t="shared" si="0"/>
        <v>0.61830444201737</v>
      </c>
      <c r="I28" s="9">
        <f t="shared" si="1"/>
        <v>273.76830444201732</v>
      </c>
      <c r="J28" s="9">
        <f t="shared" si="2"/>
        <v>1.8887340264201732E-2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119.88843577733087</v>
      </c>
      <c r="P28" s="9">
        <f t="shared" si="5"/>
        <v>2.2643736802693448</v>
      </c>
      <c r="Q28" s="12">
        <f t="shared" si="6"/>
        <v>0.22643736802693448</v>
      </c>
      <c r="R28" s="9">
        <f t="shared" si="7"/>
        <v>4.0532094166666672</v>
      </c>
      <c r="S28" s="13">
        <f t="shared" si="8"/>
        <v>5.586619015929236E-2</v>
      </c>
      <c r="T28" s="2">
        <f t="shared" si="9"/>
        <v>0.34</v>
      </c>
      <c r="U28" s="14">
        <f t="shared" si="10"/>
        <v>1.8994504654159403E-2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3.1894504654159404E-2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2.2133860922377</v>
      </c>
      <c r="E29" s="10">
        <f t="shared" si="18"/>
        <v>0.61830444201737</v>
      </c>
      <c r="F29" s="7" t="s">
        <v>83</v>
      </c>
      <c r="G29" s="1">
        <v>4</v>
      </c>
      <c r="H29" s="9">
        <f t="shared" si="0"/>
        <v>2.2133860922377</v>
      </c>
      <c r="I29" s="9">
        <f t="shared" si="1"/>
        <v>275.3633860922377</v>
      </c>
      <c r="J29" s="9">
        <f t="shared" si="2"/>
        <v>2.3208343377195878E-2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158.15615626372818</v>
      </c>
      <c r="P29" s="9">
        <f t="shared" si="5"/>
        <v>3.6705423817860523</v>
      </c>
      <c r="Q29" s="12">
        <f t="shared" si="6"/>
        <v>0.36705423817860527</v>
      </c>
      <c r="R29" s="9">
        <f t="shared" si="7"/>
        <v>4.0532094166666672</v>
      </c>
      <c r="S29" s="13">
        <f t="shared" si="8"/>
        <v>9.0558912813458389E-2</v>
      </c>
      <c r="T29" s="2">
        <f t="shared" si="9"/>
        <v>0.34</v>
      </c>
      <c r="U29" s="14">
        <f t="shared" si="10"/>
        <v>3.0790030356575855E-2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4.3690030356575857E-2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7.75608983882013</v>
      </c>
      <c r="E30" s="10">
        <f t="shared" si="18"/>
        <v>2.2133860922377</v>
      </c>
      <c r="F30" s="7" t="s">
        <v>83</v>
      </c>
      <c r="G30" s="1">
        <v>5</v>
      </c>
      <c r="H30" s="9">
        <f t="shared" si="0"/>
        <v>7.75608983882013</v>
      </c>
      <c r="I30" s="9">
        <f t="shared" si="1"/>
        <v>280.90608983882009</v>
      </c>
      <c r="J30" s="9">
        <f t="shared" si="2"/>
        <v>4.6628597231120485E-2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146.76133318784503</v>
      </c>
      <c r="O30" s="9">
        <f t="shared" si="19"/>
        <v>48.256374860763771</v>
      </c>
      <c r="P30" s="9">
        <f t="shared" si="5"/>
        <v>2.2501270672165217</v>
      </c>
      <c r="Q30" s="12">
        <f t="shared" si="6"/>
        <v>0.22501270672165219</v>
      </c>
      <c r="R30" s="9">
        <f t="shared" si="7"/>
        <v>4.0532094166666672</v>
      </c>
      <c r="S30" s="13">
        <f t="shared" si="8"/>
        <v>5.5514700473261298E-2</v>
      </c>
      <c r="T30" s="2">
        <f t="shared" si="9"/>
        <v>0.34</v>
      </c>
      <c r="U30" s="14">
        <f t="shared" si="10"/>
        <v>1.8874998160908842E-2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3.1774998160908841E-2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11.7709119875277</v>
      </c>
      <c r="E31" s="10">
        <f t="shared" si="18"/>
        <v>7.75608983882013</v>
      </c>
      <c r="F31" s="7" t="s">
        <v>85</v>
      </c>
      <c r="G31" s="1">
        <v>6</v>
      </c>
      <c r="H31" s="9">
        <f t="shared" si="0"/>
        <v>11.7709119875277</v>
      </c>
      <c r="I31" s="9">
        <f t="shared" si="1"/>
        <v>284.92091198752769</v>
      </c>
      <c r="J31" s="9">
        <f t="shared" si="2"/>
        <v>7.5992722349519398E-2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86.538341960213913</v>
      </c>
      <c r="P31" s="9">
        <f t="shared" si="5"/>
        <v>6.5762841931703004</v>
      </c>
      <c r="Q31" s="12">
        <f t="shared" si="6"/>
        <v>0.65762841931703009</v>
      </c>
      <c r="R31" s="9">
        <f t="shared" si="7"/>
        <v>4.0532094166666672</v>
      </c>
      <c r="S31" s="13">
        <f t="shared" si="8"/>
        <v>0.16224881364700355</v>
      </c>
      <c r="T31" s="2">
        <f t="shared" si="9"/>
        <v>0.34</v>
      </c>
      <c r="U31" s="14">
        <f t="shared" si="10"/>
        <v>5.516459663998121E-2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6.8064596639981212E-2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18.744450057742799</v>
      </c>
      <c r="E32" s="10">
        <f t="shared" si="18"/>
        <v>11.7709119875277</v>
      </c>
      <c r="F32" s="7" t="s">
        <v>83</v>
      </c>
      <c r="G32" s="1">
        <v>7</v>
      </c>
      <c r="H32" s="9">
        <f t="shared" si="0"/>
        <v>18.744450057742799</v>
      </c>
      <c r="I32" s="9">
        <f t="shared" si="1"/>
        <v>291.8944500577428</v>
      </c>
      <c r="J32" s="9">
        <f t="shared" si="2"/>
        <v>0.17192653162038943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120.49415193371028</v>
      </c>
      <c r="P32" s="9">
        <f t="shared" si="5"/>
        <v>20.716141622503049</v>
      </c>
      <c r="Q32" s="12">
        <f t="shared" si="6"/>
        <v>2.071614162250305</v>
      </c>
      <c r="R32" s="9">
        <f t="shared" si="7"/>
        <v>4.0532094166666672</v>
      </c>
      <c r="S32" s="13">
        <f t="shared" si="8"/>
        <v>0.51110464555122515</v>
      </c>
      <c r="T32" s="2">
        <f t="shared" si="9"/>
        <v>0.34</v>
      </c>
      <c r="U32" s="14">
        <f t="shared" si="10"/>
        <v>0.17377557948741656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0.19942557948741657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16.067566425972299</v>
      </c>
      <c r="E33" s="10">
        <f t="shared" si="18"/>
        <v>18.744450057742799</v>
      </c>
      <c r="F33" s="7" t="s">
        <v>83</v>
      </c>
      <c r="G33" s="1">
        <v>8</v>
      </c>
      <c r="H33" s="9">
        <f t="shared" si="0"/>
        <v>16.067566425972299</v>
      </c>
      <c r="I33" s="9">
        <f t="shared" si="1"/>
        <v>289.21756642597228</v>
      </c>
      <c r="J33" s="9">
        <f t="shared" si="2"/>
        <v>0.12625780996928135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140.31010447787392</v>
      </c>
      <c r="P33" s="9">
        <f t="shared" si="5"/>
        <v>17.715246507937419</v>
      </c>
      <c r="Q33" s="12">
        <f t="shared" si="6"/>
        <v>1.7715246507937419</v>
      </c>
      <c r="R33" s="9">
        <f t="shared" si="7"/>
        <v>4.0532094166666672</v>
      </c>
      <c r="S33" s="13">
        <f t="shared" si="8"/>
        <v>0.43706714079694214</v>
      </c>
      <c r="T33" s="2">
        <f t="shared" si="9"/>
        <v>0.34</v>
      </c>
      <c r="U33" s="14">
        <f t="shared" si="10"/>
        <v>0.14860282787096035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0.17425282787096036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16.789725696901399</v>
      </c>
      <c r="E34" s="10">
        <f t="shared" si="18"/>
        <v>16.067566425972299</v>
      </c>
      <c r="F34" s="7" t="s">
        <v>83</v>
      </c>
      <c r="G34" s="1">
        <v>9</v>
      </c>
      <c r="H34" s="9">
        <f t="shared" si="0"/>
        <v>16.789725696901399</v>
      </c>
      <c r="I34" s="9">
        <f t="shared" si="1"/>
        <v>289.93972569690141</v>
      </c>
      <c r="J34" s="9">
        <f t="shared" si="2"/>
        <v>0.13730139799638816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163.12695213660317</v>
      </c>
      <c r="P34" s="9">
        <f t="shared" si="5"/>
        <v>22.397558579245512</v>
      </c>
      <c r="Q34" s="12">
        <f t="shared" si="6"/>
        <v>2.2397558579245511</v>
      </c>
      <c r="R34" s="9">
        <f t="shared" si="7"/>
        <v>4.0532094166666672</v>
      </c>
      <c r="S34" s="13">
        <f t="shared" si="8"/>
        <v>0.55258824000426598</v>
      </c>
      <c r="T34" s="2">
        <f t="shared" si="9"/>
        <v>0.34</v>
      </c>
      <c r="U34" s="14">
        <f t="shared" si="10"/>
        <v>0.18788000160145044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0.21353000160145044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12.166543602806801</v>
      </c>
      <c r="E35" s="10">
        <f t="shared" si="18"/>
        <v>16.789725696901399</v>
      </c>
      <c r="F35" s="7" t="s">
        <v>83</v>
      </c>
      <c r="G35" s="1">
        <v>10</v>
      </c>
      <c r="H35" s="9">
        <f t="shared" si="0"/>
        <v>12.166543602806801</v>
      </c>
      <c r="I35" s="9">
        <f t="shared" si="1"/>
        <v>285.3165436028068</v>
      </c>
      <c r="J35" s="9">
        <f t="shared" si="2"/>
        <v>7.9680442674786481E-2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181.26148772402433</v>
      </c>
      <c r="P35" s="9">
        <f t="shared" si="5"/>
        <v>14.442995581740634</v>
      </c>
      <c r="Q35" s="12">
        <f t="shared" si="6"/>
        <v>1.4442995581740634</v>
      </c>
      <c r="R35" s="9">
        <f t="shared" si="7"/>
        <v>4.0532094166666672</v>
      </c>
      <c r="S35" s="13">
        <f t="shared" si="8"/>
        <v>0.35633479786046829</v>
      </c>
      <c r="T35" s="2">
        <f t="shared" si="9"/>
        <v>0.34</v>
      </c>
      <c r="U35" s="14">
        <f t="shared" si="10"/>
        <v>0.12115383127255923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0.14680383127255922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8.3467765189682304</v>
      </c>
      <c r="E36" s="10">
        <f t="shared" si="18"/>
        <v>12.166543602806801</v>
      </c>
      <c r="F36" s="7" t="s">
        <v>83</v>
      </c>
      <c r="G36" s="1">
        <v>11</v>
      </c>
      <c r="H36" s="9">
        <f t="shared" si="0"/>
        <v>8.3467765189682304</v>
      </c>
      <c r="I36" s="9">
        <f t="shared" si="1"/>
        <v>281.4967765189682</v>
      </c>
      <c r="J36" s="9">
        <f t="shared" si="2"/>
        <v>5.0146472671793327E-2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158.4775675351695</v>
      </c>
      <c r="O36" s="9">
        <f t="shared" si="19"/>
        <v>48.873018773780871</v>
      </c>
      <c r="P36" s="9">
        <f t="shared" si="5"/>
        <v>2.4508095003274448</v>
      </c>
      <c r="Q36" s="12">
        <f t="shared" si="6"/>
        <v>0.24508095003274449</v>
      </c>
      <c r="R36" s="9">
        <f t="shared" si="7"/>
        <v>4.0532094166666672</v>
      </c>
      <c r="S36" s="13">
        <f t="shared" si="8"/>
        <v>6.046589870855907E-2</v>
      </c>
      <c r="T36" s="2">
        <f t="shared" si="9"/>
        <v>0.34</v>
      </c>
      <c r="U36" s="14">
        <f t="shared" si="10"/>
        <v>2.0558405560910084E-2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3.3458405560910086E-2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3.9542563601213998</v>
      </c>
      <c r="E37" s="10">
        <f t="shared" si="18"/>
        <v>8.3467765189682304</v>
      </c>
      <c r="F37" s="7" t="s">
        <v>85</v>
      </c>
      <c r="G37" s="1">
        <v>12</v>
      </c>
      <c r="H37" s="9">
        <f t="shared" si="0"/>
        <v>3.9542563601213998</v>
      </c>
      <c r="I37" s="9">
        <f t="shared" si="1"/>
        <v>277.10425636012138</v>
      </c>
      <c r="J37" s="9">
        <f t="shared" si="2"/>
        <v>2.8981419536636098E-2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86.9543034401201</v>
      </c>
      <c r="P37" s="9">
        <f t="shared" si="5"/>
        <v>2.52005914851408</v>
      </c>
      <c r="Q37" s="12">
        <f t="shared" si="6"/>
        <v>0.252005914851408</v>
      </c>
      <c r="R37" s="9">
        <f t="shared" si="7"/>
        <v>4.0532094166666672</v>
      </c>
      <c r="S37" s="13">
        <f t="shared" si="8"/>
        <v>6.2174412655602682E-2</v>
      </c>
      <c r="T37" s="2">
        <f t="shared" si="9"/>
        <v>0.34</v>
      </c>
      <c r="U37" s="14">
        <f t="shared" si="10"/>
        <v>2.1139300302904913E-2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3.4039300302904911E-2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2.5396348050450701</v>
      </c>
      <c r="E38" s="10">
        <f t="shared" si="18"/>
        <v>3.9542563601213998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1.9923650516451601</v>
      </c>
      <c r="E42" s="7"/>
      <c r="F42" s="7"/>
      <c r="G42" s="1">
        <v>1</v>
      </c>
      <c r="H42" s="9">
        <f t="shared" ref="H42:H53" si="20">E43</f>
        <v>1.9923650516451601</v>
      </c>
      <c r="I42" s="9">
        <f t="shared" ref="I42:I53" si="21">H42+273.15</f>
        <v>275.14236505164513</v>
      </c>
      <c r="J42" s="9">
        <f t="shared" ref="J42:J53" si="22">EXP(($C$15*(I42-$C$13))/($C$16*I42*$C$13))</f>
        <v>2.2558398497360816E-2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1.3277027415602927</v>
      </c>
      <c r="Q42" s="12">
        <f t="shared" ref="Q42:Q53" si="26">P42*$B$44</f>
        <v>0.31864865797447023</v>
      </c>
      <c r="R42" s="9">
        <f t="shared" ref="R42:R53" si="27">L42*$B$44</f>
        <v>14.125500000000001</v>
      </c>
      <c r="S42" s="13">
        <f t="shared" ref="S42:S53" si="28">Q42/R42</f>
        <v>2.2558398497360816E-2</v>
      </c>
      <c r="T42" s="2">
        <f t="shared" ref="T42:T53" si="29">$B$43/100</f>
        <v>0.43</v>
      </c>
      <c r="U42" s="14">
        <f t="shared" ref="U42:U53" si="30">S42*T42</f>
        <v>9.7001113538651516E-3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1.812011135386515E-2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32943.333333333336</v>
      </c>
      <c r="AU42" s="1">
        <f t="shared" ref="AU42:AU53" si="38">AT42*10000*AS42*0.67*AR42*AQ42</f>
        <v>131382820.04334438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-4.2650381578892302</v>
      </c>
      <c r="E43" s="10">
        <f t="shared" ref="E43:E54" si="40">D42</f>
        <v>1.9923650516451601</v>
      </c>
      <c r="F43" s="7" t="s">
        <v>83</v>
      </c>
      <c r="G43" s="1">
        <v>2</v>
      </c>
      <c r="H43" s="9">
        <f t="shared" si="20"/>
        <v>-4.2650381578892302</v>
      </c>
      <c r="I43" s="9">
        <f t="shared" si="21"/>
        <v>268.88496184211073</v>
      </c>
      <c r="J43" s="9">
        <f t="shared" si="22"/>
        <v>9.9003004800803998E-3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116.38479725843972</v>
      </c>
      <c r="P43" s="9">
        <f t="shared" si="25"/>
        <v>1.1522444641717908</v>
      </c>
      <c r="Q43" s="12">
        <f t="shared" si="26"/>
        <v>0.27653867140122979</v>
      </c>
      <c r="R43" s="9">
        <f t="shared" si="27"/>
        <v>14.125500000000001</v>
      </c>
      <c r="S43" s="13">
        <f t="shared" si="28"/>
        <v>1.9577266036687534E-2</v>
      </c>
      <c r="T43" s="2">
        <f t="shared" si="29"/>
        <v>0.43</v>
      </c>
      <c r="U43" s="14">
        <f t="shared" si="30"/>
        <v>8.4182243957756399E-3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1.683822439577564E-2</v>
      </c>
      <c r="AR43" s="9">
        <f t="shared" si="35"/>
        <v>136.875</v>
      </c>
      <c r="AS43" s="1">
        <f t="shared" si="36"/>
        <v>0.24</v>
      </c>
      <c r="AT43" s="1">
        <f t="shared" si="37"/>
        <v>32943.333333333336</v>
      </c>
      <c r="AU43" s="1">
        <f t="shared" si="38"/>
        <v>122088289.77023657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0.61830444201737</v>
      </c>
      <c r="E44" s="10">
        <f t="shared" si="40"/>
        <v>-4.2650381578892302</v>
      </c>
      <c r="F44" s="7" t="s">
        <v>83</v>
      </c>
      <c r="G44" s="1">
        <v>3</v>
      </c>
      <c r="H44" s="9">
        <f t="shared" si="20"/>
        <v>0.61830444201737</v>
      </c>
      <c r="I44" s="9">
        <f t="shared" si="21"/>
        <v>273.76830444201732</v>
      </c>
      <c r="J44" s="9">
        <f t="shared" si="22"/>
        <v>1.8887340264201732E-2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174.08880279426793</v>
      </c>
      <c r="P44" s="9">
        <f t="shared" si="25"/>
        <v>3.2880744545628517</v>
      </c>
      <c r="Q44" s="12">
        <f t="shared" si="26"/>
        <v>0.78913786909508443</v>
      </c>
      <c r="R44" s="9">
        <f t="shared" si="27"/>
        <v>14.125500000000001</v>
      </c>
      <c r="S44" s="13">
        <f t="shared" si="28"/>
        <v>5.5866190159292374E-2</v>
      </c>
      <c r="T44" s="2">
        <f t="shared" si="29"/>
        <v>0.43</v>
      </c>
      <c r="U44" s="14">
        <f t="shared" si="30"/>
        <v>2.402246176849572E-2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3.2442461768495717E-2</v>
      </c>
      <c r="AR44" s="9">
        <f t="shared" si="35"/>
        <v>136.875</v>
      </c>
      <c r="AS44" s="1">
        <f t="shared" si="36"/>
        <v>0.24</v>
      </c>
      <c r="AT44" s="1">
        <f t="shared" si="37"/>
        <v>32943.333333333336</v>
      </c>
      <c r="AU44" s="1">
        <f t="shared" si="38"/>
        <v>235229355.55162337</v>
      </c>
    </row>
    <row r="45" spans="1:48" x14ac:dyDescent="0.15">
      <c r="C45" s="7">
        <v>3</v>
      </c>
      <c r="D45" s="7">
        <f t="shared" si="39"/>
        <v>2.2133860922377</v>
      </c>
      <c r="E45" s="10">
        <f t="shared" si="40"/>
        <v>0.61830444201737</v>
      </c>
      <c r="F45" s="7" t="s">
        <v>83</v>
      </c>
      <c r="G45" s="1">
        <v>4</v>
      </c>
      <c r="H45" s="9">
        <f t="shared" si="20"/>
        <v>2.2133860922377</v>
      </c>
      <c r="I45" s="9">
        <f t="shared" si="21"/>
        <v>275.3633860922377</v>
      </c>
      <c r="J45" s="9">
        <f t="shared" si="22"/>
        <v>2.3208343377195878E-2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229.65697833970509</v>
      </c>
      <c r="P45" s="9">
        <f t="shared" si="25"/>
        <v>5.3299580122771122</v>
      </c>
      <c r="Q45" s="12">
        <f t="shared" si="26"/>
        <v>1.2791899229465069</v>
      </c>
      <c r="R45" s="9">
        <f t="shared" si="27"/>
        <v>14.125500000000001</v>
      </c>
      <c r="S45" s="13">
        <f t="shared" si="28"/>
        <v>9.0558912813458417E-2</v>
      </c>
      <c r="T45" s="2">
        <f t="shared" si="29"/>
        <v>0.43</v>
      </c>
      <c r="U45" s="14">
        <f t="shared" si="30"/>
        <v>3.8940332509787116E-2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4.7360332509787113E-2</v>
      </c>
      <c r="AR45" s="9">
        <f t="shared" si="35"/>
        <v>136.875</v>
      </c>
      <c r="AS45" s="1">
        <f t="shared" si="36"/>
        <v>0.24</v>
      </c>
      <c r="AT45" s="1">
        <f t="shared" si="37"/>
        <v>32943.333333333336</v>
      </c>
      <c r="AU45" s="1">
        <f t="shared" si="38"/>
        <v>343393808.22839391</v>
      </c>
    </row>
    <row r="46" spans="1:48" x14ac:dyDescent="0.15">
      <c r="C46" s="7">
        <v>4</v>
      </c>
      <c r="D46" s="7">
        <f t="shared" si="39"/>
        <v>7.75608983882013</v>
      </c>
      <c r="E46" s="10">
        <f t="shared" si="40"/>
        <v>2.2133860922377</v>
      </c>
      <c r="F46" s="7" t="s">
        <v>83</v>
      </c>
      <c r="G46" s="1">
        <v>5</v>
      </c>
      <c r="H46" s="9">
        <f t="shared" si="20"/>
        <v>7.75608983882013</v>
      </c>
      <c r="I46" s="9">
        <f t="shared" si="21"/>
        <v>280.90608983882009</v>
      </c>
      <c r="J46" s="9">
        <f t="shared" si="22"/>
        <v>4.6628597231120485E-2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213.1106693110566</v>
      </c>
      <c r="O46" s="9">
        <f t="shared" si="41"/>
        <v>70.07260101637138</v>
      </c>
      <c r="P46" s="9">
        <f t="shared" si="25"/>
        <v>3.2673870897293851</v>
      </c>
      <c r="Q46" s="12">
        <f t="shared" si="26"/>
        <v>0.78417290153505237</v>
      </c>
      <c r="R46" s="9">
        <f t="shared" si="27"/>
        <v>14.125500000000001</v>
      </c>
      <c r="S46" s="13">
        <f t="shared" si="28"/>
        <v>5.5514700473261291E-2</v>
      </c>
      <c r="T46" s="2">
        <f t="shared" si="29"/>
        <v>0.43</v>
      </c>
      <c r="U46" s="14">
        <f t="shared" si="30"/>
        <v>2.3871321203502355E-2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3.2291321203502352E-2</v>
      </c>
      <c r="AR46" s="9">
        <f t="shared" si="35"/>
        <v>136.875</v>
      </c>
      <c r="AS46" s="1">
        <f t="shared" si="36"/>
        <v>0.24</v>
      </c>
      <c r="AT46" s="1">
        <f t="shared" si="37"/>
        <v>32943.333333333336</v>
      </c>
      <c r="AU46" s="1">
        <f t="shared" si="38"/>
        <v>234133486.2567839</v>
      </c>
    </row>
    <row r="47" spans="1:48" x14ac:dyDescent="0.15">
      <c r="C47" s="7">
        <v>5</v>
      </c>
      <c r="D47" s="7">
        <f t="shared" si="39"/>
        <v>11.7709119875277</v>
      </c>
      <c r="E47" s="10">
        <f t="shared" si="40"/>
        <v>7.75608983882013</v>
      </c>
      <c r="F47" s="7" t="s">
        <v>85</v>
      </c>
      <c r="G47" s="1">
        <v>6</v>
      </c>
      <c r="H47" s="9">
        <f t="shared" si="20"/>
        <v>11.7709119875277</v>
      </c>
      <c r="I47" s="9">
        <f t="shared" si="21"/>
        <v>284.92091198752769</v>
      </c>
      <c r="J47" s="9">
        <f t="shared" si="22"/>
        <v>7.5992722349519398E-2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125.66146392664199</v>
      </c>
      <c r="P47" s="9">
        <f t="shared" si="25"/>
        <v>9.5493567382114524</v>
      </c>
      <c r="Q47" s="12">
        <f t="shared" si="26"/>
        <v>2.2918456171707486</v>
      </c>
      <c r="R47" s="9">
        <f t="shared" si="27"/>
        <v>14.125500000000001</v>
      </c>
      <c r="S47" s="13">
        <f t="shared" si="28"/>
        <v>0.16224881364700355</v>
      </c>
      <c r="T47" s="2">
        <f t="shared" si="29"/>
        <v>0.43</v>
      </c>
      <c r="U47" s="14">
        <f t="shared" si="30"/>
        <v>6.9766989868211532E-2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7.8186989868211543E-2</v>
      </c>
      <c r="AR47" s="9">
        <f t="shared" si="35"/>
        <v>136.875</v>
      </c>
      <c r="AS47" s="1">
        <f t="shared" si="36"/>
        <v>0.24</v>
      </c>
      <c r="AT47" s="1">
        <f t="shared" si="37"/>
        <v>32943.333333333336</v>
      </c>
      <c r="AU47" s="1">
        <f t="shared" si="38"/>
        <v>566907510.60946679</v>
      </c>
    </row>
    <row r="48" spans="1:48" x14ac:dyDescent="0.15">
      <c r="C48" s="7">
        <v>6</v>
      </c>
      <c r="D48" s="7">
        <f t="shared" si="39"/>
        <v>18.744450057742799</v>
      </c>
      <c r="E48" s="10">
        <f t="shared" si="40"/>
        <v>11.7709119875277</v>
      </c>
      <c r="F48" s="7" t="s">
        <v>83</v>
      </c>
      <c r="G48" s="1">
        <v>7</v>
      </c>
      <c r="H48" s="9">
        <f t="shared" si="20"/>
        <v>18.744450057742799</v>
      </c>
      <c r="I48" s="9">
        <f t="shared" si="21"/>
        <v>291.8944500577428</v>
      </c>
      <c r="J48" s="9">
        <f t="shared" si="22"/>
        <v>0.17192653162038943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174.96835718843053</v>
      </c>
      <c r="P48" s="9">
        <f t="shared" si="25"/>
        <v>30.081702794724293</v>
      </c>
      <c r="Q48" s="12">
        <f t="shared" si="26"/>
        <v>7.2196086707338303</v>
      </c>
      <c r="R48" s="9">
        <f t="shared" si="27"/>
        <v>14.125500000000001</v>
      </c>
      <c r="S48" s="13">
        <f t="shared" si="28"/>
        <v>0.51110464555122503</v>
      </c>
      <c r="T48" s="2">
        <f t="shared" si="29"/>
        <v>0.43</v>
      </c>
      <c r="U48" s="14">
        <f t="shared" si="30"/>
        <v>0.21977499758702676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0.23537499758702674</v>
      </c>
      <c r="AR48" s="9">
        <f t="shared" si="35"/>
        <v>136.875</v>
      </c>
      <c r="AS48" s="1">
        <f t="shared" si="36"/>
        <v>0.24</v>
      </c>
      <c r="AT48" s="1">
        <f t="shared" si="37"/>
        <v>32943.333333333336</v>
      </c>
      <c r="AU48" s="1">
        <f t="shared" si="38"/>
        <v>1706624774.360594</v>
      </c>
    </row>
    <row r="49" spans="1:48" x14ac:dyDescent="0.15">
      <c r="C49" s="7">
        <v>7</v>
      </c>
      <c r="D49" s="7">
        <f t="shared" si="39"/>
        <v>16.067566425972299</v>
      </c>
      <c r="E49" s="10">
        <f t="shared" si="40"/>
        <v>18.744450057742799</v>
      </c>
      <c r="F49" s="7" t="s">
        <v>83</v>
      </c>
      <c r="G49" s="1">
        <v>8</v>
      </c>
      <c r="H49" s="9">
        <f t="shared" si="20"/>
        <v>16.067566425972299</v>
      </c>
      <c r="I49" s="9">
        <f t="shared" si="21"/>
        <v>289.21756642597228</v>
      </c>
      <c r="J49" s="9">
        <f t="shared" si="22"/>
        <v>0.12625780996928135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203.74290439370625</v>
      </c>
      <c r="P49" s="9">
        <f t="shared" si="25"/>
        <v>25.724132905530023</v>
      </c>
      <c r="Q49" s="12">
        <f t="shared" si="26"/>
        <v>6.173791897327205</v>
      </c>
      <c r="R49" s="9">
        <f t="shared" si="27"/>
        <v>14.125500000000001</v>
      </c>
      <c r="S49" s="13">
        <f t="shared" si="28"/>
        <v>0.43706714079694203</v>
      </c>
      <c r="T49" s="2">
        <f t="shared" si="29"/>
        <v>0.43</v>
      </c>
      <c r="U49" s="14">
        <f t="shared" si="30"/>
        <v>0.18793887054268507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0.20353887054268505</v>
      </c>
      <c r="AR49" s="9">
        <f t="shared" si="35"/>
        <v>136.875</v>
      </c>
      <c r="AS49" s="1">
        <f t="shared" si="36"/>
        <v>0.24</v>
      </c>
      <c r="AT49" s="1">
        <f t="shared" si="37"/>
        <v>32943.333333333336</v>
      </c>
      <c r="AU49" s="1">
        <f t="shared" si="38"/>
        <v>1475791747.528693</v>
      </c>
    </row>
    <row r="50" spans="1:48" x14ac:dyDescent="0.15">
      <c r="C50" s="7">
        <v>8</v>
      </c>
      <c r="D50" s="7">
        <f t="shared" si="39"/>
        <v>16.789725696901399</v>
      </c>
      <c r="E50" s="10">
        <f t="shared" si="40"/>
        <v>16.067566425972299</v>
      </c>
      <c r="F50" s="7" t="s">
        <v>83</v>
      </c>
      <c r="G50" s="1">
        <v>9</v>
      </c>
      <c r="H50" s="9">
        <f t="shared" si="20"/>
        <v>16.789725696901399</v>
      </c>
      <c r="I50" s="9">
        <f t="shared" si="21"/>
        <v>289.93972569690141</v>
      </c>
      <c r="J50" s="9">
        <f t="shared" si="22"/>
        <v>0.13730139799638816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236.87502148817626</v>
      </c>
      <c r="P50" s="9">
        <f t="shared" si="25"/>
        <v>32.523271600751087</v>
      </c>
      <c r="Q50" s="12">
        <f t="shared" si="26"/>
        <v>7.805585184180261</v>
      </c>
      <c r="R50" s="9">
        <f t="shared" si="27"/>
        <v>14.125500000000001</v>
      </c>
      <c r="S50" s="13">
        <f t="shared" si="28"/>
        <v>0.5525882400042661</v>
      </c>
      <c r="T50" s="2">
        <f t="shared" si="29"/>
        <v>0.43</v>
      </c>
      <c r="U50" s="14">
        <f t="shared" si="30"/>
        <v>0.23761294320183443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0.25321294320183441</v>
      </c>
      <c r="AR50" s="9">
        <f t="shared" si="35"/>
        <v>136.875</v>
      </c>
      <c r="AS50" s="1">
        <f t="shared" si="36"/>
        <v>0.24</v>
      </c>
      <c r="AT50" s="1">
        <f t="shared" si="37"/>
        <v>32943.333333333336</v>
      </c>
      <c r="AU50" s="1">
        <f t="shared" si="38"/>
        <v>1835961705.7339952</v>
      </c>
    </row>
    <row r="51" spans="1:48" x14ac:dyDescent="0.15">
      <c r="C51" s="7">
        <v>9</v>
      </c>
      <c r="D51" s="7">
        <f t="shared" si="39"/>
        <v>12.166543602806801</v>
      </c>
      <c r="E51" s="10">
        <f t="shared" si="40"/>
        <v>16.789725696901399</v>
      </c>
      <c r="F51" s="7" t="s">
        <v>83</v>
      </c>
      <c r="G51" s="1">
        <v>10</v>
      </c>
      <c r="H51" s="9">
        <f t="shared" si="20"/>
        <v>12.166543602806801</v>
      </c>
      <c r="I51" s="9">
        <f t="shared" si="21"/>
        <v>285.3165436028068</v>
      </c>
      <c r="J51" s="9">
        <f t="shared" si="22"/>
        <v>7.9680442674786481E-2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263.20799988742522</v>
      </c>
      <c r="P51" s="9">
        <f t="shared" si="25"/>
        <v>20.972529946575193</v>
      </c>
      <c r="Q51" s="12">
        <f t="shared" si="26"/>
        <v>5.0334071871780459</v>
      </c>
      <c r="R51" s="9">
        <f t="shared" si="27"/>
        <v>14.125500000000001</v>
      </c>
      <c r="S51" s="13">
        <f t="shared" si="28"/>
        <v>0.35633479786046834</v>
      </c>
      <c r="T51" s="2">
        <f t="shared" si="29"/>
        <v>0.43</v>
      </c>
      <c r="U51" s="14">
        <f t="shared" si="30"/>
        <v>0.15322396308000139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0.16882396308000136</v>
      </c>
      <c r="AR51" s="9">
        <f t="shared" si="35"/>
        <v>136.875</v>
      </c>
      <c r="AS51" s="1">
        <f t="shared" si="36"/>
        <v>0.24</v>
      </c>
      <c r="AT51" s="1">
        <f t="shared" si="37"/>
        <v>32943.333333333336</v>
      </c>
      <c r="AU51" s="1">
        <f t="shared" si="38"/>
        <v>1224085654.1763337</v>
      </c>
    </row>
    <row r="52" spans="1:48" x14ac:dyDescent="0.15">
      <c r="C52" s="7">
        <v>10</v>
      </c>
      <c r="D52" s="7">
        <f t="shared" si="39"/>
        <v>8.3467765189682304</v>
      </c>
      <c r="E52" s="10">
        <f t="shared" si="40"/>
        <v>12.166543602806801</v>
      </c>
      <c r="F52" s="7" t="s">
        <v>83</v>
      </c>
      <c r="G52" s="1">
        <v>11</v>
      </c>
      <c r="H52" s="9">
        <f t="shared" si="20"/>
        <v>8.3467765189682304</v>
      </c>
      <c r="I52" s="9">
        <f t="shared" si="21"/>
        <v>281.4967765189682</v>
      </c>
      <c r="J52" s="9">
        <f t="shared" si="22"/>
        <v>5.0146472671793327E-2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230.12369644380749</v>
      </c>
      <c r="O52" s="9">
        <f t="shared" si="41"/>
        <v>70.968023497042509</v>
      </c>
      <c r="P52" s="9">
        <f t="shared" si="25"/>
        <v>3.5587960508656287</v>
      </c>
      <c r="Q52" s="12">
        <f t="shared" si="26"/>
        <v>0.85411105220775085</v>
      </c>
      <c r="R52" s="9">
        <f t="shared" si="27"/>
        <v>14.125500000000001</v>
      </c>
      <c r="S52" s="13">
        <f t="shared" si="28"/>
        <v>6.0465898708559049E-2</v>
      </c>
      <c r="T52" s="2">
        <f t="shared" si="29"/>
        <v>0.43</v>
      </c>
      <c r="U52" s="14">
        <f t="shared" si="30"/>
        <v>2.6000336444680392E-2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3.4420336444680392E-2</v>
      </c>
      <c r="AR52" s="9">
        <f t="shared" si="35"/>
        <v>136.875</v>
      </c>
      <c r="AS52" s="1">
        <f t="shared" si="36"/>
        <v>0.24</v>
      </c>
      <c r="AT52" s="1">
        <f t="shared" si="37"/>
        <v>32943.333333333336</v>
      </c>
      <c r="AU52" s="1">
        <f t="shared" si="38"/>
        <v>249570258.18597886</v>
      </c>
    </row>
    <row r="53" spans="1:48" x14ac:dyDescent="0.15">
      <c r="C53" s="7">
        <v>11</v>
      </c>
      <c r="D53" s="7">
        <f t="shared" si="39"/>
        <v>3.9542563601213998</v>
      </c>
      <c r="E53" s="10">
        <f t="shared" si="40"/>
        <v>8.3467765189682304</v>
      </c>
      <c r="F53" s="7" t="s">
        <v>85</v>
      </c>
      <c r="G53" s="1">
        <v>12</v>
      </c>
      <c r="H53" s="9">
        <f t="shared" si="20"/>
        <v>3.9542563601213998</v>
      </c>
      <c r="I53" s="9">
        <f t="shared" si="21"/>
        <v>277.10425636012138</v>
      </c>
      <c r="J53" s="9">
        <f t="shared" si="22"/>
        <v>2.8981419536636098E-2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126.26547744617687</v>
      </c>
      <c r="P53" s="9">
        <f t="shared" si="25"/>
        <v>3.6593527748613153</v>
      </c>
      <c r="Q53" s="12">
        <f t="shared" si="26"/>
        <v>0.87824466596671569</v>
      </c>
      <c r="R53" s="9">
        <f t="shared" si="27"/>
        <v>14.125500000000001</v>
      </c>
      <c r="S53" s="13">
        <f t="shared" si="28"/>
        <v>6.2174412655602682E-2</v>
      </c>
      <c r="T53" s="2">
        <f t="shared" si="29"/>
        <v>0.43</v>
      </c>
      <c r="U53" s="14">
        <f t="shared" si="30"/>
        <v>2.6734997441909152E-2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3.5154997441909148E-2</v>
      </c>
      <c r="AR53" s="9">
        <f t="shared" si="35"/>
        <v>136.875</v>
      </c>
      <c r="AS53" s="1">
        <f t="shared" si="36"/>
        <v>0.24</v>
      </c>
      <c r="AT53" s="1">
        <f t="shared" si="37"/>
        <v>32943.333333333336</v>
      </c>
      <c r="AU53" s="1">
        <f t="shared" si="38"/>
        <v>254897037.45939544</v>
      </c>
      <c r="AV53" s="1">
        <f>SUM(AU42:AU53)</f>
        <v>8380066447.9048395</v>
      </c>
    </row>
    <row r="54" spans="1:48" x14ac:dyDescent="0.15">
      <c r="C54" s="7">
        <v>12</v>
      </c>
      <c r="D54" s="7">
        <f t="shared" si="39"/>
        <v>2.5396348050450701</v>
      </c>
      <c r="E54" s="10">
        <f t="shared" si="40"/>
        <v>3.9542563601213998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1.9923650516451601</v>
      </c>
      <c r="E58" s="7"/>
      <c r="F58" s="7"/>
      <c r="G58" s="1">
        <v>1</v>
      </c>
      <c r="H58" s="9">
        <f t="shared" ref="H58:H69" si="42">E59</f>
        <v>1.9923650516451601</v>
      </c>
      <c r="I58" s="9">
        <f t="shared" ref="I58:I69" si="43">H58+273.15</f>
        <v>275.14236505164513</v>
      </c>
      <c r="J58" s="9">
        <f t="shared" ref="J58:J69" si="44">EXP(($C$15*(I58-$C$13))/($C$16*I58*$C$13))</f>
        <v>2.2558398497360816E-2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2.250576223420031E-3</v>
      </c>
      <c r="Q58" s="12">
        <f t="shared" ref="Q58:Q69" si="48">P58*$B$60</f>
        <v>4.2760948244980587E-4</v>
      </c>
      <c r="R58" s="9">
        <f t="shared" ref="R58:R69" si="49">L58*$B$60</f>
        <v>1.8955666666666669E-2</v>
      </c>
      <c r="S58" s="13">
        <f t="shared" ref="S58:S69" si="50">Q58/R58</f>
        <v>2.2558398497360816E-2</v>
      </c>
      <c r="T58" s="2">
        <f t="shared" ref="T58:T69" si="51">$B$59/100</f>
        <v>0.01</v>
      </c>
      <c r="U58" s="14">
        <f t="shared" ref="U58:U69" si="52">S58*T58</f>
        <v>2.2558398497360817E-4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1.2225583984973608E-2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8318.3333333333339</v>
      </c>
      <c r="AU58" s="1">
        <f t="shared" ref="AU58:AU69" si="59">AT58*10000*AS58*0.67*AR58*AQ58</f>
        <v>1291575.5012837949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-4.2650381578892302</v>
      </c>
      <c r="E59" s="10">
        <f t="shared" ref="E59:E70" si="61">D58</f>
        <v>1.9923650516451601</v>
      </c>
      <c r="F59" s="7" t="s">
        <v>83</v>
      </c>
      <c r="G59" s="1">
        <v>2</v>
      </c>
      <c r="H59" s="9">
        <f t="shared" si="42"/>
        <v>-4.2650381578892302</v>
      </c>
      <c r="I59" s="9">
        <f t="shared" si="43"/>
        <v>268.88496184211073</v>
      </c>
      <c r="J59" s="9">
        <f t="shared" si="44"/>
        <v>9.9003004800803998E-3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0.1972827571099133</v>
      </c>
      <c r="P59" s="9">
        <f t="shared" si="47"/>
        <v>1.9531585749268596E-3</v>
      </c>
      <c r="Q59" s="12">
        <f t="shared" si="48"/>
        <v>3.7110012923610334E-4</v>
      </c>
      <c r="R59" s="9">
        <f t="shared" si="49"/>
        <v>1.8955666666666669E-2</v>
      </c>
      <c r="S59" s="13">
        <f t="shared" si="50"/>
        <v>1.9577266036687531E-2</v>
      </c>
      <c r="T59" s="2">
        <f t="shared" si="51"/>
        <v>0.01</v>
      </c>
      <c r="U59" s="14">
        <f t="shared" si="52"/>
        <v>1.9577266036687531E-4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1.2195772660366876E-2</v>
      </c>
      <c r="AR59" s="9">
        <f t="shared" si="56"/>
        <v>9.9766666666666666</v>
      </c>
      <c r="AS59" s="1">
        <f t="shared" si="57"/>
        <v>0.19</v>
      </c>
      <c r="AT59" s="1">
        <f t="shared" si="58"/>
        <v>8318.3333333333339</v>
      </c>
      <c r="AU59" s="1">
        <f t="shared" si="59"/>
        <v>1288426.0749193612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0.61830444201737</v>
      </c>
      <c r="E60" s="10">
        <f t="shared" si="61"/>
        <v>-4.2650381578892302</v>
      </c>
      <c r="F60" s="7" t="s">
        <v>83</v>
      </c>
      <c r="G60" s="1">
        <v>3</v>
      </c>
      <c r="H60" s="9">
        <f t="shared" si="42"/>
        <v>0.61830444201737</v>
      </c>
      <c r="I60" s="9">
        <f t="shared" si="43"/>
        <v>273.76830444201732</v>
      </c>
      <c r="J60" s="9">
        <f t="shared" si="44"/>
        <v>1.8887340264201732E-2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0.29509626520165311</v>
      </c>
      <c r="P60" s="9">
        <f t="shared" si="47"/>
        <v>5.5735835715587352E-3</v>
      </c>
      <c r="Q60" s="12">
        <f t="shared" si="48"/>
        <v>1.0589808785961597E-3</v>
      </c>
      <c r="R60" s="9">
        <f t="shared" si="49"/>
        <v>1.8955666666666669E-2</v>
      </c>
      <c r="S60" s="13">
        <f t="shared" si="50"/>
        <v>5.586619015929236E-2</v>
      </c>
      <c r="T60" s="2">
        <f t="shared" si="51"/>
        <v>0.01</v>
      </c>
      <c r="U60" s="14">
        <f t="shared" si="52"/>
        <v>5.5866190159292359E-4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1.2558661901592924E-2</v>
      </c>
      <c r="AR60" s="9">
        <f t="shared" si="56"/>
        <v>9.9766666666666666</v>
      </c>
      <c r="AS60" s="1">
        <f t="shared" si="57"/>
        <v>0.19</v>
      </c>
      <c r="AT60" s="1">
        <f t="shared" si="58"/>
        <v>8318.3333333333339</v>
      </c>
      <c r="AU60" s="1">
        <f t="shared" si="59"/>
        <v>1326763.6180766537</v>
      </c>
    </row>
    <row r="61" spans="1:48" x14ac:dyDescent="0.15">
      <c r="C61" s="7">
        <v>3</v>
      </c>
      <c r="D61" s="7">
        <f t="shared" si="60"/>
        <v>2.2133860922377</v>
      </c>
      <c r="E61" s="10">
        <f t="shared" si="61"/>
        <v>0.61830444201737</v>
      </c>
      <c r="F61" s="7" t="s">
        <v>83</v>
      </c>
      <c r="G61" s="1">
        <v>4</v>
      </c>
      <c r="H61" s="9">
        <f t="shared" si="42"/>
        <v>2.2133860922377</v>
      </c>
      <c r="I61" s="9">
        <f t="shared" si="43"/>
        <v>275.3633860922377</v>
      </c>
      <c r="J61" s="9">
        <f t="shared" si="44"/>
        <v>2.3208343377195878E-2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0.38928934829676104</v>
      </c>
      <c r="P61" s="9">
        <f t="shared" si="47"/>
        <v>9.034760868356034E-3</v>
      </c>
      <c r="Q61" s="12">
        <f t="shared" si="48"/>
        <v>1.7166045649876466E-3</v>
      </c>
      <c r="R61" s="9">
        <f t="shared" si="49"/>
        <v>1.8955666666666669E-2</v>
      </c>
      <c r="S61" s="13">
        <f t="shared" si="50"/>
        <v>9.0558912813458403E-2</v>
      </c>
      <c r="T61" s="2">
        <f t="shared" si="51"/>
        <v>0.01</v>
      </c>
      <c r="U61" s="14">
        <f t="shared" si="52"/>
        <v>9.0558912813458404E-4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1.2905589128134585E-2</v>
      </c>
      <c r="AR61" s="9">
        <f t="shared" si="56"/>
        <v>9.9766666666666666</v>
      </c>
      <c r="AS61" s="1">
        <f t="shared" si="57"/>
        <v>0.19</v>
      </c>
      <c r="AT61" s="1">
        <f t="shared" si="58"/>
        <v>8318.3333333333339</v>
      </c>
      <c r="AU61" s="1">
        <f t="shared" si="59"/>
        <v>1363414.8493863628</v>
      </c>
    </row>
    <row r="62" spans="1:48" x14ac:dyDescent="0.15">
      <c r="C62" s="7">
        <v>4</v>
      </c>
      <c r="D62" s="7">
        <f t="shared" si="60"/>
        <v>7.75608983882013</v>
      </c>
      <c r="E62" s="10">
        <f t="shared" si="61"/>
        <v>2.2133860922377</v>
      </c>
      <c r="F62" s="7" t="s">
        <v>83</v>
      </c>
      <c r="G62" s="1">
        <v>5</v>
      </c>
      <c r="H62" s="9">
        <f t="shared" si="42"/>
        <v>7.75608983882013</v>
      </c>
      <c r="I62" s="9">
        <f t="shared" si="43"/>
        <v>280.90608983882009</v>
      </c>
      <c r="J62" s="9">
        <f t="shared" si="44"/>
        <v>4.6628597231120485E-2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0.36124185805698472</v>
      </c>
      <c r="O62" s="9">
        <f t="shared" si="62"/>
        <v>0.11877939603808696</v>
      </c>
      <c r="P62" s="9">
        <f t="shared" si="47"/>
        <v>5.538516617215705E-3</v>
      </c>
      <c r="Q62" s="12">
        <f t="shared" si="48"/>
        <v>1.052318157270984E-3</v>
      </c>
      <c r="R62" s="9">
        <f t="shared" si="49"/>
        <v>1.8955666666666669E-2</v>
      </c>
      <c r="S62" s="13">
        <f t="shared" si="50"/>
        <v>5.5514700473261319E-2</v>
      </c>
      <c r="T62" s="2">
        <f t="shared" si="51"/>
        <v>0.01</v>
      </c>
      <c r="U62" s="14">
        <f t="shared" si="52"/>
        <v>5.5514700473261326E-4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1.2555147004732613E-2</v>
      </c>
      <c r="AR62" s="9">
        <f t="shared" si="56"/>
        <v>9.9766666666666666</v>
      </c>
      <c r="AS62" s="1">
        <f t="shared" si="57"/>
        <v>0.19</v>
      </c>
      <c r="AT62" s="1">
        <f t="shared" si="58"/>
        <v>8318.3333333333339</v>
      </c>
      <c r="AU62" s="1">
        <f t="shared" si="59"/>
        <v>1326392.285739491</v>
      </c>
    </row>
    <row r="63" spans="1:48" x14ac:dyDescent="0.15">
      <c r="C63" s="7">
        <v>5</v>
      </c>
      <c r="D63" s="7">
        <f t="shared" si="60"/>
        <v>11.7709119875277</v>
      </c>
      <c r="E63" s="10">
        <f t="shared" si="61"/>
        <v>7.75608983882013</v>
      </c>
      <c r="F63" s="7" t="s">
        <v>85</v>
      </c>
      <c r="G63" s="1">
        <v>6</v>
      </c>
      <c r="H63" s="9">
        <f t="shared" si="42"/>
        <v>11.7709119875277</v>
      </c>
      <c r="I63" s="9">
        <f t="shared" si="43"/>
        <v>284.92091198752769</v>
      </c>
      <c r="J63" s="9">
        <f t="shared" si="44"/>
        <v>7.5992722349519398E-2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0.21300754608753791</v>
      </c>
      <c r="P63" s="9">
        <f t="shared" si="47"/>
        <v>1.6187023308182724E-2</v>
      </c>
      <c r="Q63" s="12">
        <f t="shared" si="48"/>
        <v>3.0755344285547177E-3</v>
      </c>
      <c r="R63" s="9">
        <f t="shared" si="49"/>
        <v>1.8955666666666669E-2</v>
      </c>
      <c r="S63" s="13">
        <f t="shared" si="50"/>
        <v>0.16224881364700358</v>
      </c>
      <c r="T63" s="2">
        <f t="shared" si="51"/>
        <v>0.01</v>
      </c>
      <c r="U63" s="14">
        <f t="shared" si="52"/>
        <v>1.6224881364700358E-3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1.3622488136470035E-2</v>
      </c>
      <c r="AR63" s="9">
        <f t="shared" si="56"/>
        <v>9.9766666666666666</v>
      </c>
      <c r="AS63" s="1">
        <f t="shared" si="57"/>
        <v>0.19</v>
      </c>
      <c r="AT63" s="1">
        <f t="shared" si="58"/>
        <v>8318.3333333333339</v>
      </c>
      <c r="AU63" s="1">
        <f t="shared" si="59"/>
        <v>1439151.8609842355</v>
      </c>
    </row>
    <row r="64" spans="1:48" x14ac:dyDescent="0.15">
      <c r="C64" s="7">
        <v>6</v>
      </c>
      <c r="D64" s="7">
        <f t="shared" si="60"/>
        <v>18.744450057742799</v>
      </c>
      <c r="E64" s="10">
        <f t="shared" si="61"/>
        <v>11.7709119875277</v>
      </c>
      <c r="F64" s="7" t="s">
        <v>83</v>
      </c>
      <c r="G64" s="1">
        <v>7</v>
      </c>
      <c r="H64" s="9">
        <f t="shared" si="42"/>
        <v>18.744450057742799</v>
      </c>
      <c r="I64" s="9">
        <f t="shared" si="43"/>
        <v>291.8944500577428</v>
      </c>
      <c r="J64" s="9">
        <f t="shared" si="44"/>
        <v>0.17192653162038943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0.29658718944602186</v>
      </c>
      <c r="P64" s="9">
        <f t="shared" si="47"/>
        <v>5.0991206804493906E-2</v>
      </c>
      <c r="Q64" s="12">
        <f t="shared" si="48"/>
        <v>9.6883292928538426E-3</v>
      </c>
      <c r="R64" s="9">
        <f t="shared" si="49"/>
        <v>1.8955666666666669E-2</v>
      </c>
      <c r="S64" s="13">
        <f t="shared" si="50"/>
        <v>0.51110464555122526</v>
      </c>
      <c r="T64" s="2">
        <f t="shared" si="51"/>
        <v>0.01</v>
      </c>
      <c r="U64" s="14">
        <f t="shared" si="52"/>
        <v>5.1110464555122531E-3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2.5211046455512254E-2</v>
      </c>
      <c r="AR64" s="9">
        <f t="shared" si="56"/>
        <v>9.9766666666666666</v>
      </c>
      <c r="AS64" s="1">
        <f t="shared" si="57"/>
        <v>0.19</v>
      </c>
      <c r="AT64" s="1">
        <f t="shared" si="58"/>
        <v>8318.3333333333339</v>
      </c>
      <c r="AU64" s="1">
        <f t="shared" si="59"/>
        <v>2663428.5939787417</v>
      </c>
    </row>
    <row r="65" spans="1:48" x14ac:dyDescent="0.15">
      <c r="C65" s="7">
        <v>7</v>
      </c>
      <c r="D65" s="7">
        <f t="shared" si="60"/>
        <v>16.067566425972299</v>
      </c>
      <c r="E65" s="10">
        <f t="shared" si="61"/>
        <v>18.744450057742799</v>
      </c>
      <c r="F65" s="7" t="s">
        <v>83</v>
      </c>
      <c r="G65" s="1">
        <v>8</v>
      </c>
      <c r="H65" s="9">
        <f t="shared" si="42"/>
        <v>16.067566425972299</v>
      </c>
      <c r="I65" s="9">
        <f t="shared" si="43"/>
        <v>289.21756642597228</v>
      </c>
      <c r="J65" s="9">
        <f t="shared" si="44"/>
        <v>0.12625780996928135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0.3453626493081946</v>
      </c>
      <c r="P65" s="9">
        <f t="shared" si="47"/>
        <v>4.3604731746841589E-2</v>
      </c>
      <c r="Q65" s="12">
        <f t="shared" si="48"/>
        <v>8.2848990318999012E-3</v>
      </c>
      <c r="R65" s="9">
        <f t="shared" si="49"/>
        <v>1.8955666666666669E-2</v>
      </c>
      <c r="S65" s="13">
        <f t="shared" si="50"/>
        <v>0.43706714079694198</v>
      </c>
      <c r="T65" s="2">
        <f t="shared" si="51"/>
        <v>0.01</v>
      </c>
      <c r="U65" s="14">
        <f t="shared" si="52"/>
        <v>4.37067140796942E-3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2.4470671407969422E-2</v>
      </c>
      <c r="AR65" s="9">
        <f t="shared" si="56"/>
        <v>9.9766666666666666</v>
      </c>
      <c r="AS65" s="1">
        <f t="shared" si="57"/>
        <v>0.19</v>
      </c>
      <c r="AT65" s="1">
        <f t="shared" si="58"/>
        <v>8318.3333333333339</v>
      </c>
      <c r="AU65" s="1">
        <f t="shared" si="59"/>
        <v>2585211.4491500393</v>
      </c>
    </row>
    <row r="66" spans="1:48" x14ac:dyDescent="0.15">
      <c r="C66" s="7">
        <v>8</v>
      </c>
      <c r="D66" s="7">
        <f t="shared" si="60"/>
        <v>16.789725696901399</v>
      </c>
      <c r="E66" s="10">
        <f t="shared" si="61"/>
        <v>16.067566425972299</v>
      </c>
      <c r="F66" s="7" t="s">
        <v>83</v>
      </c>
      <c r="G66" s="1">
        <v>9</v>
      </c>
      <c r="H66" s="9">
        <f t="shared" si="42"/>
        <v>16.789725696901399</v>
      </c>
      <c r="I66" s="9">
        <f t="shared" si="43"/>
        <v>289.93972569690141</v>
      </c>
      <c r="J66" s="9">
        <f t="shared" si="44"/>
        <v>0.13730139799638816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0.40152458422801968</v>
      </c>
      <c r="P66" s="9">
        <f t="shared" si="47"/>
        <v>5.5129886744425607E-2</v>
      </c>
      <c r="Q66" s="12">
        <f t="shared" si="48"/>
        <v>1.0474678481440866E-2</v>
      </c>
      <c r="R66" s="9">
        <f t="shared" si="49"/>
        <v>1.8955666666666669E-2</v>
      </c>
      <c r="S66" s="13">
        <f t="shared" si="50"/>
        <v>0.55258824000426598</v>
      </c>
      <c r="T66" s="2">
        <f t="shared" si="51"/>
        <v>0.01</v>
      </c>
      <c r="U66" s="14">
        <f t="shared" si="52"/>
        <v>5.5258824000426598E-3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2.5625882400042661E-2</v>
      </c>
      <c r="AR66" s="9">
        <f t="shared" si="56"/>
        <v>9.9766666666666666</v>
      </c>
      <c r="AS66" s="1">
        <f t="shared" si="57"/>
        <v>0.19</v>
      </c>
      <c r="AT66" s="1">
        <f t="shared" si="58"/>
        <v>8318.3333333333339</v>
      </c>
      <c r="AU66" s="1">
        <f t="shared" si="59"/>
        <v>2707254.0622480642</v>
      </c>
    </row>
    <row r="67" spans="1:48" x14ac:dyDescent="0.15">
      <c r="C67" s="7">
        <v>9</v>
      </c>
      <c r="D67" s="7">
        <f t="shared" si="60"/>
        <v>12.166543602806801</v>
      </c>
      <c r="E67" s="10">
        <f t="shared" si="61"/>
        <v>16.789725696901399</v>
      </c>
      <c r="F67" s="7" t="s">
        <v>83</v>
      </c>
      <c r="G67" s="1">
        <v>10</v>
      </c>
      <c r="H67" s="9">
        <f t="shared" si="42"/>
        <v>12.166543602806801</v>
      </c>
      <c r="I67" s="9">
        <f t="shared" si="43"/>
        <v>285.3165436028068</v>
      </c>
      <c r="J67" s="9">
        <f t="shared" si="44"/>
        <v>7.9680442674786481E-2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0.4461613641502607</v>
      </c>
      <c r="P67" s="9">
        <f t="shared" si="47"/>
        <v>3.5550334999879384E-2</v>
      </c>
      <c r="Q67" s="12">
        <f t="shared" si="48"/>
        <v>6.7545636499770833E-3</v>
      </c>
      <c r="R67" s="9">
        <f t="shared" si="49"/>
        <v>1.8955666666666669E-2</v>
      </c>
      <c r="S67" s="13">
        <f t="shared" si="50"/>
        <v>0.35633479786046823</v>
      </c>
      <c r="T67" s="2">
        <f t="shared" si="51"/>
        <v>0.01</v>
      </c>
      <c r="U67" s="14">
        <f t="shared" si="52"/>
        <v>3.5633479786046822E-3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2.3663347978604681E-2</v>
      </c>
      <c r="AR67" s="9">
        <f t="shared" si="56"/>
        <v>9.9766666666666666</v>
      </c>
      <c r="AS67" s="1">
        <f t="shared" si="57"/>
        <v>0.19</v>
      </c>
      <c r="AT67" s="1">
        <f t="shared" si="58"/>
        <v>8318.3333333333339</v>
      </c>
      <c r="AU67" s="1">
        <f t="shared" si="59"/>
        <v>2499921.5223652315</v>
      </c>
    </row>
    <row r="68" spans="1:48" x14ac:dyDescent="0.15">
      <c r="C68" s="7">
        <v>10</v>
      </c>
      <c r="D68" s="7">
        <f t="shared" si="60"/>
        <v>8.3467765189682304</v>
      </c>
      <c r="E68" s="10">
        <f t="shared" si="61"/>
        <v>12.166543602806801</v>
      </c>
      <c r="F68" s="7" t="s">
        <v>83</v>
      </c>
      <c r="G68" s="1">
        <v>11</v>
      </c>
      <c r="H68" s="9">
        <f t="shared" si="42"/>
        <v>8.3467765189682304</v>
      </c>
      <c r="I68" s="9">
        <f t="shared" si="43"/>
        <v>281.4967765189682</v>
      </c>
      <c r="J68" s="9">
        <f t="shared" si="44"/>
        <v>5.0146472671793327E-2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0.3900804776928623</v>
      </c>
      <c r="O68" s="9">
        <f t="shared" si="62"/>
        <v>0.12029721812418576</v>
      </c>
      <c r="P68" s="9">
        <f t="shared" si="47"/>
        <v>6.0324811611572422E-3</v>
      </c>
      <c r="Q68" s="12">
        <f t="shared" si="48"/>
        <v>1.146171420619876E-3</v>
      </c>
      <c r="R68" s="9">
        <f t="shared" si="49"/>
        <v>1.8955666666666669E-2</v>
      </c>
      <c r="S68" s="13">
        <f t="shared" si="50"/>
        <v>6.0465898708559056E-2</v>
      </c>
      <c r="T68" s="2">
        <f t="shared" si="51"/>
        <v>0.01</v>
      </c>
      <c r="U68" s="14">
        <f t="shared" si="52"/>
        <v>6.0465898708559056E-4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1.2604658987085592E-2</v>
      </c>
      <c r="AR68" s="9">
        <f t="shared" si="56"/>
        <v>9.9766666666666666</v>
      </c>
      <c r="AS68" s="1">
        <f t="shared" si="57"/>
        <v>0.19</v>
      </c>
      <c r="AT68" s="1">
        <f t="shared" si="58"/>
        <v>8318.3333333333339</v>
      </c>
      <c r="AU68" s="1">
        <f t="shared" si="59"/>
        <v>1331622.9940235044</v>
      </c>
    </row>
    <row r="69" spans="1:48" x14ac:dyDescent="0.15">
      <c r="C69" s="7">
        <v>11</v>
      </c>
      <c r="D69" s="7">
        <f t="shared" si="60"/>
        <v>3.9542563601213998</v>
      </c>
      <c r="E69" s="10">
        <f t="shared" si="61"/>
        <v>8.3467765189682304</v>
      </c>
      <c r="F69" s="7" t="s">
        <v>85</v>
      </c>
      <c r="G69" s="1">
        <v>12</v>
      </c>
      <c r="H69" s="9">
        <f t="shared" si="42"/>
        <v>3.9542563601213998</v>
      </c>
      <c r="I69" s="9">
        <f t="shared" si="43"/>
        <v>277.10425636012138</v>
      </c>
      <c r="J69" s="9">
        <f t="shared" si="44"/>
        <v>2.8981419536636098E-2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0.21403140362969519</v>
      </c>
      <c r="P69" s="9">
        <f t="shared" si="47"/>
        <v>6.2029339026072943E-3</v>
      </c>
      <c r="Q69" s="12">
        <f t="shared" si="48"/>
        <v>1.178557441495386E-3</v>
      </c>
      <c r="R69" s="9">
        <f t="shared" si="49"/>
        <v>1.8955666666666669E-2</v>
      </c>
      <c r="S69" s="13">
        <f t="shared" si="50"/>
        <v>6.2174412655602682E-2</v>
      </c>
      <c r="T69" s="2">
        <f t="shared" si="51"/>
        <v>0.01</v>
      </c>
      <c r="U69" s="14">
        <f t="shared" si="52"/>
        <v>6.2174412655602686E-4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1.2621744126556027E-2</v>
      </c>
      <c r="AR69" s="9">
        <f t="shared" si="56"/>
        <v>9.9766666666666666</v>
      </c>
      <c r="AS69" s="1">
        <f t="shared" si="57"/>
        <v>0.19</v>
      </c>
      <c r="AT69" s="1">
        <f t="shared" si="58"/>
        <v>8318.3333333333339</v>
      </c>
      <c r="AU69" s="1">
        <f t="shared" si="59"/>
        <v>1333427.958727289</v>
      </c>
      <c r="AV69" s="1">
        <f>SUM(AU58:AU69)</f>
        <v>21156590.77088277</v>
      </c>
    </row>
    <row r="70" spans="1:48" x14ac:dyDescent="0.15">
      <c r="C70" s="7">
        <v>12</v>
      </c>
      <c r="D70" s="7">
        <f t="shared" si="60"/>
        <v>2.5396348050450701</v>
      </c>
      <c r="E70" s="10">
        <f t="shared" si="61"/>
        <v>3.9542563601213998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1.9923650516451601</v>
      </c>
      <c r="E73" s="7"/>
      <c r="F73" s="7"/>
      <c r="G73" s="1">
        <v>1</v>
      </c>
      <c r="H73" s="9">
        <f t="shared" ref="H73:H84" si="63">E74</f>
        <v>1.9923650516451601</v>
      </c>
      <c r="I73" s="9">
        <f t="shared" ref="I73:I84" si="64">H73+273.15</f>
        <v>275.14236505164513</v>
      </c>
      <c r="J73" s="9">
        <f t="shared" ref="J73:J84" si="65">EXP(($C$15*(I73-$C$13))/($C$16*I73*$C$13))</f>
        <v>2.2558398497360816E-2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2.4701446354610098E-3</v>
      </c>
      <c r="Q73" s="12">
        <f t="shared" ref="Q73:Q84" si="69">P73*$B$75</f>
        <v>4.4462603438298175E-4</v>
      </c>
      <c r="R73" s="9">
        <f t="shared" ref="R73:R84" si="70">L73*$B$75</f>
        <v>1.9710000000000002E-2</v>
      </c>
      <c r="S73" s="13">
        <f t="shared" ref="S73:S84" si="71">Q73/R73</f>
        <v>2.2558398497360816E-2</v>
      </c>
      <c r="T73" s="2">
        <f t="shared" ref="T73:T84" si="72">$B$74/100</f>
        <v>0.01</v>
      </c>
      <c r="U73" s="14">
        <f t="shared" ref="U73:U84" si="73">S73*T73</f>
        <v>2.2558398497360817E-4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1.2825583984973608E-2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974.16666666666663</v>
      </c>
      <c r="AU73" s="1">
        <f t="shared" ref="AU73:AU84" si="80">AT73*10000*AS73*0.67*AR73*AQ73</f>
        <v>164995.40172424819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-4.2650381578892302</v>
      </c>
      <c r="E74" s="10">
        <f t="shared" ref="E74:E85" si="82">D73</f>
        <v>1.9923650516451601</v>
      </c>
      <c r="F74" s="7" t="s">
        <v>83</v>
      </c>
      <c r="G74" s="1">
        <v>2</v>
      </c>
      <c r="H74" s="9">
        <f t="shared" si="63"/>
        <v>-4.2650381578892302</v>
      </c>
      <c r="I74" s="9">
        <f t="shared" si="64"/>
        <v>268.88496184211073</v>
      </c>
      <c r="J74" s="9">
        <f t="shared" si="65"/>
        <v>9.9003004800803998E-3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0.21652985536453903</v>
      </c>
      <c r="P74" s="9">
        <f t="shared" si="68"/>
        <v>2.1437106310172854E-3</v>
      </c>
      <c r="Q74" s="12">
        <f t="shared" si="69"/>
        <v>3.8586791358311137E-4</v>
      </c>
      <c r="R74" s="9">
        <f t="shared" si="70"/>
        <v>1.9710000000000002E-2</v>
      </c>
      <c r="S74" s="13">
        <f t="shared" si="71"/>
        <v>1.9577266036687534E-2</v>
      </c>
      <c r="T74" s="2">
        <f t="shared" si="72"/>
        <v>0.01</v>
      </c>
      <c r="U74" s="14">
        <f t="shared" si="73"/>
        <v>1.9577266036687534E-4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1.2795772660366876E-2</v>
      </c>
      <c r="AR74" s="9">
        <f t="shared" si="77"/>
        <v>10.950000000000001</v>
      </c>
      <c r="AS74" s="1">
        <f t="shared" si="78"/>
        <v>0.18</v>
      </c>
      <c r="AT74" s="1">
        <f t="shared" si="79"/>
        <v>974.16666666666663</v>
      </c>
      <c r="AU74" s="1">
        <f t="shared" si="80"/>
        <v>164611.89236629754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0.61830444201737</v>
      </c>
      <c r="E75" s="10">
        <f t="shared" si="82"/>
        <v>-4.2650381578892302</v>
      </c>
      <c r="F75" s="7" t="s">
        <v>83</v>
      </c>
      <c r="G75" s="1">
        <v>3</v>
      </c>
      <c r="H75" s="9">
        <f t="shared" si="63"/>
        <v>0.61830444201737</v>
      </c>
      <c r="I75" s="9">
        <f t="shared" si="64"/>
        <v>273.76830444201732</v>
      </c>
      <c r="J75" s="9">
        <f t="shared" si="65"/>
        <v>1.8887340264201732E-2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0.32388614473352179</v>
      </c>
      <c r="P75" s="9">
        <f t="shared" si="68"/>
        <v>6.1173478224425155E-3</v>
      </c>
      <c r="Q75" s="12">
        <f t="shared" si="69"/>
        <v>1.1011226080396527E-3</v>
      </c>
      <c r="R75" s="9">
        <f t="shared" si="70"/>
        <v>1.9710000000000002E-2</v>
      </c>
      <c r="S75" s="13">
        <f t="shared" si="71"/>
        <v>5.5866190159292367E-2</v>
      </c>
      <c r="T75" s="2">
        <f t="shared" si="72"/>
        <v>0.01</v>
      </c>
      <c r="U75" s="14">
        <f t="shared" si="73"/>
        <v>5.586619015929237E-4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1.3158661901592924E-2</v>
      </c>
      <c r="AR75" s="9">
        <f t="shared" si="77"/>
        <v>10.950000000000001</v>
      </c>
      <c r="AS75" s="1">
        <f t="shared" si="78"/>
        <v>0.18</v>
      </c>
      <c r="AT75" s="1">
        <f t="shared" si="79"/>
        <v>974.16666666666663</v>
      </c>
      <c r="AU75" s="1">
        <f t="shared" si="80"/>
        <v>169280.30015245749</v>
      </c>
    </row>
    <row r="76" spans="1:48" x14ac:dyDescent="0.15">
      <c r="C76" s="7">
        <v>3</v>
      </c>
      <c r="D76" s="7">
        <f t="shared" si="81"/>
        <v>2.2133860922377</v>
      </c>
      <c r="E76" s="10">
        <f t="shared" si="82"/>
        <v>0.61830444201737</v>
      </c>
      <c r="F76" s="7" t="s">
        <v>83</v>
      </c>
      <c r="G76" s="1">
        <v>4</v>
      </c>
      <c r="H76" s="9">
        <f t="shared" si="63"/>
        <v>2.2133860922377</v>
      </c>
      <c r="I76" s="9">
        <f t="shared" si="64"/>
        <v>275.3633860922377</v>
      </c>
      <c r="J76" s="9">
        <f t="shared" si="65"/>
        <v>2.3208343377195878E-2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0.42726879691107927</v>
      </c>
      <c r="P76" s="9">
        <f t="shared" si="68"/>
        <v>9.9162009530736981E-3</v>
      </c>
      <c r="Q76" s="12">
        <f t="shared" si="69"/>
        <v>1.7849161715532656E-3</v>
      </c>
      <c r="R76" s="9">
        <f t="shared" si="70"/>
        <v>1.9710000000000002E-2</v>
      </c>
      <c r="S76" s="13">
        <f t="shared" si="71"/>
        <v>9.0558912813458417E-2</v>
      </c>
      <c r="T76" s="2">
        <f t="shared" si="72"/>
        <v>0.01</v>
      </c>
      <c r="U76" s="14">
        <f t="shared" si="73"/>
        <v>9.0558912813458415E-4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1.3505589128134585E-2</v>
      </c>
      <c r="AR76" s="9">
        <f t="shared" si="77"/>
        <v>10.950000000000001</v>
      </c>
      <c r="AS76" s="1">
        <f t="shared" si="78"/>
        <v>0.18</v>
      </c>
      <c r="AT76" s="1">
        <f t="shared" si="79"/>
        <v>974.16666666666663</v>
      </c>
      <c r="AU76" s="1">
        <f t="shared" si="80"/>
        <v>173743.36375871391</v>
      </c>
    </row>
    <row r="77" spans="1:48" x14ac:dyDescent="0.15">
      <c r="C77" s="7">
        <v>4</v>
      </c>
      <c r="D77" s="7">
        <f t="shared" si="81"/>
        <v>7.75608983882013</v>
      </c>
      <c r="E77" s="10">
        <f t="shared" si="82"/>
        <v>2.2133860922377</v>
      </c>
      <c r="F77" s="7" t="s">
        <v>83</v>
      </c>
      <c r="G77" s="1">
        <v>5</v>
      </c>
      <c r="H77" s="9">
        <f t="shared" si="63"/>
        <v>7.75608983882013</v>
      </c>
      <c r="I77" s="9">
        <f t="shared" si="64"/>
        <v>280.90608983882009</v>
      </c>
      <c r="J77" s="9">
        <f t="shared" si="65"/>
        <v>4.6628597231120485E-2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0.39648496616010526</v>
      </c>
      <c r="O77" s="9">
        <f t="shared" si="83"/>
        <v>0.13036762979790034</v>
      </c>
      <c r="P77" s="9">
        <f t="shared" si="68"/>
        <v>6.0788597018221159E-3</v>
      </c>
      <c r="Q77" s="12">
        <f t="shared" si="69"/>
        <v>1.0941947463279809E-3</v>
      </c>
      <c r="R77" s="9">
        <f t="shared" si="70"/>
        <v>1.9710000000000002E-2</v>
      </c>
      <c r="S77" s="13">
        <f t="shared" si="71"/>
        <v>5.5514700473261333E-2</v>
      </c>
      <c r="T77" s="2">
        <f t="shared" si="72"/>
        <v>0.01</v>
      </c>
      <c r="U77" s="14">
        <f t="shared" si="73"/>
        <v>5.5514700473261337E-4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1.3155147004732613E-2</v>
      </c>
      <c r="AR77" s="9">
        <f t="shared" si="77"/>
        <v>10.950000000000001</v>
      </c>
      <c r="AS77" s="1">
        <f t="shared" si="78"/>
        <v>0.18</v>
      </c>
      <c r="AT77" s="1">
        <f t="shared" si="79"/>
        <v>974.16666666666663</v>
      </c>
      <c r="AU77" s="1">
        <f t="shared" si="80"/>
        <v>169235.08257638721</v>
      </c>
    </row>
    <row r="78" spans="1:48" x14ac:dyDescent="0.15">
      <c r="C78" s="7">
        <v>5</v>
      </c>
      <c r="D78" s="7">
        <f t="shared" si="81"/>
        <v>11.7709119875277</v>
      </c>
      <c r="E78" s="10">
        <f t="shared" si="82"/>
        <v>7.75608983882013</v>
      </c>
      <c r="F78" s="7" t="s">
        <v>85</v>
      </c>
      <c r="G78" s="1">
        <v>6</v>
      </c>
      <c r="H78" s="9">
        <f t="shared" si="63"/>
        <v>11.7709119875277</v>
      </c>
      <c r="I78" s="9">
        <f t="shared" si="64"/>
        <v>284.92091198752769</v>
      </c>
      <c r="J78" s="9">
        <f t="shared" si="65"/>
        <v>7.5992722349519398E-2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0.23378877009607824</v>
      </c>
      <c r="P78" s="9">
        <f t="shared" si="68"/>
        <v>1.7766245094346898E-2</v>
      </c>
      <c r="Q78" s="12">
        <f t="shared" si="69"/>
        <v>3.1979241169824415E-3</v>
      </c>
      <c r="R78" s="9">
        <f t="shared" si="70"/>
        <v>1.9710000000000002E-2</v>
      </c>
      <c r="S78" s="13">
        <f t="shared" si="71"/>
        <v>0.16224881364700361</v>
      </c>
      <c r="T78" s="2">
        <f t="shared" si="72"/>
        <v>0.01</v>
      </c>
      <c r="U78" s="14">
        <f t="shared" si="73"/>
        <v>1.6224881364700361E-3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1.4222488136470037E-2</v>
      </c>
      <c r="AR78" s="9">
        <f t="shared" si="77"/>
        <v>10.950000000000001</v>
      </c>
      <c r="AS78" s="1">
        <f t="shared" si="78"/>
        <v>0.18</v>
      </c>
      <c r="AT78" s="1">
        <f t="shared" si="79"/>
        <v>974.16666666666663</v>
      </c>
      <c r="AU78" s="1">
        <f t="shared" si="80"/>
        <v>182965.94886786802</v>
      </c>
    </row>
    <row r="79" spans="1:48" x14ac:dyDescent="0.15">
      <c r="C79" s="7">
        <v>6</v>
      </c>
      <c r="D79" s="7">
        <f t="shared" si="81"/>
        <v>18.744450057742799</v>
      </c>
      <c r="E79" s="10">
        <f t="shared" si="82"/>
        <v>11.7709119875277</v>
      </c>
      <c r="F79" s="7" t="s">
        <v>83</v>
      </c>
      <c r="G79" s="1">
        <v>7</v>
      </c>
      <c r="H79" s="9">
        <f t="shared" si="63"/>
        <v>18.744450057742799</v>
      </c>
      <c r="I79" s="9">
        <f t="shared" si="64"/>
        <v>291.8944500577428</v>
      </c>
      <c r="J79" s="9">
        <f t="shared" si="65"/>
        <v>0.17192653162038943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0.3255225250017314</v>
      </c>
      <c r="P79" s="9">
        <f t="shared" si="68"/>
        <v>5.5965958687859182E-2</v>
      </c>
      <c r="Q79" s="12">
        <f t="shared" si="69"/>
        <v>1.0073872563814652E-2</v>
      </c>
      <c r="R79" s="9">
        <f t="shared" si="70"/>
        <v>1.9710000000000002E-2</v>
      </c>
      <c r="S79" s="13">
        <f t="shared" si="71"/>
        <v>0.51110464555122537</v>
      </c>
      <c r="T79" s="2">
        <f t="shared" si="72"/>
        <v>0.01</v>
      </c>
      <c r="U79" s="14">
        <f t="shared" si="73"/>
        <v>5.1110464555122539E-3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2.6711046455512255E-2</v>
      </c>
      <c r="AR79" s="9">
        <f t="shared" si="77"/>
        <v>10.950000000000001</v>
      </c>
      <c r="AS79" s="1">
        <f t="shared" si="78"/>
        <v>0.18</v>
      </c>
      <c r="AT79" s="1">
        <f t="shared" si="79"/>
        <v>974.16666666666663</v>
      </c>
      <c r="AU79" s="1">
        <f t="shared" si="80"/>
        <v>343625.66613463796</v>
      </c>
    </row>
    <row r="80" spans="1:48" x14ac:dyDescent="0.15">
      <c r="C80" s="7">
        <v>7</v>
      </c>
      <c r="D80" s="7">
        <f t="shared" si="81"/>
        <v>16.067566425972299</v>
      </c>
      <c r="E80" s="10">
        <f t="shared" si="82"/>
        <v>18.744450057742799</v>
      </c>
      <c r="F80" s="7" t="s">
        <v>83</v>
      </c>
      <c r="G80" s="1">
        <v>8</v>
      </c>
      <c r="H80" s="9">
        <f t="shared" si="63"/>
        <v>16.067566425972299</v>
      </c>
      <c r="I80" s="9">
        <f t="shared" si="64"/>
        <v>289.21756642597228</v>
      </c>
      <c r="J80" s="9">
        <f t="shared" si="65"/>
        <v>0.12625780996928135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0.37905656631387225</v>
      </c>
      <c r="P80" s="9">
        <f t="shared" si="68"/>
        <v>4.7858851917265174E-2</v>
      </c>
      <c r="Q80" s="12">
        <f t="shared" si="69"/>
        <v>8.6145933451077308E-3</v>
      </c>
      <c r="R80" s="9">
        <f t="shared" si="70"/>
        <v>1.9710000000000002E-2</v>
      </c>
      <c r="S80" s="13">
        <f t="shared" si="71"/>
        <v>0.43706714079694214</v>
      </c>
      <c r="T80" s="2">
        <f t="shared" si="72"/>
        <v>0.01</v>
      </c>
      <c r="U80" s="14">
        <f t="shared" si="73"/>
        <v>4.3706714079694217E-3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2.5970671407969423E-2</v>
      </c>
      <c r="AR80" s="9">
        <f t="shared" si="77"/>
        <v>10.950000000000001</v>
      </c>
      <c r="AS80" s="1">
        <f t="shared" si="78"/>
        <v>0.18</v>
      </c>
      <c r="AT80" s="1">
        <f t="shared" si="79"/>
        <v>974.16666666666663</v>
      </c>
      <c r="AU80" s="1">
        <f t="shared" si="80"/>
        <v>334101.07228073943</v>
      </c>
    </row>
    <row r="81" spans="1:48" x14ac:dyDescent="0.15">
      <c r="C81" s="7">
        <v>8</v>
      </c>
      <c r="D81" s="7">
        <f t="shared" si="81"/>
        <v>16.789725696901399</v>
      </c>
      <c r="E81" s="10">
        <f t="shared" si="82"/>
        <v>16.067566425972299</v>
      </c>
      <c r="F81" s="7" t="s">
        <v>83</v>
      </c>
      <c r="G81" s="1">
        <v>9</v>
      </c>
      <c r="H81" s="9">
        <f t="shared" si="63"/>
        <v>16.789725696901399</v>
      </c>
      <c r="I81" s="9">
        <f t="shared" si="64"/>
        <v>289.93972569690141</v>
      </c>
      <c r="J81" s="9">
        <f t="shared" si="65"/>
        <v>0.13730139799638816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0.44069771439660704</v>
      </c>
      <c r="P81" s="9">
        <f t="shared" si="68"/>
        <v>6.050841228046714E-2</v>
      </c>
      <c r="Q81" s="12">
        <f t="shared" si="69"/>
        <v>1.0891514210484085E-2</v>
      </c>
      <c r="R81" s="9">
        <f t="shared" si="70"/>
        <v>1.9710000000000002E-2</v>
      </c>
      <c r="S81" s="13">
        <f t="shared" si="71"/>
        <v>0.5525882400042661</v>
      </c>
      <c r="T81" s="2">
        <f t="shared" si="72"/>
        <v>0.01</v>
      </c>
      <c r="U81" s="14">
        <f t="shared" si="73"/>
        <v>5.5258824000426606E-3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2.7125882400042663E-2</v>
      </c>
      <c r="AR81" s="9">
        <f t="shared" si="77"/>
        <v>10.950000000000001</v>
      </c>
      <c r="AS81" s="1">
        <f t="shared" si="78"/>
        <v>0.18</v>
      </c>
      <c r="AT81" s="1">
        <f t="shared" si="79"/>
        <v>974.16666666666663</v>
      </c>
      <c r="AU81" s="1">
        <f t="shared" si="80"/>
        <v>348962.34502564551</v>
      </c>
    </row>
    <row r="82" spans="1:48" x14ac:dyDescent="0.15">
      <c r="C82" s="7">
        <v>9</v>
      </c>
      <c r="D82" s="7">
        <f t="shared" si="81"/>
        <v>12.166543602806801</v>
      </c>
      <c r="E82" s="10">
        <f t="shared" si="82"/>
        <v>16.789725696901399</v>
      </c>
      <c r="F82" s="7" t="s">
        <v>83</v>
      </c>
      <c r="G82" s="1">
        <v>10</v>
      </c>
      <c r="H82" s="9">
        <f t="shared" si="63"/>
        <v>12.166543602806801</v>
      </c>
      <c r="I82" s="9">
        <f t="shared" si="64"/>
        <v>285.3165436028068</v>
      </c>
      <c r="J82" s="9">
        <f t="shared" si="65"/>
        <v>7.9680442674786481E-2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0.48968930211613987</v>
      </c>
      <c r="P82" s="9">
        <f t="shared" si="68"/>
        <v>3.9018660365721283E-2</v>
      </c>
      <c r="Q82" s="12">
        <f t="shared" si="69"/>
        <v>7.023358865829831E-3</v>
      </c>
      <c r="R82" s="9">
        <f t="shared" si="70"/>
        <v>1.9710000000000002E-2</v>
      </c>
      <c r="S82" s="13">
        <f t="shared" si="71"/>
        <v>0.35633479786046829</v>
      </c>
      <c r="T82" s="2">
        <f t="shared" si="72"/>
        <v>0.01</v>
      </c>
      <c r="U82" s="14">
        <f t="shared" si="73"/>
        <v>3.5633479786046831E-3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2.5163347978604686E-2</v>
      </c>
      <c r="AR82" s="9">
        <f t="shared" si="77"/>
        <v>10.950000000000001</v>
      </c>
      <c r="AS82" s="1">
        <f t="shared" si="78"/>
        <v>0.18</v>
      </c>
      <c r="AT82" s="1">
        <f t="shared" si="79"/>
        <v>974.16666666666663</v>
      </c>
      <c r="AU82" s="1">
        <f t="shared" si="80"/>
        <v>323715.21743736591</v>
      </c>
    </row>
    <row r="83" spans="1:48" x14ac:dyDescent="0.15">
      <c r="C83" s="7">
        <v>10</v>
      </c>
      <c r="D83" s="7">
        <f t="shared" si="81"/>
        <v>8.3467765189682304</v>
      </c>
      <c r="E83" s="10">
        <f t="shared" si="82"/>
        <v>12.166543602806801</v>
      </c>
      <c r="F83" s="7" t="s">
        <v>83</v>
      </c>
      <c r="G83" s="1">
        <v>11</v>
      </c>
      <c r="H83" s="9">
        <f t="shared" si="63"/>
        <v>8.3467765189682304</v>
      </c>
      <c r="I83" s="9">
        <f t="shared" si="64"/>
        <v>281.4967765189682</v>
      </c>
      <c r="J83" s="9">
        <f t="shared" si="65"/>
        <v>5.0146472671793327E-2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0.4281371096628977</v>
      </c>
      <c r="O83" s="9">
        <f t="shared" si="83"/>
        <v>0.13203353208752083</v>
      </c>
      <c r="P83" s="9">
        <f t="shared" si="68"/>
        <v>6.6210159085872107E-3</v>
      </c>
      <c r="Q83" s="12">
        <f t="shared" si="69"/>
        <v>1.1917828635456978E-3</v>
      </c>
      <c r="R83" s="9">
        <f t="shared" si="70"/>
        <v>1.9710000000000002E-2</v>
      </c>
      <c r="S83" s="13">
        <f t="shared" si="71"/>
        <v>6.0465898708558986E-2</v>
      </c>
      <c r="T83" s="2">
        <f t="shared" si="72"/>
        <v>0.01</v>
      </c>
      <c r="U83" s="14">
        <f t="shared" si="73"/>
        <v>6.0465898708558991E-4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1.320465898708559E-2</v>
      </c>
      <c r="AR83" s="9">
        <f t="shared" si="77"/>
        <v>10.950000000000001</v>
      </c>
      <c r="AS83" s="1">
        <f t="shared" si="78"/>
        <v>0.18</v>
      </c>
      <c r="AT83" s="1">
        <f t="shared" si="79"/>
        <v>974.16666666666663</v>
      </c>
      <c r="AU83" s="1">
        <f t="shared" si="80"/>
        <v>169872.03208512417</v>
      </c>
    </row>
    <row r="84" spans="1:48" x14ac:dyDescent="0.15">
      <c r="C84" s="7">
        <v>11</v>
      </c>
      <c r="D84" s="7">
        <f t="shared" si="81"/>
        <v>3.9542563601213998</v>
      </c>
      <c r="E84" s="10">
        <f t="shared" si="82"/>
        <v>8.3467765189682304</v>
      </c>
      <c r="F84" s="7" t="s">
        <v>85</v>
      </c>
      <c r="G84" s="1">
        <v>12</v>
      </c>
      <c r="H84" s="9">
        <f t="shared" si="63"/>
        <v>3.9542563601213998</v>
      </c>
      <c r="I84" s="9">
        <f t="shared" si="64"/>
        <v>277.10425636012138</v>
      </c>
      <c r="J84" s="9">
        <f t="shared" si="65"/>
        <v>2.8981419536636098E-2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0.23491251617893363</v>
      </c>
      <c r="P84" s="9">
        <f t="shared" si="68"/>
        <v>6.8080981857884908E-3</v>
      </c>
      <c r="Q84" s="12">
        <f t="shared" si="69"/>
        <v>1.2254576734419282E-3</v>
      </c>
      <c r="R84" s="9">
        <f t="shared" si="70"/>
        <v>1.9710000000000002E-2</v>
      </c>
      <c r="S84" s="13">
        <f t="shared" si="71"/>
        <v>6.217441265560264E-2</v>
      </c>
      <c r="T84" s="2">
        <f t="shared" si="72"/>
        <v>0.01</v>
      </c>
      <c r="U84" s="14">
        <f t="shared" si="73"/>
        <v>6.2174412655602643E-4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1.3221744126556027E-2</v>
      </c>
      <c r="AR84" s="9">
        <f t="shared" si="77"/>
        <v>10.950000000000001</v>
      </c>
      <c r="AS84" s="1">
        <f t="shared" si="78"/>
        <v>0.18</v>
      </c>
      <c r="AT84" s="1">
        <f t="shared" si="79"/>
        <v>974.16666666666663</v>
      </c>
      <c r="AU84" s="1">
        <f t="shared" si="80"/>
        <v>170091.8247630827</v>
      </c>
      <c r="AV84" s="1">
        <f>SUM(AU73:AU84)</f>
        <v>2715200.1471725684</v>
      </c>
    </row>
    <row r="85" spans="1:48" x14ac:dyDescent="0.15">
      <c r="C85" s="7">
        <v>12</v>
      </c>
      <c r="D85" s="7">
        <f t="shared" si="81"/>
        <v>2.5396348050450701</v>
      </c>
      <c r="E85" s="10">
        <f t="shared" si="82"/>
        <v>3.9542563601213998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1.9923650516451601</v>
      </c>
      <c r="E89" s="7"/>
      <c r="F89" s="7"/>
      <c r="G89" s="1">
        <v>1</v>
      </c>
      <c r="H89" s="9">
        <f t="shared" ref="H89:H100" si="84">E90</f>
        <v>1.9923650516451601</v>
      </c>
      <c r="I89" s="9">
        <f t="shared" ref="I89:I100" si="85">H89+273.15</f>
        <v>275.14236505164513</v>
      </c>
      <c r="J89" s="9">
        <f t="shared" ref="J89:J100" si="86">EXP(($C$15*(I89-$C$13))/($C$16*I89*$C$13))</f>
        <v>2.2558398497360816E-2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0.1196785075880859</v>
      </c>
      <c r="Q89" s="12">
        <f t="shared" ref="Q89:Q100" si="90">P89*$B$91</f>
        <v>5.3855328414638658E-2</v>
      </c>
      <c r="R89" s="9">
        <f t="shared" ref="R89:R100" si="91">L89*$B$91</f>
        <v>2.3873737500000001</v>
      </c>
      <c r="S89" s="13">
        <f t="shared" ref="S89:S100" si="92">Q89/R89</f>
        <v>2.2558398497360816E-2</v>
      </c>
      <c r="T89" s="2">
        <f t="shared" ref="T89:T100" si="93">$B$90/100</f>
        <v>0.51</v>
      </c>
      <c r="U89" s="14">
        <f t="shared" ref="U89:U100" si="94">S89*T89</f>
        <v>1.1504783233654016E-2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3.3805692144946685E-2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26183.333333333332</v>
      </c>
      <c r="AN89" s="1">
        <f t="shared" ref="AN89:AN100" si="99">AM89*10000*AK89*AJ89</f>
        <v>92077282.066149354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-4.2650381578892302</v>
      </c>
      <c r="E90" s="10">
        <f t="shared" ref="E90:E101" si="101">D89</f>
        <v>1.9923650516451601</v>
      </c>
      <c r="F90" s="7" t="s">
        <v>83</v>
      </c>
      <c r="G90" s="1">
        <v>2</v>
      </c>
      <c r="H90" s="9">
        <f t="shared" si="84"/>
        <v>-4.2650381578892302</v>
      </c>
      <c r="I90" s="9">
        <f t="shared" si="85"/>
        <v>268.88496184211073</v>
      </c>
      <c r="J90" s="9">
        <f t="shared" si="86"/>
        <v>9.9003004800803998E-3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10.490871492411914</v>
      </c>
      <c r="P90" s="9">
        <f t="shared" si="89"/>
        <v>0.10386278007278746</v>
      </c>
      <c r="Q90" s="12">
        <f t="shared" si="90"/>
        <v>4.6738251032754356E-2</v>
      </c>
      <c r="R90" s="9">
        <f t="shared" si="91"/>
        <v>2.3873737500000001</v>
      </c>
      <c r="S90" s="13">
        <f t="shared" si="92"/>
        <v>1.9577266036687534E-2</v>
      </c>
      <c r="T90" s="2">
        <f t="shared" si="93"/>
        <v>0.51</v>
      </c>
      <c r="U90" s="14">
        <f t="shared" si="94"/>
        <v>9.9844056787106433E-3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3.3347298312131256E-2</v>
      </c>
      <c r="AK90" s="9">
        <f t="shared" si="96"/>
        <v>10.4025</v>
      </c>
      <c r="AL90" s="1">
        <f t="shared" si="97"/>
        <v>0.45</v>
      </c>
      <c r="AM90" s="17">
        <f t="shared" si="98"/>
        <v>26183.333333333332</v>
      </c>
      <c r="AN90" s="1">
        <f t="shared" si="99"/>
        <v>90828745.042841017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0.61830444201737</v>
      </c>
      <c r="E91" s="10">
        <f t="shared" si="101"/>
        <v>-4.2650381578892302</v>
      </c>
      <c r="F91" s="7" t="s">
        <v>83</v>
      </c>
      <c r="G91" s="1">
        <v>3</v>
      </c>
      <c r="H91" s="9">
        <f t="shared" si="84"/>
        <v>0.61830444201737</v>
      </c>
      <c r="I91" s="9">
        <f t="shared" si="85"/>
        <v>273.76830444201732</v>
      </c>
      <c r="J91" s="9">
        <f t="shared" si="86"/>
        <v>1.8887340264201732E-2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15.692283712339126</v>
      </c>
      <c r="P91" s="9">
        <f t="shared" si="89"/>
        <v>0.29638550199733982</v>
      </c>
      <c r="Q91" s="12">
        <f t="shared" si="90"/>
        <v>0.13337347589880291</v>
      </c>
      <c r="R91" s="9">
        <f t="shared" si="91"/>
        <v>2.3873737500000001</v>
      </c>
      <c r="S91" s="13">
        <f t="shared" si="92"/>
        <v>5.5866190159292367E-2</v>
      </c>
      <c r="T91" s="2">
        <f t="shared" si="93"/>
        <v>0.51</v>
      </c>
      <c r="U91" s="14">
        <f t="shared" si="94"/>
        <v>2.8491756981239107E-2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3.8927264729843591E-2</v>
      </c>
      <c r="AK91" s="9">
        <f t="shared" si="96"/>
        <v>10.4025</v>
      </c>
      <c r="AL91" s="1">
        <f t="shared" si="97"/>
        <v>0.45</v>
      </c>
      <c r="AM91" s="17">
        <f t="shared" si="98"/>
        <v>26183.333333333332</v>
      </c>
      <c r="AN91" s="1">
        <f t="shared" si="99"/>
        <v>106027018.14905047</v>
      </c>
    </row>
    <row r="92" spans="1:48" x14ac:dyDescent="0.15">
      <c r="C92" s="7">
        <v>3</v>
      </c>
      <c r="D92" s="7">
        <f t="shared" si="100"/>
        <v>2.2133860922377</v>
      </c>
      <c r="E92" s="10">
        <f t="shared" si="101"/>
        <v>0.61830444201737</v>
      </c>
      <c r="F92" s="7" t="s">
        <v>83</v>
      </c>
      <c r="G92" s="1">
        <v>4</v>
      </c>
      <c r="H92" s="9">
        <f t="shared" si="84"/>
        <v>2.2133860922377</v>
      </c>
      <c r="I92" s="9">
        <f t="shared" si="85"/>
        <v>275.3633860922377</v>
      </c>
      <c r="J92" s="9">
        <f t="shared" si="86"/>
        <v>2.3208343377195878E-2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20.701173210341789</v>
      </c>
      <c r="P92" s="9">
        <f t="shared" si="89"/>
        <v>0.48043993617642061</v>
      </c>
      <c r="Q92" s="12">
        <f t="shared" si="90"/>
        <v>0.21619797127938928</v>
      </c>
      <c r="R92" s="9">
        <f t="shared" si="91"/>
        <v>2.3873737500000001</v>
      </c>
      <c r="S92" s="13">
        <f t="shared" si="92"/>
        <v>9.0558912813458417E-2</v>
      </c>
      <c r="T92" s="2">
        <f t="shared" si="93"/>
        <v>0.51</v>
      </c>
      <c r="U92" s="14">
        <f t="shared" si="94"/>
        <v>4.6185045534863793E-2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4.4261791228761435E-2</v>
      </c>
      <c r="AK92" s="9">
        <f t="shared" si="96"/>
        <v>10.4025</v>
      </c>
      <c r="AL92" s="1">
        <f t="shared" si="97"/>
        <v>0.45</v>
      </c>
      <c r="AM92" s="17">
        <f t="shared" si="98"/>
        <v>26183.333333333332</v>
      </c>
      <c r="AN92" s="1">
        <f t="shared" si="99"/>
        <v>120556781.33284111</v>
      </c>
    </row>
    <row r="93" spans="1:48" x14ac:dyDescent="0.15">
      <c r="C93" s="7">
        <v>4</v>
      </c>
      <c r="D93" s="7">
        <f t="shared" si="100"/>
        <v>7.75608983882013</v>
      </c>
      <c r="E93" s="10">
        <f t="shared" si="101"/>
        <v>2.2133860922377</v>
      </c>
      <c r="F93" s="7" t="s">
        <v>83</v>
      </c>
      <c r="G93" s="1">
        <v>5</v>
      </c>
      <c r="H93" s="9">
        <f t="shared" si="84"/>
        <v>7.75608983882013</v>
      </c>
      <c r="I93" s="9">
        <f t="shared" si="85"/>
        <v>280.90608983882009</v>
      </c>
      <c r="J93" s="9">
        <f t="shared" si="86"/>
        <v>4.6628597231120485E-2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19.209696610457101</v>
      </c>
      <c r="O93" s="9">
        <f t="shared" si="102"/>
        <v>6.3163116637082659</v>
      </c>
      <c r="P93" s="9">
        <f t="shared" si="89"/>
        <v>0.29452075255328125</v>
      </c>
      <c r="Q93" s="12">
        <f t="shared" si="90"/>
        <v>0.13253433864897657</v>
      </c>
      <c r="R93" s="9">
        <f t="shared" si="91"/>
        <v>2.3873737500000001</v>
      </c>
      <c r="S93" s="13">
        <f t="shared" si="92"/>
        <v>5.5514700473261284E-2</v>
      </c>
      <c r="T93" s="2">
        <f t="shared" si="93"/>
        <v>0.51</v>
      </c>
      <c r="U93" s="14">
        <f t="shared" si="94"/>
        <v>2.8312497241363255E-2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3.1447217918271021E-2</v>
      </c>
      <c r="AK93" s="9">
        <f t="shared" si="96"/>
        <v>10.4025</v>
      </c>
      <c r="AL93" s="1">
        <f t="shared" si="97"/>
        <v>0.45</v>
      </c>
      <c r="AM93" s="17">
        <f t="shared" si="98"/>
        <v>26183.333333333332</v>
      </c>
      <c r="AN93" s="1">
        <f t="shared" si="99"/>
        <v>85653455.697375536</v>
      </c>
    </row>
    <row r="94" spans="1:48" x14ac:dyDescent="0.15">
      <c r="C94" s="7">
        <v>5</v>
      </c>
      <c r="D94" s="7">
        <f t="shared" si="100"/>
        <v>11.7709119875277</v>
      </c>
      <c r="E94" s="10">
        <f t="shared" si="101"/>
        <v>7.75608983882013</v>
      </c>
      <c r="F94" s="7" t="s">
        <v>85</v>
      </c>
      <c r="G94" s="1">
        <v>6</v>
      </c>
      <c r="H94" s="9">
        <f t="shared" si="84"/>
        <v>11.7709119875277</v>
      </c>
      <c r="I94" s="9">
        <f t="shared" si="85"/>
        <v>284.92091198752769</v>
      </c>
      <c r="J94" s="9">
        <f t="shared" si="86"/>
        <v>7.5992722349519398E-2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11.327065911154985</v>
      </c>
      <c r="P94" s="9">
        <f t="shared" si="89"/>
        <v>0.86077457482110675</v>
      </c>
      <c r="Q94" s="12">
        <f t="shared" si="90"/>
        <v>0.38734855866949802</v>
      </c>
      <c r="R94" s="9">
        <f t="shared" si="91"/>
        <v>2.3873737500000001</v>
      </c>
      <c r="S94" s="13">
        <f t="shared" si="92"/>
        <v>0.16224881364700353</v>
      </c>
      <c r="T94" s="2">
        <f t="shared" si="93"/>
        <v>0.51</v>
      </c>
      <c r="U94" s="14">
        <f t="shared" si="94"/>
        <v>8.2746894959971798E-2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5.1077188830431504E-2</v>
      </c>
      <c r="AK94" s="9">
        <f t="shared" si="96"/>
        <v>10.4025</v>
      </c>
      <c r="AL94" s="1">
        <f t="shared" si="97"/>
        <v>0.45</v>
      </c>
      <c r="AM94" s="17">
        <f t="shared" si="98"/>
        <v>26183.333333333332</v>
      </c>
      <c r="AN94" s="1">
        <f t="shared" si="99"/>
        <v>139120024.6077089</v>
      </c>
    </row>
    <row r="95" spans="1:48" x14ac:dyDescent="0.15">
      <c r="C95" s="7">
        <v>6</v>
      </c>
      <c r="D95" s="7">
        <f t="shared" si="100"/>
        <v>18.744450057742799</v>
      </c>
      <c r="E95" s="10">
        <f t="shared" si="101"/>
        <v>11.7709119875277</v>
      </c>
      <c r="F95" s="7" t="s">
        <v>83</v>
      </c>
      <c r="G95" s="1">
        <v>7</v>
      </c>
      <c r="H95" s="9">
        <f t="shared" si="84"/>
        <v>18.744450057742799</v>
      </c>
      <c r="I95" s="9">
        <f t="shared" si="85"/>
        <v>291.8944500577428</v>
      </c>
      <c r="J95" s="9">
        <f t="shared" si="86"/>
        <v>0.17192653162038943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15.771566336333876</v>
      </c>
      <c r="P95" s="9">
        <f t="shared" si="89"/>
        <v>2.7115506984267754</v>
      </c>
      <c r="Q95" s="12">
        <f t="shared" si="90"/>
        <v>1.2201978142920489</v>
      </c>
      <c r="R95" s="9">
        <f t="shared" si="91"/>
        <v>2.3873737500000001</v>
      </c>
      <c r="S95" s="13">
        <f t="shared" si="92"/>
        <v>0.51110464555122503</v>
      </c>
      <c r="T95" s="2">
        <f t="shared" si="93"/>
        <v>0.51</v>
      </c>
      <c r="U95" s="14">
        <f t="shared" si="94"/>
        <v>0.26066336923112476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0.12504500582318412</v>
      </c>
      <c r="AK95" s="9">
        <f t="shared" si="96"/>
        <v>10.4025</v>
      </c>
      <c r="AL95" s="1">
        <f t="shared" si="97"/>
        <v>0.45</v>
      </c>
      <c r="AM95" s="17">
        <f t="shared" si="98"/>
        <v>26183.333333333332</v>
      </c>
      <c r="AN95" s="1">
        <f t="shared" si="99"/>
        <v>340587739.56698024</v>
      </c>
    </row>
    <row r="96" spans="1:48" x14ac:dyDescent="0.15">
      <c r="C96" s="7">
        <v>7</v>
      </c>
      <c r="D96" s="7">
        <f t="shared" si="100"/>
        <v>16.067566425972299</v>
      </c>
      <c r="E96" s="10">
        <f t="shared" si="101"/>
        <v>18.744450057742799</v>
      </c>
      <c r="F96" s="7" t="s">
        <v>83</v>
      </c>
      <c r="G96" s="1">
        <v>8</v>
      </c>
      <c r="H96" s="9">
        <f t="shared" si="84"/>
        <v>16.067566425972299</v>
      </c>
      <c r="I96" s="9">
        <f t="shared" si="85"/>
        <v>289.21756642597228</v>
      </c>
      <c r="J96" s="9">
        <f t="shared" si="86"/>
        <v>0.12625780996928135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18.365290637907101</v>
      </c>
      <c r="P96" s="9">
        <f t="shared" si="89"/>
        <v>2.3187613753914964</v>
      </c>
      <c r="Q96" s="12">
        <f t="shared" si="90"/>
        <v>1.0434426189261734</v>
      </c>
      <c r="R96" s="9">
        <f t="shared" si="91"/>
        <v>2.3873737500000001</v>
      </c>
      <c r="S96" s="13">
        <f t="shared" si="92"/>
        <v>0.43706714079694198</v>
      </c>
      <c r="T96" s="2">
        <f t="shared" si="93"/>
        <v>0.51</v>
      </c>
      <c r="U96" s="14">
        <f t="shared" si="94"/>
        <v>0.22290424180644042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0.11366062890464179</v>
      </c>
      <c r="AK96" s="9">
        <f t="shared" si="96"/>
        <v>10.4025</v>
      </c>
      <c r="AL96" s="1">
        <f t="shared" si="97"/>
        <v>0.45</v>
      </c>
      <c r="AM96" s="17">
        <f t="shared" si="98"/>
        <v>26183.333333333332</v>
      </c>
      <c r="AN96" s="1">
        <f t="shared" si="99"/>
        <v>309579870.235937</v>
      </c>
    </row>
    <row r="97" spans="1:50" x14ac:dyDescent="0.15">
      <c r="C97" s="7">
        <v>8</v>
      </c>
      <c r="D97" s="7">
        <f t="shared" si="100"/>
        <v>16.789725696901399</v>
      </c>
      <c r="E97" s="10">
        <f t="shared" si="101"/>
        <v>16.067566425972299</v>
      </c>
      <c r="F97" s="7" t="s">
        <v>83</v>
      </c>
      <c r="G97" s="1">
        <v>9</v>
      </c>
      <c r="H97" s="9">
        <f t="shared" si="84"/>
        <v>16.789725696901399</v>
      </c>
      <c r="I97" s="9">
        <f t="shared" si="85"/>
        <v>289.93972569690141</v>
      </c>
      <c r="J97" s="9">
        <f t="shared" si="86"/>
        <v>0.13730139799638816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21.351804262515607</v>
      </c>
      <c r="P97" s="9">
        <f t="shared" si="89"/>
        <v>2.9316325749886327</v>
      </c>
      <c r="Q97" s="12">
        <f t="shared" si="90"/>
        <v>1.3192346587448847</v>
      </c>
      <c r="R97" s="9">
        <f t="shared" si="91"/>
        <v>2.3873737500000001</v>
      </c>
      <c r="S97" s="13">
        <f t="shared" si="92"/>
        <v>0.55258824000426598</v>
      </c>
      <c r="T97" s="2">
        <f t="shared" si="93"/>
        <v>0.51</v>
      </c>
      <c r="U97" s="14">
        <f t="shared" si="94"/>
        <v>0.28182000240217564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0.13142373072425595</v>
      </c>
      <c r="AK97" s="9">
        <f t="shared" si="96"/>
        <v>10.4025</v>
      </c>
      <c r="AL97" s="1">
        <f t="shared" si="97"/>
        <v>0.45</v>
      </c>
      <c r="AM97" s="17">
        <f t="shared" si="98"/>
        <v>26183.333333333332</v>
      </c>
      <c r="AN97" s="1">
        <f t="shared" si="99"/>
        <v>357961608.12793374</v>
      </c>
    </row>
    <row r="98" spans="1:50" x14ac:dyDescent="0.15">
      <c r="C98" s="7">
        <v>9</v>
      </c>
      <c r="D98" s="7">
        <f t="shared" si="100"/>
        <v>12.166543602806801</v>
      </c>
      <c r="E98" s="10">
        <f t="shared" si="101"/>
        <v>16.789725696901399</v>
      </c>
      <c r="F98" s="7" t="s">
        <v>83</v>
      </c>
      <c r="G98" s="1">
        <v>10</v>
      </c>
      <c r="H98" s="9">
        <f t="shared" si="84"/>
        <v>12.166543602806801</v>
      </c>
      <c r="I98" s="9">
        <f t="shared" si="85"/>
        <v>285.3165436028068</v>
      </c>
      <c r="J98" s="9">
        <f t="shared" si="86"/>
        <v>7.9680442674786481E-2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23.725446687526976</v>
      </c>
      <c r="P98" s="9">
        <f t="shared" si="89"/>
        <v>1.8904540947191959</v>
      </c>
      <c r="Q98" s="12">
        <f t="shared" si="90"/>
        <v>0.85070434262363814</v>
      </c>
      <c r="R98" s="9">
        <f t="shared" si="91"/>
        <v>2.3873737500000001</v>
      </c>
      <c r="S98" s="13">
        <f t="shared" si="92"/>
        <v>0.35633479786046829</v>
      </c>
      <c r="T98" s="2">
        <f t="shared" si="93"/>
        <v>0.51</v>
      </c>
      <c r="U98" s="14">
        <f t="shared" si="94"/>
        <v>0.18173074690883884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9.804082019301491E-2</v>
      </c>
      <c r="AK98" s="9">
        <f t="shared" si="96"/>
        <v>10.4025</v>
      </c>
      <c r="AL98" s="1">
        <f t="shared" si="97"/>
        <v>0.45</v>
      </c>
      <c r="AM98" s="17">
        <f t="shared" si="98"/>
        <v>26183.333333333332</v>
      </c>
      <c r="AN98" s="1">
        <f t="shared" si="99"/>
        <v>267035865.32714376</v>
      </c>
    </row>
    <row r="99" spans="1:50" x14ac:dyDescent="0.15">
      <c r="C99" s="7">
        <v>10</v>
      </c>
      <c r="D99" s="7">
        <f t="shared" si="100"/>
        <v>8.3467765189682304</v>
      </c>
      <c r="E99" s="10">
        <f t="shared" si="101"/>
        <v>12.166543602806801</v>
      </c>
      <c r="F99" s="7" t="s">
        <v>83</v>
      </c>
      <c r="G99" s="1">
        <v>11</v>
      </c>
      <c r="H99" s="9">
        <f t="shared" si="84"/>
        <v>8.3467765189682304</v>
      </c>
      <c r="I99" s="9">
        <f t="shared" si="85"/>
        <v>281.4967765189682</v>
      </c>
      <c r="J99" s="9">
        <f t="shared" si="86"/>
        <v>5.0146472671793327E-2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20.74324296316739</v>
      </c>
      <c r="O99" s="9">
        <f t="shared" si="102"/>
        <v>6.3970246296403914</v>
      </c>
      <c r="P99" s="9">
        <f t="shared" si="89"/>
        <v>0.32078822077105074</v>
      </c>
      <c r="Q99" s="12">
        <f t="shared" si="90"/>
        <v>0.14435469934697284</v>
      </c>
      <c r="R99" s="9">
        <f t="shared" si="91"/>
        <v>2.3873737500000001</v>
      </c>
      <c r="S99" s="13">
        <f t="shared" si="92"/>
        <v>6.0465898708559077E-2</v>
      </c>
      <c r="T99" s="2">
        <f t="shared" si="93"/>
        <v>0.51</v>
      </c>
      <c r="U99" s="14">
        <f t="shared" si="94"/>
        <v>3.083760834136513E-2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3.9634538914921587E-2</v>
      </c>
      <c r="AK99" s="9">
        <f t="shared" si="96"/>
        <v>10.4025</v>
      </c>
      <c r="AL99" s="1">
        <f t="shared" si="97"/>
        <v>0.45</v>
      </c>
      <c r="AM99" s="17">
        <f t="shared" si="98"/>
        <v>26183.333333333332</v>
      </c>
      <c r="AN99" s="1">
        <f t="shared" si="99"/>
        <v>107953435.87652385</v>
      </c>
    </row>
    <row r="100" spans="1:50" x14ac:dyDescent="0.15">
      <c r="C100" s="7">
        <v>11</v>
      </c>
      <c r="D100" s="7">
        <f t="shared" si="100"/>
        <v>3.9542563601213998</v>
      </c>
      <c r="E100" s="10">
        <f t="shared" si="101"/>
        <v>8.3467765189682304</v>
      </c>
      <c r="F100" s="7" t="s">
        <v>85</v>
      </c>
      <c r="G100" s="1">
        <v>12</v>
      </c>
      <c r="H100" s="9">
        <f t="shared" si="84"/>
        <v>3.9542563601213998</v>
      </c>
      <c r="I100" s="9">
        <f t="shared" si="85"/>
        <v>277.10425636012138</v>
      </c>
      <c r="J100" s="9">
        <f t="shared" si="86"/>
        <v>2.8981419536636098E-2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11.38151140886934</v>
      </c>
      <c r="P100" s="9">
        <f t="shared" si="89"/>
        <v>0.32985235710145255</v>
      </c>
      <c r="Q100" s="12">
        <f t="shared" si="90"/>
        <v>0.14843356069565367</v>
      </c>
      <c r="R100" s="9">
        <f t="shared" si="91"/>
        <v>2.3873737500000001</v>
      </c>
      <c r="S100" s="13">
        <f t="shared" si="92"/>
        <v>6.2174412655602695E-2</v>
      </c>
      <c r="T100" s="2">
        <f t="shared" si="93"/>
        <v>0.51</v>
      </c>
      <c r="U100" s="14">
        <f t="shared" si="94"/>
        <v>3.1708950454357378E-2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3.989724856198875E-2</v>
      </c>
      <c r="AK100" s="9">
        <f t="shared" si="96"/>
        <v>10.4025</v>
      </c>
      <c r="AL100" s="1">
        <f t="shared" si="97"/>
        <v>0.45</v>
      </c>
      <c r="AM100" s="17">
        <f t="shared" si="98"/>
        <v>26183.333333333332</v>
      </c>
      <c r="AN100" s="1">
        <f t="shared" si="99"/>
        <v>108668983.72482069</v>
      </c>
      <c r="AO100" s="1">
        <f>SUM(AN89:AN100)</f>
        <v>2126050809.7553053</v>
      </c>
    </row>
    <row r="101" spans="1:50" x14ac:dyDescent="0.15">
      <c r="C101" s="7">
        <v>12</v>
      </c>
      <c r="D101" s="7">
        <f t="shared" si="100"/>
        <v>2.5396348050450701</v>
      </c>
      <c r="E101" s="10">
        <f t="shared" si="101"/>
        <v>3.9542563601213998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1.9923650516451601</v>
      </c>
      <c r="E105" s="7"/>
      <c r="F105" s="7"/>
      <c r="G105" s="1">
        <v>1</v>
      </c>
      <c r="H105" s="9">
        <f t="shared" ref="H105:H116" si="103">E106</f>
        <v>1.9923650516451601</v>
      </c>
      <c r="I105" s="9">
        <f t="shared" ref="I105:I116" si="104">H105+273.15</f>
        <v>275.14236505164513</v>
      </c>
      <c r="J105" s="9">
        <f t="shared" ref="J105:J116" si="105">EXP(($C$15*(I105-$C$13))/($C$16*I105*$C$13))</f>
        <v>2.2558398497360816E-2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1.4615365502121455E-2</v>
      </c>
      <c r="Q105" s="12">
        <f t="shared" ref="Q105:Q116" si="109">P105*$B$107</f>
        <v>4.3846096506364365E-3</v>
      </c>
      <c r="R105" s="9">
        <f t="shared" ref="R105:R116" si="110">L105*$B$107</f>
        <v>0.19436706250000002</v>
      </c>
      <c r="S105" s="13">
        <f t="shared" ref="S105:S116" si="111">Q105/R105</f>
        <v>2.2558398497360816E-2</v>
      </c>
      <c r="T105" s="2">
        <f t="shared" ref="T105:T116" si="112">$B$106/100</f>
        <v>0.01</v>
      </c>
      <c r="U105" s="14">
        <f t="shared" ref="U105:U116" si="113">S105*T105</f>
        <v>2.2558398497360817E-4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5.7155839849736085E-3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700</v>
      </c>
      <c r="AX105" s="1">
        <f t="shared" ref="AX105:AX116" si="120">AW105*10000*AV105*0.67*AU105*AT105</f>
        <v>521022.07545711001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-4.2650381578892302</v>
      </c>
      <c r="E106" s="10">
        <f t="shared" ref="E106:E117" si="122">D105</f>
        <v>1.9923650516451601</v>
      </c>
      <c r="F106" s="7" t="s">
        <v>83</v>
      </c>
      <c r="G106" s="1">
        <v>2</v>
      </c>
      <c r="H106" s="9">
        <f t="shared" si="103"/>
        <v>-4.2650381578892302</v>
      </c>
      <c r="I106" s="9">
        <f t="shared" si="104"/>
        <v>268.88496184211073</v>
      </c>
      <c r="J106" s="9">
        <f t="shared" si="105"/>
        <v>9.9003004800803998E-3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1.2811650511645454</v>
      </c>
      <c r="P106" s="9">
        <f t="shared" si="108"/>
        <v>1.2683918971106578E-2</v>
      </c>
      <c r="Q106" s="12">
        <f t="shared" si="109"/>
        <v>3.8051756913319731E-3</v>
      </c>
      <c r="R106" s="9">
        <f t="shared" si="110"/>
        <v>0.19436706250000002</v>
      </c>
      <c r="S106" s="13">
        <f t="shared" si="111"/>
        <v>1.9577266036687531E-2</v>
      </c>
      <c r="T106" s="2">
        <f t="shared" si="112"/>
        <v>0.01</v>
      </c>
      <c r="U106" s="14">
        <f t="shared" si="113"/>
        <v>1.9577266036687531E-4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5.6857726603668753E-3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700</v>
      </c>
      <c r="AX106" s="1">
        <f t="shared" si="120"/>
        <v>518304.53018797201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0.61830444201737</v>
      </c>
      <c r="E107" s="10">
        <f t="shared" si="122"/>
        <v>-4.2650381578892302</v>
      </c>
      <c r="F107" s="7" t="s">
        <v>83</v>
      </c>
      <c r="G107" s="1">
        <v>3</v>
      </c>
      <c r="H107" s="9">
        <f t="shared" si="103"/>
        <v>0.61830444201737</v>
      </c>
      <c r="I107" s="9">
        <f t="shared" si="104"/>
        <v>273.76830444201732</v>
      </c>
      <c r="J107" s="9">
        <f t="shared" si="105"/>
        <v>1.8887340264201732E-2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1.9163713405267722</v>
      </c>
      <c r="P107" s="9">
        <f t="shared" si="108"/>
        <v>3.6195157581093554E-2</v>
      </c>
      <c r="Q107" s="12">
        <f t="shared" si="109"/>
        <v>1.0858547274328065E-2</v>
      </c>
      <c r="R107" s="9">
        <f t="shared" si="110"/>
        <v>0.19436706250000002</v>
      </c>
      <c r="S107" s="13">
        <f t="shared" si="111"/>
        <v>5.5866190159292367E-2</v>
      </c>
      <c r="T107" s="2">
        <f t="shared" si="112"/>
        <v>0.01</v>
      </c>
      <c r="U107" s="14">
        <f t="shared" si="113"/>
        <v>5.586619015929237E-4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6.0486619015929239E-3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700</v>
      </c>
      <c r="AX107" s="1">
        <f t="shared" si="120"/>
        <v>551384.84291222377</v>
      </c>
    </row>
    <row r="108" spans="1:50" x14ac:dyDescent="0.15">
      <c r="C108" s="7">
        <v>3</v>
      </c>
      <c r="D108" s="7">
        <f t="shared" si="121"/>
        <v>2.2133860922377</v>
      </c>
      <c r="E108" s="10">
        <f t="shared" si="122"/>
        <v>0.61830444201737</v>
      </c>
      <c r="F108" s="7" t="s">
        <v>83</v>
      </c>
      <c r="G108" s="1">
        <v>4</v>
      </c>
      <c r="H108" s="9">
        <f t="shared" si="103"/>
        <v>2.2133860922377</v>
      </c>
      <c r="I108" s="9">
        <f t="shared" si="104"/>
        <v>275.3633860922377</v>
      </c>
      <c r="J108" s="9">
        <f t="shared" si="105"/>
        <v>2.3208343377195878E-2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2.5280663912790118</v>
      </c>
      <c r="P108" s="9">
        <f t="shared" si="108"/>
        <v>5.8672232889151736E-2</v>
      </c>
      <c r="Q108" s="12">
        <f t="shared" si="109"/>
        <v>1.7601669866745519E-2</v>
      </c>
      <c r="R108" s="9">
        <f t="shared" si="110"/>
        <v>0.19436706250000002</v>
      </c>
      <c r="S108" s="13">
        <f t="shared" si="111"/>
        <v>9.0558912813458389E-2</v>
      </c>
      <c r="T108" s="2">
        <f t="shared" si="112"/>
        <v>0.01</v>
      </c>
      <c r="U108" s="14">
        <f t="shared" si="113"/>
        <v>9.0558912813458394E-4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6.3955891281345838E-3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700</v>
      </c>
      <c r="AX108" s="1">
        <f t="shared" si="120"/>
        <v>583010.08787066152</v>
      </c>
    </row>
    <row r="109" spans="1:50" x14ac:dyDescent="0.15">
      <c r="C109" s="7">
        <v>4</v>
      </c>
      <c r="D109" s="7">
        <f t="shared" si="121"/>
        <v>7.75608983882013</v>
      </c>
      <c r="E109" s="10">
        <f t="shared" si="122"/>
        <v>2.2133860922377</v>
      </c>
      <c r="F109" s="7" t="s">
        <v>83</v>
      </c>
      <c r="G109" s="1">
        <v>5</v>
      </c>
      <c r="H109" s="9">
        <f t="shared" si="103"/>
        <v>7.75608983882013</v>
      </c>
      <c r="I109" s="9">
        <f t="shared" si="104"/>
        <v>280.90608983882009</v>
      </c>
      <c r="J109" s="9">
        <f t="shared" si="105"/>
        <v>4.6628597231120485E-2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2.3459244504703674</v>
      </c>
      <c r="O109" s="9">
        <f t="shared" si="123"/>
        <v>0.77135991625282641</v>
      </c>
      <c r="P109" s="9">
        <f t="shared" si="108"/>
        <v>3.596743085518387E-2</v>
      </c>
      <c r="Q109" s="12">
        <f t="shared" si="109"/>
        <v>1.0790229256555161E-2</v>
      </c>
      <c r="R109" s="9">
        <f t="shared" si="110"/>
        <v>0.19436706250000002</v>
      </c>
      <c r="S109" s="13">
        <f t="shared" si="111"/>
        <v>5.5514700473261305E-2</v>
      </c>
      <c r="T109" s="2">
        <f t="shared" si="112"/>
        <v>0.01</v>
      </c>
      <c r="U109" s="14">
        <f t="shared" si="113"/>
        <v>5.5514700473261304E-4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6.0451470047326135E-3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700</v>
      </c>
      <c r="AX109" s="1">
        <f t="shared" si="120"/>
        <v>551064.43140886887</v>
      </c>
    </row>
    <row r="110" spans="1:50" x14ac:dyDescent="0.15">
      <c r="C110" s="7">
        <v>5</v>
      </c>
      <c r="D110" s="7">
        <f t="shared" si="121"/>
        <v>11.7709119875277</v>
      </c>
      <c r="E110" s="10">
        <f t="shared" si="122"/>
        <v>7.75608983882013</v>
      </c>
      <c r="F110" s="7" t="s">
        <v>85</v>
      </c>
      <c r="G110" s="1">
        <v>6</v>
      </c>
      <c r="H110" s="9">
        <f t="shared" si="103"/>
        <v>11.7709119875277</v>
      </c>
      <c r="I110" s="9">
        <f t="shared" si="104"/>
        <v>284.92091198752769</v>
      </c>
      <c r="J110" s="9">
        <f t="shared" si="105"/>
        <v>7.5992722349519398E-2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1.3832826937309761</v>
      </c>
      <c r="P110" s="9">
        <f t="shared" si="108"/>
        <v>0.10511941767559335</v>
      </c>
      <c r="Q110" s="12">
        <f t="shared" si="109"/>
        <v>3.1535825302678004E-2</v>
      </c>
      <c r="R110" s="9">
        <f t="shared" si="110"/>
        <v>0.19436706250000002</v>
      </c>
      <c r="S110" s="13">
        <f t="shared" si="111"/>
        <v>0.16224881364700361</v>
      </c>
      <c r="T110" s="2">
        <f t="shared" si="112"/>
        <v>0.01</v>
      </c>
      <c r="U110" s="14">
        <f t="shared" si="113"/>
        <v>1.6224881364700361E-3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7.1124881364700359E-3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700</v>
      </c>
      <c r="AX110" s="1">
        <f t="shared" si="120"/>
        <v>648361.27686518489</v>
      </c>
    </row>
    <row r="111" spans="1:50" x14ac:dyDescent="0.15">
      <c r="C111" s="7">
        <v>6</v>
      </c>
      <c r="D111" s="7">
        <f t="shared" si="121"/>
        <v>18.744450057742799</v>
      </c>
      <c r="E111" s="10">
        <f t="shared" si="122"/>
        <v>11.7709119875277</v>
      </c>
      <c r="F111" s="7" t="s">
        <v>83</v>
      </c>
      <c r="G111" s="1">
        <v>7</v>
      </c>
      <c r="H111" s="9">
        <f t="shared" si="103"/>
        <v>18.744450057742799</v>
      </c>
      <c r="I111" s="9">
        <f t="shared" si="104"/>
        <v>291.8944500577428</v>
      </c>
      <c r="J111" s="9">
        <f t="shared" si="105"/>
        <v>0.17192653162038943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1.9260534843887163</v>
      </c>
      <c r="P111" s="9">
        <f t="shared" si="108"/>
        <v>0.33113969528631787</v>
      </c>
      <c r="Q111" s="12">
        <f t="shared" si="109"/>
        <v>9.9341908585895353E-2</v>
      </c>
      <c r="R111" s="9">
        <f t="shared" si="110"/>
        <v>0.19436706250000002</v>
      </c>
      <c r="S111" s="13">
        <f t="shared" si="111"/>
        <v>0.51110464555122526</v>
      </c>
      <c r="T111" s="2">
        <f t="shared" si="112"/>
        <v>0.01</v>
      </c>
      <c r="U111" s="14">
        <f t="shared" si="113"/>
        <v>5.1110464555122531E-3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1.5061046455512254E-2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700</v>
      </c>
      <c r="AX111" s="1">
        <f t="shared" si="120"/>
        <v>1372937.1667772245</v>
      </c>
    </row>
    <row r="112" spans="1:50" x14ac:dyDescent="0.15">
      <c r="C112" s="7">
        <v>7</v>
      </c>
      <c r="D112" s="7">
        <f t="shared" si="121"/>
        <v>16.067566425972299</v>
      </c>
      <c r="E112" s="10">
        <f t="shared" si="122"/>
        <v>18.744450057742799</v>
      </c>
      <c r="F112" s="7" t="s">
        <v>83</v>
      </c>
      <c r="G112" s="1">
        <v>8</v>
      </c>
      <c r="H112" s="9">
        <f t="shared" si="103"/>
        <v>16.067566425972299</v>
      </c>
      <c r="I112" s="9">
        <f t="shared" si="104"/>
        <v>289.21756642597228</v>
      </c>
      <c r="J112" s="9">
        <f t="shared" si="105"/>
        <v>0.12625780996928135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2.2428039974357321</v>
      </c>
      <c r="P112" s="9">
        <f t="shared" si="108"/>
        <v>0.28317152090658526</v>
      </c>
      <c r="Q112" s="12">
        <f t="shared" si="109"/>
        <v>8.4951456271975576E-2</v>
      </c>
      <c r="R112" s="9">
        <f t="shared" si="110"/>
        <v>0.19436706250000002</v>
      </c>
      <c r="S112" s="13">
        <f t="shared" si="111"/>
        <v>0.4370671407969422</v>
      </c>
      <c r="T112" s="2">
        <f t="shared" si="112"/>
        <v>0.01</v>
      </c>
      <c r="U112" s="14">
        <f t="shared" si="113"/>
        <v>4.3706714079694217E-3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1.4320671407969422E-2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700</v>
      </c>
      <c r="AX112" s="1">
        <f t="shared" si="120"/>
        <v>1305445.9454249407</v>
      </c>
    </row>
    <row r="113" spans="1:53" x14ac:dyDescent="0.15">
      <c r="C113" s="7">
        <v>8</v>
      </c>
      <c r="D113" s="7">
        <f t="shared" si="121"/>
        <v>16.789725696901399</v>
      </c>
      <c r="E113" s="10">
        <f t="shared" si="122"/>
        <v>16.067566425972299</v>
      </c>
      <c r="F113" s="7" t="s">
        <v>83</v>
      </c>
      <c r="G113" s="1">
        <v>9</v>
      </c>
      <c r="H113" s="9">
        <f t="shared" si="103"/>
        <v>16.789725696901399</v>
      </c>
      <c r="I113" s="9">
        <f t="shared" si="104"/>
        <v>289.93972569690141</v>
      </c>
      <c r="J113" s="9">
        <f t="shared" si="105"/>
        <v>0.13730139799638816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2.6075226848624804</v>
      </c>
      <c r="P113" s="9">
        <f t="shared" si="108"/>
        <v>0.35801650993891404</v>
      </c>
      <c r="Q113" s="12">
        <f t="shared" si="109"/>
        <v>0.10740495298167421</v>
      </c>
      <c r="R113" s="9">
        <f t="shared" si="110"/>
        <v>0.19436706250000002</v>
      </c>
      <c r="S113" s="13">
        <f t="shared" si="111"/>
        <v>0.55258824000426621</v>
      </c>
      <c r="T113" s="2">
        <f t="shared" si="112"/>
        <v>0.01</v>
      </c>
      <c r="U113" s="14">
        <f t="shared" si="113"/>
        <v>5.5258824000426624E-3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1.5475882400042662E-2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700</v>
      </c>
      <c r="AX113" s="1">
        <f t="shared" si="120"/>
        <v>1410752.8449934272</v>
      </c>
    </row>
    <row r="114" spans="1:53" x14ac:dyDescent="0.15">
      <c r="C114" s="7">
        <v>9</v>
      </c>
      <c r="D114" s="7">
        <f t="shared" si="121"/>
        <v>12.166543602806801</v>
      </c>
      <c r="E114" s="10">
        <f t="shared" si="122"/>
        <v>16.789725696901399</v>
      </c>
      <c r="F114" s="7" t="s">
        <v>83</v>
      </c>
      <c r="G114" s="1">
        <v>10</v>
      </c>
      <c r="H114" s="9">
        <f t="shared" si="103"/>
        <v>12.166543602806801</v>
      </c>
      <c r="I114" s="9">
        <f t="shared" si="104"/>
        <v>285.3165436028068</v>
      </c>
      <c r="J114" s="9">
        <f t="shared" si="105"/>
        <v>7.9680442674786481E-2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2.8973963832569001</v>
      </c>
      <c r="P114" s="9">
        <f t="shared" si="108"/>
        <v>0.2308658264222351</v>
      </c>
      <c r="Q114" s="12">
        <f t="shared" si="109"/>
        <v>6.9259747926670528E-2</v>
      </c>
      <c r="R114" s="9">
        <f t="shared" si="110"/>
        <v>0.19436706250000002</v>
      </c>
      <c r="S114" s="13">
        <f t="shared" si="111"/>
        <v>0.35633479786046834</v>
      </c>
      <c r="T114" s="2">
        <f t="shared" si="112"/>
        <v>0.01</v>
      </c>
      <c r="U114" s="14">
        <f t="shared" si="113"/>
        <v>3.5633479786046835E-3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1.3513347978604682E-2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700</v>
      </c>
      <c r="AX114" s="1">
        <f t="shared" si="120"/>
        <v>1231851.8332854598</v>
      </c>
    </row>
    <row r="115" spans="1:53" x14ac:dyDescent="0.15">
      <c r="C115" s="7">
        <v>10</v>
      </c>
      <c r="D115" s="7">
        <f t="shared" si="121"/>
        <v>8.3467765189682304</v>
      </c>
      <c r="E115" s="10">
        <f t="shared" si="122"/>
        <v>12.166543602806801</v>
      </c>
      <c r="F115" s="7" t="s">
        <v>83</v>
      </c>
      <c r="G115" s="1">
        <v>11</v>
      </c>
      <c r="H115" s="9">
        <f t="shared" si="103"/>
        <v>8.3467765189682304</v>
      </c>
      <c r="I115" s="9">
        <f t="shared" si="104"/>
        <v>281.4967765189682</v>
      </c>
      <c r="J115" s="9">
        <f t="shared" si="105"/>
        <v>5.0146472671793327E-2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2.5332040289929316</v>
      </c>
      <c r="O115" s="9">
        <f t="shared" si="123"/>
        <v>0.78121673617506682</v>
      </c>
      <c r="P115" s="9">
        <f t="shared" si="108"/>
        <v>3.9175263711350564E-2</v>
      </c>
      <c r="Q115" s="12">
        <f t="shared" si="109"/>
        <v>1.1752579113405168E-2</v>
      </c>
      <c r="R115" s="9">
        <f t="shared" si="110"/>
        <v>0.19436706250000002</v>
      </c>
      <c r="S115" s="13">
        <f t="shared" si="111"/>
        <v>6.0465898708559056E-2</v>
      </c>
      <c r="T115" s="2">
        <f t="shared" si="112"/>
        <v>0.01</v>
      </c>
      <c r="U115" s="14">
        <f t="shared" si="113"/>
        <v>6.0465898708559056E-4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6.0946589870855905E-3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700</v>
      </c>
      <c r="AX115" s="1">
        <f t="shared" si="120"/>
        <v>555577.85223749536</v>
      </c>
    </row>
    <row r="116" spans="1:53" x14ac:dyDescent="0.15">
      <c r="C116" s="7">
        <v>11</v>
      </c>
      <c r="D116" s="7">
        <f t="shared" si="121"/>
        <v>3.9542563601213998</v>
      </c>
      <c r="E116" s="10">
        <f t="shared" si="122"/>
        <v>8.3467765189682304</v>
      </c>
      <c r="F116" s="7" t="s">
        <v>85</v>
      </c>
      <c r="G116" s="1">
        <v>12</v>
      </c>
      <c r="H116" s="9">
        <f t="shared" si="103"/>
        <v>3.9542563601213998</v>
      </c>
      <c r="I116" s="9">
        <f t="shared" si="104"/>
        <v>277.10425636012138</v>
      </c>
      <c r="J116" s="9">
        <f t="shared" si="105"/>
        <v>2.8981419536636098E-2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1.3899316807970499</v>
      </c>
      <c r="P116" s="9">
        <f t="shared" si="108"/>
        <v>4.0282193168441068E-2</v>
      </c>
      <c r="Q116" s="12">
        <f t="shared" si="109"/>
        <v>1.208465795053232E-2</v>
      </c>
      <c r="R116" s="9">
        <f t="shared" si="110"/>
        <v>0.19436706250000002</v>
      </c>
      <c r="S116" s="13">
        <f t="shared" si="111"/>
        <v>6.2174412655602689E-2</v>
      </c>
      <c r="T116" s="2">
        <f t="shared" si="112"/>
        <v>0.01</v>
      </c>
      <c r="U116" s="14">
        <f t="shared" si="113"/>
        <v>6.2174412655602686E-4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6.1117441265560266E-3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700</v>
      </c>
      <c r="AX116" s="1">
        <f t="shared" si="120"/>
        <v>557135.30198362167</v>
      </c>
      <c r="AY116" s="1">
        <f>SUM(AX105:AX116)</f>
        <v>9806848.1894041896</v>
      </c>
    </row>
    <row r="117" spans="1:53" x14ac:dyDescent="0.15">
      <c r="C117" s="7">
        <v>12</v>
      </c>
      <c r="D117" s="7">
        <f t="shared" si="121"/>
        <v>2.5396348050450701</v>
      </c>
      <c r="E117" s="10">
        <f t="shared" si="122"/>
        <v>3.9542563601213998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1.9923650516451601</v>
      </c>
      <c r="E121" s="7"/>
      <c r="F121" s="7"/>
      <c r="G121" s="1">
        <v>1</v>
      </c>
      <c r="H121" s="9">
        <f t="shared" ref="H121:H132" si="124">E122</f>
        <v>1.9923650516451601</v>
      </c>
      <c r="I121" s="9">
        <f t="shared" ref="I121:I132" si="125">H121+273.15</f>
        <v>275.14236505164513</v>
      </c>
      <c r="J121" s="9">
        <f t="shared" ref="J121:J132" si="126">EXP(($C$15*(I121-$C$13))/($C$16*I121*$C$13))</f>
        <v>2.2558398497360816E-2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6.4223760521986244E-3</v>
      </c>
      <c r="Q121" s="12">
        <f t="shared" ref="Q121:Q132" si="130">P121*$B$123</f>
        <v>2.119384097225546E-3</v>
      </c>
      <c r="R121" s="9">
        <f t="shared" ref="R121:R132" si="131">L121*$B$123</f>
        <v>9.3951000000000007E-2</v>
      </c>
      <c r="S121" s="13">
        <f t="shared" ref="S121:S132" si="132">Q121/R121</f>
        <v>2.2558398497360813E-2</v>
      </c>
      <c r="T121" s="2">
        <f t="shared" ref="T121:T132" si="133">$B$122/100</f>
        <v>0.01</v>
      </c>
      <c r="U121" s="14">
        <f t="shared" ref="U121:U132" si="134">S121*T121</f>
        <v>2.2558398497360814E-4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5.7155839849736085E-3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-4.2650381578892302</v>
      </c>
      <c r="E122" s="10">
        <f t="shared" ref="E122:E133" si="145">D121</f>
        <v>1.9923650516451601</v>
      </c>
      <c r="F122" s="7" t="s">
        <v>83</v>
      </c>
      <c r="G122" s="1">
        <v>2</v>
      </c>
      <c r="H122" s="9">
        <f t="shared" si="124"/>
        <v>-4.2650381578892302</v>
      </c>
      <c r="I122" s="9">
        <f t="shared" si="125"/>
        <v>268.88496184211073</v>
      </c>
      <c r="J122" s="9">
        <f t="shared" si="126"/>
        <v>9.9003004800803998E-3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0.56297762394780138</v>
      </c>
      <c r="P122" s="9">
        <f t="shared" si="129"/>
        <v>5.5736476406449409E-3</v>
      </c>
      <c r="Q122" s="12">
        <f t="shared" si="130"/>
        <v>1.8393037214128305E-3</v>
      </c>
      <c r="R122" s="9">
        <f t="shared" si="131"/>
        <v>9.3951000000000007E-2</v>
      </c>
      <c r="S122" s="13">
        <f t="shared" si="132"/>
        <v>1.9577266036687534E-2</v>
      </c>
      <c r="T122" s="2">
        <f t="shared" si="133"/>
        <v>0.01</v>
      </c>
      <c r="U122" s="14">
        <f t="shared" si="134"/>
        <v>1.9577266036687534E-4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5.6857726603668753E-3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0.61830444201737</v>
      </c>
      <c r="E123" s="10">
        <f t="shared" si="145"/>
        <v>-4.2650381578892302</v>
      </c>
      <c r="F123" s="7" t="s">
        <v>83</v>
      </c>
      <c r="G123" s="1">
        <v>3</v>
      </c>
      <c r="H123" s="9">
        <f t="shared" si="124"/>
        <v>0.61830444201737</v>
      </c>
      <c r="I123" s="9">
        <f t="shared" si="125"/>
        <v>273.76830444201732</v>
      </c>
      <c r="J123" s="9">
        <f t="shared" si="126"/>
        <v>1.8887340264201732E-2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0.8421039763071565</v>
      </c>
      <c r="P123" s="9">
        <f t="shared" si="129"/>
        <v>1.5905104338350538E-2</v>
      </c>
      <c r="Q123" s="12">
        <f t="shared" si="130"/>
        <v>5.2486844316556782E-3</v>
      </c>
      <c r="R123" s="9">
        <f t="shared" si="131"/>
        <v>9.3951000000000007E-2</v>
      </c>
      <c r="S123" s="13">
        <f t="shared" si="132"/>
        <v>5.5866190159292374E-2</v>
      </c>
      <c r="T123" s="2">
        <f t="shared" si="133"/>
        <v>0.01</v>
      </c>
      <c r="U123" s="14">
        <f t="shared" si="134"/>
        <v>5.586619015929237E-4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6.0486619015929239E-3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2.2133860922377</v>
      </c>
      <c r="E124" s="10">
        <f t="shared" si="145"/>
        <v>0.61830444201737</v>
      </c>
      <c r="F124" s="7" t="s">
        <v>83</v>
      </c>
      <c r="G124" s="1">
        <v>4</v>
      </c>
      <c r="H124" s="9">
        <f t="shared" si="124"/>
        <v>2.2133860922377</v>
      </c>
      <c r="I124" s="9">
        <f t="shared" si="125"/>
        <v>275.3633860922377</v>
      </c>
      <c r="J124" s="9">
        <f t="shared" si="126"/>
        <v>2.3208343377195878E-2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1.110898871968806</v>
      </c>
      <c r="P124" s="9">
        <f t="shared" si="129"/>
        <v>2.5782122477991609E-2</v>
      </c>
      <c r="Q124" s="12">
        <f t="shared" si="130"/>
        <v>8.5081004177372313E-3</v>
      </c>
      <c r="R124" s="9">
        <f t="shared" si="131"/>
        <v>9.3951000000000007E-2</v>
      </c>
      <c r="S124" s="13">
        <f t="shared" si="132"/>
        <v>9.0558912813458403E-2</v>
      </c>
      <c r="T124" s="2">
        <f t="shared" si="133"/>
        <v>0.01</v>
      </c>
      <c r="U124" s="14">
        <f t="shared" si="134"/>
        <v>9.0558912813458404E-4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6.3955891281345838E-3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7.75608983882013</v>
      </c>
      <c r="E125" s="10">
        <f t="shared" si="145"/>
        <v>2.2133860922377</v>
      </c>
      <c r="F125" s="7" t="s">
        <v>83</v>
      </c>
      <c r="G125" s="1">
        <v>5</v>
      </c>
      <c r="H125" s="9">
        <f t="shared" si="124"/>
        <v>7.75608983882013</v>
      </c>
      <c r="I125" s="9">
        <f t="shared" si="125"/>
        <v>280.90608983882009</v>
      </c>
      <c r="J125" s="9">
        <f t="shared" si="126"/>
        <v>4.6628597231120485E-2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1.0308609120162737</v>
      </c>
      <c r="O125" s="9">
        <f t="shared" si="146"/>
        <v>0.33895583747454072</v>
      </c>
      <c r="P125" s="9">
        <f t="shared" si="129"/>
        <v>1.5805035224737495E-2</v>
      </c>
      <c r="Q125" s="12">
        <f t="shared" si="130"/>
        <v>5.2156616241633737E-3</v>
      </c>
      <c r="R125" s="9">
        <f t="shared" si="131"/>
        <v>9.3951000000000007E-2</v>
      </c>
      <c r="S125" s="13">
        <f t="shared" si="132"/>
        <v>5.5514700473261312E-2</v>
      </c>
      <c r="T125" s="2">
        <f t="shared" si="133"/>
        <v>0.01</v>
      </c>
      <c r="U125" s="14">
        <f t="shared" si="134"/>
        <v>5.5514700473261315E-4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6.0451470047326135E-3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11.7709119875277</v>
      </c>
      <c r="E126" s="10">
        <f t="shared" si="145"/>
        <v>7.75608983882013</v>
      </c>
      <c r="F126" s="7" t="s">
        <v>85</v>
      </c>
      <c r="G126" s="1">
        <v>6</v>
      </c>
      <c r="H126" s="9">
        <f t="shared" si="124"/>
        <v>11.7709119875277</v>
      </c>
      <c r="I126" s="9">
        <f t="shared" si="125"/>
        <v>284.92091198752769</v>
      </c>
      <c r="J126" s="9">
        <f t="shared" si="126"/>
        <v>7.5992722349519398E-2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0.60785080224980315</v>
      </c>
      <c r="P126" s="9">
        <f t="shared" si="129"/>
        <v>4.6192237245301915E-2</v>
      </c>
      <c r="Q126" s="12">
        <f t="shared" si="130"/>
        <v>1.5243438290949632E-2</v>
      </c>
      <c r="R126" s="9">
        <f t="shared" si="131"/>
        <v>9.3951000000000007E-2</v>
      </c>
      <c r="S126" s="13">
        <f t="shared" si="132"/>
        <v>0.16224881364700355</v>
      </c>
      <c r="T126" s="2">
        <f t="shared" si="133"/>
        <v>0.01</v>
      </c>
      <c r="U126" s="14">
        <f t="shared" si="134"/>
        <v>1.6224881364700356E-3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7.1124881364700359E-3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18.744450057742799</v>
      </c>
      <c r="E127" s="10">
        <f t="shared" si="145"/>
        <v>11.7709119875277</v>
      </c>
      <c r="F127" s="7" t="s">
        <v>83</v>
      </c>
      <c r="G127" s="1">
        <v>7</v>
      </c>
      <c r="H127" s="9">
        <f t="shared" si="124"/>
        <v>18.744450057742799</v>
      </c>
      <c r="I127" s="9">
        <f t="shared" si="125"/>
        <v>291.8944500577428</v>
      </c>
      <c r="J127" s="9">
        <f t="shared" si="126"/>
        <v>0.17192653162038943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0.84635856500450135</v>
      </c>
      <c r="P127" s="9">
        <f t="shared" si="129"/>
        <v>0.14551149258843382</v>
      </c>
      <c r="Q127" s="12">
        <f t="shared" si="130"/>
        <v>4.8018792554183162E-2</v>
      </c>
      <c r="R127" s="9">
        <f t="shared" si="131"/>
        <v>9.3951000000000007E-2</v>
      </c>
      <c r="S127" s="13">
        <f t="shared" si="132"/>
        <v>0.51110464555122526</v>
      </c>
      <c r="T127" s="2">
        <f t="shared" si="133"/>
        <v>0.01</v>
      </c>
      <c r="U127" s="14">
        <f t="shared" si="134"/>
        <v>5.1110464555122531E-3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1.5061046455512254E-2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16.067566425972299</v>
      </c>
      <c r="E128" s="10">
        <f t="shared" si="145"/>
        <v>18.744450057742799</v>
      </c>
      <c r="F128" s="7" t="s">
        <v>83</v>
      </c>
      <c r="G128" s="1">
        <v>8</v>
      </c>
      <c r="H128" s="9">
        <f t="shared" si="124"/>
        <v>16.067566425972299</v>
      </c>
      <c r="I128" s="9">
        <f t="shared" si="125"/>
        <v>289.21756642597228</v>
      </c>
      <c r="J128" s="9">
        <f t="shared" si="126"/>
        <v>0.12625780996928135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0.98554707241606754</v>
      </c>
      <c r="P128" s="9">
        <f t="shared" si="129"/>
        <v>0.12443301498488941</v>
      </c>
      <c r="Q128" s="12">
        <f t="shared" si="130"/>
        <v>4.1062894945013508E-2</v>
      </c>
      <c r="R128" s="9">
        <f t="shared" si="131"/>
        <v>9.3951000000000007E-2</v>
      </c>
      <c r="S128" s="13">
        <f t="shared" si="132"/>
        <v>0.43706714079694209</v>
      </c>
      <c r="T128" s="2">
        <f t="shared" si="133"/>
        <v>0.01</v>
      </c>
      <c r="U128" s="14">
        <f t="shared" si="134"/>
        <v>4.3706714079694209E-3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1.4320671407969422E-2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16.789725696901399</v>
      </c>
      <c r="E129" s="10">
        <f t="shared" si="145"/>
        <v>16.067566425972299</v>
      </c>
      <c r="F129" s="7" t="s">
        <v>83</v>
      </c>
      <c r="G129" s="1">
        <v>9</v>
      </c>
      <c r="H129" s="9">
        <f t="shared" si="124"/>
        <v>16.789725696901399</v>
      </c>
      <c r="I129" s="9">
        <f t="shared" si="125"/>
        <v>289.93972569690141</v>
      </c>
      <c r="J129" s="9">
        <f t="shared" si="126"/>
        <v>0.13730139799638816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1.1458140574311781</v>
      </c>
      <c r="P129" s="9">
        <f t="shared" si="129"/>
        <v>0.15732187192921454</v>
      </c>
      <c r="Q129" s="12">
        <f t="shared" si="130"/>
        <v>5.1916217736640798E-2</v>
      </c>
      <c r="R129" s="9">
        <f t="shared" si="131"/>
        <v>9.3951000000000007E-2</v>
      </c>
      <c r="S129" s="13">
        <f t="shared" si="132"/>
        <v>0.55258824000426598</v>
      </c>
      <c r="T129" s="2">
        <f t="shared" si="133"/>
        <v>0.01</v>
      </c>
      <c r="U129" s="14">
        <f t="shared" si="134"/>
        <v>5.5258824000426598E-3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1.5475882400042659E-2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12.166543602806801</v>
      </c>
      <c r="E130" s="10">
        <f t="shared" si="145"/>
        <v>16.789725696901399</v>
      </c>
      <c r="F130" s="7" t="s">
        <v>83</v>
      </c>
      <c r="G130" s="1">
        <v>10</v>
      </c>
      <c r="H130" s="9">
        <f t="shared" si="124"/>
        <v>12.166543602806801</v>
      </c>
      <c r="I130" s="9">
        <f t="shared" si="125"/>
        <v>285.3165436028068</v>
      </c>
      <c r="J130" s="9">
        <f t="shared" si="126"/>
        <v>7.9680442674786481E-2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1.2731921855019634</v>
      </c>
      <c r="P130" s="9">
        <f t="shared" si="129"/>
        <v>0.10144851695087531</v>
      </c>
      <c r="Q130" s="12">
        <f t="shared" si="130"/>
        <v>3.3478010593788854E-2</v>
      </c>
      <c r="R130" s="9">
        <f t="shared" si="131"/>
        <v>9.3951000000000007E-2</v>
      </c>
      <c r="S130" s="13">
        <f t="shared" si="132"/>
        <v>0.35633479786046823</v>
      </c>
      <c r="T130" s="2">
        <f t="shared" si="133"/>
        <v>0.01</v>
      </c>
      <c r="U130" s="14">
        <f t="shared" si="134"/>
        <v>3.5633479786046822E-3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1.3513347978604682E-2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8.3467765189682304</v>
      </c>
      <c r="E131" s="10">
        <f t="shared" si="145"/>
        <v>12.166543602806801</v>
      </c>
      <c r="F131" s="7" t="s">
        <v>83</v>
      </c>
      <c r="G131" s="1">
        <v>11</v>
      </c>
      <c r="H131" s="9">
        <f t="shared" si="124"/>
        <v>8.3467765189682304</v>
      </c>
      <c r="I131" s="9">
        <f t="shared" si="125"/>
        <v>281.4967765189682</v>
      </c>
      <c r="J131" s="9">
        <f t="shared" si="126"/>
        <v>5.0146472671793327E-2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1.1131564851235336</v>
      </c>
      <c r="O131" s="9">
        <f t="shared" si="146"/>
        <v>0.34328718342755438</v>
      </c>
      <c r="P131" s="9">
        <f t="shared" si="129"/>
        <v>1.7214641362326758E-2</v>
      </c>
      <c r="Q131" s="12">
        <f t="shared" si="130"/>
        <v>5.6808316495678308E-3</v>
      </c>
      <c r="R131" s="9">
        <f t="shared" si="131"/>
        <v>9.3951000000000007E-2</v>
      </c>
      <c r="S131" s="13">
        <f t="shared" si="132"/>
        <v>6.0465898708559042E-2</v>
      </c>
      <c r="T131" s="2">
        <f t="shared" si="133"/>
        <v>0.01</v>
      </c>
      <c r="U131" s="14">
        <f t="shared" si="134"/>
        <v>6.0465898708559045E-4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6.0946589870855905E-3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3.9542563601213998</v>
      </c>
      <c r="E132" s="10">
        <f t="shared" si="145"/>
        <v>8.3467765189682304</v>
      </c>
      <c r="F132" s="7" t="s">
        <v>85</v>
      </c>
      <c r="G132" s="1">
        <v>12</v>
      </c>
      <c r="H132" s="9">
        <f t="shared" si="124"/>
        <v>3.9542563601213998</v>
      </c>
      <c r="I132" s="9">
        <f t="shared" si="125"/>
        <v>277.10425636012138</v>
      </c>
      <c r="J132" s="9">
        <f t="shared" si="126"/>
        <v>2.8981419536636098E-2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0.61077254206522757</v>
      </c>
      <c r="P132" s="9">
        <f t="shared" si="129"/>
        <v>1.770105528305008E-2</v>
      </c>
      <c r="Q132" s="12">
        <f t="shared" si="130"/>
        <v>5.8413482434065264E-3</v>
      </c>
      <c r="R132" s="9">
        <f t="shared" si="131"/>
        <v>9.3951000000000007E-2</v>
      </c>
      <c r="S132" s="13">
        <f t="shared" si="132"/>
        <v>6.2174412655602668E-2</v>
      </c>
      <c r="T132" s="2">
        <f t="shared" si="133"/>
        <v>0.01</v>
      </c>
      <c r="U132" s="14">
        <f t="shared" si="134"/>
        <v>6.2174412655602665E-4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6.1117441265560266E-3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2.5396348050450701</v>
      </c>
      <c r="E133" s="10">
        <f t="shared" si="145"/>
        <v>3.9542563601213998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1.9923650516451601</v>
      </c>
      <c r="E136" s="7"/>
      <c r="F136" s="7"/>
      <c r="G136" s="1">
        <v>1</v>
      </c>
      <c r="H136" s="9">
        <f t="shared" ref="H136:H147" si="147">E137</f>
        <v>1.9923650516451601</v>
      </c>
      <c r="I136" s="9">
        <f t="shared" ref="I136:I147" si="148">H136+273.15</f>
        <v>275.14236505164513</v>
      </c>
      <c r="J136" s="9">
        <f t="shared" ref="J136:J147" si="149">EXP(($C$15*(I136-$C$13))/($C$16*I136*$C$13))</f>
        <v>2.2558398497360816E-2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1.7122905382758194E-2</v>
      </c>
      <c r="Q136" s="12">
        <f t="shared" ref="Q136:Q147" si="153">P136*$B$138</f>
        <v>4.4519553995171308E-3</v>
      </c>
      <c r="R136" s="9">
        <f t="shared" ref="R136:R147" si="154">L136*$B$138</f>
        <v>0.19735245833333334</v>
      </c>
      <c r="S136" s="13">
        <f t="shared" ref="S136:S147" si="155">Q136/R136</f>
        <v>2.255839849736082E-2</v>
      </c>
      <c r="T136" s="2">
        <f t="shared" ref="T136:T147" si="156">$B$137/100</f>
        <v>0.01</v>
      </c>
      <c r="U136" s="14">
        <f t="shared" ref="U136:U147" si="157">S136*T136</f>
        <v>2.2558398497360819E-4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5.7155839849736085E-3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-4.2650381578892302</v>
      </c>
      <c r="E137" s="10">
        <f t="shared" ref="E137:E148" si="166">D136</f>
        <v>1.9923650516451601</v>
      </c>
      <c r="F137" s="7" t="s">
        <v>83</v>
      </c>
      <c r="G137" s="1">
        <v>2</v>
      </c>
      <c r="H137" s="9">
        <f t="shared" si="147"/>
        <v>-4.2650381578892302</v>
      </c>
      <c r="I137" s="9">
        <f t="shared" si="148"/>
        <v>268.88496184211073</v>
      </c>
      <c r="J137" s="9">
        <f t="shared" si="149"/>
        <v>9.9003004800803998E-3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1.5009729279505752</v>
      </c>
      <c r="P137" s="9">
        <f t="shared" si="152"/>
        <v>1.4860082999176764E-2</v>
      </c>
      <c r="Q137" s="12">
        <f t="shared" si="153"/>
        <v>3.8636215797859586E-3</v>
      </c>
      <c r="R137" s="9">
        <f t="shared" si="154"/>
        <v>0.19735245833333334</v>
      </c>
      <c r="S137" s="13">
        <f t="shared" si="155"/>
        <v>1.9577266036687534E-2</v>
      </c>
      <c r="T137" s="2">
        <f t="shared" si="156"/>
        <v>0.01</v>
      </c>
      <c r="U137" s="14">
        <f t="shared" si="157"/>
        <v>1.9577266036687534E-4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5.6857726603668753E-3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0.61830444201737</v>
      </c>
      <c r="E138" s="10">
        <f t="shared" si="166"/>
        <v>-4.2650381578892302</v>
      </c>
      <c r="F138" s="7" t="s">
        <v>83</v>
      </c>
      <c r="G138" s="1">
        <v>3</v>
      </c>
      <c r="H138" s="9">
        <f t="shared" si="147"/>
        <v>0.61830444201737</v>
      </c>
      <c r="I138" s="9">
        <f t="shared" si="148"/>
        <v>273.76830444201732</v>
      </c>
      <c r="J138" s="9">
        <f t="shared" si="149"/>
        <v>1.8887340264201732E-2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2.2451607616180649</v>
      </c>
      <c r="P138" s="9">
        <f t="shared" si="152"/>
        <v>4.2405115252514704E-2</v>
      </c>
      <c r="Q138" s="12">
        <f t="shared" si="153"/>
        <v>1.1025329965653823E-2</v>
      </c>
      <c r="R138" s="9">
        <f t="shared" si="154"/>
        <v>0.19735245833333334</v>
      </c>
      <c r="S138" s="13">
        <f t="shared" si="155"/>
        <v>5.586619015929236E-2</v>
      </c>
      <c r="T138" s="2">
        <f t="shared" si="156"/>
        <v>0.01</v>
      </c>
      <c r="U138" s="14">
        <f t="shared" si="157"/>
        <v>5.5866190159292359E-4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6.0486619015929239E-3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2.2133860922377</v>
      </c>
      <c r="E139" s="10">
        <f t="shared" si="166"/>
        <v>0.61830444201737</v>
      </c>
      <c r="F139" s="7" t="s">
        <v>83</v>
      </c>
      <c r="G139" s="1">
        <v>4</v>
      </c>
      <c r="H139" s="9">
        <f t="shared" si="147"/>
        <v>2.2133860922377</v>
      </c>
      <c r="I139" s="9">
        <f t="shared" si="148"/>
        <v>275.3633860922377</v>
      </c>
      <c r="J139" s="9">
        <f t="shared" si="149"/>
        <v>2.3208343377195878E-2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2.961803563032217</v>
      </c>
      <c r="P139" s="9">
        <f t="shared" si="152"/>
        <v>6.8738554106653915E-2</v>
      </c>
      <c r="Q139" s="12">
        <f t="shared" si="153"/>
        <v>1.787202406773002E-2</v>
      </c>
      <c r="R139" s="9">
        <f t="shared" si="154"/>
        <v>0.19735245833333334</v>
      </c>
      <c r="S139" s="13">
        <f t="shared" si="155"/>
        <v>9.0558912813458417E-2</v>
      </c>
      <c r="T139" s="2">
        <f t="shared" si="156"/>
        <v>0.01</v>
      </c>
      <c r="U139" s="14">
        <f t="shared" si="157"/>
        <v>9.0558912813458415E-4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6.3955891281345838E-3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7.75608983882013</v>
      </c>
      <c r="E140" s="10">
        <f t="shared" si="166"/>
        <v>2.2133860922377</v>
      </c>
      <c r="F140" s="7" t="s">
        <v>83</v>
      </c>
      <c r="G140" s="1">
        <v>5</v>
      </c>
      <c r="H140" s="9">
        <f t="shared" si="147"/>
        <v>7.75608983882013</v>
      </c>
      <c r="I140" s="9">
        <f t="shared" si="148"/>
        <v>280.90608983882009</v>
      </c>
      <c r="J140" s="9">
        <f t="shared" si="149"/>
        <v>4.6628597231120485E-2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3.6521129255922298</v>
      </c>
      <c r="P140" s="9">
        <f t="shared" si="152"/>
        <v>0.17029290265000918</v>
      </c>
      <c r="Q140" s="12">
        <f t="shared" si="153"/>
        <v>4.4276154689002388E-2</v>
      </c>
      <c r="R140" s="9">
        <f t="shared" si="154"/>
        <v>0.19735245833333334</v>
      </c>
      <c r="S140" s="13">
        <f t="shared" si="155"/>
        <v>0.22435066207393695</v>
      </c>
      <c r="T140" s="2">
        <f t="shared" si="156"/>
        <v>0.01</v>
      </c>
      <c r="U140" s="14">
        <f t="shared" si="157"/>
        <v>2.2435066207393693E-3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7.7335066207393699E-3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11.7709119875277</v>
      </c>
      <c r="E141" s="10">
        <f t="shared" si="166"/>
        <v>7.75608983882013</v>
      </c>
      <c r="F141" s="7" t="s">
        <v>85</v>
      </c>
      <c r="G141" s="1">
        <v>6</v>
      </c>
      <c r="H141" s="9">
        <f t="shared" si="147"/>
        <v>11.7709119875277</v>
      </c>
      <c r="I141" s="9">
        <f t="shared" si="148"/>
        <v>284.92091198752769</v>
      </c>
      <c r="J141" s="9">
        <f t="shared" si="149"/>
        <v>7.5992722349519398E-2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4.2408679396088873</v>
      </c>
      <c r="P141" s="9">
        <f t="shared" si="152"/>
        <v>0.32227509985567659</v>
      </c>
      <c r="Q141" s="12">
        <f t="shared" si="153"/>
        <v>8.3791525962475924E-2</v>
      </c>
      <c r="R141" s="9">
        <f t="shared" si="154"/>
        <v>0.19735245833333334</v>
      </c>
      <c r="S141" s="13">
        <f t="shared" si="155"/>
        <v>0.42457807047404444</v>
      </c>
      <c r="T141" s="2">
        <f t="shared" si="156"/>
        <v>0.01</v>
      </c>
      <c r="U141" s="14">
        <f t="shared" si="157"/>
        <v>4.2457807047404442E-3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9.735780704740446E-3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18.744450057742799</v>
      </c>
      <c r="E142" s="10">
        <f t="shared" si="166"/>
        <v>11.7709119875277</v>
      </c>
      <c r="F142" s="7" t="s">
        <v>83</v>
      </c>
      <c r="G142" s="1">
        <v>7</v>
      </c>
      <c r="H142" s="9">
        <f t="shared" si="147"/>
        <v>18.744450057742799</v>
      </c>
      <c r="I142" s="9">
        <f t="shared" si="148"/>
        <v>291.8944500577428</v>
      </c>
      <c r="J142" s="9">
        <f t="shared" si="149"/>
        <v>0.17192653162038943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4.6776407564198772</v>
      </c>
      <c r="P142" s="9">
        <f t="shared" si="152"/>
        <v>0.80421055141744435</v>
      </c>
      <c r="Q142" s="12">
        <f t="shared" si="153"/>
        <v>0.20909474336853553</v>
      </c>
      <c r="R142" s="9">
        <f t="shared" si="154"/>
        <v>0.19735245833333334</v>
      </c>
      <c r="S142" s="13">
        <f t="shared" si="155"/>
        <v>1.0594990563298137</v>
      </c>
      <c r="T142" s="2">
        <f t="shared" si="156"/>
        <v>0.01</v>
      </c>
      <c r="U142" s="14">
        <f t="shared" si="157"/>
        <v>1.0594990563298138E-2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2.0544990563298136E-2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16.067566425972299</v>
      </c>
      <c r="E143" s="10">
        <f t="shared" si="166"/>
        <v>18.744450057742799</v>
      </c>
      <c r="F143" s="7" t="s">
        <v>83</v>
      </c>
      <c r="G143" s="1">
        <v>8</v>
      </c>
      <c r="H143" s="9">
        <f t="shared" si="147"/>
        <v>16.067566425972299</v>
      </c>
      <c r="I143" s="9">
        <f t="shared" si="148"/>
        <v>289.21756642597228</v>
      </c>
      <c r="J143" s="9">
        <f t="shared" si="149"/>
        <v>0.12625780996928135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4.6324781216690996</v>
      </c>
      <c r="P143" s="9">
        <f t="shared" si="152"/>
        <v>0.58488654237255056</v>
      </c>
      <c r="Q143" s="12">
        <f t="shared" si="153"/>
        <v>0.15207050101686315</v>
      </c>
      <c r="R143" s="9">
        <f t="shared" si="154"/>
        <v>0.19735245833333334</v>
      </c>
      <c r="S143" s="13">
        <f t="shared" si="155"/>
        <v>0.77055285908834326</v>
      </c>
      <c r="T143" s="2">
        <f t="shared" si="156"/>
        <v>0.01</v>
      </c>
      <c r="U143" s="14">
        <f t="shared" si="157"/>
        <v>7.705528590883433E-3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1.7655528590883433E-2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16.789725696901399</v>
      </c>
      <c r="E144" s="10">
        <f t="shared" si="166"/>
        <v>16.067566425972299</v>
      </c>
      <c r="F144" s="7" t="s">
        <v>83</v>
      </c>
      <c r="G144" s="1">
        <v>9</v>
      </c>
      <c r="H144" s="9">
        <f t="shared" si="147"/>
        <v>16.789725696901399</v>
      </c>
      <c r="I144" s="9">
        <f t="shared" si="148"/>
        <v>289.93972569690141</v>
      </c>
      <c r="J144" s="9">
        <f t="shared" si="149"/>
        <v>0.13730139799638816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4.8066394959632159</v>
      </c>
      <c r="P144" s="9">
        <f t="shared" si="152"/>
        <v>0.65995832246040409</v>
      </c>
      <c r="Q144" s="12">
        <f t="shared" si="153"/>
        <v>0.17158916383970507</v>
      </c>
      <c r="R144" s="9">
        <f t="shared" si="154"/>
        <v>0.19735245833333334</v>
      </c>
      <c r="S144" s="13">
        <f t="shared" si="155"/>
        <v>0.86945541640979507</v>
      </c>
      <c r="T144" s="2">
        <f t="shared" si="156"/>
        <v>0.01</v>
      </c>
      <c r="U144" s="14">
        <f t="shared" si="157"/>
        <v>8.6945541640979507E-3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1.8644554164097951E-2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12.166543602806801</v>
      </c>
      <c r="E145" s="10">
        <f t="shared" si="166"/>
        <v>16.789725696901399</v>
      </c>
      <c r="F145" s="7" t="s">
        <v>83</v>
      </c>
      <c r="G145" s="1">
        <v>10</v>
      </c>
      <c r="H145" s="9">
        <f t="shared" si="147"/>
        <v>12.166543602806801</v>
      </c>
      <c r="I145" s="9">
        <f t="shared" si="148"/>
        <v>285.3165436028068</v>
      </c>
      <c r="J145" s="9">
        <f t="shared" si="149"/>
        <v>7.9680442674786481E-2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4.905729090169479</v>
      </c>
      <c r="P145" s="9">
        <f t="shared" si="152"/>
        <v>0.39089066554728163</v>
      </c>
      <c r="Q145" s="12">
        <f t="shared" si="153"/>
        <v>0.10163157304229323</v>
      </c>
      <c r="R145" s="9">
        <f t="shared" si="154"/>
        <v>0.19735245833333334</v>
      </c>
      <c r="S145" s="13">
        <f t="shared" si="155"/>
        <v>0.51497495344413147</v>
      </c>
      <c r="T145" s="2">
        <f t="shared" si="156"/>
        <v>0.01</v>
      </c>
      <c r="U145" s="14">
        <f t="shared" si="157"/>
        <v>5.1497495344413145E-3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1.5099749534441313E-2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8.3467765189682304</v>
      </c>
      <c r="E146" s="10">
        <f t="shared" si="166"/>
        <v>12.166543602806801</v>
      </c>
      <c r="F146" s="7" t="s">
        <v>83</v>
      </c>
      <c r="G146" s="1">
        <v>11</v>
      </c>
      <c r="H146" s="9">
        <f t="shared" si="147"/>
        <v>8.3467765189682304</v>
      </c>
      <c r="I146" s="9">
        <f t="shared" si="148"/>
        <v>281.4967765189682</v>
      </c>
      <c r="J146" s="9">
        <f t="shared" si="149"/>
        <v>5.0146472671793327E-2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5.2738863412888639</v>
      </c>
      <c r="P146" s="9">
        <f t="shared" si="152"/>
        <v>0.2644667972875861</v>
      </c>
      <c r="Q146" s="12">
        <f t="shared" si="153"/>
        <v>6.8761367294772391E-2</v>
      </c>
      <c r="R146" s="9">
        <f t="shared" si="154"/>
        <v>0.19735245833333334</v>
      </c>
      <c r="S146" s="13">
        <f t="shared" si="155"/>
        <v>0.34841910698995543</v>
      </c>
      <c r="T146" s="2">
        <f t="shared" si="156"/>
        <v>0.01</v>
      </c>
      <c r="U146" s="14">
        <f t="shared" si="157"/>
        <v>3.4841910698995542E-3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8.9741910698995543E-3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3.9542563601213998</v>
      </c>
      <c r="E147" s="10">
        <f t="shared" si="166"/>
        <v>8.3467765189682304</v>
      </c>
      <c r="F147" s="7" t="s">
        <v>85</v>
      </c>
      <c r="G147" s="1">
        <v>12</v>
      </c>
      <c r="H147" s="9">
        <f t="shared" si="147"/>
        <v>3.9542563601213998</v>
      </c>
      <c r="I147" s="9">
        <f t="shared" si="148"/>
        <v>277.10425636012138</v>
      </c>
      <c r="J147" s="9">
        <f t="shared" si="149"/>
        <v>2.8981419536636098E-2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5.7684674606679449</v>
      </c>
      <c r="P147" s="9">
        <f t="shared" si="152"/>
        <v>0.16717837556105161</v>
      </c>
      <c r="Q147" s="12">
        <f t="shared" si="153"/>
        <v>4.3466377645873418E-2</v>
      </c>
      <c r="R147" s="9">
        <f t="shared" si="154"/>
        <v>0.19735245833333334</v>
      </c>
      <c r="S147" s="13">
        <f t="shared" si="155"/>
        <v>0.22024745986420699</v>
      </c>
      <c r="T147" s="2">
        <f t="shared" si="156"/>
        <v>0.01</v>
      </c>
      <c r="U147" s="14">
        <f t="shared" si="157"/>
        <v>2.2024745986420698E-3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7.6924745986420703E-3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2.5396348050450701</v>
      </c>
      <c r="E148" s="10">
        <f t="shared" si="166"/>
        <v>3.9542563601213998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5590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13160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35480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123768.5966865728</v>
      </c>
      <c r="J13" s="6" t="s">
        <v>37</v>
      </c>
      <c r="K13" s="6">
        <f>I13/(10000*1000)</f>
        <v>1.2376859668657279E-2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15.8823808970968</v>
      </c>
      <c r="E26" s="7"/>
      <c r="F26" s="7"/>
      <c r="G26" s="1">
        <v>1</v>
      </c>
      <c r="H26" s="9">
        <f t="shared" ref="H26:H37" si="0">E27</f>
        <v>15.8823808970968</v>
      </c>
      <c r="I26" s="9">
        <f t="shared" ref="I26:I37" si="1">H26+273.15</f>
        <v>289.0323808970968</v>
      </c>
      <c r="J26" s="9">
        <f t="shared" ref="J26:J37" si="2">EXP(($C$15*(I26-$C$13))/($C$16*I26*$C$13))</f>
        <v>0.1235635814318374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5.0082907181658189</v>
      </c>
      <c r="Q26" s="12">
        <f t="shared" ref="Q26:Q37" si="6">P26*$B$28</f>
        <v>0.50082907181658187</v>
      </c>
      <c r="R26" s="9">
        <f t="shared" ref="R26:R37" si="7">L26*$B$28</f>
        <v>4.0532094166666672</v>
      </c>
      <c r="S26" s="13">
        <f t="shared" ref="S26:S37" si="8">Q26/R26</f>
        <v>0.12356358143183739</v>
      </c>
      <c r="T26" s="2">
        <f t="shared" ref="T26:T37" si="9">$B$27/100</f>
        <v>0.34</v>
      </c>
      <c r="U26" s="14">
        <f t="shared" ref="U26:U37" si="10">S26*T26</f>
        <v>4.2011617686824716E-2</v>
      </c>
      <c r="V26" s="13"/>
      <c r="W26" s="2"/>
      <c r="X26" s="14"/>
      <c r="Y26" s="2">
        <v>0.04</v>
      </c>
      <c r="Z26" s="2">
        <v>0.63</v>
      </c>
      <c r="AA26" s="2">
        <f t="shared" ref="AA26:AA37" si="11">Y26*Z26</f>
        <v>2.52E-2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1.4999999999999999E-2</v>
      </c>
      <c r="AO26" s="2">
        <v>0.03</v>
      </c>
      <c r="AP26" s="2">
        <f t="shared" ref="AP26:AP37" si="12">AO26*AN26</f>
        <v>4.4999999999999999E-4</v>
      </c>
      <c r="AQ26" s="1">
        <f t="shared" ref="AQ26:AQ37" si="13">(AP26+AM26+AD26+AA26+U26+X26+AG26+AJ26)</f>
        <v>6.7661617686824715E-2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13.086357125689901</v>
      </c>
      <c r="E27" s="10">
        <f t="shared" ref="E27:E38" si="18">D26</f>
        <v>15.8823808970968</v>
      </c>
      <c r="F27" s="7" t="s">
        <v>83</v>
      </c>
      <c r="G27" s="1">
        <v>2</v>
      </c>
      <c r="H27" s="9">
        <f t="shared" si="0"/>
        <v>13.086357125689901</v>
      </c>
      <c r="I27" s="9">
        <f t="shared" si="1"/>
        <v>286.23635712568989</v>
      </c>
      <c r="J27" s="9">
        <f t="shared" si="2"/>
        <v>8.8915643875194503E-2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76.05589761516751</v>
      </c>
      <c r="P27" s="9">
        <f t="shared" si="5"/>
        <v>6.7625591069584896</v>
      </c>
      <c r="Q27" s="12">
        <f t="shared" si="6"/>
        <v>0.67625591069584901</v>
      </c>
      <c r="R27" s="9">
        <f t="shared" si="7"/>
        <v>4.0532094166666672</v>
      </c>
      <c r="S27" s="13">
        <f t="shared" si="8"/>
        <v>0.16684455234785214</v>
      </c>
      <c r="T27" s="2">
        <f t="shared" si="9"/>
        <v>0.34</v>
      </c>
      <c r="U27" s="14">
        <f t="shared" si="10"/>
        <v>5.6727147798269734E-2</v>
      </c>
      <c r="V27" s="13"/>
      <c r="W27" s="2"/>
      <c r="X27" s="14"/>
      <c r="Y27" s="2">
        <v>0.04</v>
      </c>
      <c r="Z27" s="2">
        <v>0.63</v>
      </c>
      <c r="AA27" s="2">
        <f t="shared" si="11"/>
        <v>2.52E-2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1.4999999999999999E-2</v>
      </c>
      <c r="AO27" s="2">
        <v>0.03</v>
      </c>
      <c r="AP27" s="2">
        <f t="shared" si="12"/>
        <v>4.4999999999999999E-4</v>
      </c>
      <c r="AQ27" s="1">
        <f t="shared" si="13"/>
        <v>8.237714779826974E-2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13.3753817585142</v>
      </c>
      <c r="E28" s="10">
        <f t="shared" si="18"/>
        <v>13.086357125689901</v>
      </c>
      <c r="F28" s="7" t="s">
        <v>83</v>
      </c>
      <c r="G28" s="1">
        <v>3</v>
      </c>
      <c r="H28" s="9">
        <f t="shared" si="0"/>
        <v>13.3753817585142</v>
      </c>
      <c r="I28" s="9">
        <f t="shared" si="1"/>
        <v>286.52538175851419</v>
      </c>
      <c r="J28" s="9">
        <f t="shared" si="2"/>
        <v>9.2019583410763439E-2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109.82543267487569</v>
      </c>
      <c r="P28" s="9">
        <f t="shared" si="5"/>
        <v>10.106090562648907</v>
      </c>
      <c r="Q28" s="12">
        <f t="shared" si="6"/>
        <v>1.0106090562648908</v>
      </c>
      <c r="R28" s="9">
        <f t="shared" si="7"/>
        <v>4.0532094166666672</v>
      </c>
      <c r="S28" s="13">
        <f t="shared" si="8"/>
        <v>0.24933551474278601</v>
      </c>
      <c r="T28" s="2">
        <f t="shared" si="9"/>
        <v>0.34</v>
      </c>
      <c r="U28" s="14">
        <f t="shared" si="10"/>
        <v>8.4774075012547245E-2</v>
      </c>
      <c r="V28" s="13"/>
      <c r="W28" s="2"/>
      <c r="X28" s="14"/>
      <c r="Y28" s="2">
        <v>0.04</v>
      </c>
      <c r="Z28" s="2">
        <v>0.63</v>
      </c>
      <c r="AA28" s="2">
        <f t="shared" si="11"/>
        <v>2.52E-2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1.4999999999999999E-2</v>
      </c>
      <c r="AO28" s="2">
        <v>0.03</v>
      </c>
      <c r="AP28" s="2">
        <f t="shared" si="12"/>
        <v>4.4999999999999999E-4</v>
      </c>
      <c r="AQ28" s="1">
        <f t="shared" si="13"/>
        <v>0.11042407501254725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14.6807623787927</v>
      </c>
      <c r="E29" s="10">
        <f t="shared" si="18"/>
        <v>13.3753817585142</v>
      </c>
      <c r="F29" s="7" t="s">
        <v>83</v>
      </c>
      <c r="G29" s="1">
        <v>4</v>
      </c>
      <c r="H29" s="9">
        <f t="shared" si="0"/>
        <v>14.6807623787927</v>
      </c>
      <c r="I29" s="9">
        <f t="shared" si="1"/>
        <v>287.83076237879266</v>
      </c>
      <c r="J29" s="9">
        <f t="shared" si="2"/>
        <v>0.10735264386569839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140.25143627889344</v>
      </c>
      <c r="P29" s="9">
        <f t="shared" si="5"/>
        <v>15.056362490500737</v>
      </c>
      <c r="Q29" s="12">
        <f t="shared" si="6"/>
        <v>1.5056362490500739</v>
      </c>
      <c r="R29" s="9">
        <f t="shared" si="7"/>
        <v>4.0532094166666672</v>
      </c>
      <c r="S29" s="13">
        <f t="shared" si="8"/>
        <v>0.37146766778418749</v>
      </c>
      <c r="T29" s="2">
        <f t="shared" si="9"/>
        <v>0.34</v>
      </c>
      <c r="U29" s="14">
        <f t="shared" si="10"/>
        <v>0.12629900704662375</v>
      </c>
      <c r="V29" s="13"/>
      <c r="W29" s="2"/>
      <c r="X29" s="14"/>
      <c r="Y29" s="2">
        <v>0.04</v>
      </c>
      <c r="Z29" s="2">
        <v>0.63</v>
      </c>
      <c r="AA29" s="2">
        <f t="shared" si="11"/>
        <v>2.52E-2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1.4999999999999999E-2</v>
      </c>
      <c r="AO29" s="2">
        <v>0.03</v>
      </c>
      <c r="AP29" s="2">
        <f t="shared" si="12"/>
        <v>4.4999999999999999E-4</v>
      </c>
      <c r="AQ29" s="1">
        <f t="shared" si="13"/>
        <v>0.15194900704662376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15.6022655367249</v>
      </c>
      <c r="E30" s="10">
        <f t="shared" si="18"/>
        <v>14.6807623787927</v>
      </c>
      <c r="F30" s="7" t="s">
        <v>83</v>
      </c>
      <c r="G30" s="1">
        <v>5</v>
      </c>
      <c r="H30" s="9">
        <f t="shared" si="0"/>
        <v>15.6022655367249</v>
      </c>
      <c r="I30" s="9">
        <f t="shared" si="1"/>
        <v>288.75226553672485</v>
      </c>
      <c r="J30" s="9">
        <f t="shared" si="2"/>
        <v>0.1195908038632985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118.93532009897307</v>
      </c>
      <c r="O30" s="9">
        <f t="shared" si="19"/>
        <v>46.791847856086306</v>
      </c>
      <c r="P30" s="9">
        <f t="shared" si="5"/>
        <v>5.5958746993585216</v>
      </c>
      <c r="Q30" s="12">
        <f t="shared" si="6"/>
        <v>0.55958746993585218</v>
      </c>
      <c r="R30" s="9">
        <f t="shared" si="7"/>
        <v>4.0532094166666672</v>
      </c>
      <c r="S30" s="13">
        <f t="shared" si="8"/>
        <v>0.13806033994563577</v>
      </c>
      <c r="T30" s="2">
        <f t="shared" si="9"/>
        <v>0.34</v>
      </c>
      <c r="U30" s="14">
        <f t="shared" si="10"/>
        <v>4.6940515581516164E-2</v>
      </c>
      <c r="V30" s="13"/>
      <c r="W30" s="2"/>
      <c r="X30" s="14"/>
      <c r="Y30" s="2">
        <v>0.05</v>
      </c>
      <c r="Z30" s="2">
        <v>0.63</v>
      </c>
      <c r="AA30" s="2">
        <f t="shared" si="11"/>
        <v>3.15E-2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0.02</v>
      </c>
      <c r="AO30" s="2">
        <v>0.03</v>
      </c>
      <c r="AP30" s="2">
        <f t="shared" si="12"/>
        <v>5.9999999999999995E-4</v>
      </c>
      <c r="AQ30" s="1">
        <f t="shared" si="13"/>
        <v>7.9040515581516174E-2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17.174921143875199</v>
      </c>
      <c r="E31" s="10">
        <f t="shared" si="18"/>
        <v>15.6022655367249</v>
      </c>
      <c r="F31" s="7" t="s">
        <v>85</v>
      </c>
      <c r="G31" s="1">
        <v>6</v>
      </c>
      <c r="H31" s="9">
        <f t="shared" si="0"/>
        <v>17.174921143875199</v>
      </c>
      <c r="I31" s="9">
        <f t="shared" si="1"/>
        <v>290.3249211438752</v>
      </c>
      <c r="J31" s="9">
        <f t="shared" si="2"/>
        <v>0.14355731436961333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81.728067323394455</v>
      </c>
      <c r="P31" s="9">
        <f t="shared" si="5"/>
        <v>11.73266185356546</v>
      </c>
      <c r="Q31" s="12">
        <f t="shared" si="6"/>
        <v>1.173266185356546</v>
      </c>
      <c r="R31" s="9">
        <f t="shared" si="7"/>
        <v>4.0532094166666672</v>
      </c>
      <c r="S31" s="13">
        <f t="shared" si="8"/>
        <v>0.28946596751998876</v>
      </c>
      <c r="T31" s="2">
        <f t="shared" si="9"/>
        <v>0.34</v>
      </c>
      <c r="U31" s="14">
        <f t="shared" si="10"/>
        <v>9.8418428956796186E-2</v>
      </c>
      <c r="V31" s="13"/>
      <c r="W31" s="2"/>
      <c r="X31" s="14"/>
      <c r="Y31" s="2">
        <v>0.05</v>
      </c>
      <c r="Z31" s="2">
        <v>0.63</v>
      </c>
      <c r="AA31" s="2">
        <f t="shared" si="11"/>
        <v>3.15E-2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0.02</v>
      </c>
      <c r="AO31" s="2">
        <v>0.03</v>
      </c>
      <c r="AP31" s="2">
        <f t="shared" si="12"/>
        <v>5.9999999999999995E-4</v>
      </c>
      <c r="AQ31" s="1">
        <f t="shared" si="13"/>
        <v>0.13051842895679619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23.301327304564701</v>
      </c>
      <c r="E32" s="10">
        <f t="shared" si="18"/>
        <v>17.174921143875199</v>
      </c>
      <c r="F32" s="7" t="s">
        <v>83</v>
      </c>
      <c r="G32" s="1">
        <v>7</v>
      </c>
      <c r="H32" s="9">
        <f t="shared" si="0"/>
        <v>23.301327304564701</v>
      </c>
      <c r="I32" s="9">
        <f t="shared" si="1"/>
        <v>296.4513273045647</v>
      </c>
      <c r="J32" s="9">
        <f t="shared" si="2"/>
        <v>0.28709555512620766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110.52749963649566</v>
      </c>
      <c r="P32" s="9">
        <f t="shared" si="5"/>
        <v>31.731953864851437</v>
      </c>
      <c r="Q32" s="12">
        <f t="shared" si="6"/>
        <v>3.1731953864851441</v>
      </c>
      <c r="R32" s="9">
        <f t="shared" si="7"/>
        <v>4.0532094166666672</v>
      </c>
      <c r="S32" s="13">
        <f t="shared" si="8"/>
        <v>0.7828846378963461</v>
      </c>
      <c r="T32" s="2">
        <f t="shared" si="9"/>
        <v>0.34</v>
      </c>
      <c r="U32" s="14">
        <f t="shared" si="10"/>
        <v>0.26618077688475772</v>
      </c>
      <c r="V32" s="13"/>
      <c r="W32" s="2"/>
      <c r="X32" s="14"/>
      <c r="Y32" s="2">
        <v>0.05</v>
      </c>
      <c r="Z32" s="2">
        <v>0.63</v>
      </c>
      <c r="AA32" s="2">
        <f t="shared" si="11"/>
        <v>3.15E-2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0.02</v>
      </c>
      <c r="AO32" s="2">
        <v>0.03</v>
      </c>
      <c r="AP32" s="2">
        <f t="shared" si="12"/>
        <v>5.9999999999999995E-4</v>
      </c>
      <c r="AQ32" s="1">
        <f t="shared" si="13"/>
        <v>0.29828077688475774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25.870435994098202</v>
      </c>
      <c r="E33" s="10">
        <f t="shared" si="18"/>
        <v>23.301327304564701</v>
      </c>
      <c r="F33" s="7" t="s">
        <v>83</v>
      </c>
      <c r="G33" s="1">
        <v>8</v>
      </c>
      <c r="H33" s="9">
        <f t="shared" si="0"/>
        <v>25.870435994098202</v>
      </c>
      <c r="I33" s="9">
        <f t="shared" si="1"/>
        <v>299.02043599409819</v>
      </c>
      <c r="J33" s="9">
        <f t="shared" si="2"/>
        <v>0.38069808542160882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119.3276399383109</v>
      </c>
      <c r="P33" s="9">
        <f t="shared" si="5"/>
        <v>45.42780406239406</v>
      </c>
      <c r="Q33" s="12">
        <f t="shared" si="6"/>
        <v>4.5427804062394062</v>
      </c>
      <c r="R33" s="9">
        <f t="shared" si="7"/>
        <v>4.0532094166666672</v>
      </c>
      <c r="S33" s="13">
        <f t="shared" si="8"/>
        <v>1.1207860091214727</v>
      </c>
      <c r="T33" s="2">
        <f t="shared" si="9"/>
        <v>0.34</v>
      </c>
      <c r="U33" s="14">
        <f t="shared" si="10"/>
        <v>0.38106724310130075</v>
      </c>
      <c r="V33" s="13"/>
      <c r="W33" s="2"/>
      <c r="X33" s="14"/>
      <c r="Y33" s="2">
        <v>0.05</v>
      </c>
      <c r="Z33" s="2">
        <v>0.63</v>
      </c>
      <c r="AA33" s="2">
        <f t="shared" si="11"/>
        <v>3.15E-2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0.02</v>
      </c>
      <c r="AO33" s="2">
        <v>0.03</v>
      </c>
      <c r="AP33" s="2">
        <f t="shared" si="12"/>
        <v>5.9999999999999995E-4</v>
      </c>
      <c r="AQ33" s="1">
        <f t="shared" si="13"/>
        <v>0.41316724310130076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26.936506229642301</v>
      </c>
      <c r="E34" s="10">
        <f t="shared" si="18"/>
        <v>25.870435994098202</v>
      </c>
      <c r="F34" s="7" t="s">
        <v>83</v>
      </c>
      <c r="G34" s="1">
        <v>9</v>
      </c>
      <c r="H34" s="9">
        <f t="shared" si="0"/>
        <v>26.936506229642301</v>
      </c>
      <c r="I34" s="9">
        <f t="shared" si="1"/>
        <v>300.08650622964228</v>
      </c>
      <c r="J34" s="9">
        <f t="shared" si="2"/>
        <v>0.42738513384901478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114.43193004258352</v>
      </c>
      <c r="P34" s="9">
        <f t="shared" si="5"/>
        <v>48.906505737850651</v>
      </c>
      <c r="Q34" s="12">
        <f t="shared" si="6"/>
        <v>4.8906505737850656</v>
      </c>
      <c r="R34" s="9">
        <f t="shared" si="7"/>
        <v>4.0532094166666672</v>
      </c>
      <c r="S34" s="13">
        <f t="shared" si="8"/>
        <v>1.2066118650753319</v>
      </c>
      <c r="T34" s="2">
        <f t="shared" si="9"/>
        <v>0.34</v>
      </c>
      <c r="U34" s="14">
        <f t="shared" si="10"/>
        <v>0.41024803412561289</v>
      </c>
      <c r="V34" s="13"/>
      <c r="W34" s="2"/>
      <c r="X34" s="14"/>
      <c r="Y34" s="2">
        <v>0.05</v>
      </c>
      <c r="Z34" s="2">
        <v>0.63</v>
      </c>
      <c r="AA34" s="2">
        <f t="shared" si="11"/>
        <v>3.15E-2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0.02</v>
      </c>
      <c r="AO34" s="2">
        <v>0.03</v>
      </c>
      <c r="AP34" s="2">
        <f t="shared" si="12"/>
        <v>5.9999999999999995E-4</v>
      </c>
      <c r="AQ34" s="1">
        <f t="shared" si="13"/>
        <v>0.44234803412561291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25.1205004284386</v>
      </c>
      <c r="E35" s="10">
        <f t="shared" si="18"/>
        <v>26.936506229642301</v>
      </c>
      <c r="F35" s="7" t="s">
        <v>83</v>
      </c>
      <c r="G35" s="1">
        <v>10</v>
      </c>
      <c r="H35" s="9">
        <f t="shared" si="0"/>
        <v>25.1205004284386</v>
      </c>
      <c r="I35" s="9">
        <f t="shared" si="1"/>
        <v>298.2705004284386</v>
      </c>
      <c r="J35" s="9">
        <f t="shared" si="2"/>
        <v>0.35077182017134301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106.05751847139952</v>
      </c>
      <c r="P35" s="9">
        <f t="shared" si="5"/>
        <v>37.201988797068644</v>
      </c>
      <c r="Q35" s="12">
        <f t="shared" si="6"/>
        <v>3.7201988797068646</v>
      </c>
      <c r="R35" s="9">
        <f t="shared" si="7"/>
        <v>4.0532094166666672</v>
      </c>
      <c r="S35" s="13">
        <f t="shared" si="8"/>
        <v>0.91784028340838397</v>
      </c>
      <c r="T35" s="2">
        <f t="shared" si="9"/>
        <v>0.34</v>
      </c>
      <c r="U35" s="14">
        <f t="shared" si="10"/>
        <v>0.31206569635885056</v>
      </c>
      <c r="V35" s="13"/>
      <c r="W35" s="2"/>
      <c r="X35" s="14"/>
      <c r="Y35" s="2">
        <v>0.05</v>
      </c>
      <c r="Z35" s="2">
        <v>0.63</v>
      </c>
      <c r="AA35" s="2">
        <f t="shared" si="11"/>
        <v>3.15E-2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0.02</v>
      </c>
      <c r="AO35" s="2">
        <v>0.03</v>
      </c>
      <c r="AP35" s="2">
        <f t="shared" si="12"/>
        <v>5.9999999999999995E-4</v>
      </c>
      <c r="AQ35" s="1">
        <f t="shared" si="13"/>
        <v>0.34416569635885058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22.730929111990701</v>
      </c>
      <c r="E36" s="10">
        <f t="shared" si="18"/>
        <v>25.1205004284386</v>
      </c>
      <c r="F36" s="7" t="s">
        <v>83</v>
      </c>
      <c r="G36" s="1">
        <v>11</v>
      </c>
      <c r="H36" s="9">
        <f t="shared" si="0"/>
        <v>22.730929111990701</v>
      </c>
      <c r="I36" s="9">
        <f t="shared" si="1"/>
        <v>295.88092911199067</v>
      </c>
      <c r="J36" s="9">
        <f t="shared" si="2"/>
        <v>0.26948093294168429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65.412753190614339</v>
      </c>
      <c r="O36" s="9">
        <f t="shared" si="19"/>
        <v>43.974870650383181</v>
      </c>
      <c r="P36" s="9">
        <f t="shared" si="5"/>
        <v>11.85038916885515</v>
      </c>
      <c r="Q36" s="12">
        <f t="shared" si="6"/>
        <v>1.1850389168855151</v>
      </c>
      <c r="R36" s="9">
        <f t="shared" si="7"/>
        <v>4.0532094166666672</v>
      </c>
      <c r="S36" s="13">
        <f t="shared" si="8"/>
        <v>0.2923705131081244</v>
      </c>
      <c r="T36" s="2">
        <f t="shared" si="9"/>
        <v>0.34</v>
      </c>
      <c r="U36" s="14">
        <f t="shared" si="10"/>
        <v>9.9405974456762303E-2</v>
      </c>
      <c r="V36" s="13"/>
      <c r="W36" s="2"/>
      <c r="X36" s="14"/>
      <c r="Y36" s="2">
        <v>0.05</v>
      </c>
      <c r="Z36" s="2">
        <v>0.63</v>
      </c>
      <c r="AA36" s="2">
        <f t="shared" si="11"/>
        <v>3.15E-2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0.02</v>
      </c>
      <c r="AO36" s="2">
        <v>0.03</v>
      </c>
      <c r="AP36" s="2">
        <f t="shared" si="12"/>
        <v>5.9999999999999995E-4</v>
      </c>
      <c r="AQ36" s="1">
        <f t="shared" si="13"/>
        <v>0.13150597445676232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19.318821913570002</v>
      </c>
      <c r="E37" s="10">
        <f t="shared" si="18"/>
        <v>22.730929111990701</v>
      </c>
      <c r="F37" s="7" t="s">
        <v>85</v>
      </c>
      <c r="G37" s="1">
        <v>12</v>
      </c>
      <c r="H37" s="9">
        <f t="shared" si="0"/>
        <v>19.318821913570002</v>
      </c>
      <c r="I37" s="9">
        <f t="shared" si="1"/>
        <v>292.46882191356997</v>
      </c>
      <c r="J37" s="9">
        <f t="shared" si="2"/>
        <v>0.18356643137889983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72.656575648194703</v>
      </c>
      <c r="P37" s="9">
        <f t="shared" si="5"/>
        <v>13.337308307950178</v>
      </c>
      <c r="Q37" s="12">
        <f t="shared" si="6"/>
        <v>1.3337308307950178</v>
      </c>
      <c r="R37" s="9">
        <f t="shared" si="7"/>
        <v>4.0532094166666672</v>
      </c>
      <c r="S37" s="13">
        <f t="shared" si="8"/>
        <v>0.32905549496425213</v>
      </c>
      <c r="T37" s="2">
        <f t="shared" si="9"/>
        <v>0.34</v>
      </c>
      <c r="U37" s="14">
        <f t="shared" si="10"/>
        <v>0.11187886828784573</v>
      </c>
      <c r="V37" s="13"/>
      <c r="W37" s="2"/>
      <c r="X37" s="14"/>
      <c r="Y37" s="2">
        <v>0.05</v>
      </c>
      <c r="Z37" s="2">
        <v>0.63</v>
      </c>
      <c r="AA37" s="2">
        <f t="shared" si="11"/>
        <v>3.15E-2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0.02</v>
      </c>
      <c r="AO37" s="2">
        <v>0.03</v>
      </c>
      <c r="AP37" s="2">
        <f t="shared" si="12"/>
        <v>5.9999999999999995E-4</v>
      </c>
      <c r="AQ37" s="1">
        <f t="shared" si="13"/>
        <v>0.14397886828784573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16.646068557303099</v>
      </c>
      <c r="E38" s="10">
        <f t="shared" si="18"/>
        <v>19.318821913570002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15.8823808970968</v>
      </c>
      <c r="E42" s="7"/>
      <c r="F42" s="7"/>
      <c r="G42" s="1">
        <v>1</v>
      </c>
      <c r="H42" s="9">
        <f t="shared" ref="H42:H53" si="20">E43</f>
        <v>15.8823808970968</v>
      </c>
      <c r="I42" s="9">
        <f t="shared" ref="I42:I53" si="21">H42+273.15</f>
        <v>289.0323808970968</v>
      </c>
      <c r="J42" s="9">
        <f t="shared" ref="J42:J53" si="22">EXP(($C$15*(I42-$C$13))/($C$16*I42*$C$13))</f>
        <v>0.1235635814318374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7.2724890396475805</v>
      </c>
      <c r="Q42" s="12">
        <f t="shared" ref="Q42:Q53" si="26">P42*$B$44</f>
        <v>1.7453973695154192</v>
      </c>
      <c r="R42" s="9">
        <f t="shared" ref="R42:R53" si="27">L42*$B$44</f>
        <v>14.125500000000001</v>
      </c>
      <c r="S42" s="13">
        <f t="shared" ref="S42:S53" si="28">Q42/R42</f>
        <v>0.12356358143183739</v>
      </c>
      <c r="T42" s="2">
        <f t="shared" ref="T42:T53" si="29">$B$43/100</f>
        <v>0.43</v>
      </c>
      <c r="U42" s="14">
        <f t="shared" ref="U42:U53" si="30">S42*T42</f>
        <v>5.3132340015690074E-2</v>
      </c>
      <c r="V42" s="13"/>
      <c r="W42" s="2"/>
      <c r="X42" s="14"/>
      <c r="Y42" s="2">
        <v>0.04</v>
      </c>
      <c r="Z42" s="2">
        <v>0.28999999999999998</v>
      </c>
      <c r="AA42" s="2">
        <f t="shared" ref="AA42:AA53" si="31">Y42*Z42</f>
        <v>1.1599999999999999E-2</v>
      </c>
      <c r="AB42" s="2"/>
      <c r="AC42" s="2"/>
      <c r="AD42" s="2"/>
      <c r="AE42" s="13">
        <v>5.0000000000000001E-3</v>
      </c>
      <c r="AF42" s="2">
        <v>0.02</v>
      </c>
      <c r="AG42" s="16">
        <f t="shared" ref="AG42:AG53" si="32">AE42*AF42</f>
        <v>1E-4</v>
      </c>
      <c r="AH42" s="13"/>
      <c r="AI42" s="2"/>
      <c r="AJ42" s="14"/>
      <c r="AL42" s="2"/>
      <c r="AM42" s="2"/>
      <c r="AN42" s="2">
        <v>1.4999999999999999E-2</v>
      </c>
      <c r="AO42" s="2">
        <v>0.26</v>
      </c>
      <c r="AP42" s="2">
        <f t="shared" ref="AP42:AP53" si="33">AO42*AN42</f>
        <v>3.8999999999999998E-3</v>
      </c>
      <c r="AQ42" s="1">
        <f t="shared" ref="AQ42:AQ53" si="34">(AP42+AM42+AD42+AA42+U42+X42+AG42+AJ42)</f>
        <v>6.8732340015690077E-2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1166.6666666666667</v>
      </c>
      <c r="AU42" s="1">
        <f t="shared" ref="AU42:AU53" si="38">AT42*10000*AS42*0.67*AR42*AQ42</f>
        <v>17648918.438378859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13.086357125689901</v>
      </c>
      <c r="E43" s="10">
        <f t="shared" ref="E43:E54" si="40">D42</f>
        <v>15.8823808970968</v>
      </c>
      <c r="F43" s="7" t="s">
        <v>83</v>
      </c>
      <c r="G43" s="1">
        <v>2</v>
      </c>
      <c r="H43" s="9">
        <f t="shared" si="20"/>
        <v>13.086357125689901</v>
      </c>
      <c r="I43" s="9">
        <f t="shared" si="21"/>
        <v>286.23635712568989</v>
      </c>
      <c r="J43" s="9">
        <f t="shared" si="22"/>
        <v>8.8915643875194503E-2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110.44001096035242</v>
      </c>
      <c r="P43" s="9">
        <f t="shared" si="25"/>
        <v>9.8198446841232734</v>
      </c>
      <c r="Q43" s="12">
        <f t="shared" si="26"/>
        <v>2.3567627241895854</v>
      </c>
      <c r="R43" s="9">
        <f t="shared" si="27"/>
        <v>14.125500000000001</v>
      </c>
      <c r="S43" s="13">
        <f t="shared" si="28"/>
        <v>0.16684455234785214</v>
      </c>
      <c r="T43" s="2">
        <f t="shared" si="29"/>
        <v>0.43</v>
      </c>
      <c r="U43" s="14">
        <f t="shared" si="30"/>
        <v>7.1743157509576425E-2</v>
      </c>
      <c r="V43" s="13"/>
      <c r="W43" s="2"/>
      <c r="X43" s="14"/>
      <c r="Y43" s="2">
        <v>0.04</v>
      </c>
      <c r="Z43" s="2">
        <v>0.28999999999999998</v>
      </c>
      <c r="AA43" s="2">
        <f t="shared" si="31"/>
        <v>1.1599999999999999E-2</v>
      </c>
      <c r="AB43" s="2"/>
      <c r="AC43" s="2"/>
      <c r="AD43" s="2"/>
      <c r="AE43" s="13">
        <v>5.0000000000000001E-3</v>
      </c>
      <c r="AF43" s="2">
        <v>0.02</v>
      </c>
      <c r="AG43" s="16">
        <f t="shared" si="32"/>
        <v>1E-4</v>
      </c>
      <c r="AH43" s="13"/>
      <c r="AI43" s="2"/>
      <c r="AJ43" s="14"/>
      <c r="AK43" s="2"/>
      <c r="AL43" s="2"/>
      <c r="AM43" s="2"/>
      <c r="AN43" s="2">
        <v>1.4999999999999999E-2</v>
      </c>
      <c r="AO43" s="2">
        <v>0.26</v>
      </c>
      <c r="AP43" s="2">
        <f t="shared" si="33"/>
        <v>3.8999999999999998E-3</v>
      </c>
      <c r="AQ43" s="1">
        <f t="shared" si="34"/>
        <v>8.7343157509576427E-2</v>
      </c>
      <c r="AR43" s="9">
        <f t="shared" si="35"/>
        <v>136.875</v>
      </c>
      <c r="AS43" s="1">
        <f t="shared" si="36"/>
        <v>0.24</v>
      </c>
      <c r="AT43" s="1">
        <f t="shared" si="37"/>
        <v>1166.6666666666667</v>
      </c>
      <c r="AU43" s="1">
        <f t="shared" si="38"/>
        <v>22427757.627415262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13.3753817585142</v>
      </c>
      <c r="E44" s="10">
        <f t="shared" si="40"/>
        <v>13.086357125689901</v>
      </c>
      <c r="F44" s="7" t="s">
        <v>83</v>
      </c>
      <c r="G44" s="1">
        <v>3</v>
      </c>
      <c r="H44" s="9">
        <f t="shared" si="20"/>
        <v>13.3753817585142</v>
      </c>
      <c r="I44" s="9">
        <f t="shared" si="21"/>
        <v>286.52538175851419</v>
      </c>
      <c r="J44" s="9">
        <f t="shared" si="22"/>
        <v>9.2019583410763439E-2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159.47641627622914</v>
      </c>
      <c r="P44" s="9">
        <f t="shared" si="25"/>
        <v>14.6749533895801</v>
      </c>
      <c r="Q44" s="12">
        <f t="shared" si="26"/>
        <v>3.5219888134992239</v>
      </c>
      <c r="R44" s="9">
        <f t="shared" si="27"/>
        <v>14.125500000000001</v>
      </c>
      <c r="S44" s="13">
        <f t="shared" si="28"/>
        <v>0.24933551474278601</v>
      </c>
      <c r="T44" s="2">
        <f t="shared" si="29"/>
        <v>0.43</v>
      </c>
      <c r="U44" s="14">
        <f t="shared" si="30"/>
        <v>0.10721427133939798</v>
      </c>
      <c r="V44" s="13"/>
      <c r="W44" s="2"/>
      <c r="X44" s="14"/>
      <c r="Y44" s="2">
        <v>0.04</v>
      </c>
      <c r="Z44" s="2">
        <v>0.28999999999999998</v>
      </c>
      <c r="AA44" s="2">
        <f t="shared" si="31"/>
        <v>1.1599999999999999E-2</v>
      </c>
      <c r="AB44" s="2"/>
      <c r="AC44" s="2"/>
      <c r="AD44" s="2"/>
      <c r="AE44" s="13">
        <v>5.0000000000000001E-3</v>
      </c>
      <c r="AF44" s="2">
        <v>0.02</v>
      </c>
      <c r="AG44" s="16">
        <f t="shared" si="32"/>
        <v>1E-4</v>
      </c>
      <c r="AH44" s="13"/>
      <c r="AI44" s="2"/>
      <c r="AJ44" s="14"/>
      <c r="AL44" s="2"/>
      <c r="AM44" s="2"/>
      <c r="AN44" s="2">
        <v>1.4999999999999999E-2</v>
      </c>
      <c r="AO44" s="2">
        <v>0.26</v>
      </c>
      <c r="AP44" s="2">
        <f t="shared" si="33"/>
        <v>3.8999999999999998E-3</v>
      </c>
      <c r="AQ44" s="1">
        <f t="shared" si="34"/>
        <v>0.12281427133939798</v>
      </c>
      <c r="AR44" s="9">
        <f t="shared" si="35"/>
        <v>136.875</v>
      </c>
      <c r="AS44" s="1">
        <f t="shared" si="36"/>
        <v>0.24</v>
      </c>
      <c r="AT44" s="1">
        <f t="shared" si="37"/>
        <v>1166.6666666666667</v>
      </c>
      <c r="AU44" s="1">
        <f t="shared" si="38"/>
        <v>31535941.558852267</v>
      </c>
    </row>
    <row r="45" spans="1:48" x14ac:dyDescent="0.15">
      <c r="C45" s="7">
        <v>3</v>
      </c>
      <c r="D45" s="7">
        <f t="shared" si="39"/>
        <v>14.6807623787927</v>
      </c>
      <c r="E45" s="10">
        <f t="shared" si="40"/>
        <v>13.3753817585142</v>
      </c>
      <c r="F45" s="7" t="s">
        <v>83</v>
      </c>
      <c r="G45" s="1">
        <v>4</v>
      </c>
      <c r="H45" s="9">
        <f t="shared" si="20"/>
        <v>14.6807623787927</v>
      </c>
      <c r="I45" s="9">
        <f t="shared" si="21"/>
        <v>287.83076237879266</v>
      </c>
      <c r="J45" s="9">
        <f t="shared" si="22"/>
        <v>0.10735264386569839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203.65771288664902</v>
      </c>
      <c r="P45" s="9">
        <f t="shared" si="25"/>
        <v>21.863193922023086</v>
      </c>
      <c r="Q45" s="12">
        <f t="shared" si="26"/>
        <v>5.2471665412855408</v>
      </c>
      <c r="R45" s="9">
        <f t="shared" si="27"/>
        <v>14.125500000000001</v>
      </c>
      <c r="S45" s="13">
        <f t="shared" si="28"/>
        <v>0.37146766778418749</v>
      </c>
      <c r="T45" s="2">
        <f t="shared" si="29"/>
        <v>0.43</v>
      </c>
      <c r="U45" s="14">
        <f t="shared" si="30"/>
        <v>0.15973109714720063</v>
      </c>
      <c r="V45" s="13"/>
      <c r="W45" s="2"/>
      <c r="X45" s="14"/>
      <c r="Y45" s="2">
        <v>0.04</v>
      </c>
      <c r="Z45" s="2">
        <v>0.28999999999999998</v>
      </c>
      <c r="AA45" s="2">
        <f t="shared" si="31"/>
        <v>1.1599999999999999E-2</v>
      </c>
      <c r="AB45" s="2"/>
      <c r="AC45" s="2"/>
      <c r="AD45" s="2"/>
      <c r="AE45" s="13">
        <v>5.0000000000000001E-3</v>
      </c>
      <c r="AF45" s="2">
        <v>0.02</v>
      </c>
      <c r="AG45" s="16">
        <f t="shared" si="32"/>
        <v>1E-4</v>
      </c>
      <c r="AH45" s="13"/>
      <c r="AI45" s="2"/>
      <c r="AJ45" s="14"/>
      <c r="AK45" s="2"/>
      <c r="AL45" s="2"/>
      <c r="AM45" s="2"/>
      <c r="AN45" s="2">
        <v>1.4999999999999999E-2</v>
      </c>
      <c r="AO45" s="2">
        <v>0.26</v>
      </c>
      <c r="AP45" s="2">
        <f t="shared" si="33"/>
        <v>3.8999999999999998E-3</v>
      </c>
      <c r="AQ45" s="1">
        <f t="shared" si="34"/>
        <v>0.17533109714720063</v>
      </c>
      <c r="AR45" s="9">
        <f t="shared" si="35"/>
        <v>136.875</v>
      </c>
      <c r="AS45" s="1">
        <f t="shared" si="36"/>
        <v>0.24</v>
      </c>
      <c r="AT45" s="1">
        <f t="shared" si="37"/>
        <v>1166.6666666666667</v>
      </c>
      <c r="AU45" s="1">
        <f t="shared" si="38"/>
        <v>45021080.797715314</v>
      </c>
    </row>
    <row r="46" spans="1:48" x14ac:dyDescent="0.15">
      <c r="C46" s="7">
        <v>4</v>
      </c>
      <c r="D46" s="7">
        <f t="shared" si="39"/>
        <v>15.6022655367249</v>
      </c>
      <c r="E46" s="10">
        <f t="shared" si="40"/>
        <v>14.6807623787927</v>
      </c>
      <c r="F46" s="7" t="s">
        <v>83</v>
      </c>
      <c r="G46" s="1">
        <v>5</v>
      </c>
      <c r="H46" s="9">
        <f t="shared" si="20"/>
        <v>15.6022655367249</v>
      </c>
      <c r="I46" s="9">
        <f t="shared" si="21"/>
        <v>288.75226553672485</v>
      </c>
      <c r="J46" s="9">
        <f t="shared" si="22"/>
        <v>0.1195908038632985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172.7047930163946</v>
      </c>
      <c r="O46" s="9">
        <f t="shared" si="41"/>
        <v>67.945975948231364</v>
      </c>
      <c r="P46" s="9">
        <f t="shared" si="25"/>
        <v>8.1257138829253339</v>
      </c>
      <c r="Q46" s="12">
        <f t="shared" si="26"/>
        <v>1.9501713319020801</v>
      </c>
      <c r="R46" s="9">
        <f t="shared" si="27"/>
        <v>14.125500000000001</v>
      </c>
      <c r="S46" s="13">
        <f t="shared" si="28"/>
        <v>0.13806033994563591</v>
      </c>
      <c r="T46" s="2">
        <f t="shared" si="29"/>
        <v>0.43</v>
      </c>
      <c r="U46" s="14">
        <f t="shared" si="30"/>
        <v>5.9365946176623441E-2</v>
      </c>
      <c r="V46" s="13"/>
      <c r="W46" s="2"/>
      <c r="X46" s="14"/>
      <c r="Y46" s="2">
        <v>0.05</v>
      </c>
      <c r="Z46" s="2">
        <v>0.28999999999999998</v>
      </c>
      <c r="AA46" s="2">
        <f t="shared" si="31"/>
        <v>1.4499999999999999E-2</v>
      </c>
      <c r="AB46" s="2"/>
      <c r="AC46" s="2"/>
      <c r="AD46" s="2"/>
      <c r="AE46" s="13">
        <v>0.01</v>
      </c>
      <c r="AF46" s="2">
        <v>0.02</v>
      </c>
      <c r="AG46" s="16">
        <f t="shared" si="32"/>
        <v>2.0000000000000001E-4</v>
      </c>
      <c r="AH46" s="13"/>
      <c r="AI46" s="2"/>
      <c r="AJ46" s="14"/>
      <c r="AL46" s="2"/>
      <c r="AM46" s="2"/>
      <c r="AN46" s="2">
        <v>0.02</v>
      </c>
      <c r="AO46" s="2">
        <v>0.26</v>
      </c>
      <c r="AP46" s="2">
        <f t="shared" si="33"/>
        <v>5.2000000000000006E-3</v>
      </c>
      <c r="AQ46" s="1">
        <f t="shared" si="34"/>
        <v>7.9265946176623442E-2</v>
      </c>
      <c r="AR46" s="9">
        <f t="shared" si="35"/>
        <v>136.875</v>
      </c>
      <c r="AS46" s="1">
        <f t="shared" si="36"/>
        <v>0.24</v>
      </c>
      <c r="AT46" s="1">
        <f t="shared" si="37"/>
        <v>1166.6666666666667</v>
      </c>
      <c r="AU46" s="1">
        <f t="shared" si="38"/>
        <v>20353711.494367927</v>
      </c>
    </row>
    <row r="47" spans="1:48" x14ac:dyDescent="0.15">
      <c r="C47" s="7">
        <v>5</v>
      </c>
      <c r="D47" s="7">
        <f t="shared" si="39"/>
        <v>17.174921143875199</v>
      </c>
      <c r="E47" s="10">
        <f t="shared" si="40"/>
        <v>15.6022655367249</v>
      </c>
      <c r="F47" s="7" t="s">
        <v>85</v>
      </c>
      <c r="G47" s="1">
        <v>6</v>
      </c>
      <c r="H47" s="9">
        <f t="shared" si="20"/>
        <v>17.174921143875199</v>
      </c>
      <c r="I47" s="9">
        <f t="shared" si="21"/>
        <v>290.3249211438752</v>
      </c>
      <c r="J47" s="9">
        <f t="shared" si="22"/>
        <v>0.14355731436961333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118.67651206530603</v>
      </c>
      <c r="P47" s="9">
        <f t="shared" si="25"/>
        <v>17.036881350848347</v>
      </c>
      <c r="Q47" s="12">
        <f t="shared" si="26"/>
        <v>4.0888515242036032</v>
      </c>
      <c r="R47" s="9">
        <f t="shared" si="27"/>
        <v>14.125500000000001</v>
      </c>
      <c r="S47" s="13">
        <f t="shared" si="28"/>
        <v>0.28946596751998888</v>
      </c>
      <c r="T47" s="2">
        <f t="shared" si="29"/>
        <v>0.43</v>
      </c>
      <c r="U47" s="14">
        <f t="shared" si="30"/>
        <v>0.12447036603359521</v>
      </c>
      <c r="V47" s="13"/>
      <c r="W47" s="2"/>
      <c r="X47" s="14"/>
      <c r="Y47" s="2">
        <v>0.05</v>
      </c>
      <c r="Z47" s="2">
        <v>0.28999999999999998</v>
      </c>
      <c r="AA47" s="2">
        <f t="shared" si="31"/>
        <v>1.4499999999999999E-2</v>
      </c>
      <c r="AB47" s="2"/>
      <c r="AC47" s="2"/>
      <c r="AD47" s="2"/>
      <c r="AE47" s="13">
        <v>0.01</v>
      </c>
      <c r="AF47" s="2">
        <v>0.02</v>
      </c>
      <c r="AG47" s="16">
        <f t="shared" si="32"/>
        <v>2.0000000000000001E-4</v>
      </c>
      <c r="AH47" s="13"/>
      <c r="AI47" s="2"/>
      <c r="AJ47" s="14"/>
      <c r="AK47" s="2"/>
      <c r="AL47" s="2"/>
      <c r="AM47" s="2"/>
      <c r="AN47" s="2">
        <v>0.02</v>
      </c>
      <c r="AO47" s="2">
        <v>0.26</v>
      </c>
      <c r="AP47" s="2">
        <f t="shared" si="33"/>
        <v>5.2000000000000006E-3</v>
      </c>
      <c r="AQ47" s="1">
        <f t="shared" si="34"/>
        <v>0.14437036603359521</v>
      </c>
      <c r="AR47" s="9">
        <f t="shared" si="35"/>
        <v>136.875</v>
      </c>
      <c r="AS47" s="1">
        <f t="shared" si="36"/>
        <v>0.24</v>
      </c>
      <c r="AT47" s="1">
        <f t="shared" si="37"/>
        <v>1166.6666666666667</v>
      </c>
      <c r="AU47" s="1">
        <f t="shared" si="38"/>
        <v>37071061.664191492</v>
      </c>
    </row>
    <row r="48" spans="1:48" x14ac:dyDescent="0.15">
      <c r="C48" s="7">
        <v>6</v>
      </c>
      <c r="D48" s="7">
        <f t="shared" si="39"/>
        <v>23.301327304564701</v>
      </c>
      <c r="E48" s="10">
        <f t="shared" si="40"/>
        <v>17.174921143875199</v>
      </c>
      <c r="F48" s="7" t="s">
        <v>83</v>
      </c>
      <c r="G48" s="1">
        <v>7</v>
      </c>
      <c r="H48" s="9">
        <f t="shared" si="20"/>
        <v>23.301327304564701</v>
      </c>
      <c r="I48" s="9">
        <f t="shared" si="21"/>
        <v>296.4513273045647</v>
      </c>
      <c r="J48" s="9">
        <f t="shared" si="22"/>
        <v>0.28709555512620766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160.49588071445768</v>
      </c>
      <c r="P48" s="9">
        <f t="shared" si="25"/>
        <v>46.077653969186834</v>
      </c>
      <c r="Q48" s="12">
        <f t="shared" si="26"/>
        <v>11.058636952604839</v>
      </c>
      <c r="R48" s="9">
        <f t="shared" si="27"/>
        <v>14.125500000000001</v>
      </c>
      <c r="S48" s="13">
        <f t="shared" si="28"/>
        <v>0.78288463789634621</v>
      </c>
      <c r="T48" s="2">
        <f t="shared" si="29"/>
        <v>0.43</v>
      </c>
      <c r="U48" s="14">
        <f t="shared" si="30"/>
        <v>0.33664039429542886</v>
      </c>
      <c r="V48" s="13"/>
      <c r="W48" s="2"/>
      <c r="X48" s="14"/>
      <c r="Y48" s="2">
        <v>0.05</v>
      </c>
      <c r="Z48" s="2">
        <v>0.28999999999999998</v>
      </c>
      <c r="AA48" s="2">
        <f t="shared" si="31"/>
        <v>1.4499999999999999E-2</v>
      </c>
      <c r="AB48" s="2"/>
      <c r="AC48" s="2"/>
      <c r="AD48" s="2"/>
      <c r="AE48" s="13">
        <v>0.01</v>
      </c>
      <c r="AF48" s="2">
        <v>0.02</v>
      </c>
      <c r="AG48" s="16">
        <f t="shared" si="32"/>
        <v>2.0000000000000001E-4</v>
      </c>
      <c r="AH48" s="13"/>
      <c r="AI48" s="2"/>
      <c r="AJ48" s="14"/>
      <c r="AL48" s="2"/>
      <c r="AM48" s="2"/>
      <c r="AN48" s="2">
        <v>0.02</v>
      </c>
      <c r="AO48" s="2">
        <v>0.26</v>
      </c>
      <c r="AP48" s="2">
        <f t="shared" si="33"/>
        <v>5.2000000000000006E-3</v>
      </c>
      <c r="AQ48" s="1">
        <f t="shared" si="34"/>
        <v>0.35654039429542883</v>
      </c>
      <c r="AR48" s="9">
        <f t="shared" si="35"/>
        <v>136.875</v>
      </c>
      <c r="AS48" s="1">
        <f t="shared" si="36"/>
        <v>0.24</v>
      </c>
      <c r="AT48" s="1">
        <f t="shared" si="37"/>
        <v>1166.6666666666667</v>
      </c>
      <c r="AU48" s="1">
        <f t="shared" si="38"/>
        <v>91551551.096194476</v>
      </c>
    </row>
    <row r="49" spans="1:48" x14ac:dyDescent="0.15">
      <c r="C49" s="7">
        <v>7</v>
      </c>
      <c r="D49" s="7">
        <f t="shared" si="39"/>
        <v>25.870435994098202</v>
      </c>
      <c r="E49" s="10">
        <f t="shared" si="40"/>
        <v>23.301327304564701</v>
      </c>
      <c r="F49" s="7" t="s">
        <v>83</v>
      </c>
      <c r="G49" s="1">
        <v>8</v>
      </c>
      <c r="H49" s="9">
        <f t="shared" si="20"/>
        <v>25.870435994098202</v>
      </c>
      <c r="I49" s="9">
        <f t="shared" si="21"/>
        <v>299.02043599409819</v>
      </c>
      <c r="J49" s="9">
        <f t="shared" si="22"/>
        <v>0.38069808542160882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173.27447674527087</v>
      </c>
      <c r="P49" s="9">
        <f t="shared" si="25"/>
        <v>65.965261549355702</v>
      </c>
      <c r="Q49" s="12">
        <f t="shared" si="26"/>
        <v>15.831662771845368</v>
      </c>
      <c r="R49" s="9">
        <f t="shared" si="27"/>
        <v>14.125500000000001</v>
      </c>
      <c r="S49" s="13">
        <f t="shared" si="28"/>
        <v>1.120786009121473</v>
      </c>
      <c r="T49" s="2">
        <f t="shared" si="29"/>
        <v>0.43</v>
      </c>
      <c r="U49" s="14">
        <f t="shared" si="30"/>
        <v>0.48193798392223336</v>
      </c>
      <c r="V49" s="13"/>
      <c r="W49" s="2"/>
      <c r="X49" s="14"/>
      <c r="Y49" s="2">
        <v>0.05</v>
      </c>
      <c r="Z49" s="2">
        <v>0.28999999999999998</v>
      </c>
      <c r="AA49" s="2">
        <f t="shared" si="31"/>
        <v>1.4499999999999999E-2</v>
      </c>
      <c r="AB49" s="2"/>
      <c r="AC49" s="2"/>
      <c r="AD49" s="2"/>
      <c r="AE49" s="13">
        <v>0.01</v>
      </c>
      <c r="AF49" s="2">
        <v>0.02</v>
      </c>
      <c r="AG49" s="16">
        <f t="shared" si="32"/>
        <v>2.0000000000000001E-4</v>
      </c>
      <c r="AH49" s="13"/>
      <c r="AI49" s="2"/>
      <c r="AJ49" s="14"/>
      <c r="AK49" s="2"/>
      <c r="AL49" s="2"/>
      <c r="AM49" s="2"/>
      <c r="AN49" s="2">
        <v>0.02</v>
      </c>
      <c r="AO49" s="2">
        <v>0.26</v>
      </c>
      <c r="AP49" s="2">
        <f t="shared" si="33"/>
        <v>5.2000000000000006E-3</v>
      </c>
      <c r="AQ49" s="1">
        <f t="shared" si="34"/>
        <v>0.50183798392223333</v>
      </c>
      <c r="AR49" s="9">
        <f t="shared" si="35"/>
        <v>136.875</v>
      </c>
      <c r="AS49" s="1">
        <f t="shared" si="36"/>
        <v>0.24</v>
      </c>
      <c r="AT49" s="1">
        <f t="shared" si="37"/>
        <v>1166.6666666666667</v>
      </c>
      <c r="AU49" s="1">
        <f t="shared" si="38"/>
        <v>128860702.91659127</v>
      </c>
    </row>
    <row r="50" spans="1:48" x14ac:dyDescent="0.15">
      <c r="C50" s="7">
        <v>8</v>
      </c>
      <c r="D50" s="7">
        <f t="shared" si="39"/>
        <v>26.936506229642301</v>
      </c>
      <c r="E50" s="10">
        <f t="shared" si="40"/>
        <v>25.870435994098202</v>
      </c>
      <c r="F50" s="7" t="s">
        <v>83</v>
      </c>
      <c r="G50" s="1">
        <v>9</v>
      </c>
      <c r="H50" s="9">
        <f t="shared" si="20"/>
        <v>26.936506229642301</v>
      </c>
      <c r="I50" s="9">
        <f t="shared" si="21"/>
        <v>300.08650622964228</v>
      </c>
      <c r="J50" s="9">
        <f t="shared" si="22"/>
        <v>0.42738513384901478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166.16546519591515</v>
      </c>
      <c r="P50" s="9">
        <f t="shared" si="25"/>
        <v>71.016649583840007</v>
      </c>
      <c r="Q50" s="12">
        <f t="shared" si="26"/>
        <v>17.043995900121601</v>
      </c>
      <c r="R50" s="9">
        <f t="shared" si="27"/>
        <v>14.125500000000001</v>
      </c>
      <c r="S50" s="13">
        <f t="shared" si="28"/>
        <v>1.2066118650753319</v>
      </c>
      <c r="T50" s="2">
        <f t="shared" si="29"/>
        <v>0.43</v>
      </c>
      <c r="U50" s="14">
        <f t="shared" si="30"/>
        <v>0.5188431019823927</v>
      </c>
      <c r="V50" s="13"/>
      <c r="W50" s="2"/>
      <c r="X50" s="14"/>
      <c r="Y50" s="2">
        <v>0.05</v>
      </c>
      <c r="Z50" s="2">
        <v>0.28999999999999998</v>
      </c>
      <c r="AA50" s="2">
        <f t="shared" si="31"/>
        <v>1.4499999999999999E-2</v>
      </c>
      <c r="AB50" s="2"/>
      <c r="AC50" s="2"/>
      <c r="AD50" s="2"/>
      <c r="AE50" s="13">
        <v>0.01</v>
      </c>
      <c r="AF50" s="2">
        <v>0.02</v>
      </c>
      <c r="AG50" s="16">
        <f t="shared" si="32"/>
        <v>2.0000000000000001E-4</v>
      </c>
      <c r="AH50" s="13"/>
      <c r="AI50" s="2"/>
      <c r="AJ50" s="14"/>
      <c r="AL50" s="2"/>
      <c r="AM50" s="2"/>
      <c r="AN50" s="2">
        <v>0.02</v>
      </c>
      <c r="AO50" s="2">
        <v>0.26</v>
      </c>
      <c r="AP50" s="2">
        <f t="shared" si="33"/>
        <v>5.2000000000000006E-3</v>
      </c>
      <c r="AQ50" s="1">
        <f t="shared" si="34"/>
        <v>0.53874310198239272</v>
      </c>
      <c r="AR50" s="9">
        <f t="shared" si="35"/>
        <v>136.875</v>
      </c>
      <c r="AS50" s="1">
        <f t="shared" si="36"/>
        <v>0.24</v>
      </c>
      <c r="AT50" s="1">
        <f t="shared" si="37"/>
        <v>1166.6666666666667</v>
      </c>
      <c r="AU50" s="1">
        <f t="shared" si="38"/>
        <v>138337106.86928385</v>
      </c>
    </row>
    <row r="51" spans="1:48" x14ac:dyDescent="0.15">
      <c r="C51" s="7">
        <v>9</v>
      </c>
      <c r="D51" s="7">
        <f t="shared" si="39"/>
        <v>25.1205004284386</v>
      </c>
      <c r="E51" s="10">
        <f t="shared" si="40"/>
        <v>26.936506229642301</v>
      </c>
      <c r="F51" s="7" t="s">
        <v>83</v>
      </c>
      <c r="G51" s="1">
        <v>10</v>
      </c>
      <c r="H51" s="9">
        <f t="shared" si="20"/>
        <v>25.1205004284386</v>
      </c>
      <c r="I51" s="9">
        <f t="shared" si="21"/>
        <v>298.2705004284386</v>
      </c>
      <c r="J51" s="9">
        <f t="shared" si="22"/>
        <v>0.35077182017134301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154.00506561207513</v>
      </c>
      <c r="P51" s="9">
        <f t="shared" si="25"/>
        <v>54.020637180354697</v>
      </c>
      <c r="Q51" s="12">
        <f t="shared" si="26"/>
        <v>12.964952923285127</v>
      </c>
      <c r="R51" s="9">
        <f t="shared" si="27"/>
        <v>14.125500000000001</v>
      </c>
      <c r="S51" s="13">
        <f t="shared" si="28"/>
        <v>0.91784028340838386</v>
      </c>
      <c r="T51" s="2">
        <f t="shared" si="29"/>
        <v>0.43</v>
      </c>
      <c r="U51" s="14">
        <f t="shared" si="30"/>
        <v>0.39467132186560505</v>
      </c>
      <c r="V51" s="13"/>
      <c r="W51" s="2"/>
      <c r="X51" s="14"/>
      <c r="Y51" s="2">
        <v>0.05</v>
      </c>
      <c r="Z51" s="2">
        <v>0.28999999999999998</v>
      </c>
      <c r="AA51" s="2">
        <f t="shared" si="31"/>
        <v>1.4499999999999999E-2</v>
      </c>
      <c r="AB51" s="2"/>
      <c r="AC51" s="2"/>
      <c r="AD51" s="2"/>
      <c r="AE51" s="13">
        <v>0.01</v>
      </c>
      <c r="AF51" s="2">
        <v>0.02</v>
      </c>
      <c r="AG51" s="16">
        <f t="shared" si="32"/>
        <v>2.0000000000000001E-4</v>
      </c>
      <c r="AH51" s="13"/>
      <c r="AI51" s="2"/>
      <c r="AJ51" s="14"/>
      <c r="AK51" s="2"/>
      <c r="AL51" s="2"/>
      <c r="AM51" s="2"/>
      <c r="AN51" s="2">
        <v>0.02</v>
      </c>
      <c r="AO51" s="2">
        <v>0.26</v>
      </c>
      <c r="AP51" s="2">
        <f t="shared" si="33"/>
        <v>5.2000000000000006E-3</v>
      </c>
      <c r="AQ51" s="1">
        <f t="shared" si="34"/>
        <v>0.41457132186560502</v>
      </c>
      <c r="AR51" s="9">
        <f t="shared" si="35"/>
        <v>136.875</v>
      </c>
      <c r="AS51" s="1">
        <f t="shared" si="36"/>
        <v>0.24</v>
      </c>
      <c r="AT51" s="1">
        <f t="shared" si="37"/>
        <v>1166.6666666666667</v>
      </c>
      <c r="AU51" s="1">
        <f t="shared" si="38"/>
        <v>106452587.60034539</v>
      </c>
    </row>
    <row r="52" spans="1:48" x14ac:dyDescent="0.15">
      <c r="C52" s="7">
        <v>10</v>
      </c>
      <c r="D52" s="7">
        <f t="shared" si="39"/>
        <v>22.730929111990701</v>
      </c>
      <c r="E52" s="10">
        <f t="shared" si="40"/>
        <v>25.1205004284386</v>
      </c>
      <c r="F52" s="7" t="s">
        <v>83</v>
      </c>
      <c r="G52" s="1">
        <v>11</v>
      </c>
      <c r="H52" s="9">
        <f t="shared" si="20"/>
        <v>22.730929111990701</v>
      </c>
      <c r="I52" s="9">
        <f t="shared" si="21"/>
        <v>295.88092911199067</v>
      </c>
      <c r="J52" s="9">
        <f t="shared" si="22"/>
        <v>0.26948093294168429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94.985207010134417</v>
      </c>
      <c r="O52" s="9">
        <f t="shared" si="41"/>
        <v>63.855471421586032</v>
      </c>
      <c r="P52" s="9">
        <f t="shared" si="25"/>
        <v>17.207832012120065</v>
      </c>
      <c r="Q52" s="12">
        <f t="shared" si="26"/>
        <v>4.1298796829088156</v>
      </c>
      <c r="R52" s="9">
        <f t="shared" si="27"/>
        <v>14.125500000000001</v>
      </c>
      <c r="S52" s="13">
        <f t="shared" si="28"/>
        <v>0.29237051310812467</v>
      </c>
      <c r="T52" s="2">
        <f t="shared" si="29"/>
        <v>0.43</v>
      </c>
      <c r="U52" s="14">
        <f t="shared" si="30"/>
        <v>0.1257193206364936</v>
      </c>
      <c r="V52" s="13"/>
      <c r="W52" s="2"/>
      <c r="X52" s="14"/>
      <c r="Y52" s="2">
        <v>0.05</v>
      </c>
      <c r="Z52" s="2">
        <v>0.28999999999999998</v>
      </c>
      <c r="AA52" s="2">
        <f t="shared" si="31"/>
        <v>1.4499999999999999E-2</v>
      </c>
      <c r="AB52" s="2"/>
      <c r="AC52" s="2"/>
      <c r="AD52" s="2"/>
      <c r="AE52" s="13">
        <v>0.01</v>
      </c>
      <c r="AF52" s="2">
        <v>0.02</v>
      </c>
      <c r="AG52" s="16">
        <f t="shared" si="32"/>
        <v>2.0000000000000001E-4</v>
      </c>
      <c r="AH52" s="13"/>
      <c r="AI52" s="2"/>
      <c r="AJ52" s="14"/>
      <c r="AL52" s="2"/>
      <c r="AM52" s="2"/>
      <c r="AN52" s="2">
        <v>0.02</v>
      </c>
      <c r="AO52" s="2">
        <v>0.26</v>
      </c>
      <c r="AP52" s="2">
        <f t="shared" si="33"/>
        <v>5.2000000000000006E-3</v>
      </c>
      <c r="AQ52" s="1">
        <f t="shared" si="34"/>
        <v>0.1456193206364936</v>
      </c>
      <c r="AR52" s="9">
        <f t="shared" si="35"/>
        <v>136.875</v>
      </c>
      <c r="AS52" s="1">
        <f t="shared" si="36"/>
        <v>0.24</v>
      </c>
      <c r="AT52" s="1">
        <f t="shared" si="37"/>
        <v>1166.6666666666667</v>
      </c>
      <c r="AU52" s="1">
        <f t="shared" si="38"/>
        <v>37391765.104737237</v>
      </c>
    </row>
    <row r="53" spans="1:48" x14ac:dyDescent="0.15">
      <c r="C53" s="7">
        <v>11</v>
      </c>
      <c r="D53" s="7">
        <f t="shared" si="39"/>
        <v>19.318821913570002</v>
      </c>
      <c r="E53" s="10">
        <f t="shared" si="40"/>
        <v>22.730929111990701</v>
      </c>
      <c r="F53" s="7" t="s">
        <v>85</v>
      </c>
      <c r="G53" s="1">
        <v>12</v>
      </c>
      <c r="H53" s="9">
        <f t="shared" si="20"/>
        <v>19.318821913570002</v>
      </c>
      <c r="I53" s="9">
        <f t="shared" si="21"/>
        <v>292.46882191356997</v>
      </c>
      <c r="J53" s="9">
        <f t="shared" si="22"/>
        <v>0.18356643137889983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105.50388940946597</v>
      </c>
      <c r="P53" s="9">
        <f t="shared" si="25"/>
        <v>19.366972475489771</v>
      </c>
      <c r="Q53" s="12">
        <f t="shared" si="26"/>
        <v>4.6480733941175449</v>
      </c>
      <c r="R53" s="9">
        <f t="shared" si="27"/>
        <v>14.125500000000001</v>
      </c>
      <c r="S53" s="13">
        <f t="shared" si="28"/>
        <v>0.32905549496425224</v>
      </c>
      <c r="T53" s="2">
        <f t="shared" si="29"/>
        <v>0.43</v>
      </c>
      <c r="U53" s="14">
        <f t="shared" si="30"/>
        <v>0.14149386283462845</v>
      </c>
      <c r="V53" s="13"/>
      <c r="W53" s="2"/>
      <c r="X53" s="14"/>
      <c r="Y53" s="2">
        <v>0.05</v>
      </c>
      <c r="Z53" s="2">
        <v>0.28999999999999998</v>
      </c>
      <c r="AA53" s="2">
        <f t="shared" si="31"/>
        <v>1.4499999999999999E-2</v>
      </c>
      <c r="AB53" s="2"/>
      <c r="AC53" s="2"/>
      <c r="AD53" s="2"/>
      <c r="AE53" s="13">
        <v>0.01</v>
      </c>
      <c r="AF53" s="2">
        <v>0.02</v>
      </c>
      <c r="AG53" s="16">
        <f t="shared" si="32"/>
        <v>2.0000000000000001E-4</v>
      </c>
      <c r="AH53" s="13"/>
      <c r="AI53" s="2"/>
      <c r="AJ53" s="14"/>
      <c r="AK53" s="2"/>
      <c r="AL53" s="2"/>
      <c r="AM53" s="2"/>
      <c r="AN53" s="2">
        <v>0.02</v>
      </c>
      <c r="AO53" s="2">
        <v>0.26</v>
      </c>
      <c r="AP53" s="2">
        <f t="shared" si="33"/>
        <v>5.2000000000000006E-3</v>
      </c>
      <c r="AQ53" s="1">
        <f t="shared" si="34"/>
        <v>0.16139386283462845</v>
      </c>
      <c r="AR53" s="9">
        <f t="shared" si="35"/>
        <v>136.875</v>
      </c>
      <c r="AS53" s="1">
        <f t="shared" si="36"/>
        <v>0.24</v>
      </c>
      <c r="AT53" s="1">
        <f t="shared" si="37"/>
        <v>1166.6666666666667</v>
      </c>
      <c r="AU53" s="1">
        <f t="shared" si="38"/>
        <v>41442312.614018805</v>
      </c>
      <c r="AV53" s="1">
        <f>SUM(AU42:AU53)</f>
        <v>718094497.78209221</v>
      </c>
    </row>
    <row r="54" spans="1:48" x14ac:dyDescent="0.15">
      <c r="C54" s="7">
        <v>12</v>
      </c>
      <c r="D54" s="7">
        <f t="shared" si="39"/>
        <v>16.646068557303099</v>
      </c>
      <c r="E54" s="10">
        <f t="shared" si="40"/>
        <v>19.318821913570002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15.8823808970968</v>
      </c>
      <c r="E58" s="7"/>
      <c r="F58" s="7"/>
      <c r="G58" s="1">
        <v>1</v>
      </c>
      <c r="H58" s="9">
        <f t="shared" ref="H58:H69" si="42">E59</f>
        <v>15.8823808970968</v>
      </c>
      <c r="I58" s="9">
        <f t="shared" ref="I58:I69" si="43">H58+273.15</f>
        <v>289.0323808970968</v>
      </c>
      <c r="J58" s="9">
        <f t="shared" ref="J58:J69" si="44">EXP(($C$15*(I58-$C$13))/($C$16*I58*$C$13))</f>
        <v>0.1235635814318374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1.2327526640849646E-2</v>
      </c>
      <c r="Q58" s="12">
        <f t="shared" ref="Q58:Q69" si="48">P58*$B$60</f>
        <v>2.3422300617614326E-3</v>
      </c>
      <c r="R58" s="9">
        <f t="shared" ref="R58:R69" si="49">L58*$B$60</f>
        <v>1.8955666666666669E-2</v>
      </c>
      <c r="S58" s="13">
        <f t="shared" ref="S58:S69" si="50">Q58/R58</f>
        <v>0.12356358143183739</v>
      </c>
      <c r="T58" s="2">
        <f t="shared" ref="T58:T69" si="51">$B$59/100</f>
        <v>0.01</v>
      </c>
      <c r="U58" s="14">
        <f t="shared" ref="U58:U69" si="52">S58*T58</f>
        <v>1.2356358143183739E-3</v>
      </c>
      <c r="V58" s="13"/>
      <c r="W58" s="2"/>
      <c r="X58" s="14"/>
      <c r="Y58" s="2">
        <v>0.04</v>
      </c>
      <c r="Z58" s="2">
        <v>0.21</v>
      </c>
      <c r="AA58" s="2">
        <f t="shared" ref="AA58:AA69" si="53">Y58*Z58</f>
        <v>8.3999999999999995E-3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1.4999999999999999E-2</v>
      </c>
      <c r="AO58" s="2">
        <v>0.78</v>
      </c>
      <c r="AP58" s="2">
        <f t="shared" ref="AP58:AP69" si="54">AO58*AN58</f>
        <v>1.17E-2</v>
      </c>
      <c r="AQ58" s="1">
        <f t="shared" ref="AQ58:AQ69" si="55">(AP58+AM58+AD58+AA58+U58+X58+AG58+AJ58)</f>
        <v>2.1335635814318375E-2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1096.6666666666667</v>
      </c>
      <c r="AU58" s="1">
        <f t="shared" ref="AU58:AU69" si="59">AT58*10000*AS58*0.67*AR58*AQ58</f>
        <v>297162.56517380249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13.086357125689901</v>
      </c>
      <c r="E59" s="10">
        <f t="shared" ref="E59:E70" si="61">D58</f>
        <v>15.8823808970968</v>
      </c>
      <c r="F59" s="7" t="s">
        <v>83</v>
      </c>
      <c r="G59" s="1">
        <v>2</v>
      </c>
      <c r="H59" s="9">
        <f t="shared" si="42"/>
        <v>13.086357125689901</v>
      </c>
      <c r="I59" s="9">
        <f t="shared" si="43"/>
        <v>286.23635712568989</v>
      </c>
      <c r="J59" s="9">
        <f t="shared" si="44"/>
        <v>8.8915643875194503E-2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0.18720580669248368</v>
      </c>
      <c r="P59" s="9">
        <f t="shared" si="47"/>
        <v>1.6645524839237383E-2</v>
      </c>
      <c r="Q59" s="12">
        <f t="shared" si="48"/>
        <v>3.1626497194551027E-3</v>
      </c>
      <c r="R59" s="9">
        <f t="shared" si="49"/>
        <v>1.8955666666666669E-2</v>
      </c>
      <c r="S59" s="13">
        <f t="shared" si="50"/>
        <v>0.16684455234785212</v>
      </c>
      <c r="T59" s="2">
        <f t="shared" si="51"/>
        <v>0.01</v>
      </c>
      <c r="U59" s="14">
        <f t="shared" si="52"/>
        <v>1.6684455234785211E-3</v>
      </c>
      <c r="V59" s="13"/>
      <c r="W59" s="2"/>
      <c r="X59" s="14"/>
      <c r="Y59" s="2">
        <v>0.04</v>
      </c>
      <c r="Z59" s="2">
        <v>0.21</v>
      </c>
      <c r="AA59" s="2">
        <f t="shared" si="53"/>
        <v>8.3999999999999995E-3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1.4999999999999999E-2</v>
      </c>
      <c r="AO59" s="2">
        <v>0.78</v>
      </c>
      <c r="AP59" s="2">
        <f t="shared" si="54"/>
        <v>1.17E-2</v>
      </c>
      <c r="AQ59" s="1">
        <f t="shared" si="55"/>
        <v>2.1768445523478522E-2</v>
      </c>
      <c r="AR59" s="9">
        <f t="shared" si="56"/>
        <v>9.9766666666666666</v>
      </c>
      <c r="AS59" s="1">
        <f t="shared" si="57"/>
        <v>0.19</v>
      </c>
      <c r="AT59" s="1">
        <f t="shared" si="58"/>
        <v>1096.6666666666667</v>
      </c>
      <c r="AU59" s="1">
        <f t="shared" si="59"/>
        <v>303190.73534531635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13.3753817585142</v>
      </c>
      <c r="E60" s="10">
        <f t="shared" si="61"/>
        <v>13.086357125689901</v>
      </c>
      <c r="F60" s="7" t="s">
        <v>83</v>
      </c>
      <c r="G60" s="1">
        <v>3</v>
      </c>
      <c r="H60" s="9">
        <f t="shared" si="42"/>
        <v>13.3753817585142</v>
      </c>
      <c r="I60" s="9">
        <f t="shared" si="43"/>
        <v>286.52538175851419</v>
      </c>
      <c r="J60" s="9">
        <f t="shared" si="44"/>
        <v>9.2019583410763439E-2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0.27032694851991296</v>
      </c>
      <c r="P60" s="9">
        <f t="shared" si="47"/>
        <v>2.4875373187505285E-2</v>
      </c>
      <c r="Q60" s="12">
        <f t="shared" si="48"/>
        <v>4.7263209056260039E-3</v>
      </c>
      <c r="R60" s="9">
        <f t="shared" si="49"/>
        <v>1.8955666666666669E-2</v>
      </c>
      <c r="S60" s="13">
        <f t="shared" si="50"/>
        <v>0.24933551474278598</v>
      </c>
      <c r="T60" s="2">
        <f t="shared" si="51"/>
        <v>0.01</v>
      </c>
      <c r="U60" s="14">
        <f t="shared" si="52"/>
        <v>2.4933551474278599E-3</v>
      </c>
      <c r="V60" s="13"/>
      <c r="W60" s="2"/>
      <c r="X60" s="14"/>
      <c r="Y60" s="2">
        <v>0.04</v>
      </c>
      <c r="Z60" s="2">
        <v>0.21</v>
      </c>
      <c r="AA60" s="2">
        <f t="shared" si="53"/>
        <v>8.3999999999999995E-3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1.4999999999999999E-2</v>
      </c>
      <c r="AO60" s="2">
        <v>0.78</v>
      </c>
      <c r="AP60" s="2">
        <f t="shared" si="54"/>
        <v>1.17E-2</v>
      </c>
      <c r="AQ60" s="1">
        <f t="shared" si="55"/>
        <v>2.2593355147427861E-2</v>
      </c>
      <c r="AR60" s="9">
        <f t="shared" si="56"/>
        <v>9.9766666666666666</v>
      </c>
      <c r="AS60" s="1">
        <f t="shared" si="57"/>
        <v>0.19</v>
      </c>
      <c r="AT60" s="1">
        <f t="shared" si="58"/>
        <v>1096.6666666666667</v>
      </c>
      <c r="AU60" s="1">
        <f t="shared" si="59"/>
        <v>314680.06999757141</v>
      </c>
    </row>
    <row r="61" spans="1:48" x14ac:dyDescent="0.15">
      <c r="C61" s="7">
        <v>3</v>
      </c>
      <c r="D61" s="7">
        <f t="shared" si="60"/>
        <v>14.6807623787927</v>
      </c>
      <c r="E61" s="10">
        <f t="shared" si="61"/>
        <v>13.3753817585142</v>
      </c>
      <c r="F61" s="7" t="s">
        <v>83</v>
      </c>
      <c r="G61" s="1">
        <v>4</v>
      </c>
      <c r="H61" s="9">
        <f t="shared" si="42"/>
        <v>14.6807623787927</v>
      </c>
      <c r="I61" s="9">
        <f t="shared" si="43"/>
        <v>287.83076237879266</v>
      </c>
      <c r="J61" s="9">
        <f t="shared" si="44"/>
        <v>0.10735264386569839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0.34521824199907436</v>
      </c>
      <c r="P61" s="9">
        <f t="shared" si="47"/>
        <v>3.7060090989269108E-2</v>
      </c>
      <c r="Q61" s="12">
        <f t="shared" si="48"/>
        <v>7.041417287961131E-3</v>
      </c>
      <c r="R61" s="9">
        <f t="shared" si="49"/>
        <v>1.8955666666666669E-2</v>
      </c>
      <c r="S61" s="13">
        <f t="shared" si="50"/>
        <v>0.37146766778418749</v>
      </c>
      <c r="T61" s="2">
        <f t="shared" si="51"/>
        <v>0.01</v>
      </c>
      <c r="U61" s="14">
        <f t="shared" si="52"/>
        <v>3.7146766778418752E-3</v>
      </c>
      <c r="V61" s="13"/>
      <c r="W61" s="2"/>
      <c r="X61" s="14"/>
      <c r="Y61" s="2">
        <v>0.04</v>
      </c>
      <c r="Z61" s="2">
        <v>0.21</v>
      </c>
      <c r="AA61" s="2">
        <f t="shared" si="53"/>
        <v>8.3999999999999995E-3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1.4999999999999999E-2</v>
      </c>
      <c r="AO61" s="2">
        <v>0.78</v>
      </c>
      <c r="AP61" s="2">
        <f t="shared" si="54"/>
        <v>1.17E-2</v>
      </c>
      <c r="AQ61" s="1">
        <f t="shared" si="55"/>
        <v>2.3814676677841876E-2</v>
      </c>
      <c r="AR61" s="9">
        <f t="shared" si="56"/>
        <v>9.9766666666666666</v>
      </c>
      <c r="AS61" s="1">
        <f t="shared" si="57"/>
        <v>0.19</v>
      </c>
      <c r="AT61" s="1">
        <f t="shared" si="58"/>
        <v>1096.6666666666667</v>
      </c>
      <c r="AU61" s="1">
        <f t="shared" si="59"/>
        <v>331690.62651617581</v>
      </c>
    </row>
    <row r="62" spans="1:48" x14ac:dyDescent="0.15">
      <c r="C62" s="7">
        <v>4</v>
      </c>
      <c r="D62" s="7">
        <f t="shared" si="60"/>
        <v>15.6022655367249</v>
      </c>
      <c r="E62" s="10">
        <f t="shared" si="61"/>
        <v>14.6807623787927</v>
      </c>
      <c r="F62" s="7" t="s">
        <v>83</v>
      </c>
      <c r="G62" s="1">
        <v>5</v>
      </c>
      <c r="H62" s="9">
        <f t="shared" si="42"/>
        <v>15.6022655367249</v>
      </c>
      <c r="I62" s="9">
        <f t="shared" si="43"/>
        <v>288.75226553672485</v>
      </c>
      <c r="J62" s="9">
        <f t="shared" si="44"/>
        <v>0.1195908038632985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0.292750243459315</v>
      </c>
      <c r="O62" s="9">
        <f t="shared" si="62"/>
        <v>0.11517457421715693</v>
      </c>
      <c r="P62" s="9">
        <f t="shared" si="47"/>
        <v>1.3773819915242931E-2</v>
      </c>
      <c r="Q62" s="12">
        <f t="shared" si="48"/>
        <v>2.617025783896157E-3</v>
      </c>
      <c r="R62" s="9">
        <f t="shared" si="49"/>
        <v>1.8955666666666669E-2</v>
      </c>
      <c r="S62" s="13">
        <f t="shared" si="50"/>
        <v>0.13806033994563577</v>
      </c>
      <c r="T62" s="2">
        <f t="shared" si="51"/>
        <v>0.01</v>
      </c>
      <c r="U62" s="14">
        <f t="shared" si="52"/>
        <v>1.3806033994563577E-3</v>
      </c>
      <c r="V62" s="13"/>
      <c r="W62" s="2"/>
      <c r="X62" s="14"/>
      <c r="Y62" s="2">
        <v>0.05</v>
      </c>
      <c r="Z62" s="2">
        <v>0.21</v>
      </c>
      <c r="AA62" s="2">
        <f t="shared" si="53"/>
        <v>1.0500000000000001E-2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0.02</v>
      </c>
      <c r="AO62" s="2">
        <v>0.78</v>
      </c>
      <c r="AP62" s="2">
        <f t="shared" si="54"/>
        <v>1.5600000000000001E-2</v>
      </c>
      <c r="AQ62" s="1">
        <f t="shared" si="55"/>
        <v>2.748060339945636E-2</v>
      </c>
      <c r="AR62" s="9">
        <f t="shared" si="56"/>
        <v>9.9766666666666666</v>
      </c>
      <c r="AS62" s="1">
        <f t="shared" si="57"/>
        <v>0.19</v>
      </c>
      <c r="AT62" s="1">
        <f t="shared" si="58"/>
        <v>1096.6666666666667</v>
      </c>
      <c r="AU62" s="1">
        <f t="shared" si="59"/>
        <v>382749.62460814108</v>
      </c>
    </row>
    <row r="63" spans="1:48" x14ac:dyDescent="0.15">
      <c r="C63" s="7">
        <v>5</v>
      </c>
      <c r="D63" s="7">
        <f t="shared" si="60"/>
        <v>17.174921143875199</v>
      </c>
      <c r="E63" s="10">
        <f t="shared" si="61"/>
        <v>15.6022655367249</v>
      </c>
      <c r="F63" s="7" t="s">
        <v>85</v>
      </c>
      <c r="G63" s="1">
        <v>6</v>
      </c>
      <c r="H63" s="9">
        <f t="shared" si="42"/>
        <v>17.174921143875199</v>
      </c>
      <c r="I63" s="9">
        <f t="shared" si="43"/>
        <v>290.3249211438752</v>
      </c>
      <c r="J63" s="9">
        <f t="shared" si="44"/>
        <v>0.14355731436961333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0.20116742096858067</v>
      </c>
      <c r="P63" s="9">
        <f t="shared" si="47"/>
        <v>2.8879054692910879E-2</v>
      </c>
      <c r="Q63" s="12">
        <f t="shared" si="48"/>
        <v>5.4870203916530672E-3</v>
      </c>
      <c r="R63" s="9">
        <f t="shared" si="49"/>
        <v>1.8955666666666669E-2</v>
      </c>
      <c r="S63" s="13">
        <f t="shared" si="50"/>
        <v>0.28946596751998871</v>
      </c>
      <c r="T63" s="2">
        <f t="shared" si="51"/>
        <v>0.01</v>
      </c>
      <c r="U63" s="14">
        <f t="shared" si="52"/>
        <v>2.8946596751998873E-3</v>
      </c>
      <c r="V63" s="13"/>
      <c r="W63" s="2"/>
      <c r="X63" s="14"/>
      <c r="Y63" s="2">
        <v>0.05</v>
      </c>
      <c r="Z63" s="2">
        <v>0.21</v>
      </c>
      <c r="AA63" s="2">
        <f t="shared" si="53"/>
        <v>1.0500000000000001E-2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0.02</v>
      </c>
      <c r="AO63" s="2">
        <v>0.78</v>
      </c>
      <c r="AP63" s="2">
        <f t="shared" si="54"/>
        <v>1.5600000000000001E-2</v>
      </c>
      <c r="AQ63" s="1">
        <f t="shared" si="55"/>
        <v>2.8994659675199888E-2</v>
      </c>
      <c r="AR63" s="9">
        <f t="shared" si="56"/>
        <v>9.9766666666666666</v>
      </c>
      <c r="AS63" s="1">
        <f t="shared" si="57"/>
        <v>0.19</v>
      </c>
      <c r="AT63" s="1">
        <f t="shared" si="58"/>
        <v>1096.6666666666667</v>
      </c>
      <c r="AU63" s="1">
        <f t="shared" si="59"/>
        <v>403837.38832106959</v>
      </c>
    </row>
    <row r="64" spans="1:48" x14ac:dyDescent="0.15">
      <c r="C64" s="7">
        <v>6</v>
      </c>
      <c r="D64" s="7">
        <f t="shared" si="60"/>
        <v>23.301327304564701</v>
      </c>
      <c r="E64" s="10">
        <f t="shared" si="61"/>
        <v>17.174921143875199</v>
      </c>
      <c r="F64" s="7" t="s">
        <v>83</v>
      </c>
      <c r="G64" s="1">
        <v>7</v>
      </c>
      <c r="H64" s="9">
        <f t="shared" si="42"/>
        <v>23.301327304564701</v>
      </c>
      <c r="I64" s="9">
        <f t="shared" si="43"/>
        <v>296.4513273045647</v>
      </c>
      <c r="J64" s="9">
        <f t="shared" si="44"/>
        <v>0.28709555512620766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0.27205503294233646</v>
      </c>
      <c r="P64" s="9">
        <f t="shared" si="47"/>
        <v>7.8105790707458794E-2</v>
      </c>
      <c r="Q64" s="12">
        <f t="shared" si="48"/>
        <v>1.4840100234417172E-2</v>
      </c>
      <c r="R64" s="9">
        <f t="shared" si="49"/>
        <v>1.8955666666666669E-2</v>
      </c>
      <c r="S64" s="13">
        <f t="shared" si="50"/>
        <v>0.78288463789634599</v>
      </c>
      <c r="T64" s="2">
        <f t="shared" si="51"/>
        <v>0.01</v>
      </c>
      <c r="U64" s="14">
        <f t="shared" si="52"/>
        <v>7.82884637896346E-3</v>
      </c>
      <c r="V64" s="13"/>
      <c r="W64" s="2"/>
      <c r="X64" s="14"/>
      <c r="Y64" s="2">
        <v>0.05</v>
      </c>
      <c r="Z64" s="2">
        <v>0.21</v>
      </c>
      <c r="AA64" s="2">
        <f t="shared" si="53"/>
        <v>1.0500000000000001E-2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0.02</v>
      </c>
      <c r="AO64" s="2">
        <v>0.78</v>
      </c>
      <c r="AP64" s="2">
        <f t="shared" si="54"/>
        <v>1.5600000000000001E-2</v>
      </c>
      <c r="AQ64" s="1">
        <f t="shared" si="55"/>
        <v>3.3928846378963463E-2</v>
      </c>
      <c r="AR64" s="9">
        <f t="shared" si="56"/>
        <v>9.9766666666666666</v>
      </c>
      <c r="AS64" s="1">
        <f t="shared" si="57"/>
        <v>0.19</v>
      </c>
      <c r="AT64" s="1">
        <f t="shared" si="58"/>
        <v>1096.6666666666667</v>
      </c>
      <c r="AU64" s="1">
        <f t="shared" si="59"/>
        <v>472560.70131241938</v>
      </c>
    </row>
    <row r="65" spans="1:48" x14ac:dyDescent="0.15">
      <c r="C65" s="7">
        <v>7</v>
      </c>
      <c r="D65" s="7">
        <f t="shared" si="60"/>
        <v>25.870435994098202</v>
      </c>
      <c r="E65" s="10">
        <f t="shared" si="61"/>
        <v>23.301327304564701</v>
      </c>
      <c r="F65" s="7" t="s">
        <v>83</v>
      </c>
      <c r="G65" s="1">
        <v>8</v>
      </c>
      <c r="H65" s="9">
        <f t="shared" si="42"/>
        <v>25.870435994098202</v>
      </c>
      <c r="I65" s="9">
        <f t="shared" si="43"/>
        <v>299.02043599409819</v>
      </c>
      <c r="J65" s="9">
        <f t="shared" si="44"/>
        <v>0.38069808542160882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0.29371590890154431</v>
      </c>
      <c r="P65" s="9">
        <f t="shared" si="47"/>
        <v>0.11181708417668559</v>
      </c>
      <c r="Q65" s="12">
        <f t="shared" si="48"/>
        <v>2.1245245993570264E-2</v>
      </c>
      <c r="R65" s="9">
        <f t="shared" si="49"/>
        <v>1.8955666666666669E-2</v>
      </c>
      <c r="S65" s="13">
        <f t="shared" si="50"/>
        <v>1.1207860091214725</v>
      </c>
      <c r="T65" s="2">
        <f t="shared" si="51"/>
        <v>0.01</v>
      </c>
      <c r="U65" s="14">
        <f t="shared" si="52"/>
        <v>1.1207860091214725E-2</v>
      </c>
      <c r="V65" s="13"/>
      <c r="W65" s="2"/>
      <c r="X65" s="14"/>
      <c r="Y65" s="2">
        <v>0.05</v>
      </c>
      <c r="Z65" s="2">
        <v>0.21</v>
      </c>
      <c r="AA65" s="2">
        <f t="shared" si="53"/>
        <v>1.0500000000000001E-2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0.02</v>
      </c>
      <c r="AO65" s="2">
        <v>0.78</v>
      </c>
      <c r="AP65" s="2">
        <f t="shared" si="54"/>
        <v>1.5600000000000001E-2</v>
      </c>
      <c r="AQ65" s="1">
        <f t="shared" si="55"/>
        <v>3.7307860091214728E-2</v>
      </c>
      <c r="AR65" s="9">
        <f t="shared" si="56"/>
        <v>9.9766666666666666</v>
      </c>
      <c r="AS65" s="1">
        <f t="shared" si="57"/>
        <v>0.19</v>
      </c>
      <c r="AT65" s="1">
        <f t="shared" si="58"/>
        <v>1096.6666666666667</v>
      </c>
      <c r="AU65" s="1">
        <f t="shared" si="59"/>
        <v>519623.57730208989</v>
      </c>
    </row>
    <row r="66" spans="1:48" x14ac:dyDescent="0.15">
      <c r="C66" s="7">
        <v>8</v>
      </c>
      <c r="D66" s="7">
        <f t="shared" si="60"/>
        <v>26.936506229642301</v>
      </c>
      <c r="E66" s="10">
        <f t="shared" si="61"/>
        <v>25.870435994098202</v>
      </c>
      <c r="F66" s="7" t="s">
        <v>83</v>
      </c>
      <c r="G66" s="1">
        <v>9</v>
      </c>
      <c r="H66" s="9">
        <f t="shared" si="42"/>
        <v>26.936506229642301</v>
      </c>
      <c r="I66" s="9">
        <f t="shared" si="43"/>
        <v>300.08650622964228</v>
      </c>
      <c r="J66" s="9">
        <f t="shared" si="44"/>
        <v>0.42738513384901478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0.28166549139152541</v>
      </c>
      <c r="P66" s="9">
        <f t="shared" si="47"/>
        <v>0.12037964373901561</v>
      </c>
      <c r="Q66" s="12">
        <f t="shared" si="48"/>
        <v>2.2872132310412966E-2</v>
      </c>
      <c r="R66" s="9">
        <f t="shared" si="49"/>
        <v>1.8955666666666669E-2</v>
      </c>
      <c r="S66" s="13">
        <f t="shared" si="50"/>
        <v>1.2066118650753317</v>
      </c>
      <c r="T66" s="2">
        <f t="shared" si="51"/>
        <v>0.01</v>
      </c>
      <c r="U66" s="14">
        <f t="shared" si="52"/>
        <v>1.2066118650753316E-2</v>
      </c>
      <c r="V66" s="13"/>
      <c r="W66" s="2"/>
      <c r="X66" s="14"/>
      <c r="Y66" s="2">
        <v>0.05</v>
      </c>
      <c r="Z66" s="2">
        <v>0.21</v>
      </c>
      <c r="AA66" s="2">
        <f t="shared" si="53"/>
        <v>1.0500000000000001E-2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0.02</v>
      </c>
      <c r="AO66" s="2">
        <v>0.78</v>
      </c>
      <c r="AP66" s="2">
        <f t="shared" si="54"/>
        <v>1.5600000000000001E-2</v>
      </c>
      <c r="AQ66" s="1">
        <f t="shared" si="55"/>
        <v>3.8166118650753318E-2</v>
      </c>
      <c r="AR66" s="9">
        <f t="shared" si="56"/>
        <v>9.9766666666666666</v>
      </c>
      <c r="AS66" s="1">
        <f t="shared" si="57"/>
        <v>0.19</v>
      </c>
      <c r="AT66" s="1">
        <f t="shared" si="58"/>
        <v>1096.6666666666667</v>
      </c>
      <c r="AU66" s="1">
        <f t="shared" si="59"/>
        <v>531577.39566281112</v>
      </c>
    </row>
    <row r="67" spans="1:48" x14ac:dyDescent="0.15">
      <c r="C67" s="7">
        <v>9</v>
      </c>
      <c r="D67" s="7">
        <f t="shared" si="60"/>
        <v>25.1205004284386</v>
      </c>
      <c r="E67" s="10">
        <f t="shared" si="61"/>
        <v>26.936506229642301</v>
      </c>
      <c r="F67" s="7" t="s">
        <v>83</v>
      </c>
      <c r="G67" s="1">
        <v>10</v>
      </c>
      <c r="H67" s="9">
        <f t="shared" si="42"/>
        <v>25.1205004284386</v>
      </c>
      <c r="I67" s="9">
        <f t="shared" si="43"/>
        <v>298.2705004284386</v>
      </c>
      <c r="J67" s="9">
        <f t="shared" si="44"/>
        <v>0.35077182017134301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0.26105251431917648</v>
      </c>
      <c r="P67" s="9">
        <f t="shared" si="47"/>
        <v>9.1569865608043116E-2</v>
      </c>
      <c r="Q67" s="12">
        <f t="shared" si="48"/>
        <v>1.7398274465528191E-2</v>
      </c>
      <c r="R67" s="9">
        <f t="shared" si="49"/>
        <v>1.8955666666666669E-2</v>
      </c>
      <c r="S67" s="13">
        <f t="shared" si="50"/>
        <v>0.91784028340838386</v>
      </c>
      <c r="T67" s="2">
        <f t="shared" si="51"/>
        <v>0.01</v>
      </c>
      <c r="U67" s="14">
        <f t="shared" si="52"/>
        <v>9.1784028340838389E-3</v>
      </c>
      <c r="V67" s="13"/>
      <c r="W67" s="2"/>
      <c r="X67" s="14"/>
      <c r="Y67" s="2">
        <v>0.05</v>
      </c>
      <c r="Z67" s="2">
        <v>0.21</v>
      </c>
      <c r="AA67" s="2">
        <f t="shared" si="53"/>
        <v>1.0500000000000001E-2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0.02</v>
      </c>
      <c r="AO67" s="2">
        <v>0.78</v>
      </c>
      <c r="AP67" s="2">
        <f t="shared" si="54"/>
        <v>1.5600000000000001E-2</v>
      </c>
      <c r="AQ67" s="1">
        <f t="shared" si="55"/>
        <v>3.5278402834083844E-2</v>
      </c>
      <c r="AR67" s="9">
        <f t="shared" si="56"/>
        <v>9.9766666666666666</v>
      </c>
      <c r="AS67" s="1">
        <f t="shared" si="57"/>
        <v>0.19</v>
      </c>
      <c r="AT67" s="1">
        <f t="shared" si="58"/>
        <v>1096.6666666666667</v>
      </c>
      <c r="AU67" s="1">
        <f t="shared" si="59"/>
        <v>491357.31283787946</v>
      </c>
    </row>
    <row r="68" spans="1:48" x14ac:dyDescent="0.15">
      <c r="C68" s="7">
        <v>10</v>
      </c>
      <c r="D68" s="7">
        <f t="shared" si="60"/>
        <v>22.730929111990701</v>
      </c>
      <c r="E68" s="10">
        <f t="shared" si="61"/>
        <v>25.1205004284386</v>
      </c>
      <c r="F68" s="7" t="s">
        <v>83</v>
      </c>
      <c r="G68" s="1">
        <v>11</v>
      </c>
      <c r="H68" s="9">
        <f t="shared" si="42"/>
        <v>22.730929111990701</v>
      </c>
      <c r="I68" s="9">
        <f t="shared" si="43"/>
        <v>295.88092911199067</v>
      </c>
      <c r="J68" s="9">
        <f t="shared" si="44"/>
        <v>0.26948093294168429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0.16100851627557669</v>
      </c>
      <c r="O68" s="9">
        <f t="shared" si="62"/>
        <v>0.10824079910222337</v>
      </c>
      <c r="P68" s="9">
        <f t="shared" si="47"/>
        <v>2.9168831524420576E-2</v>
      </c>
      <c r="Q68" s="12">
        <f t="shared" si="48"/>
        <v>5.5420779896399094E-3</v>
      </c>
      <c r="R68" s="9">
        <f t="shared" si="49"/>
        <v>1.8955666666666669E-2</v>
      </c>
      <c r="S68" s="13">
        <f t="shared" si="50"/>
        <v>0.29237051310812467</v>
      </c>
      <c r="T68" s="2">
        <f t="shared" si="51"/>
        <v>0.01</v>
      </c>
      <c r="U68" s="14">
        <f t="shared" si="52"/>
        <v>2.923705131081247E-3</v>
      </c>
      <c r="V68" s="13"/>
      <c r="W68" s="2"/>
      <c r="X68" s="14"/>
      <c r="Y68" s="2">
        <v>0.05</v>
      </c>
      <c r="Z68" s="2">
        <v>0.21</v>
      </c>
      <c r="AA68" s="2">
        <f t="shared" si="53"/>
        <v>1.0500000000000001E-2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0.02</v>
      </c>
      <c r="AO68" s="2">
        <v>0.78</v>
      </c>
      <c r="AP68" s="2">
        <f t="shared" si="54"/>
        <v>1.5600000000000001E-2</v>
      </c>
      <c r="AQ68" s="1">
        <f t="shared" si="55"/>
        <v>2.9023705131081247E-2</v>
      </c>
      <c r="AR68" s="9">
        <f t="shared" si="56"/>
        <v>9.9766666666666666</v>
      </c>
      <c r="AS68" s="1">
        <f t="shared" si="57"/>
        <v>0.19</v>
      </c>
      <c r="AT68" s="1">
        <f t="shared" si="58"/>
        <v>1096.6666666666667</v>
      </c>
      <c r="AU68" s="1">
        <f t="shared" si="59"/>
        <v>404241.93319854425</v>
      </c>
    </row>
    <row r="69" spans="1:48" x14ac:dyDescent="0.15">
      <c r="C69" s="7">
        <v>11</v>
      </c>
      <c r="D69" s="7">
        <f t="shared" si="60"/>
        <v>19.318821913570002</v>
      </c>
      <c r="E69" s="10">
        <f t="shared" si="61"/>
        <v>22.730929111990701</v>
      </c>
      <c r="F69" s="7" t="s">
        <v>85</v>
      </c>
      <c r="G69" s="1">
        <v>12</v>
      </c>
      <c r="H69" s="9">
        <f t="shared" si="42"/>
        <v>19.318821913570002</v>
      </c>
      <c r="I69" s="9">
        <f t="shared" si="43"/>
        <v>292.46882191356997</v>
      </c>
      <c r="J69" s="9">
        <f t="shared" si="44"/>
        <v>0.18356643137889983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0.17883863424446947</v>
      </c>
      <c r="P69" s="9">
        <f t="shared" si="47"/>
        <v>3.282876988093357E-2</v>
      </c>
      <c r="Q69" s="12">
        <f t="shared" si="48"/>
        <v>6.2374662773773785E-3</v>
      </c>
      <c r="R69" s="9">
        <f t="shared" si="49"/>
        <v>1.8955666666666669E-2</v>
      </c>
      <c r="S69" s="13">
        <f t="shared" si="50"/>
        <v>0.32905549496425224</v>
      </c>
      <c r="T69" s="2">
        <f t="shared" si="51"/>
        <v>0.01</v>
      </c>
      <c r="U69" s="14">
        <f t="shared" si="52"/>
        <v>3.2905549496425224E-3</v>
      </c>
      <c r="V69" s="13"/>
      <c r="W69" s="2"/>
      <c r="X69" s="14"/>
      <c r="Y69" s="2">
        <v>0.05</v>
      </c>
      <c r="Z69" s="2">
        <v>0.21</v>
      </c>
      <c r="AA69" s="2">
        <f t="shared" si="53"/>
        <v>1.0500000000000001E-2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0.02</v>
      </c>
      <c r="AO69" s="2">
        <v>0.78</v>
      </c>
      <c r="AP69" s="2">
        <f t="shared" si="54"/>
        <v>1.5600000000000001E-2</v>
      </c>
      <c r="AQ69" s="1">
        <f t="shared" si="55"/>
        <v>2.9390554949642524E-2</v>
      </c>
      <c r="AR69" s="9">
        <f t="shared" si="56"/>
        <v>9.9766666666666666</v>
      </c>
      <c r="AS69" s="1">
        <f t="shared" si="57"/>
        <v>0.19</v>
      </c>
      <c r="AT69" s="1">
        <f t="shared" si="58"/>
        <v>1096.6666666666667</v>
      </c>
      <c r="AU69" s="1">
        <f t="shared" si="59"/>
        <v>409351.41454074328</v>
      </c>
      <c r="AV69" s="1">
        <f>SUM(AU58:AU69)</f>
        <v>4862023.3448165646</v>
      </c>
    </row>
    <row r="70" spans="1:48" x14ac:dyDescent="0.15">
      <c r="C70" s="7">
        <v>12</v>
      </c>
      <c r="D70" s="7">
        <f t="shared" si="60"/>
        <v>16.646068557303099</v>
      </c>
      <c r="E70" s="10">
        <f t="shared" si="61"/>
        <v>19.318821913570002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15.8823808970968</v>
      </c>
      <c r="E73" s="7"/>
      <c r="F73" s="7"/>
      <c r="G73" s="1">
        <v>1</v>
      </c>
      <c r="H73" s="9">
        <f t="shared" ref="H73:H84" si="63">E74</f>
        <v>15.8823808970968</v>
      </c>
      <c r="I73" s="9">
        <f t="shared" ref="I73:I84" si="64">H73+273.15</f>
        <v>289.0323808970968</v>
      </c>
      <c r="J73" s="9">
        <f t="shared" ref="J73:J84" si="65">EXP(($C$15*(I73-$C$13))/($C$16*I73*$C$13))</f>
        <v>0.1235635814318374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1.3530212166786197E-2</v>
      </c>
      <c r="Q73" s="12">
        <f t="shared" ref="Q73:Q84" si="69">P73*$B$75</f>
        <v>2.4354381900215153E-3</v>
      </c>
      <c r="R73" s="9">
        <f t="shared" ref="R73:R84" si="70">L73*$B$75</f>
        <v>1.9710000000000002E-2</v>
      </c>
      <c r="S73" s="13">
        <f t="shared" ref="S73:S84" si="71">Q73/R73</f>
        <v>0.12356358143183739</v>
      </c>
      <c r="T73" s="2">
        <f t="shared" ref="T73:T84" si="72">$B$74/100</f>
        <v>0.01</v>
      </c>
      <c r="U73" s="14">
        <f t="shared" ref="U73:U84" si="73">S73*T73</f>
        <v>1.2356358143183739E-3</v>
      </c>
      <c r="V73" s="13"/>
      <c r="W73" s="2"/>
      <c r="X73" s="14"/>
      <c r="Y73" s="2">
        <v>0.04</v>
      </c>
      <c r="Z73" s="2">
        <v>0.27</v>
      </c>
      <c r="AA73" s="2">
        <f t="shared" ref="AA73:AA84" si="74">Y73*Z73</f>
        <v>1.0800000000000001E-2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1.4999999999999999E-2</v>
      </c>
      <c r="AO73" s="2">
        <v>0.72</v>
      </c>
      <c r="AP73" s="2">
        <f t="shared" ref="AP73:AP84" si="75">AO73*AN73</f>
        <v>1.0799999999999999E-2</v>
      </c>
      <c r="AQ73" s="1">
        <f t="shared" ref="AQ73:AQ84" si="76">(AP73+AM73+AD73+AA73+U73+X73+AG73+AJ73)</f>
        <v>2.2835635814318377E-2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465.83333333333331</v>
      </c>
      <c r="AU73" s="1">
        <f t="shared" ref="AU73:AU84" si="80">AT73*10000*AS73*0.67*AR73*AQ73</f>
        <v>140476.95894423968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13.086357125689901</v>
      </c>
      <c r="E74" s="10">
        <f t="shared" ref="E74:E85" si="82">D73</f>
        <v>15.8823808970968</v>
      </c>
      <c r="F74" s="7" t="s">
        <v>83</v>
      </c>
      <c r="G74" s="1">
        <v>2</v>
      </c>
      <c r="H74" s="9">
        <f t="shared" si="63"/>
        <v>13.086357125689901</v>
      </c>
      <c r="I74" s="9">
        <f t="shared" si="64"/>
        <v>286.23635712568989</v>
      </c>
      <c r="J74" s="9">
        <f t="shared" si="65"/>
        <v>8.8915643875194503E-2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0.20546978783321382</v>
      </c>
      <c r="P74" s="9">
        <f t="shared" si="68"/>
        <v>1.8269478482089811E-2</v>
      </c>
      <c r="Q74" s="12">
        <f t="shared" si="69"/>
        <v>3.288506126776166E-3</v>
      </c>
      <c r="R74" s="9">
        <f t="shared" si="70"/>
        <v>1.9710000000000002E-2</v>
      </c>
      <c r="S74" s="13">
        <f t="shared" si="71"/>
        <v>0.16684455234785214</v>
      </c>
      <c r="T74" s="2">
        <f t="shared" si="72"/>
        <v>0.01</v>
      </c>
      <c r="U74" s="14">
        <f t="shared" si="73"/>
        <v>1.6684455234785216E-3</v>
      </c>
      <c r="V74" s="13"/>
      <c r="W74" s="2"/>
      <c r="X74" s="14"/>
      <c r="Y74" s="2">
        <v>0.04</v>
      </c>
      <c r="Z74" s="2">
        <v>0.27</v>
      </c>
      <c r="AA74" s="2">
        <f t="shared" si="74"/>
        <v>1.0800000000000001E-2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1.4999999999999999E-2</v>
      </c>
      <c r="AO74" s="2">
        <v>0.72</v>
      </c>
      <c r="AP74" s="2">
        <f t="shared" si="75"/>
        <v>1.0799999999999999E-2</v>
      </c>
      <c r="AQ74" s="1">
        <f t="shared" si="76"/>
        <v>2.3268445523478523E-2</v>
      </c>
      <c r="AR74" s="9">
        <f t="shared" si="77"/>
        <v>10.950000000000001</v>
      </c>
      <c r="AS74" s="1">
        <f t="shared" si="78"/>
        <v>0.18</v>
      </c>
      <c r="AT74" s="1">
        <f t="shared" si="79"/>
        <v>465.83333333333331</v>
      </c>
      <c r="AU74" s="1">
        <f t="shared" si="80"/>
        <v>143139.45506384567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13.3753817585142</v>
      </c>
      <c r="E75" s="10">
        <f t="shared" si="82"/>
        <v>13.086357125689901</v>
      </c>
      <c r="F75" s="7" t="s">
        <v>83</v>
      </c>
      <c r="G75" s="1">
        <v>3</v>
      </c>
      <c r="H75" s="9">
        <f t="shared" si="63"/>
        <v>13.3753817585142</v>
      </c>
      <c r="I75" s="9">
        <f t="shared" si="64"/>
        <v>286.52538175851419</v>
      </c>
      <c r="J75" s="9">
        <f t="shared" si="65"/>
        <v>9.2019583410763439E-2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0.29670030935112401</v>
      </c>
      <c r="P75" s="9">
        <f t="shared" si="68"/>
        <v>2.7302238864335072E-2</v>
      </c>
      <c r="Q75" s="12">
        <f t="shared" si="69"/>
        <v>4.9144029955803126E-3</v>
      </c>
      <c r="R75" s="9">
        <f t="shared" si="70"/>
        <v>1.9710000000000002E-2</v>
      </c>
      <c r="S75" s="13">
        <f t="shared" si="71"/>
        <v>0.24933551474278601</v>
      </c>
      <c r="T75" s="2">
        <f t="shared" si="72"/>
        <v>0.01</v>
      </c>
      <c r="U75" s="14">
        <f t="shared" si="73"/>
        <v>2.4933551474278603E-3</v>
      </c>
      <c r="V75" s="13"/>
      <c r="W75" s="2"/>
      <c r="X75" s="14"/>
      <c r="Y75" s="2">
        <v>0.04</v>
      </c>
      <c r="Z75" s="2">
        <v>0.27</v>
      </c>
      <c r="AA75" s="2">
        <f t="shared" si="74"/>
        <v>1.0800000000000001E-2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1.4999999999999999E-2</v>
      </c>
      <c r="AO75" s="2">
        <v>0.72</v>
      </c>
      <c r="AP75" s="2">
        <f t="shared" si="75"/>
        <v>1.0799999999999999E-2</v>
      </c>
      <c r="AQ75" s="1">
        <f t="shared" si="76"/>
        <v>2.4093355147427862E-2</v>
      </c>
      <c r="AR75" s="9">
        <f t="shared" si="77"/>
        <v>10.950000000000001</v>
      </c>
      <c r="AS75" s="1">
        <f t="shared" si="78"/>
        <v>0.18</v>
      </c>
      <c r="AT75" s="1">
        <f t="shared" si="79"/>
        <v>465.83333333333331</v>
      </c>
      <c r="AU75" s="1">
        <f t="shared" si="80"/>
        <v>148214.01468278916</v>
      </c>
    </row>
    <row r="76" spans="1:48" x14ac:dyDescent="0.15">
      <c r="C76" s="7">
        <v>3</v>
      </c>
      <c r="D76" s="7">
        <f t="shared" si="81"/>
        <v>14.6807623787927</v>
      </c>
      <c r="E76" s="10">
        <f t="shared" si="82"/>
        <v>13.3753817585142</v>
      </c>
      <c r="F76" s="7" t="s">
        <v>83</v>
      </c>
      <c r="G76" s="1">
        <v>4</v>
      </c>
      <c r="H76" s="9">
        <f t="shared" si="63"/>
        <v>14.6807623787927</v>
      </c>
      <c r="I76" s="9">
        <f t="shared" si="64"/>
        <v>287.83076237879266</v>
      </c>
      <c r="J76" s="9">
        <f t="shared" si="65"/>
        <v>0.10735264386569839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0.37889807048678897</v>
      </c>
      <c r="P76" s="9">
        <f t="shared" si="68"/>
        <v>4.0675709622368543E-2</v>
      </c>
      <c r="Q76" s="12">
        <f t="shared" si="69"/>
        <v>7.3216277320263378E-3</v>
      </c>
      <c r="R76" s="9">
        <f t="shared" si="70"/>
        <v>1.9710000000000002E-2</v>
      </c>
      <c r="S76" s="13">
        <f t="shared" si="71"/>
        <v>0.37146766778418755</v>
      </c>
      <c r="T76" s="2">
        <f t="shared" si="72"/>
        <v>0.01</v>
      </c>
      <c r="U76" s="14">
        <f t="shared" si="73"/>
        <v>3.7146766778418756E-3</v>
      </c>
      <c r="V76" s="13"/>
      <c r="W76" s="2"/>
      <c r="X76" s="14"/>
      <c r="Y76" s="2">
        <v>0.04</v>
      </c>
      <c r="Z76" s="2">
        <v>0.27</v>
      </c>
      <c r="AA76" s="2">
        <f t="shared" si="74"/>
        <v>1.0800000000000001E-2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1.4999999999999999E-2</v>
      </c>
      <c r="AO76" s="2">
        <v>0.72</v>
      </c>
      <c r="AP76" s="2">
        <f t="shared" si="75"/>
        <v>1.0799999999999999E-2</v>
      </c>
      <c r="AQ76" s="1">
        <f t="shared" si="76"/>
        <v>2.5314676677841878E-2</v>
      </c>
      <c r="AR76" s="9">
        <f t="shared" si="77"/>
        <v>10.950000000000001</v>
      </c>
      <c r="AS76" s="1">
        <f t="shared" si="78"/>
        <v>0.18</v>
      </c>
      <c r="AT76" s="1">
        <f t="shared" si="79"/>
        <v>465.83333333333331</v>
      </c>
      <c r="AU76" s="1">
        <f t="shared" si="80"/>
        <v>155727.16368729857</v>
      </c>
    </row>
    <row r="77" spans="1:48" x14ac:dyDescent="0.15">
      <c r="C77" s="7">
        <v>4</v>
      </c>
      <c r="D77" s="7">
        <f t="shared" si="81"/>
        <v>15.6022655367249</v>
      </c>
      <c r="E77" s="10">
        <f t="shared" si="82"/>
        <v>14.6807623787927</v>
      </c>
      <c r="F77" s="7" t="s">
        <v>83</v>
      </c>
      <c r="G77" s="1">
        <v>5</v>
      </c>
      <c r="H77" s="9">
        <f t="shared" si="63"/>
        <v>15.6022655367249</v>
      </c>
      <c r="I77" s="9">
        <f t="shared" si="64"/>
        <v>288.75226553672485</v>
      </c>
      <c r="J77" s="9">
        <f t="shared" si="65"/>
        <v>0.1195908038632985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0.32131124282119944</v>
      </c>
      <c r="O77" s="9">
        <f t="shared" si="83"/>
        <v>0.12641111804322097</v>
      </c>
      <c r="P77" s="9">
        <f t="shared" si="68"/>
        <v>1.5117607224047112E-2</v>
      </c>
      <c r="Q77" s="12">
        <f t="shared" si="69"/>
        <v>2.7211693003284802E-3</v>
      </c>
      <c r="R77" s="9">
        <f t="shared" si="70"/>
        <v>1.9710000000000002E-2</v>
      </c>
      <c r="S77" s="13">
        <f t="shared" si="71"/>
        <v>0.13806033994563571</v>
      </c>
      <c r="T77" s="2">
        <f t="shared" si="72"/>
        <v>0.01</v>
      </c>
      <c r="U77" s="14">
        <f t="shared" si="73"/>
        <v>1.3806033994563571E-3</v>
      </c>
      <c r="V77" s="13"/>
      <c r="W77" s="2"/>
      <c r="X77" s="14"/>
      <c r="Y77" s="2">
        <v>0.05</v>
      </c>
      <c r="Z77" s="2">
        <v>0.27</v>
      </c>
      <c r="AA77" s="2">
        <f t="shared" si="74"/>
        <v>1.3500000000000002E-2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0.02</v>
      </c>
      <c r="AO77" s="2">
        <v>0.72</v>
      </c>
      <c r="AP77" s="2">
        <f t="shared" si="75"/>
        <v>1.44E-2</v>
      </c>
      <c r="AQ77" s="1">
        <f t="shared" si="76"/>
        <v>2.9280603399456359E-2</v>
      </c>
      <c r="AR77" s="9">
        <f t="shared" si="77"/>
        <v>10.950000000000001</v>
      </c>
      <c r="AS77" s="1">
        <f t="shared" si="78"/>
        <v>0.18</v>
      </c>
      <c r="AT77" s="1">
        <f t="shared" si="79"/>
        <v>465.83333333333331</v>
      </c>
      <c r="AU77" s="1">
        <f t="shared" si="80"/>
        <v>180124.1776254336</v>
      </c>
    </row>
    <row r="78" spans="1:48" x14ac:dyDescent="0.15">
      <c r="C78" s="7">
        <v>5</v>
      </c>
      <c r="D78" s="7">
        <f t="shared" si="81"/>
        <v>17.174921143875199</v>
      </c>
      <c r="E78" s="10">
        <f t="shared" si="82"/>
        <v>15.6022655367249</v>
      </c>
      <c r="F78" s="7" t="s">
        <v>85</v>
      </c>
      <c r="G78" s="1">
        <v>6</v>
      </c>
      <c r="H78" s="9">
        <f t="shared" si="63"/>
        <v>17.174921143875199</v>
      </c>
      <c r="I78" s="9">
        <f t="shared" si="64"/>
        <v>290.3249211438752</v>
      </c>
      <c r="J78" s="9">
        <f t="shared" si="65"/>
        <v>0.14355731436961333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0.22079351081917387</v>
      </c>
      <c r="P78" s="9">
        <f t="shared" si="68"/>
        <v>3.1696523443438762E-2</v>
      </c>
      <c r="Q78" s="12">
        <f t="shared" si="69"/>
        <v>5.7053742198189773E-3</v>
      </c>
      <c r="R78" s="9">
        <f t="shared" si="70"/>
        <v>1.9710000000000002E-2</v>
      </c>
      <c r="S78" s="13">
        <f t="shared" si="71"/>
        <v>0.28946596751998865</v>
      </c>
      <c r="T78" s="2">
        <f t="shared" si="72"/>
        <v>0.01</v>
      </c>
      <c r="U78" s="14">
        <f t="shared" si="73"/>
        <v>2.8946596751998864E-3</v>
      </c>
      <c r="V78" s="13"/>
      <c r="W78" s="2"/>
      <c r="X78" s="14"/>
      <c r="Y78" s="2">
        <v>0.05</v>
      </c>
      <c r="Z78" s="2">
        <v>0.27</v>
      </c>
      <c r="AA78" s="2">
        <f t="shared" si="74"/>
        <v>1.3500000000000002E-2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0.02</v>
      </c>
      <c r="AO78" s="2">
        <v>0.72</v>
      </c>
      <c r="AP78" s="2">
        <f t="shared" si="75"/>
        <v>1.44E-2</v>
      </c>
      <c r="AQ78" s="1">
        <f t="shared" si="76"/>
        <v>3.0794659675199888E-2</v>
      </c>
      <c r="AR78" s="9">
        <f t="shared" si="77"/>
        <v>10.950000000000001</v>
      </c>
      <c r="AS78" s="1">
        <f t="shared" si="78"/>
        <v>0.18</v>
      </c>
      <c r="AT78" s="1">
        <f t="shared" si="79"/>
        <v>465.83333333333331</v>
      </c>
      <c r="AU78" s="1">
        <f t="shared" si="80"/>
        <v>189438.1298629067</v>
      </c>
    </row>
    <row r="79" spans="1:48" x14ac:dyDescent="0.15">
      <c r="C79" s="7">
        <v>6</v>
      </c>
      <c r="D79" s="7">
        <f t="shared" si="81"/>
        <v>23.301327304564701</v>
      </c>
      <c r="E79" s="10">
        <f t="shared" si="82"/>
        <v>17.174921143875199</v>
      </c>
      <c r="F79" s="7" t="s">
        <v>83</v>
      </c>
      <c r="G79" s="1">
        <v>7</v>
      </c>
      <c r="H79" s="9">
        <f t="shared" si="63"/>
        <v>23.301327304564701</v>
      </c>
      <c r="I79" s="9">
        <f t="shared" si="64"/>
        <v>296.4513273045647</v>
      </c>
      <c r="J79" s="9">
        <f t="shared" si="65"/>
        <v>0.28709555512620766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0.29859698737573515</v>
      </c>
      <c r="P79" s="9">
        <f t="shared" si="68"/>
        <v>8.5725867849649903E-2</v>
      </c>
      <c r="Q79" s="12">
        <f t="shared" si="69"/>
        <v>1.5430656212936981E-2</v>
      </c>
      <c r="R79" s="9">
        <f t="shared" si="70"/>
        <v>1.9710000000000002E-2</v>
      </c>
      <c r="S79" s="13">
        <f t="shared" si="71"/>
        <v>0.78288463789634599</v>
      </c>
      <c r="T79" s="2">
        <f t="shared" si="72"/>
        <v>0.01</v>
      </c>
      <c r="U79" s="14">
        <f t="shared" si="73"/>
        <v>7.82884637896346E-3</v>
      </c>
      <c r="V79" s="13"/>
      <c r="W79" s="2"/>
      <c r="X79" s="14"/>
      <c r="Y79" s="2">
        <v>0.05</v>
      </c>
      <c r="Z79" s="2">
        <v>0.27</v>
      </c>
      <c r="AA79" s="2">
        <f t="shared" si="74"/>
        <v>1.3500000000000002E-2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0.02</v>
      </c>
      <c r="AO79" s="2">
        <v>0.72</v>
      </c>
      <c r="AP79" s="2">
        <f t="shared" si="75"/>
        <v>1.44E-2</v>
      </c>
      <c r="AQ79" s="1">
        <f t="shared" si="76"/>
        <v>3.5728846378963459E-2</v>
      </c>
      <c r="AR79" s="9">
        <f t="shared" si="77"/>
        <v>10.950000000000001</v>
      </c>
      <c r="AS79" s="1">
        <f t="shared" si="78"/>
        <v>0.18</v>
      </c>
      <c r="AT79" s="1">
        <f t="shared" si="79"/>
        <v>465.83333333333331</v>
      </c>
      <c r="AU79" s="1">
        <f t="shared" si="80"/>
        <v>219791.54540359409</v>
      </c>
    </row>
    <row r="80" spans="1:48" x14ac:dyDescent="0.15">
      <c r="C80" s="7">
        <v>7</v>
      </c>
      <c r="D80" s="7">
        <f t="shared" si="81"/>
        <v>25.870435994098202</v>
      </c>
      <c r="E80" s="10">
        <f t="shared" si="82"/>
        <v>23.301327304564701</v>
      </c>
      <c r="F80" s="7" t="s">
        <v>83</v>
      </c>
      <c r="G80" s="1">
        <v>8</v>
      </c>
      <c r="H80" s="9">
        <f t="shared" si="63"/>
        <v>25.870435994098202</v>
      </c>
      <c r="I80" s="9">
        <f t="shared" si="64"/>
        <v>299.02043599409819</v>
      </c>
      <c r="J80" s="9">
        <f t="shared" si="65"/>
        <v>0.38069808542160882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0.32237111952608527</v>
      </c>
      <c r="P80" s="9">
        <f t="shared" si="68"/>
        <v>0.12272606799880127</v>
      </c>
      <c r="Q80" s="12">
        <f t="shared" si="69"/>
        <v>2.2090692239784229E-2</v>
      </c>
      <c r="R80" s="9">
        <f t="shared" si="70"/>
        <v>1.9710000000000002E-2</v>
      </c>
      <c r="S80" s="13">
        <f t="shared" si="71"/>
        <v>1.1207860091214727</v>
      </c>
      <c r="T80" s="2">
        <f t="shared" si="72"/>
        <v>0.01</v>
      </c>
      <c r="U80" s="14">
        <f t="shared" si="73"/>
        <v>1.1207860091214729E-2</v>
      </c>
      <c r="V80" s="13"/>
      <c r="W80" s="2"/>
      <c r="X80" s="14"/>
      <c r="Y80" s="2">
        <v>0.05</v>
      </c>
      <c r="Z80" s="2">
        <v>0.27</v>
      </c>
      <c r="AA80" s="2">
        <f t="shared" si="74"/>
        <v>1.3500000000000002E-2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0.02</v>
      </c>
      <c r="AO80" s="2">
        <v>0.72</v>
      </c>
      <c r="AP80" s="2">
        <f t="shared" si="75"/>
        <v>1.44E-2</v>
      </c>
      <c r="AQ80" s="1">
        <f t="shared" si="76"/>
        <v>3.9107860091214731E-2</v>
      </c>
      <c r="AR80" s="9">
        <f t="shared" si="77"/>
        <v>10.950000000000001</v>
      </c>
      <c r="AS80" s="1">
        <f t="shared" si="78"/>
        <v>0.18</v>
      </c>
      <c r="AT80" s="1">
        <f t="shared" si="79"/>
        <v>465.83333333333331</v>
      </c>
      <c r="AU80" s="1">
        <f t="shared" si="80"/>
        <v>240578.07284638661</v>
      </c>
    </row>
    <row r="81" spans="1:48" x14ac:dyDescent="0.15">
      <c r="C81" s="7">
        <v>8</v>
      </c>
      <c r="D81" s="7">
        <f t="shared" si="81"/>
        <v>26.936506229642301</v>
      </c>
      <c r="E81" s="10">
        <f t="shared" si="82"/>
        <v>25.870435994098202</v>
      </c>
      <c r="F81" s="7" t="s">
        <v>83</v>
      </c>
      <c r="G81" s="1">
        <v>9</v>
      </c>
      <c r="H81" s="9">
        <f t="shared" si="63"/>
        <v>26.936506229642301</v>
      </c>
      <c r="I81" s="9">
        <f t="shared" si="64"/>
        <v>300.08650622964228</v>
      </c>
      <c r="J81" s="9">
        <f t="shared" si="65"/>
        <v>0.42738513384901478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0.309145051527284</v>
      </c>
      <c r="P81" s="9">
        <f t="shared" si="68"/>
        <v>0.13212399922574883</v>
      </c>
      <c r="Q81" s="12">
        <f t="shared" si="69"/>
        <v>2.3782319860634789E-2</v>
      </c>
      <c r="R81" s="9">
        <f t="shared" si="70"/>
        <v>1.9710000000000002E-2</v>
      </c>
      <c r="S81" s="13">
        <f t="shared" si="71"/>
        <v>1.2066118650753317</v>
      </c>
      <c r="T81" s="2">
        <f t="shared" si="72"/>
        <v>0.01</v>
      </c>
      <c r="U81" s="14">
        <f t="shared" si="73"/>
        <v>1.2066118650753316E-2</v>
      </c>
      <c r="V81" s="13"/>
      <c r="W81" s="2"/>
      <c r="X81" s="14"/>
      <c r="Y81" s="2">
        <v>0.05</v>
      </c>
      <c r="Z81" s="2">
        <v>0.27</v>
      </c>
      <c r="AA81" s="2">
        <f t="shared" si="74"/>
        <v>1.3500000000000002E-2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0.02</v>
      </c>
      <c r="AO81" s="2">
        <v>0.72</v>
      </c>
      <c r="AP81" s="2">
        <f t="shared" si="75"/>
        <v>1.44E-2</v>
      </c>
      <c r="AQ81" s="1">
        <f t="shared" si="76"/>
        <v>3.9966118650753321E-2</v>
      </c>
      <c r="AR81" s="9">
        <f t="shared" si="77"/>
        <v>10.950000000000001</v>
      </c>
      <c r="AS81" s="1">
        <f t="shared" si="78"/>
        <v>0.18</v>
      </c>
      <c r="AT81" s="1">
        <f t="shared" si="79"/>
        <v>465.83333333333331</v>
      </c>
      <c r="AU81" s="1">
        <f t="shared" si="80"/>
        <v>245857.78362002963</v>
      </c>
    </row>
    <row r="82" spans="1:48" x14ac:dyDescent="0.15">
      <c r="C82" s="7">
        <v>9</v>
      </c>
      <c r="D82" s="7">
        <f t="shared" si="81"/>
        <v>25.1205004284386</v>
      </c>
      <c r="E82" s="10">
        <f t="shared" si="82"/>
        <v>26.936506229642301</v>
      </c>
      <c r="F82" s="7" t="s">
        <v>83</v>
      </c>
      <c r="G82" s="1">
        <v>10</v>
      </c>
      <c r="H82" s="9">
        <f t="shared" si="63"/>
        <v>25.1205004284386</v>
      </c>
      <c r="I82" s="9">
        <f t="shared" si="64"/>
        <v>298.2705004284386</v>
      </c>
      <c r="J82" s="9">
        <f t="shared" si="65"/>
        <v>0.35077182017134301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0.28652105230153524</v>
      </c>
      <c r="P82" s="9">
        <f t="shared" si="68"/>
        <v>0.10050351103321808</v>
      </c>
      <c r="Q82" s="12">
        <f t="shared" si="69"/>
        <v>1.8090631985979256E-2</v>
      </c>
      <c r="R82" s="9">
        <f t="shared" si="70"/>
        <v>1.9710000000000002E-2</v>
      </c>
      <c r="S82" s="13">
        <f t="shared" si="71"/>
        <v>0.91784028340838431</v>
      </c>
      <c r="T82" s="2">
        <f t="shared" si="72"/>
        <v>0.01</v>
      </c>
      <c r="U82" s="14">
        <f t="shared" si="73"/>
        <v>9.1784028340838441E-3</v>
      </c>
      <c r="V82" s="13"/>
      <c r="W82" s="2"/>
      <c r="X82" s="14"/>
      <c r="Y82" s="2">
        <v>0.05</v>
      </c>
      <c r="Z82" s="2">
        <v>0.27</v>
      </c>
      <c r="AA82" s="2">
        <f t="shared" si="74"/>
        <v>1.3500000000000002E-2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0.02</v>
      </c>
      <c r="AO82" s="2">
        <v>0.72</v>
      </c>
      <c r="AP82" s="2">
        <f t="shared" si="75"/>
        <v>1.44E-2</v>
      </c>
      <c r="AQ82" s="1">
        <f t="shared" si="76"/>
        <v>3.7078402834083847E-2</v>
      </c>
      <c r="AR82" s="9">
        <f t="shared" si="77"/>
        <v>10.950000000000001</v>
      </c>
      <c r="AS82" s="1">
        <f t="shared" si="78"/>
        <v>0.18</v>
      </c>
      <c r="AT82" s="1">
        <f t="shared" si="79"/>
        <v>465.83333333333331</v>
      </c>
      <c r="AU82" s="1">
        <f t="shared" si="80"/>
        <v>228093.55145590683</v>
      </c>
    </row>
    <row r="83" spans="1:48" x14ac:dyDescent="0.15">
      <c r="C83" s="7">
        <v>10</v>
      </c>
      <c r="D83" s="7">
        <f t="shared" si="81"/>
        <v>22.730929111990701</v>
      </c>
      <c r="E83" s="10">
        <f t="shared" si="82"/>
        <v>25.1205004284386</v>
      </c>
      <c r="F83" s="7" t="s">
        <v>83</v>
      </c>
      <c r="G83" s="1">
        <v>11</v>
      </c>
      <c r="H83" s="9">
        <f t="shared" si="63"/>
        <v>22.730929111990701</v>
      </c>
      <c r="I83" s="9">
        <f t="shared" si="64"/>
        <v>295.88092911199067</v>
      </c>
      <c r="J83" s="9">
        <f t="shared" si="65"/>
        <v>0.26948093294168429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0.17671666420490129</v>
      </c>
      <c r="O83" s="9">
        <f t="shared" si="83"/>
        <v>0.11880087706341591</v>
      </c>
      <c r="P83" s="9">
        <f t="shared" si="68"/>
        <v>3.2014571185339666E-2</v>
      </c>
      <c r="Q83" s="12">
        <f t="shared" si="69"/>
        <v>5.76262281336114E-3</v>
      </c>
      <c r="R83" s="9">
        <f t="shared" si="70"/>
        <v>1.9710000000000002E-2</v>
      </c>
      <c r="S83" s="13">
        <f t="shared" si="71"/>
        <v>0.29237051310812479</v>
      </c>
      <c r="T83" s="2">
        <f t="shared" si="72"/>
        <v>0.01</v>
      </c>
      <c r="U83" s="14">
        <f t="shared" si="73"/>
        <v>2.9237051310812478E-3</v>
      </c>
      <c r="V83" s="13"/>
      <c r="W83" s="2"/>
      <c r="X83" s="14"/>
      <c r="Y83" s="2">
        <v>0.05</v>
      </c>
      <c r="Z83" s="2">
        <v>0.27</v>
      </c>
      <c r="AA83" s="2">
        <f t="shared" si="74"/>
        <v>1.3500000000000002E-2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0.02</v>
      </c>
      <c r="AO83" s="2">
        <v>0.72</v>
      </c>
      <c r="AP83" s="2">
        <f t="shared" si="75"/>
        <v>1.44E-2</v>
      </c>
      <c r="AQ83" s="1">
        <f t="shared" si="76"/>
        <v>3.082370513108125E-2</v>
      </c>
      <c r="AR83" s="9">
        <f t="shared" si="77"/>
        <v>10.950000000000001</v>
      </c>
      <c r="AS83" s="1">
        <f t="shared" si="78"/>
        <v>0.18</v>
      </c>
      <c r="AT83" s="1">
        <f t="shared" si="79"/>
        <v>465.83333333333331</v>
      </c>
      <c r="AU83" s="1">
        <f t="shared" si="80"/>
        <v>189616.80749406794</v>
      </c>
    </row>
    <row r="84" spans="1:48" x14ac:dyDescent="0.15">
      <c r="C84" s="7">
        <v>11</v>
      </c>
      <c r="D84" s="7">
        <f t="shared" si="81"/>
        <v>19.318821913570002</v>
      </c>
      <c r="E84" s="10">
        <f t="shared" si="82"/>
        <v>22.730929111990701</v>
      </c>
      <c r="F84" s="7" t="s">
        <v>85</v>
      </c>
      <c r="G84" s="1">
        <v>12</v>
      </c>
      <c r="H84" s="9">
        <f t="shared" si="63"/>
        <v>19.318821913570002</v>
      </c>
      <c r="I84" s="9">
        <f t="shared" si="64"/>
        <v>292.46882191356997</v>
      </c>
      <c r="J84" s="9">
        <f t="shared" si="65"/>
        <v>0.18356643137889983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0.19628630587807627</v>
      </c>
      <c r="P84" s="9">
        <f t="shared" si="68"/>
        <v>3.603157669858563E-2</v>
      </c>
      <c r="Q84" s="12">
        <f t="shared" si="69"/>
        <v>6.485683805745413E-3</v>
      </c>
      <c r="R84" s="9">
        <f t="shared" si="70"/>
        <v>1.9710000000000002E-2</v>
      </c>
      <c r="S84" s="13">
        <f t="shared" si="71"/>
        <v>0.32905549496425229</v>
      </c>
      <c r="T84" s="2">
        <f t="shared" si="72"/>
        <v>0.01</v>
      </c>
      <c r="U84" s="14">
        <f t="shared" si="73"/>
        <v>3.2905549496425228E-3</v>
      </c>
      <c r="V84" s="13"/>
      <c r="W84" s="2"/>
      <c r="X84" s="14"/>
      <c r="Y84" s="2">
        <v>0.05</v>
      </c>
      <c r="Z84" s="2">
        <v>0.27</v>
      </c>
      <c r="AA84" s="2">
        <f t="shared" si="74"/>
        <v>1.3500000000000002E-2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0.02</v>
      </c>
      <c r="AO84" s="2">
        <v>0.72</v>
      </c>
      <c r="AP84" s="2">
        <f t="shared" si="75"/>
        <v>1.44E-2</v>
      </c>
      <c r="AQ84" s="1">
        <f t="shared" si="76"/>
        <v>3.1190554949642523E-2</v>
      </c>
      <c r="AR84" s="9">
        <f t="shared" si="77"/>
        <v>10.950000000000001</v>
      </c>
      <c r="AS84" s="1">
        <f t="shared" si="78"/>
        <v>0.18</v>
      </c>
      <c r="AT84" s="1">
        <f t="shared" si="79"/>
        <v>465.83333333333331</v>
      </c>
      <c r="AU84" s="1">
        <f t="shared" si="80"/>
        <v>191873.54110638195</v>
      </c>
      <c r="AV84" s="1">
        <f>SUM(AU73:AU84)</f>
        <v>2272931.2017928804</v>
      </c>
    </row>
    <row r="85" spans="1:48" x14ac:dyDescent="0.15">
      <c r="C85" s="7">
        <v>12</v>
      </c>
      <c r="D85" s="7">
        <f t="shared" si="81"/>
        <v>16.646068557303099</v>
      </c>
      <c r="E85" s="10">
        <f t="shared" si="82"/>
        <v>19.318821913570002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15.8823808970968</v>
      </c>
      <c r="E89" s="7"/>
      <c r="F89" s="7"/>
      <c r="G89" s="1">
        <v>1</v>
      </c>
      <c r="H89" s="9">
        <f t="shared" ref="H89:H100" si="84">E90</f>
        <v>15.8823808970968</v>
      </c>
      <c r="I89" s="9">
        <f t="shared" ref="I89:I100" si="85">H89+273.15</f>
        <v>289.0323808970968</v>
      </c>
      <c r="J89" s="9">
        <f t="shared" ref="J89:J100" si="86">EXP(($C$15*(I89-$C$13))/($C$16*I89*$C$13))</f>
        <v>0.1235635814318374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0.6555387794807912</v>
      </c>
      <c r="Q89" s="12">
        <f t="shared" ref="Q89:Q100" si="90">P89*$B$91</f>
        <v>0.29499245076635605</v>
      </c>
      <c r="R89" s="9">
        <f t="shared" ref="R89:R100" si="91">L89*$B$91</f>
        <v>2.3873737500000001</v>
      </c>
      <c r="S89" s="13">
        <f t="shared" ref="S89:S100" si="92">Q89/R89</f>
        <v>0.1235635814318374</v>
      </c>
      <c r="T89" s="2">
        <f t="shared" ref="T89:T100" si="93">$B$90/100</f>
        <v>0.51</v>
      </c>
      <c r="U89" s="14">
        <f t="shared" ref="U89:U100" si="94">S89*T89</f>
        <v>6.3017426530237078E-2</v>
      </c>
      <c r="V89" s="2">
        <v>220.1</v>
      </c>
      <c r="W89" s="2">
        <v>0.06</v>
      </c>
      <c r="X89" s="2">
        <v>12.1</v>
      </c>
      <c r="Y89" s="2">
        <v>0.14000000000000001</v>
      </c>
      <c r="Z89" s="2"/>
      <c r="AA89" s="2"/>
      <c r="AB89" s="2">
        <v>118</v>
      </c>
      <c r="AC89" s="2">
        <v>0.26</v>
      </c>
      <c r="AD89" s="2">
        <v>43</v>
      </c>
      <c r="AE89" s="2">
        <v>0.02</v>
      </c>
      <c r="AF89" s="2">
        <v>1.5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6.5454754098866474E-2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2956.6666666666665</v>
      </c>
      <c r="AN89" s="1">
        <f t="shared" ref="AN89:AN100" si="99">AM89*10000*AK89*AJ89</f>
        <v>20131738.717614587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13.086357125689901</v>
      </c>
      <c r="E90" s="10">
        <f t="shared" ref="E90:E101" si="101">D89</f>
        <v>15.8823808970968</v>
      </c>
      <c r="F90" s="7" t="s">
        <v>83</v>
      </c>
      <c r="G90" s="1">
        <v>2</v>
      </c>
      <c r="H90" s="9">
        <f t="shared" si="84"/>
        <v>13.086357125689901</v>
      </c>
      <c r="I90" s="9">
        <f t="shared" si="85"/>
        <v>286.23635712568989</v>
      </c>
      <c r="J90" s="9">
        <f t="shared" si="86"/>
        <v>8.8915643875194503E-2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9.9550112205192089</v>
      </c>
      <c r="P90" s="9">
        <f t="shared" si="89"/>
        <v>0.88515623245725139</v>
      </c>
      <c r="Q90" s="12">
        <f t="shared" si="90"/>
        <v>0.39832030460576312</v>
      </c>
      <c r="R90" s="9">
        <f t="shared" si="91"/>
        <v>2.3873737500000001</v>
      </c>
      <c r="S90" s="13">
        <f t="shared" si="92"/>
        <v>0.16684455234785214</v>
      </c>
      <c r="T90" s="2">
        <f t="shared" si="93"/>
        <v>0.51</v>
      </c>
      <c r="U90" s="14">
        <f t="shared" si="94"/>
        <v>8.50907216974046E-2</v>
      </c>
      <c r="V90" s="2">
        <v>220.1</v>
      </c>
      <c r="W90" s="2">
        <v>0.06</v>
      </c>
      <c r="X90" s="2">
        <v>12.1</v>
      </c>
      <c r="Y90" s="2">
        <v>0.14000000000000001</v>
      </c>
      <c r="Z90" s="2"/>
      <c r="AA90" s="2"/>
      <c r="AB90" s="2">
        <v>118</v>
      </c>
      <c r="AC90" s="2">
        <v>0.26</v>
      </c>
      <c r="AD90" s="2">
        <v>43</v>
      </c>
      <c r="AE90" s="2">
        <v>0.02</v>
      </c>
      <c r="AF90" s="2">
        <v>1.5</v>
      </c>
      <c r="AG90" s="2">
        <v>0.01</v>
      </c>
      <c r="AH90" s="2"/>
      <c r="AI90" s="2"/>
      <c r="AJ90" s="1">
        <f t="shared" si="95"/>
        <v>7.2109852591767484E-2</v>
      </c>
      <c r="AK90" s="9">
        <f t="shared" si="96"/>
        <v>10.4025</v>
      </c>
      <c r="AL90" s="1">
        <f t="shared" si="97"/>
        <v>0.45</v>
      </c>
      <c r="AM90" s="17">
        <f t="shared" si="98"/>
        <v>2956.6666666666665</v>
      </c>
      <c r="AN90" s="1">
        <f t="shared" si="99"/>
        <v>22178629.059555292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13.3753817585142</v>
      </c>
      <c r="E91" s="10">
        <f t="shared" si="101"/>
        <v>13.086357125689901</v>
      </c>
      <c r="F91" s="7" t="s">
        <v>83</v>
      </c>
      <c r="G91" s="1">
        <v>3</v>
      </c>
      <c r="H91" s="9">
        <f t="shared" si="84"/>
        <v>13.3753817585142</v>
      </c>
      <c r="I91" s="9">
        <f t="shared" si="85"/>
        <v>286.52538175851419</v>
      </c>
      <c r="J91" s="9">
        <f t="shared" si="86"/>
        <v>9.2019583410763439E-2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14.375129988061957</v>
      </c>
      <c r="P91" s="9">
        <f t="shared" si="89"/>
        <v>1.3227934729770341</v>
      </c>
      <c r="Q91" s="12">
        <f t="shared" si="90"/>
        <v>0.5952570628396654</v>
      </c>
      <c r="R91" s="9">
        <f t="shared" si="91"/>
        <v>2.3873737500000001</v>
      </c>
      <c r="S91" s="13">
        <f t="shared" si="92"/>
        <v>0.24933551474278604</v>
      </c>
      <c r="T91" s="2">
        <f t="shared" si="93"/>
        <v>0.51</v>
      </c>
      <c r="U91" s="14">
        <f t="shared" si="94"/>
        <v>0.12716111251882087</v>
      </c>
      <c r="V91" s="2">
        <v>220.1</v>
      </c>
      <c r="W91" s="2">
        <v>0.06</v>
      </c>
      <c r="X91" s="2">
        <v>12.1</v>
      </c>
      <c r="Y91" s="2">
        <v>0.14000000000000001</v>
      </c>
      <c r="Z91" s="2"/>
      <c r="AA91" s="2"/>
      <c r="AB91" s="2">
        <v>118</v>
      </c>
      <c r="AC91" s="2">
        <v>0.26</v>
      </c>
      <c r="AD91" s="2">
        <v>43</v>
      </c>
      <c r="AE91" s="2">
        <v>0.02</v>
      </c>
      <c r="AF91" s="2">
        <v>1.5</v>
      </c>
      <c r="AG91" s="2">
        <v>0.01</v>
      </c>
      <c r="AH91" s="2"/>
      <c r="AI91" s="2"/>
      <c r="AJ91" s="1">
        <f t="shared" si="95"/>
        <v>8.4794075424424492E-2</v>
      </c>
      <c r="AK91" s="9">
        <f t="shared" si="96"/>
        <v>10.4025</v>
      </c>
      <c r="AL91" s="1">
        <f t="shared" si="97"/>
        <v>0.45</v>
      </c>
      <c r="AM91" s="17">
        <f t="shared" si="98"/>
        <v>2956.6666666666665</v>
      </c>
      <c r="AN91" s="1">
        <f t="shared" si="99"/>
        <v>26079880.594582818</v>
      </c>
    </row>
    <row r="92" spans="1:48" x14ac:dyDescent="0.15">
      <c r="C92" s="7">
        <v>3</v>
      </c>
      <c r="D92" s="7">
        <f t="shared" si="100"/>
        <v>14.6807623787927</v>
      </c>
      <c r="E92" s="10">
        <f t="shared" si="101"/>
        <v>13.3753817585142</v>
      </c>
      <c r="F92" s="7" t="s">
        <v>83</v>
      </c>
      <c r="G92" s="1">
        <v>4</v>
      </c>
      <c r="H92" s="9">
        <f t="shared" si="84"/>
        <v>14.6807623787927</v>
      </c>
      <c r="I92" s="9">
        <f t="shared" si="85"/>
        <v>287.83076237879266</v>
      </c>
      <c r="J92" s="9">
        <f t="shared" si="86"/>
        <v>0.10735264386569839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18.357611515084926</v>
      </c>
      <c r="P92" s="9">
        <f t="shared" si="89"/>
        <v>1.9707381312037557</v>
      </c>
      <c r="Q92" s="12">
        <f t="shared" si="90"/>
        <v>0.8868321590416901</v>
      </c>
      <c r="R92" s="9">
        <f t="shared" si="91"/>
        <v>2.3873737500000001</v>
      </c>
      <c r="S92" s="13">
        <f t="shared" si="92"/>
        <v>0.37146766778418755</v>
      </c>
      <c r="T92" s="2">
        <f t="shared" si="93"/>
        <v>0.51</v>
      </c>
      <c r="U92" s="14">
        <f t="shared" si="94"/>
        <v>0.18944851056993564</v>
      </c>
      <c r="V92" s="2">
        <v>220.1</v>
      </c>
      <c r="W92" s="2">
        <v>0.06</v>
      </c>
      <c r="X92" s="2">
        <v>12.1</v>
      </c>
      <c r="Y92" s="2">
        <v>0.14000000000000001</v>
      </c>
      <c r="Z92" s="2"/>
      <c r="AA92" s="2"/>
      <c r="AB92" s="2">
        <v>118</v>
      </c>
      <c r="AC92" s="2">
        <v>0.26</v>
      </c>
      <c r="AD92" s="2">
        <v>43</v>
      </c>
      <c r="AE92" s="2">
        <v>0.02</v>
      </c>
      <c r="AF92" s="2">
        <v>1.5</v>
      </c>
      <c r="AG92" s="2">
        <v>0.01</v>
      </c>
      <c r="AH92" s="2"/>
      <c r="AI92" s="2"/>
      <c r="AJ92" s="1">
        <f t="shared" si="95"/>
        <v>0.10357372593683559</v>
      </c>
      <c r="AK92" s="9">
        <f t="shared" si="96"/>
        <v>10.4025</v>
      </c>
      <c r="AL92" s="1">
        <f t="shared" si="97"/>
        <v>0.45</v>
      </c>
      <c r="AM92" s="17">
        <f t="shared" si="98"/>
        <v>2956.6666666666665</v>
      </c>
      <c r="AN92" s="1">
        <f t="shared" si="99"/>
        <v>31855886.058646187</v>
      </c>
    </row>
    <row r="93" spans="1:48" x14ac:dyDescent="0.15">
      <c r="C93" s="7">
        <v>4</v>
      </c>
      <c r="D93" s="7">
        <f t="shared" si="100"/>
        <v>15.6022655367249</v>
      </c>
      <c r="E93" s="10">
        <f t="shared" si="101"/>
        <v>14.6807623787927</v>
      </c>
      <c r="F93" s="7" t="s">
        <v>83</v>
      </c>
      <c r="G93" s="1">
        <v>5</v>
      </c>
      <c r="H93" s="9">
        <f t="shared" si="84"/>
        <v>15.6022655367249</v>
      </c>
      <c r="I93" s="9">
        <f t="shared" si="85"/>
        <v>288.75226553672485</v>
      </c>
      <c r="J93" s="9">
        <f t="shared" si="86"/>
        <v>0.1195908038632985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15.567529714687112</v>
      </c>
      <c r="O93" s="9">
        <f t="shared" si="102"/>
        <v>6.1246186691940601</v>
      </c>
      <c r="P93" s="9">
        <f t="shared" si="89"/>
        <v>0.73244807000508305</v>
      </c>
      <c r="Q93" s="12">
        <f t="shared" si="90"/>
        <v>0.32960163150228738</v>
      </c>
      <c r="R93" s="9">
        <f t="shared" si="91"/>
        <v>2.3873737500000001</v>
      </c>
      <c r="S93" s="13">
        <f t="shared" si="92"/>
        <v>0.13806033994563582</v>
      </c>
      <c r="T93" s="2">
        <f t="shared" si="93"/>
        <v>0.51</v>
      </c>
      <c r="U93" s="14">
        <f t="shared" si="94"/>
        <v>7.0410773372274277E-2</v>
      </c>
      <c r="V93" s="2">
        <v>230</v>
      </c>
      <c r="W93" s="2">
        <v>0.06</v>
      </c>
      <c r="X93" s="2">
        <v>15.1</v>
      </c>
      <c r="Y93" s="2">
        <v>0.14000000000000001</v>
      </c>
      <c r="Z93" s="2"/>
      <c r="AA93" s="2"/>
      <c r="AB93" s="2">
        <v>200</v>
      </c>
      <c r="AC93" s="2">
        <v>0.26</v>
      </c>
      <c r="AD93" s="2">
        <v>100</v>
      </c>
      <c r="AE93" s="2">
        <v>0.02</v>
      </c>
      <c r="AF93" s="2">
        <v>3</v>
      </c>
      <c r="AG93" s="2">
        <v>0.01</v>
      </c>
      <c r="AH93" s="2"/>
      <c r="AI93" s="2"/>
      <c r="AJ93" s="1">
        <f t="shared" si="95"/>
        <v>9.1172848171740706E-2</v>
      </c>
      <c r="AK93" s="9">
        <f t="shared" si="96"/>
        <v>10.4025</v>
      </c>
      <c r="AL93" s="1">
        <f t="shared" si="97"/>
        <v>0.45</v>
      </c>
      <c r="AM93" s="17">
        <f t="shared" si="98"/>
        <v>2956.6666666666665</v>
      </c>
      <c r="AN93" s="1">
        <f t="shared" si="99"/>
        <v>28041782.18684981</v>
      </c>
    </row>
    <row r="94" spans="1:48" x14ac:dyDescent="0.15">
      <c r="C94" s="7">
        <v>5</v>
      </c>
      <c r="D94" s="7">
        <f t="shared" si="100"/>
        <v>17.174921143875199</v>
      </c>
      <c r="E94" s="10">
        <f t="shared" si="101"/>
        <v>15.6022655367249</v>
      </c>
      <c r="F94" s="7" t="s">
        <v>85</v>
      </c>
      <c r="G94" s="1">
        <v>6</v>
      </c>
      <c r="H94" s="9">
        <f t="shared" si="84"/>
        <v>17.174921143875199</v>
      </c>
      <c r="I94" s="9">
        <f t="shared" si="85"/>
        <v>290.3249211438752</v>
      </c>
      <c r="J94" s="9">
        <f t="shared" si="86"/>
        <v>0.14355731436961333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10.697445599188978</v>
      </c>
      <c r="P94" s="9">
        <f t="shared" si="89"/>
        <v>1.5356965608346087</v>
      </c>
      <c r="Q94" s="12">
        <f t="shared" si="90"/>
        <v>0.69106345237557398</v>
      </c>
      <c r="R94" s="9">
        <f t="shared" si="91"/>
        <v>2.3873737500000001</v>
      </c>
      <c r="S94" s="13">
        <f t="shared" si="92"/>
        <v>0.28946596751998882</v>
      </c>
      <c r="T94" s="2">
        <f t="shared" si="93"/>
        <v>0.51</v>
      </c>
      <c r="U94" s="14">
        <f t="shared" si="94"/>
        <v>0.1476276434351943</v>
      </c>
      <c r="V94" s="2">
        <v>230</v>
      </c>
      <c r="W94" s="2">
        <v>0.06</v>
      </c>
      <c r="X94" s="2">
        <v>15.1</v>
      </c>
      <c r="Y94" s="2">
        <v>0.14000000000000001</v>
      </c>
      <c r="Z94" s="2"/>
      <c r="AA94" s="2"/>
      <c r="AB94" s="2">
        <v>200</v>
      </c>
      <c r="AC94" s="2">
        <v>0.26</v>
      </c>
      <c r="AD94" s="2">
        <v>100</v>
      </c>
      <c r="AE94" s="2">
        <v>0.02</v>
      </c>
      <c r="AF94" s="2">
        <v>3</v>
      </c>
      <c r="AG94" s="2">
        <v>0.01</v>
      </c>
      <c r="AH94" s="2"/>
      <c r="AI94" s="2"/>
      <c r="AJ94" s="1">
        <f t="shared" si="95"/>
        <v>0.11445373449571108</v>
      </c>
      <c r="AK94" s="9">
        <f t="shared" si="96"/>
        <v>10.4025</v>
      </c>
      <c r="AL94" s="1">
        <f t="shared" si="97"/>
        <v>0.45</v>
      </c>
      <c r="AM94" s="17">
        <f t="shared" si="98"/>
        <v>2956.6666666666665</v>
      </c>
      <c r="AN94" s="1">
        <f t="shared" si="99"/>
        <v>35202220.371075988</v>
      </c>
    </row>
    <row r="95" spans="1:48" x14ac:dyDescent="0.15">
      <c r="C95" s="7">
        <v>6</v>
      </c>
      <c r="D95" s="7">
        <f t="shared" si="100"/>
        <v>23.301327304564701</v>
      </c>
      <c r="E95" s="10">
        <f t="shared" si="101"/>
        <v>17.174921143875199</v>
      </c>
      <c r="F95" s="7" t="s">
        <v>83</v>
      </c>
      <c r="G95" s="1">
        <v>7</v>
      </c>
      <c r="H95" s="9">
        <f t="shared" si="84"/>
        <v>23.301327304564701</v>
      </c>
      <c r="I95" s="9">
        <f t="shared" si="85"/>
        <v>296.4513273045647</v>
      </c>
      <c r="J95" s="9">
        <f t="shared" si="86"/>
        <v>0.28709555512620766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14.467024038354367</v>
      </c>
      <c r="P95" s="9">
        <f t="shared" si="89"/>
        <v>4.1534182973155378</v>
      </c>
      <c r="Q95" s="12">
        <f t="shared" si="90"/>
        <v>1.869038233791992</v>
      </c>
      <c r="R95" s="9">
        <f t="shared" si="91"/>
        <v>2.3873737500000001</v>
      </c>
      <c r="S95" s="13">
        <f t="shared" si="92"/>
        <v>0.7828846378963461</v>
      </c>
      <c r="T95" s="2">
        <f t="shared" si="93"/>
        <v>0.51</v>
      </c>
      <c r="U95" s="14">
        <f t="shared" si="94"/>
        <v>0.39927116532713652</v>
      </c>
      <c r="V95" s="2">
        <v>230</v>
      </c>
      <c r="W95" s="2">
        <v>0.06</v>
      </c>
      <c r="X95" s="2">
        <v>15.1</v>
      </c>
      <c r="Y95" s="2">
        <v>0.14000000000000001</v>
      </c>
      <c r="Z95" s="2"/>
      <c r="AA95" s="2"/>
      <c r="AB95" s="2">
        <v>200</v>
      </c>
      <c r="AC95" s="2">
        <v>0.26</v>
      </c>
      <c r="AD95" s="2">
        <v>100</v>
      </c>
      <c r="AE95" s="2">
        <v>0.02</v>
      </c>
      <c r="AF95" s="2">
        <v>3</v>
      </c>
      <c r="AG95" s="2">
        <v>0.01</v>
      </c>
      <c r="AH95" s="2"/>
      <c r="AI95" s="2"/>
      <c r="AJ95" s="1">
        <f t="shared" si="95"/>
        <v>0.19032425634613168</v>
      </c>
      <c r="AK95" s="9">
        <f t="shared" si="96"/>
        <v>10.4025</v>
      </c>
      <c r="AL95" s="1">
        <f t="shared" si="97"/>
        <v>0.45</v>
      </c>
      <c r="AM95" s="17">
        <f t="shared" si="98"/>
        <v>2956.6666666666665</v>
      </c>
      <c r="AN95" s="1">
        <f t="shared" si="99"/>
        <v>58537508.132674754</v>
      </c>
    </row>
    <row r="96" spans="1:48" x14ac:dyDescent="0.15">
      <c r="C96" s="7">
        <v>7</v>
      </c>
      <c r="D96" s="7">
        <f t="shared" si="100"/>
        <v>25.870435994098202</v>
      </c>
      <c r="E96" s="10">
        <f t="shared" si="101"/>
        <v>23.301327304564701</v>
      </c>
      <c r="F96" s="7" t="s">
        <v>83</v>
      </c>
      <c r="G96" s="1">
        <v>8</v>
      </c>
      <c r="H96" s="9">
        <f t="shared" si="84"/>
        <v>25.870435994098202</v>
      </c>
      <c r="I96" s="9">
        <f t="shared" si="85"/>
        <v>299.02043599409819</v>
      </c>
      <c r="J96" s="9">
        <f t="shared" si="86"/>
        <v>0.38069808542160882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15.618880741038831</v>
      </c>
      <c r="P96" s="9">
        <f t="shared" si="89"/>
        <v>5.9460779945419215</v>
      </c>
      <c r="Q96" s="12">
        <f t="shared" si="90"/>
        <v>2.675735097543865</v>
      </c>
      <c r="R96" s="9">
        <f t="shared" si="91"/>
        <v>2.3873737500000001</v>
      </c>
      <c r="S96" s="13">
        <f t="shared" si="92"/>
        <v>1.120786009121473</v>
      </c>
      <c r="T96" s="2">
        <f t="shared" si="93"/>
        <v>0.51</v>
      </c>
      <c r="U96" s="14">
        <f t="shared" si="94"/>
        <v>0.57160086465195126</v>
      </c>
      <c r="V96" s="2">
        <v>230</v>
      </c>
      <c r="W96" s="2">
        <v>0.06</v>
      </c>
      <c r="X96" s="2">
        <v>15.1</v>
      </c>
      <c r="Y96" s="2">
        <v>0.14000000000000001</v>
      </c>
      <c r="Z96" s="2"/>
      <c r="AA96" s="2"/>
      <c r="AB96" s="2">
        <v>200</v>
      </c>
      <c r="AC96" s="2">
        <v>0.26</v>
      </c>
      <c r="AD96" s="2">
        <v>100</v>
      </c>
      <c r="AE96" s="2">
        <v>0.02</v>
      </c>
      <c r="AF96" s="2">
        <v>3</v>
      </c>
      <c r="AG96" s="2">
        <v>0.01</v>
      </c>
      <c r="AH96" s="2"/>
      <c r="AI96" s="2"/>
      <c r="AJ96" s="1">
        <f t="shared" si="95"/>
        <v>0.24228166069256332</v>
      </c>
      <c r="AK96" s="9">
        <f t="shared" si="96"/>
        <v>10.4025</v>
      </c>
      <c r="AL96" s="1">
        <f t="shared" si="97"/>
        <v>0.45</v>
      </c>
      <c r="AM96" s="17">
        <f t="shared" si="98"/>
        <v>2956.6666666666665</v>
      </c>
      <c r="AN96" s="1">
        <f t="shared" si="99"/>
        <v>74517904.104644775</v>
      </c>
    </row>
    <row r="97" spans="1:50" x14ac:dyDescent="0.15">
      <c r="C97" s="7">
        <v>8</v>
      </c>
      <c r="D97" s="7">
        <f t="shared" si="100"/>
        <v>26.936506229642301</v>
      </c>
      <c r="E97" s="10">
        <f t="shared" si="101"/>
        <v>25.870435994098202</v>
      </c>
      <c r="F97" s="7" t="s">
        <v>83</v>
      </c>
      <c r="G97" s="1">
        <v>9</v>
      </c>
      <c r="H97" s="9">
        <f t="shared" si="84"/>
        <v>26.936506229642301</v>
      </c>
      <c r="I97" s="9">
        <f t="shared" si="85"/>
        <v>300.08650622964228</v>
      </c>
      <c r="J97" s="9">
        <f t="shared" si="86"/>
        <v>0.42738513384901478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14.978077746496909</v>
      </c>
      <c r="P97" s="9">
        <f t="shared" si="89"/>
        <v>6.4014077624875316</v>
      </c>
      <c r="Q97" s="12">
        <f t="shared" si="90"/>
        <v>2.8806334931193893</v>
      </c>
      <c r="R97" s="9">
        <f t="shared" si="91"/>
        <v>2.3873737500000001</v>
      </c>
      <c r="S97" s="13">
        <f t="shared" si="92"/>
        <v>1.2066118650753319</v>
      </c>
      <c r="T97" s="2">
        <f t="shared" si="93"/>
        <v>0.51</v>
      </c>
      <c r="U97" s="14">
        <f t="shared" si="94"/>
        <v>0.61537205118841931</v>
      </c>
      <c r="V97" s="2">
        <v>230</v>
      </c>
      <c r="W97" s="2">
        <v>0.06</v>
      </c>
      <c r="X97" s="2">
        <v>15.1</v>
      </c>
      <c r="Y97" s="2">
        <v>0.14000000000000001</v>
      </c>
      <c r="Z97" s="2"/>
      <c r="AA97" s="2"/>
      <c r="AB97" s="2">
        <v>200</v>
      </c>
      <c r="AC97" s="2">
        <v>0.26</v>
      </c>
      <c r="AD97" s="2">
        <v>100</v>
      </c>
      <c r="AE97" s="2">
        <v>0.02</v>
      </c>
      <c r="AF97" s="2">
        <v>3</v>
      </c>
      <c r="AG97" s="2">
        <v>0.01</v>
      </c>
      <c r="AH97" s="2"/>
      <c r="AI97" s="2"/>
      <c r="AJ97" s="1">
        <f t="shared" si="95"/>
        <v>0.25547867343330843</v>
      </c>
      <c r="AK97" s="9">
        <f t="shared" si="96"/>
        <v>10.4025</v>
      </c>
      <c r="AL97" s="1">
        <f t="shared" si="97"/>
        <v>0.45</v>
      </c>
      <c r="AM97" s="17">
        <f t="shared" si="98"/>
        <v>2956.6666666666665</v>
      </c>
      <c r="AN97" s="1">
        <f t="shared" si="99"/>
        <v>78576873.021530718</v>
      </c>
    </row>
    <row r="98" spans="1:50" x14ac:dyDescent="0.15">
      <c r="C98" s="7">
        <v>9</v>
      </c>
      <c r="D98" s="7">
        <f t="shared" si="100"/>
        <v>25.1205004284386</v>
      </c>
      <c r="E98" s="10">
        <f t="shared" si="101"/>
        <v>26.936506229642301</v>
      </c>
      <c r="F98" s="7" t="s">
        <v>83</v>
      </c>
      <c r="G98" s="1">
        <v>10</v>
      </c>
      <c r="H98" s="9">
        <f t="shared" si="84"/>
        <v>25.1205004284386</v>
      </c>
      <c r="I98" s="9">
        <f t="shared" si="85"/>
        <v>298.2705004284386</v>
      </c>
      <c r="J98" s="9">
        <f t="shared" si="86"/>
        <v>0.35077182017134301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13.881944984009378</v>
      </c>
      <c r="P98" s="9">
        <f t="shared" si="89"/>
        <v>4.8693951095594148</v>
      </c>
      <c r="Q98" s="12">
        <f t="shared" si="90"/>
        <v>2.1912277993017368</v>
      </c>
      <c r="R98" s="9">
        <f t="shared" si="91"/>
        <v>2.3873737500000001</v>
      </c>
      <c r="S98" s="13">
        <f t="shared" si="92"/>
        <v>0.91784028340838408</v>
      </c>
      <c r="T98" s="2">
        <f t="shared" si="93"/>
        <v>0.51</v>
      </c>
      <c r="U98" s="14">
        <f t="shared" si="94"/>
        <v>0.46809854453827587</v>
      </c>
      <c r="V98" s="2">
        <v>230</v>
      </c>
      <c r="W98" s="2">
        <v>0.06</v>
      </c>
      <c r="X98" s="2">
        <v>15.1</v>
      </c>
      <c r="Y98" s="2">
        <v>0.14000000000000001</v>
      </c>
      <c r="Z98" s="2"/>
      <c r="AA98" s="2"/>
      <c r="AB98" s="2">
        <v>200</v>
      </c>
      <c r="AC98" s="2">
        <v>0.26</v>
      </c>
      <c r="AD98" s="2">
        <v>100</v>
      </c>
      <c r="AE98" s="2">
        <v>0.02</v>
      </c>
      <c r="AF98" s="2">
        <v>3</v>
      </c>
      <c r="AG98" s="2">
        <v>0.01</v>
      </c>
      <c r="AH98" s="2"/>
      <c r="AI98" s="2"/>
      <c r="AJ98" s="1">
        <f t="shared" si="95"/>
        <v>0.21107571117829019</v>
      </c>
      <c r="AK98" s="9">
        <f t="shared" si="96"/>
        <v>10.4025</v>
      </c>
      <c r="AL98" s="1">
        <f t="shared" si="97"/>
        <v>0.45</v>
      </c>
      <c r="AM98" s="17">
        <f t="shared" si="98"/>
        <v>2956.6666666666665</v>
      </c>
      <c r="AN98" s="1">
        <f t="shared" si="99"/>
        <v>64919976.028900959</v>
      </c>
    </row>
    <row r="99" spans="1:50" x14ac:dyDescent="0.15">
      <c r="C99" s="7">
        <v>10</v>
      </c>
      <c r="D99" s="7">
        <f t="shared" si="100"/>
        <v>22.730929111990701</v>
      </c>
      <c r="E99" s="10">
        <f t="shared" si="101"/>
        <v>25.1205004284386</v>
      </c>
      <c r="F99" s="7" t="s">
        <v>83</v>
      </c>
      <c r="G99" s="1">
        <v>11</v>
      </c>
      <c r="H99" s="9">
        <f t="shared" si="84"/>
        <v>22.730929111990701</v>
      </c>
      <c r="I99" s="9">
        <f t="shared" si="85"/>
        <v>295.88092911199067</v>
      </c>
      <c r="J99" s="9">
        <f t="shared" si="86"/>
        <v>0.26948093294168429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8.5619223807274647</v>
      </c>
      <c r="O99" s="9">
        <f t="shared" si="102"/>
        <v>5.7559024937224983</v>
      </c>
      <c r="P99" s="9">
        <f t="shared" si="89"/>
        <v>1.551105973929706</v>
      </c>
      <c r="Q99" s="12">
        <f t="shared" si="90"/>
        <v>0.69799768826836772</v>
      </c>
      <c r="R99" s="9">
        <f t="shared" si="91"/>
        <v>2.3873737500000001</v>
      </c>
      <c r="S99" s="13">
        <f t="shared" si="92"/>
        <v>0.29237051310812467</v>
      </c>
      <c r="T99" s="2">
        <f t="shared" si="93"/>
        <v>0.51</v>
      </c>
      <c r="U99" s="14">
        <f t="shared" si="94"/>
        <v>0.14910896168514359</v>
      </c>
      <c r="V99" s="2">
        <v>230</v>
      </c>
      <c r="W99" s="2">
        <v>0.06</v>
      </c>
      <c r="X99" s="2">
        <v>15.1</v>
      </c>
      <c r="Y99" s="2">
        <v>0.14000000000000001</v>
      </c>
      <c r="Z99" s="2"/>
      <c r="AA99" s="2"/>
      <c r="AB99" s="2">
        <v>200</v>
      </c>
      <c r="AC99" s="2">
        <v>0.26</v>
      </c>
      <c r="AD99" s="2">
        <v>100</v>
      </c>
      <c r="AE99" s="2">
        <v>0.02</v>
      </c>
      <c r="AF99" s="2">
        <v>3</v>
      </c>
      <c r="AG99" s="2">
        <v>0.01</v>
      </c>
      <c r="AH99" s="2"/>
      <c r="AI99" s="2"/>
      <c r="AJ99" s="1">
        <f t="shared" si="95"/>
        <v>0.1149003519480708</v>
      </c>
      <c r="AK99" s="9">
        <f t="shared" si="96"/>
        <v>10.4025</v>
      </c>
      <c r="AL99" s="1">
        <f t="shared" si="97"/>
        <v>0.45</v>
      </c>
      <c r="AM99" s="17">
        <f t="shared" si="98"/>
        <v>2956.6666666666665</v>
      </c>
      <c r="AN99" s="1">
        <f t="shared" si="99"/>
        <v>35339585.272700273</v>
      </c>
    </row>
    <row r="100" spans="1:50" x14ac:dyDescent="0.15">
      <c r="C100" s="7">
        <v>11</v>
      </c>
      <c r="D100" s="7">
        <f t="shared" si="100"/>
        <v>19.318821913570002</v>
      </c>
      <c r="E100" s="10">
        <f t="shared" si="101"/>
        <v>22.730929111990701</v>
      </c>
      <c r="F100" s="7" t="s">
        <v>85</v>
      </c>
      <c r="G100" s="1">
        <v>12</v>
      </c>
      <c r="H100" s="9">
        <f t="shared" si="84"/>
        <v>19.318821913570002</v>
      </c>
      <c r="I100" s="9">
        <f t="shared" si="85"/>
        <v>292.46882191356997</v>
      </c>
      <c r="J100" s="9">
        <f t="shared" si="86"/>
        <v>0.18356643137889983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9.5100715197927919</v>
      </c>
      <c r="P100" s="9">
        <f t="shared" si="89"/>
        <v>1.7457298910464731</v>
      </c>
      <c r="Q100" s="12">
        <f t="shared" si="90"/>
        <v>0.78557845097091294</v>
      </c>
      <c r="R100" s="9">
        <f t="shared" si="91"/>
        <v>2.3873737500000001</v>
      </c>
      <c r="S100" s="13">
        <f t="shared" si="92"/>
        <v>0.32905549496425224</v>
      </c>
      <c r="T100" s="2">
        <f t="shared" si="93"/>
        <v>0.51</v>
      </c>
      <c r="U100" s="14">
        <f t="shared" si="94"/>
        <v>0.16781830243176865</v>
      </c>
      <c r="V100" s="2">
        <v>230</v>
      </c>
      <c r="W100" s="2">
        <v>0.06</v>
      </c>
      <c r="X100" s="2">
        <v>15.1</v>
      </c>
      <c r="Y100" s="2">
        <v>0.14000000000000001</v>
      </c>
      <c r="Z100" s="2"/>
      <c r="AA100" s="2"/>
      <c r="AB100" s="2">
        <v>200</v>
      </c>
      <c r="AC100" s="2">
        <v>0.26</v>
      </c>
      <c r="AD100" s="2">
        <v>100</v>
      </c>
      <c r="AE100" s="2">
        <v>0.02</v>
      </c>
      <c r="AF100" s="2">
        <v>3</v>
      </c>
      <c r="AG100" s="2">
        <v>0.01</v>
      </c>
      <c r="AH100" s="2"/>
      <c r="AI100" s="2"/>
      <c r="AJ100" s="1">
        <f t="shared" si="95"/>
        <v>0.12054121818317826</v>
      </c>
      <c r="AK100" s="9">
        <f t="shared" si="96"/>
        <v>10.4025</v>
      </c>
      <c r="AL100" s="1">
        <f t="shared" si="97"/>
        <v>0.45</v>
      </c>
      <c r="AM100" s="17">
        <f t="shared" si="98"/>
        <v>2956.6666666666665</v>
      </c>
      <c r="AN100" s="1">
        <f t="shared" si="99"/>
        <v>37074530.988250129</v>
      </c>
      <c r="AO100" s="1">
        <f>SUM(AN89:AN100)</f>
        <v>512456514.53702635</v>
      </c>
    </row>
    <row r="101" spans="1:50" x14ac:dyDescent="0.15">
      <c r="C101" s="7">
        <v>12</v>
      </c>
      <c r="D101" s="7">
        <f t="shared" si="100"/>
        <v>16.646068557303099</v>
      </c>
      <c r="E101" s="10">
        <f t="shared" si="101"/>
        <v>19.318821913570002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15.8823808970968</v>
      </c>
      <c r="E105" s="7"/>
      <c r="F105" s="7"/>
      <c r="G105" s="1">
        <v>1</v>
      </c>
      <c r="H105" s="9">
        <f t="shared" ref="H105:H116" si="103">E106</f>
        <v>15.8823808970968</v>
      </c>
      <c r="I105" s="9">
        <f t="shared" ref="I105:I116" si="104">H105+273.15</f>
        <v>289.0323808970968</v>
      </c>
      <c r="J105" s="9">
        <f t="shared" ref="J105:J116" si="105">EXP(($C$15*(I105-$C$13))/($C$16*I105*$C$13))</f>
        <v>0.1235635814318374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8.0055634516285945E-2</v>
      </c>
      <c r="Q105" s="12">
        <f t="shared" ref="Q105:Q116" si="109">P105*$B$107</f>
        <v>2.4016690354885784E-2</v>
      </c>
      <c r="R105" s="9">
        <f t="shared" ref="R105:R116" si="110">L105*$B$107</f>
        <v>0.19436706250000002</v>
      </c>
      <c r="S105" s="13">
        <f t="shared" ref="S105:S116" si="111">Q105/R105</f>
        <v>0.1235635814318374</v>
      </c>
      <c r="T105" s="2">
        <f t="shared" ref="T105:T116" si="112">$B$106/100</f>
        <v>0.01</v>
      </c>
      <c r="U105" s="14">
        <f t="shared" ref="U105:U116" si="113">S105*T105</f>
        <v>1.2356358143183741E-3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5.0000000000000001E-3</v>
      </c>
      <c r="AF105" s="2">
        <v>0.49</v>
      </c>
      <c r="AG105" s="14">
        <f t="shared" ref="AG105:AG116" si="114">AF105*AE105</f>
        <v>2.4499999999999999E-3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1.4999999999999999E-2</v>
      </c>
      <c r="AR105" s="2">
        <v>0.5</v>
      </c>
      <c r="AS105" s="2">
        <f t="shared" ref="AS105:AS116" si="115">AR105*AQ105</f>
        <v>7.4999999999999997E-3</v>
      </c>
      <c r="AT105" s="1">
        <f t="shared" ref="AT105:AT116" si="116">(AS105+AM105+AD105+AA105+U105+X105+AG105+AJ105+AP105)</f>
        <v>1.1185635814318372E-2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13.086357125689901</v>
      </c>
      <c r="E106" s="10">
        <f t="shared" ref="E106:E117" si="122">D105</f>
        <v>15.8823808970968</v>
      </c>
      <c r="F106" s="7" t="s">
        <v>83</v>
      </c>
      <c r="G106" s="1">
        <v>2</v>
      </c>
      <c r="H106" s="9">
        <f t="shared" si="103"/>
        <v>13.086357125689901</v>
      </c>
      <c r="I106" s="9">
        <f t="shared" si="104"/>
        <v>286.23635712568989</v>
      </c>
      <c r="J106" s="9">
        <f t="shared" si="105"/>
        <v>8.8915643875194503E-2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1.2157247821503809</v>
      </c>
      <c r="P106" s="9">
        <f t="shared" si="108"/>
        <v>0.10809695177993169</v>
      </c>
      <c r="Q106" s="12">
        <f t="shared" si="109"/>
        <v>3.2429085533979503E-2</v>
      </c>
      <c r="R106" s="9">
        <f t="shared" si="110"/>
        <v>0.19436706250000002</v>
      </c>
      <c r="S106" s="13">
        <f t="shared" si="111"/>
        <v>0.16684455234785214</v>
      </c>
      <c r="T106" s="2">
        <f t="shared" si="112"/>
        <v>0.01</v>
      </c>
      <c r="U106" s="14">
        <f t="shared" si="113"/>
        <v>1.6684455234785216E-3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5.0000000000000001E-3</v>
      </c>
      <c r="AF106" s="2">
        <v>0.49</v>
      </c>
      <c r="AG106" s="14">
        <f t="shared" si="114"/>
        <v>2.4499999999999999E-3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1.4999999999999999E-2</v>
      </c>
      <c r="AR106" s="2">
        <v>0.5</v>
      </c>
      <c r="AS106" s="2">
        <f t="shared" si="115"/>
        <v>7.4999999999999997E-3</v>
      </c>
      <c r="AT106" s="1">
        <f t="shared" si="116"/>
        <v>1.1618445523478522E-2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13.3753817585142</v>
      </c>
      <c r="E107" s="10">
        <f t="shared" si="122"/>
        <v>13.086357125689901</v>
      </c>
      <c r="F107" s="7" t="s">
        <v>83</v>
      </c>
      <c r="G107" s="1">
        <v>3</v>
      </c>
      <c r="H107" s="9">
        <f t="shared" si="103"/>
        <v>13.3753817585142</v>
      </c>
      <c r="I107" s="9">
        <f t="shared" si="104"/>
        <v>286.52538175851419</v>
      </c>
      <c r="J107" s="9">
        <f t="shared" si="105"/>
        <v>9.2019583410763439E-2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1.7555180387037825</v>
      </c>
      <c r="P107" s="9">
        <f t="shared" si="108"/>
        <v>0.16154203859160254</v>
      </c>
      <c r="Q107" s="12">
        <f t="shared" si="109"/>
        <v>4.846261157748076E-2</v>
      </c>
      <c r="R107" s="9">
        <f t="shared" si="110"/>
        <v>0.19436706250000002</v>
      </c>
      <c r="S107" s="13">
        <f t="shared" si="111"/>
        <v>0.24933551474278598</v>
      </c>
      <c r="T107" s="2">
        <f t="shared" si="112"/>
        <v>0.01</v>
      </c>
      <c r="U107" s="14">
        <f t="shared" si="113"/>
        <v>2.4933551474278599E-3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5.0000000000000001E-3</v>
      </c>
      <c r="AF107" s="2">
        <v>0.49</v>
      </c>
      <c r="AG107" s="14">
        <f t="shared" si="114"/>
        <v>2.4499999999999999E-3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1.4999999999999999E-2</v>
      </c>
      <c r="AR107" s="2">
        <v>0.5</v>
      </c>
      <c r="AS107" s="2">
        <f t="shared" si="115"/>
        <v>7.4999999999999997E-3</v>
      </c>
      <c r="AT107" s="1">
        <f t="shared" si="116"/>
        <v>1.2443355147427861E-2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14.6807623787927</v>
      </c>
      <c r="E108" s="10">
        <f t="shared" si="122"/>
        <v>13.3753817585142</v>
      </c>
      <c r="F108" s="7" t="s">
        <v>83</v>
      </c>
      <c r="G108" s="1">
        <v>4</v>
      </c>
      <c r="H108" s="9">
        <f t="shared" si="103"/>
        <v>14.6807623787927</v>
      </c>
      <c r="I108" s="9">
        <f t="shared" si="104"/>
        <v>287.83076237879266</v>
      </c>
      <c r="J108" s="9">
        <f t="shared" si="105"/>
        <v>0.10735264386569839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2.2418662084455132</v>
      </c>
      <c r="P108" s="9">
        <f t="shared" si="108"/>
        <v>0.24067026466979471</v>
      </c>
      <c r="Q108" s="12">
        <f t="shared" si="109"/>
        <v>7.2201079400938409E-2</v>
      </c>
      <c r="R108" s="9">
        <f t="shared" si="110"/>
        <v>0.19436706250000002</v>
      </c>
      <c r="S108" s="13">
        <f t="shared" si="111"/>
        <v>0.37146766778418744</v>
      </c>
      <c r="T108" s="2">
        <f t="shared" si="112"/>
        <v>0.01</v>
      </c>
      <c r="U108" s="14">
        <f t="shared" si="113"/>
        <v>3.7146766778418743E-3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5.0000000000000001E-3</v>
      </c>
      <c r="AF108" s="2">
        <v>0.49</v>
      </c>
      <c r="AG108" s="14">
        <f t="shared" si="114"/>
        <v>2.4499999999999999E-3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1.4999999999999999E-2</v>
      </c>
      <c r="AR108" s="2">
        <v>0.5</v>
      </c>
      <c r="AS108" s="2">
        <f t="shared" si="115"/>
        <v>7.4999999999999997E-3</v>
      </c>
      <c r="AT108" s="1">
        <f t="shared" si="116"/>
        <v>1.3664676677841874E-2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15.6022655367249</v>
      </c>
      <c r="E109" s="10">
        <f t="shared" si="122"/>
        <v>14.6807623787927</v>
      </c>
      <c r="F109" s="7" t="s">
        <v>83</v>
      </c>
      <c r="G109" s="1">
        <v>5</v>
      </c>
      <c r="H109" s="9">
        <f t="shared" si="103"/>
        <v>15.6022655367249</v>
      </c>
      <c r="I109" s="9">
        <f t="shared" si="104"/>
        <v>288.75226553672485</v>
      </c>
      <c r="J109" s="9">
        <f t="shared" si="105"/>
        <v>0.1195908038632985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1.9011361465869325</v>
      </c>
      <c r="O109" s="9">
        <f t="shared" si="123"/>
        <v>0.74795000552211954</v>
      </c>
      <c r="P109" s="9">
        <f t="shared" si="108"/>
        <v>8.9447942409948827E-2</v>
      </c>
      <c r="Q109" s="12">
        <f t="shared" si="109"/>
        <v>2.6834382722984648E-2</v>
      </c>
      <c r="R109" s="9">
        <f t="shared" si="110"/>
        <v>0.19436706250000002</v>
      </c>
      <c r="S109" s="13">
        <f t="shared" si="111"/>
        <v>0.13806033994563582</v>
      </c>
      <c r="T109" s="2">
        <f t="shared" si="112"/>
        <v>0.01</v>
      </c>
      <c r="U109" s="14">
        <f t="shared" si="113"/>
        <v>1.3806033994563582E-3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0.01</v>
      </c>
      <c r="AF109" s="2">
        <v>0.49</v>
      </c>
      <c r="AG109" s="14">
        <f t="shared" si="114"/>
        <v>4.8999999999999998E-3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0.02</v>
      </c>
      <c r="AR109" s="2">
        <v>0.5</v>
      </c>
      <c r="AS109" s="2">
        <f t="shared" si="115"/>
        <v>0.01</v>
      </c>
      <c r="AT109" s="1">
        <f t="shared" si="116"/>
        <v>1.6280603399456358E-2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17.174921143875199</v>
      </c>
      <c r="E110" s="10">
        <f t="shared" si="122"/>
        <v>15.6022655367249</v>
      </c>
      <c r="F110" s="7" t="s">
        <v>85</v>
      </c>
      <c r="G110" s="1">
        <v>6</v>
      </c>
      <c r="H110" s="9">
        <f t="shared" si="103"/>
        <v>17.174921143875199</v>
      </c>
      <c r="I110" s="9">
        <f t="shared" si="104"/>
        <v>290.3249211438752</v>
      </c>
      <c r="J110" s="9">
        <f t="shared" si="105"/>
        <v>0.14355731436961333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1.3063922714455043</v>
      </c>
      <c r="P110" s="9">
        <f t="shared" si="108"/>
        <v>0.18754216600193549</v>
      </c>
      <c r="Q110" s="12">
        <f t="shared" si="109"/>
        <v>5.6262649800580641E-2</v>
      </c>
      <c r="R110" s="9">
        <f t="shared" si="110"/>
        <v>0.19436706250000002</v>
      </c>
      <c r="S110" s="13">
        <f t="shared" si="111"/>
        <v>0.28946596751998882</v>
      </c>
      <c r="T110" s="2">
        <f t="shared" si="112"/>
        <v>0.01</v>
      </c>
      <c r="U110" s="14">
        <f t="shared" si="113"/>
        <v>2.8946596751998881E-3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0.01</v>
      </c>
      <c r="AF110" s="2">
        <v>0.49</v>
      </c>
      <c r="AG110" s="14">
        <f t="shared" si="114"/>
        <v>4.8999999999999998E-3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0.02</v>
      </c>
      <c r="AR110" s="2">
        <v>0.5</v>
      </c>
      <c r="AS110" s="2">
        <f t="shared" si="115"/>
        <v>0.01</v>
      </c>
      <c r="AT110" s="1">
        <f t="shared" si="116"/>
        <v>1.7794659675199886E-2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23.301327304564701</v>
      </c>
      <c r="E111" s="10">
        <f t="shared" si="122"/>
        <v>17.174921143875199</v>
      </c>
      <c r="F111" s="7" t="s">
        <v>83</v>
      </c>
      <c r="G111" s="1">
        <v>7</v>
      </c>
      <c r="H111" s="9">
        <f t="shared" si="103"/>
        <v>23.301327304564701</v>
      </c>
      <c r="I111" s="9">
        <f t="shared" si="104"/>
        <v>296.4513273045647</v>
      </c>
      <c r="J111" s="9">
        <f t="shared" si="105"/>
        <v>0.28709555512620766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1.7667403137769022</v>
      </c>
      <c r="P111" s="9">
        <f t="shared" si="108"/>
        <v>0.5072232911476301</v>
      </c>
      <c r="Q111" s="12">
        <f t="shared" si="109"/>
        <v>0.15216698734428902</v>
      </c>
      <c r="R111" s="9">
        <f t="shared" si="110"/>
        <v>0.19436706250000002</v>
      </c>
      <c r="S111" s="13">
        <f t="shared" si="111"/>
        <v>0.78288463789634621</v>
      </c>
      <c r="T111" s="2">
        <f t="shared" si="112"/>
        <v>0.01</v>
      </c>
      <c r="U111" s="14">
        <f t="shared" si="113"/>
        <v>7.8288463789634617E-3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0.01</v>
      </c>
      <c r="AF111" s="2">
        <v>0.49</v>
      </c>
      <c r="AG111" s="14">
        <f t="shared" si="114"/>
        <v>4.8999999999999998E-3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0.02</v>
      </c>
      <c r="AR111" s="2">
        <v>0.5</v>
      </c>
      <c r="AS111" s="2">
        <f t="shared" si="115"/>
        <v>0.01</v>
      </c>
      <c r="AT111" s="1">
        <f t="shared" si="116"/>
        <v>2.2728846378963462E-2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25.870435994098202</v>
      </c>
      <c r="E112" s="10">
        <f t="shared" si="122"/>
        <v>23.301327304564701</v>
      </c>
      <c r="F112" s="7" t="s">
        <v>83</v>
      </c>
      <c r="G112" s="1">
        <v>8</v>
      </c>
      <c r="H112" s="9">
        <f t="shared" si="103"/>
        <v>25.870435994098202</v>
      </c>
      <c r="I112" s="9">
        <f t="shared" si="104"/>
        <v>299.02043599409819</v>
      </c>
      <c r="J112" s="9">
        <f t="shared" si="105"/>
        <v>0.38069808542160882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1.9074072309626056</v>
      </c>
      <c r="P112" s="9">
        <f t="shared" si="108"/>
        <v>0.72614628094679634</v>
      </c>
      <c r="Q112" s="12">
        <f t="shared" si="109"/>
        <v>0.21784388428403889</v>
      </c>
      <c r="R112" s="9">
        <f t="shared" si="110"/>
        <v>0.19436706250000002</v>
      </c>
      <c r="S112" s="13">
        <f t="shared" si="111"/>
        <v>1.1207860091214727</v>
      </c>
      <c r="T112" s="2">
        <f t="shared" si="112"/>
        <v>0.01</v>
      </c>
      <c r="U112" s="14">
        <f t="shared" si="113"/>
        <v>1.1207860091214729E-2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0.01</v>
      </c>
      <c r="AF112" s="2">
        <v>0.49</v>
      </c>
      <c r="AG112" s="14">
        <f t="shared" si="114"/>
        <v>4.8999999999999998E-3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0.02</v>
      </c>
      <c r="AR112" s="2">
        <v>0.5</v>
      </c>
      <c r="AS112" s="2">
        <f t="shared" si="115"/>
        <v>0.01</v>
      </c>
      <c r="AT112" s="1">
        <f t="shared" si="116"/>
        <v>2.6107860091214727E-2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26.936506229642301</v>
      </c>
      <c r="E113" s="10">
        <f t="shared" si="122"/>
        <v>25.870435994098202</v>
      </c>
      <c r="F113" s="7" t="s">
        <v>83</v>
      </c>
      <c r="G113" s="1">
        <v>9</v>
      </c>
      <c r="H113" s="9">
        <f t="shared" si="103"/>
        <v>26.936506229642301</v>
      </c>
      <c r="I113" s="9">
        <f t="shared" si="104"/>
        <v>300.08650622964228</v>
      </c>
      <c r="J113" s="9">
        <f t="shared" si="105"/>
        <v>0.42738513384901478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1.8291511583491427</v>
      </c>
      <c r="P113" s="9">
        <f t="shared" si="108"/>
        <v>0.7817520126411287</v>
      </c>
      <c r="Q113" s="12">
        <f t="shared" si="109"/>
        <v>0.23452560379233861</v>
      </c>
      <c r="R113" s="9">
        <f t="shared" si="110"/>
        <v>0.19436706250000002</v>
      </c>
      <c r="S113" s="13">
        <f t="shared" si="111"/>
        <v>1.2066118650753319</v>
      </c>
      <c r="T113" s="2">
        <f t="shared" si="112"/>
        <v>0.01</v>
      </c>
      <c r="U113" s="14">
        <f t="shared" si="113"/>
        <v>1.206611865075332E-2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0.01</v>
      </c>
      <c r="AF113" s="2">
        <v>0.49</v>
      </c>
      <c r="AG113" s="14">
        <f t="shared" si="114"/>
        <v>4.8999999999999998E-3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0.02</v>
      </c>
      <c r="AR113" s="2">
        <v>0.5</v>
      </c>
      <c r="AS113" s="2">
        <f t="shared" si="115"/>
        <v>0.01</v>
      </c>
      <c r="AT113" s="1">
        <f t="shared" si="116"/>
        <v>2.6966118650753323E-2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25.1205004284386</v>
      </c>
      <c r="E114" s="10">
        <f t="shared" si="122"/>
        <v>26.936506229642301</v>
      </c>
      <c r="F114" s="7" t="s">
        <v>83</v>
      </c>
      <c r="G114" s="1">
        <v>10</v>
      </c>
      <c r="H114" s="9">
        <f t="shared" si="103"/>
        <v>25.1205004284386</v>
      </c>
      <c r="I114" s="9">
        <f t="shared" si="104"/>
        <v>298.2705004284386</v>
      </c>
      <c r="J114" s="9">
        <f t="shared" si="105"/>
        <v>0.35077182017134301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1.6952893540413476</v>
      </c>
      <c r="P114" s="9">
        <f t="shared" si="108"/>
        <v>0.5946597324341838</v>
      </c>
      <c r="Q114" s="12">
        <f t="shared" si="109"/>
        <v>0.17839791973025512</v>
      </c>
      <c r="R114" s="9">
        <f t="shared" si="110"/>
        <v>0.19436706250000002</v>
      </c>
      <c r="S114" s="13">
        <f t="shared" si="111"/>
        <v>0.91784028340838408</v>
      </c>
      <c r="T114" s="2">
        <f t="shared" si="112"/>
        <v>0.01</v>
      </c>
      <c r="U114" s="14">
        <f t="shared" si="113"/>
        <v>9.1784028340838406E-3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0.01</v>
      </c>
      <c r="AF114" s="2">
        <v>0.49</v>
      </c>
      <c r="AG114" s="14">
        <f t="shared" si="114"/>
        <v>4.8999999999999998E-3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0.02</v>
      </c>
      <c r="AR114" s="2">
        <v>0.5</v>
      </c>
      <c r="AS114" s="2">
        <f t="shared" si="115"/>
        <v>0.01</v>
      </c>
      <c r="AT114" s="1">
        <f t="shared" si="116"/>
        <v>2.4078402834083842E-2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22.730929111990701</v>
      </c>
      <c r="E115" s="10">
        <f t="shared" si="122"/>
        <v>25.1205004284386</v>
      </c>
      <c r="F115" s="7" t="s">
        <v>83</v>
      </c>
      <c r="G115" s="1">
        <v>11</v>
      </c>
      <c r="H115" s="9">
        <f t="shared" si="103"/>
        <v>22.730929111990701</v>
      </c>
      <c r="I115" s="9">
        <f t="shared" si="104"/>
        <v>295.88092911199067</v>
      </c>
      <c r="J115" s="9">
        <f t="shared" si="105"/>
        <v>0.26948093294168429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1.0455981405268056</v>
      </c>
      <c r="O115" s="9">
        <f t="shared" si="123"/>
        <v>0.70292168941369182</v>
      </c>
      <c r="P115" s="9">
        <f t="shared" si="108"/>
        <v>0.18942399264814652</v>
      </c>
      <c r="Q115" s="12">
        <f t="shared" si="109"/>
        <v>5.6827197794443951E-2</v>
      </c>
      <c r="R115" s="9">
        <f t="shared" si="110"/>
        <v>0.19436706250000002</v>
      </c>
      <c r="S115" s="13">
        <f t="shared" si="111"/>
        <v>0.29237051310812473</v>
      </c>
      <c r="T115" s="2">
        <f t="shared" si="112"/>
        <v>0.01</v>
      </c>
      <c r="U115" s="14">
        <f t="shared" si="113"/>
        <v>2.9237051310812474E-3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0.01</v>
      </c>
      <c r="AF115" s="2">
        <v>0.49</v>
      </c>
      <c r="AG115" s="14">
        <f t="shared" si="114"/>
        <v>4.8999999999999998E-3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0.02</v>
      </c>
      <c r="AR115" s="2">
        <v>0.5</v>
      </c>
      <c r="AS115" s="2">
        <f t="shared" si="115"/>
        <v>0.01</v>
      </c>
      <c r="AT115" s="1">
        <f t="shared" si="116"/>
        <v>1.7823705131081245E-2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19.318821913570002</v>
      </c>
      <c r="E116" s="10">
        <f t="shared" si="122"/>
        <v>22.730929111990701</v>
      </c>
      <c r="F116" s="7" t="s">
        <v>85</v>
      </c>
      <c r="G116" s="1">
        <v>12</v>
      </c>
      <c r="H116" s="9">
        <f t="shared" si="103"/>
        <v>19.318821913570002</v>
      </c>
      <c r="I116" s="9">
        <f t="shared" si="104"/>
        <v>292.46882191356997</v>
      </c>
      <c r="J116" s="9">
        <f t="shared" si="105"/>
        <v>0.18356643137889983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1.1613879050988789</v>
      </c>
      <c r="P116" s="9">
        <f t="shared" si="108"/>
        <v>0.21319183318561757</v>
      </c>
      <c r="Q116" s="12">
        <f t="shared" si="109"/>
        <v>6.3957549955685269E-2</v>
      </c>
      <c r="R116" s="9">
        <f t="shared" si="110"/>
        <v>0.19436706250000002</v>
      </c>
      <c r="S116" s="13">
        <f t="shared" si="111"/>
        <v>0.32905549496425229</v>
      </c>
      <c r="T116" s="2">
        <f t="shared" si="112"/>
        <v>0.01</v>
      </c>
      <c r="U116" s="14">
        <f t="shared" si="113"/>
        <v>3.2905549496425228E-3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0.01</v>
      </c>
      <c r="AF116" s="2">
        <v>0.49</v>
      </c>
      <c r="AG116" s="14">
        <f t="shared" si="114"/>
        <v>4.8999999999999998E-3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0.02</v>
      </c>
      <c r="AR116" s="2">
        <v>0.5</v>
      </c>
      <c r="AS116" s="2">
        <f t="shared" si="115"/>
        <v>0.01</v>
      </c>
      <c r="AT116" s="1">
        <f t="shared" si="116"/>
        <v>1.8190554949642522E-2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16.646068557303099</v>
      </c>
      <c r="E117" s="10">
        <f t="shared" si="122"/>
        <v>19.318821913570002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15.8823808970968</v>
      </c>
      <c r="E121" s="7"/>
      <c r="F121" s="7"/>
      <c r="G121" s="1">
        <v>1</v>
      </c>
      <c r="H121" s="9">
        <f t="shared" ref="H121:H132" si="124">E122</f>
        <v>15.8823808970968</v>
      </c>
      <c r="I121" s="9">
        <f t="shared" ref="I121:I132" si="125">H121+273.15</f>
        <v>289.0323808970968</v>
      </c>
      <c r="J121" s="9">
        <f t="shared" ref="J121:J132" si="126">EXP(($C$15*(I121-$C$13))/($C$16*I121*$C$13))</f>
        <v>0.1235635814318374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3.5178551633644112E-2</v>
      </c>
      <c r="Q121" s="12">
        <f t="shared" ref="Q121:Q132" si="130">P121*$B$123</f>
        <v>1.1608922039102557E-2</v>
      </c>
      <c r="R121" s="9">
        <f t="shared" ref="R121:R132" si="131">L121*$B$123</f>
        <v>9.3951000000000007E-2</v>
      </c>
      <c r="S121" s="13">
        <f t="shared" ref="S121:S132" si="132">Q121/R121</f>
        <v>0.1235635814318374</v>
      </c>
      <c r="T121" s="2">
        <f t="shared" ref="T121:T132" si="133">$B$122/100</f>
        <v>0.01</v>
      </c>
      <c r="U121" s="14">
        <f t="shared" ref="U121:U132" si="134">S121*T121</f>
        <v>1.2356358143183741E-3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5.0000000000000001E-3</v>
      </c>
      <c r="AF121" s="2">
        <v>0.49</v>
      </c>
      <c r="AG121" s="14">
        <f t="shared" ref="AG121:AG132" si="135">AF121*AE121</f>
        <v>2.4499999999999999E-3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1.4999999999999999E-2</v>
      </c>
      <c r="AR121" s="2">
        <v>0.5</v>
      </c>
      <c r="AS121" s="2">
        <f t="shared" ref="AS121:AS132" si="136">AR121*AQ121</f>
        <v>7.4999999999999997E-3</v>
      </c>
      <c r="AT121" s="1">
        <f t="shared" ref="AT121:AT132" si="137">(AS121+AM121+AD121+AA121+U121+X121+AG121+AJ121+AP121)</f>
        <v>1.1185635814318372E-2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13.086357125689901</v>
      </c>
      <c r="E122" s="10">
        <f t="shared" ref="E122:E133" si="145">D121</f>
        <v>15.8823808970968</v>
      </c>
      <c r="F122" s="7" t="s">
        <v>83</v>
      </c>
      <c r="G122" s="1">
        <v>2</v>
      </c>
      <c r="H122" s="9">
        <f t="shared" si="124"/>
        <v>13.086357125689901</v>
      </c>
      <c r="I122" s="9">
        <f t="shared" si="125"/>
        <v>286.23635712568989</v>
      </c>
      <c r="J122" s="9">
        <f t="shared" si="126"/>
        <v>8.8915643875194503E-2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0.53422144836635588</v>
      </c>
      <c r="P122" s="9">
        <f t="shared" si="129"/>
        <v>4.7500644053433509E-2</v>
      </c>
      <c r="Q122" s="12">
        <f t="shared" si="130"/>
        <v>1.567521253763306E-2</v>
      </c>
      <c r="R122" s="9">
        <f t="shared" si="131"/>
        <v>9.3951000000000007E-2</v>
      </c>
      <c r="S122" s="13">
        <f t="shared" si="132"/>
        <v>0.16684455234785217</v>
      </c>
      <c r="T122" s="2">
        <f t="shared" si="133"/>
        <v>0.01</v>
      </c>
      <c r="U122" s="14">
        <f t="shared" si="134"/>
        <v>1.6684455234785218E-3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5.0000000000000001E-3</v>
      </c>
      <c r="AF122" s="2">
        <v>0.49</v>
      </c>
      <c r="AG122" s="14">
        <f t="shared" si="135"/>
        <v>2.4499999999999999E-3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1.4999999999999999E-2</v>
      </c>
      <c r="AR122" s="2">
        <v>0.5</v>
      </c>
      <c r="AS122" s="2">
        <f t="shared" si="136"/>
        <v>7.4999999999999997E-3</v>
      </c>
      <c r="AT122" s="1">
        <f t="shared" si="137"/>
        <v>1.1618445523478522E-2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13.3753817585142</v>
      </c>
      <c r="E123" s="10">
        <f t="shared" si="145"/>
        <v>13.086357125689901</v>
      </c>
      <c r="F123" s="7" t="s">
        <v>83</v>
      </c>
      <c r="G123" s="1">
        <v>3</v>
      </c>
      <c r="H123" s="9">
        <f t="shared" si="124"/>
        <v>13.3753817585142</v>
      </c>
      <c r="I123" s="9">
        <f t="shared" si="125"/>
        <v>286.52538175851419</v>
      </c>
      <c r="J123" s="9">
        <f t="shared" si="126"/>
        <v>9.2019583410763439E-2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0.77142080431292237</v>
      </c>
      <c r="P123" s="9">
        <f t="shared" si="129"/>
        <v>7.0985821047271178E-2</v>
      </c>
      <c r="Q123" s="12">
        <f t="shared" si="130"/>
        <v>2.3425320945599491E-2</v>
      </c>
      <c r="R123" s="9">
        <f t="shared" si="131"/>
        <v>9.3951000000000007E-2</v>
      </c>
      <c r="S123" s="13">
        <f t="shared" si="132"/>
        <v>0.24933551474278601</v>
      </c>
      <c r="T123" s="2">
        <f t="shared" si="133"/>
        <v>0.01</v>
      </c>
      <c r="U123" s="14">
        <f t="shared" si="134"/>
        <v>2.4933551474278603E-3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5.0000000000000001E-3</v>
      </c>
      <c r="AF123" s="2">
        <v>0.49</v>
      </c>
      <c r="AG123" s="14">
        <f t="shared" si="135"/>
        <v>2.4499999999999999E-3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1.4999999999999999E-2</v>
      </c>
      <c r="AR123" s="2">
        <v>0.5</v>
      </c>
      <c r="AS123" s="2">
        <f t="shared" si="136"/>
        <v>7.4999999999999997E-3</v>
      </c>
      <c r="AT123" s="1">
        <f t="shared" si="137"/>
        <v>1.2443355147427861E-2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14.6807623787927</v>
      </c>
      <c r="E124" s="10">
        <f t="shared" si="145"/>
        <v>13.3753817585142</v>
      </c>
      <c r="F124" s="7" t="s">
        <v>83</v>
      </c>
      <c r="G124" s="1">
        <v>4</v>
      </c>
      <c r="H124" s="9">
        <f t="shared" si="124"/>
        <v>14.6807623787927</v>
      </c>
      <c r="I124" s="9">
        <f t="shared" si="125"/>
        <v>287.83076237879266</v>
      </c>
      <c r="J124" s="9">
        <f t="shared" si="126"/>
        <v>0.10735264386569839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0.9851349832656513</v>
      </c>
      <c r="P124" s="9">
        <f t="shared" si="129"/>
        <v>0.1057568450181582</v>
      </c>
      <c r="Q124" s="12">
        <f t="shared" si="130"/>
        <v>3.4899758855992211E-2</v>
      </c>
      <c r="R124" s="9">
        <f t="shared" si="131"/>
        <v>9.3951000000000007E-2</v>
      </c>
      <c r="S124" s="13">
        <f t="shared" si="132"/>
        <v>0.37146766778418761</v>
      </c>
      <c r="T124" s="2">
        <f t="shared" si="133"/>
        <v>0.01</v>
      </c>
      <c r="U124" s="14">
        <f t="shared" si="134"/>
        <v>3.714676677841876E-3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5.0000000000000001E-3</v>
      </c>
      <c r="AF124" s="2">
        <v>0.49</v>
      </c>
      <c r="AG124" s="14">
        <f t="shared" si="135"/>
        <v>2.4499999999999999E-3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1.4999999999999999E-2</v>
      </c>
      <c r="AR124" s="2">
        <v>0.5</v>
      </c>
      <c r="AS124" s="2">
        <f t="shared" si="136"/>
        <v>7.4999999999999997E-3</v>
      </c>
      <c r="AT124" s="1">
        <f t="shared" si="137"/>
        <v>1.3664676677841877E-2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15.6022655367249</v>
      </c>
      <c r="E125" s="10">
        <f t="shared" si="145"/>
        <v>14.6807623787927</v>
      </c>
      <c r="F125" s="7" t="s">
        <v>83</v>
      </c>
      <c r="G125" s="1">
        <v>5</v>
      </c>
      <c r="H125" s="9">
        <f t="shared" si="124"/>
        <v>15.6022655367249</v>
      </c>
      <c r="I125" s="9">
        <f t="shared" si="125"/>
        <v>288.75226553672485</v>
      </c>
      <c r="J125" s="9">
        <f t="shared" si="126"/>
        <v>0.1195908038632985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0.83540923133511835</v>
      </c>
      <c r="O125" s="9">
        <f t="shared" si="146"/>
        <v>0.3286689069123746</v>
      </c>
      <c r="P125" s="9">
        <f t="shared" si="129"/>
        <v>3.9305778782522505E-2</v>
      </c>
      <c r="Q125" s="12">
        <f t="shared" si="130"/>
        <v>1.2970906998232426E-2</v>
      </c>
      <c r="R125" s="9">
        <f t="shared" si="131"/>
        <v>9.3951000000000007E-2</v>
      </c>
      <c r="S125" s="13">
        <f t="shared" si="132"/>
        <v>0.13806033994563577</v>
      </c>
      <c r="T125" s="2">
        <f t="shared" si="133"/>
        <v>0.01</v>
      </c>
      <c r="U125" s="14">
        <f t="shared" si="134"/>
        <v>1.3806033994563577E-3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0.01</v>
      </c>
      <c r="AF125" s="2">
        <v>0.49</v>
      </c>
      <c r="AG125" s="14">
        <f t="shared" si="135"/>
        <v>4.8999999999999998E-3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0.02</v>
      </c>
      <c r="AR125" s="2">
        <v>0.5</v>
      </c>
      <c r="AS125" s="2">
        <f t="shared" si="136"/>
        <v>0.01</v>
      </c>
      <c r="AT125" s="1">
        <f t="shared" si="137"/>
        <v>1.6280603399456358E-2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17.174921143875199</v>
      </c>
      <c r="E126" s="10">
        <f t="shared" si="145"/>
        <v>15.6022655367249</v>
      </c>
      <c r="F126" s="7" t="s">
        <v>85</v>
      </c>
      <c r="G126" s="1">
        <v>6</v>
      </c>
      <c r="H126" s="9">
        <f t="shared" si="124"/>
        <v>17.174921143875199</v>
      </c>
      <c r="I126" s="9">
        <f t="shared" si="125"/>
        <v>290.3249211438752</v>
      </c>
      <c r="J126" s="9">
        <f t="shared" si="126"/>
        <v>0.14355731436961333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0.57406312812985216</v>
      </c>
      <c r="P126" s="9">
        <f t="shared" si="129"/>
        <v>8.2410960952940801E-2</v>
      </c>
      <c r="Q126" s="12">
        <f t="shared" si="130"/>
        <v>2.7195617114470466E-2</v>
      </c>
      <c r="R126" s="9">
        <f t="shared" si="131"/>
        <v>9.3951000000000007E-2</v>
      </c>
      <c r="S126" s="13">
        <f t="shared" si="132"/>
        <v>0.28946596751998876</v>
      </c>
      <c r="T126" s="2">
        <f t="shared" si="133"/>
        <v>0.01</v>
      </c>
      <c r="U126" s="14">
        <f t="shared" si="134"/>
        <v>2.8946596751998877E-3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0.01</v>
      </c>
      <c r="AF126" s="2">
        <v>0.49</v>
      </c>
      <c r="AG126" s="14">
        <f t="shared" si="135"/>
        <v>4.8999999999999998E-3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0.02</v>
      </c>
      <c r="AR126" s="2">
        <v>0.5</v>
      </c>
      <c r="AS126" s="2">
        <f t="shared" si="136"/>
        <v>0.01</v>
      </c>
      <c r="AT126" s="1">
        <f t="shared" si="137"/>
        <v>1.7794659675199886E-2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23.301327304564701</v>
      </c>
      <c r="E127" s="10">
        <f t="shared" si="145"/>
        <v>17.174921143875199</v>
      </c>
      <c r="F127" s="7" t="s">
        <v>83</v>
      </c>
      <c r="G127" s="1">
        <v>7</v>
      </c>
      <c r="H127" s="9">
        <f t="shared" si="124"/>
        <v>23.301327304564701</v>
      </c>
      <c r="I127" s="9">
        <f t="shared" si="125"/>
        <v>296.4513273045647</v>
      </c>
      <c r="J127" s="9">
        <f t="shared" si="126"/>
        <v>0.28709555512620766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0.77635216717691147</v>
      </c>
      <c r="P127" s="9">
        <f t="shared" si="129"/>
        <v>0.22288725640908977</v>
      </c>
      <c r="Q127" s="12">
        <f t="shared" si="130"/>
        <v>7.3552794614999625E-2</v>
      </c>
      <c r="R127" s="9">
        <f t="shared" si="131"/>
        <v>9.3951000000000007E-2</v>
      </c>
      <c r="S127" s="13">
        <f t="shared" si="132"/>
        <v>0.78288463789634621</v>
      </c>
      <c r="T127" s="2">
        <f t="shared" si="133"/>
        <v>0.01</v>
      </c>
      <c r="U127" s="14">
        <f t="shared" si="134"/>
        <v>7.8288463789634617E-3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0.01</v>
      </c>
      <c r="AF127" s="2">
        <v>0.49</v>
      </c>
      <c r="AG127" s="14">
        <f t="shared" si="135"/>
        <v>4.8999999999999998E-3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0.02</v>
      </c>
      <c r="AR127" s="2">
        <v>0.5</v>
      </c>
      <c r="AS127" s="2">
        <f t="shared" si="136"/>
        <v>0.01</v>
      </c>
      <c r="AT127" s="1">
        <f t="shared" si="137"/>
        <v>2.2728846378963462E-2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25.870435994098202</v>
      </c>
      <c r="E128" s="10">
        <f t="shared" si="145"/>
        <v>23.301327304564701</v>
      </c>
      <c r="F128" s="7" t="s">
        <v>83</v>
      </c>
      <c r="G128" s="1">
        <v>8</v>
      </c>
      <c r="H128" s="9">
        <f t="shared" si="124"/>
        <v>25.870435994098202</v>
      </c>
      <c r="I128" s="9">
        <f t="shared" si="125"/>
        <v>299.02043599409819</v>
      </c>
      <c r="J128" s="9">
        <f t="shared" si="126"/>
        <v>0.38069808542160882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0.83816491076782174</v>
      </c>
      <c r="P128" s="9">
        <f t="shared" si="129"/>
        <v>0.31908777679688333</v>
      </c>
      <c r="Q128" s="12">
        <f t="shared" si="130"/>
        <v>0.10529896634297151</v>
      </c>
      <c r="R128" s="9">
        <f t="shared" si="131"/>
        <v>9.3951000000000007E-2</v>
      </c>
      <c r="S128" s="13">
        <f t="shared" si="132"/>
        <v>1.120786009121473</v>
      </c>
      <c r="T128" s="2">
        <f t="shared" si="133"/>
        <v>0.01</v>
      </c>
      <c r="U128" s="14">
        <f t="shared" si="134"/>
        <v>1.120786009121473E-2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0.01</v>
      </c>
      <c r="AF128" s="2">
        <v>0.49</v>
      </c>
      <c r="AG128" s="14">
        <f t="shared" si="135"/>
        <v>4.8999999999999998E-3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0.02</v>
      </c>
      <c r="AR128" s="2">
        <v>0.5</v>
      </c>
      <c r="AS128" s="2">
        <f t="shared" si="136"/>
        <v>0.01</v>
      </c>
      <c r="AT128" s="1">
        <f t="shared" si="137"/>
        <v>2.6107860091214734E-2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26.936506229642301</v>
      </c>
      <c r="E129" s="10">
        <f t="shared" si="145"/>
        <v>25.870435994098202</v>
      </c>
      <c r="F129" s="7" t="s">
        <v>83</v>
      </c>
      <c r="G129" s="1">
        <v>9</v>
      </c>
      <c r="H129" s="9">
        <f t="shared" si="124"/>
        <v>26.936506229642301</v>
      </c>
      <c r="I129" s="9">
        <f t="shared" si="125"/>
        <v>300.08650622964228</v>
      </c>
      <c r="J129" s="9">
        <f t="shared" si="126"/>
        <v>0.42738513384901478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0.80377713397093831</v>
      </c>
      <c r="P129" s="9">
        <f t="shared" si="129"/>
        <v>0.34352239798694695</v>
      </c>
      <c r="Q129" s="12">
        <f t="shared" si="130"/>
        <v>0.11336239133569249</v>
      </c>
      <c r="R129" s="9">
        <f t="shared" si="131"/>
        <v>9.3951000000000007E-2</v>
      </c>
      <c r="S129" s="13">
        <f t="shared" si="132"/>
        <v>1.2066118650753317</v>
      </c>
      <c r="T129" s="2">
        <f t="shared" si="133"/>
        <v>0.01</v>
      </c>
      <c r="U129" s="14">
        <f t="shared" si="134"/>
        <v>1.2066118650753316E-2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0.01</v>
      </c>
      <c r="AF129" s="2">
        <v>0.49</v>
      </c>
      <c r="AG129" s="14">
        <f t="shared" si="135"/>
        <v>4.8999999999999998E-3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0.02</v>
      </c>
      <c r="AR129" s="2">
        <v>0.5</v>
      </c>
      <c r="AS129" s="2">
        <f t="shared" si="136"/>
        <v>0.01</v>
      </c>
      <c r="AT129" s="1">
        <f t="shared" si="137"/>
        <v>2.6966118650753317E-2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25.1205004284386</v>
      </c>
      <c r="E130" s="10">
        <f t="shared" si="145"/>
        <v>26.936506229642301</v>
      </c>
      <c r="F130" s="7" t="s">
        <v>83</v>
      </c>
      <c r="G130" s="1">
        <v>10</v>
      </c>
      <c r="H130" s="9">
        <f t="shared" si="124"/>
        <v>25.1205004284386</v>
      </c>
      <c r="I130" s="9">
        <f t="shared" si="125"/>
        <v>298.2705004284386</v>
      </c>
      <c r="J130" s="9">
        <f t="shared" si="126"/>
        <v>0.35077182017134301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0.74495473598399131</v>
      </c>
      <c r="P130" s="9">
        <f t="shared" si="129"/>
        <v>0.26130912868636691</v>
      </c>
      <c r="Q130" s="12">
        <f t="shared" si="130"/>
        <v>8.6232012466501085E-2</v>
      </c>
      <c r="R130" s="9">
        <f t="shared" si="131"/>
        <v>9.3951000000000007E-2</v>
      </c>
      <c r="S130" s="13">
        <f t="shared" si="132"/>
        <v>0.91784028340838397</v>
      </c>
      <c r="T130" s="2">
        <f t="shared" si="133"/>
        <v>0.01</v>
      </c>
      <c r="U130" s="14">
        <f t="shared" si="134"/>
        <v>9.1784028340838406E-3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0.01</v>
      </c>
      <c r="AF130" s="2">
        <v>0.49</v>
      </c>
      <c r="AG130" s="14">
        <f t="shared" si="135"/>
        <v>4.8999999999999998E-3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0.02</v>
      </c>
      <c r="AR130" s="2">
        <v>0.5</v>
      </c>
      <c r="AS130" s="2">
        <f t="shared" si="136"/>
        <v>0.01</v>
      </c>
      <c r="AT130" s="1">
        <f t="shared" si="137"/>
        <v>2.4078402834083842E-2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22.730929111990701</v>
      </c>
      <c r="E131" s="10">
        <f t="shared" si="145"/>
        <v>25.1205004284386</v>
      </c>
      <c r="F131" s="7" t="s">
        <v>83</v>
      </c>
      <c r="G131" s="1">
        <v>11</v>
      </c>
      <c r="H131" s="9">
        <f t="shared" si="124"/>
        <v>22.730929111990701</v>
      </c>
      <c r="I131" s="9">
        <f t="shared" si="125"/>
        <v>295.88092911199067</v>
      </c>
      <c r="J131" s="9">
        <f t="shared" si="126"/>
        <v>0.26948093294168429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0.45946332693274322</v>
      </c>
      <c r="O131" s="9">
        <f t="shared" si="146"/>
        <v>0.30888228036488125</v>
      </c>
      <c r="P131" s="9">
        <f t="shared" si="129"/>
        <v>8.3237885081883095E-2</v>
      </c>
      <c r="Q131" s="12">
        <f t="shared" si="130"/>
        <v>2.7468502077021423E-2</v>
      </c>
      <c r="R131" s="9">
        <f t="shared" si="131"/>
        <v>9.3951000000000007E-2</v>
      </c>
      <c r="S131" s="13">
        <f t="shared" si="132"/>
        <v>0.29237051310812467</v>
      </c>
      <c r="T131" s="2">
        <f t="shared" si="133"/>
        <v>0.01</v>
      </c>
      <c r="U131" s="14">
        <f t="shared" si="134"/>
        <v>2.923705131081247E-3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0.01</v>
      </c>
      <c r="AF131" s="2">
        <v>0.49</v>
      </c>
      <c r="AG131" s="14">
        <f t="shared" si="135"/>
        <v>4.8999999999999998E-3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0.02</v>
      </c>
      <c r="AR131" s="2">
        <v>0.5</v>
      </c>
      <c r="AS131" s="2">
        <f t="shared" si="136"/>
        <v>0.01</v>
      </c>
      <c r="AT131" s="1">
        <f t="shared" si="137"/>
        <v>1.7823705131081245E-2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19.318821913570002</v>
      </c>
      <c r="E132" s="10">
        <f t="shared" si="145"/>
        <v>22.730929111990701</v>
      </c>
      <c r="F132" s="7" t="s">
        <v>85</v>
      </c>
      <c r="G132" s="1">
        <v>12</v>
      </c>
      <c r="H132" s="9">
        <f t="shared" si="124"/>
        <v>19.318821913570002</v>
      </c>
      <c r="I132" s="9">
        <f t="shared" si="125"/>
        <v>292.46882191356997</v>
      </c>
      <c r="J132" s="9">
        <f t="shared" si="126"/>
        <v>0.18356643137889983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0.51034439528299813</v>
      </c>
      <c r="P132" s="9">
        <f t="shared" si="129"/>
        <v>9.3682099416322606E-2</v>
      </c>
      <c r="Q132" s="12">
        <f t="shared" si="130"/>
        <v>3.0915092807386461E-2</v>
      </c>
      <c r="R132" s="9">
        <f t="shared" si="131"/>
        <v>9.3951000000000007E-2</v>
      </c>
      <c r="S132" s="13">
        <f t="shared" si="132"/>
        <v>0.32905549496425218</v>
      </c>
      <c r="T132" s="2">
        <f t="shared" si="133"/>
        <v>0.01</v>
      </c>
      <c r="U132" s="14">
        <f t="shared" si="134"/>
        <v>3.290554949642522E-3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0.01</v>
      </c>
      <c r="AF132" s="2">
        <v>0.49</v>
      </c>
      <c r="AG132" s="14">
        <f t="shared" si="135"/>
        <v>4.8999999999999998E-3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0.02</v>
      </c>
      <c r="AR132" s="2">
        <v>0.5</v>
      </c>
      <c r="AS132" s="2">
        <f t="shared" si="136"/>
        <v>0.01</v>
      </c>
      <c r="AT132" s="1">
        <f t="shared" si="137"/>
        <v>1.8190554949642522E-2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16.646068557303099</v>
      </c>
      <c r="E133" s="10">
        <f t="shared" si="145"/>
        <v>19.318821913570002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15.8823808970968</v>
      </c>
      <c r="E136" s="7"/>
      <c r="F136" s="7"/>
      <c r="G136" s="1">
        <v>1</v>
      </c>
      <c r="H136" s="9">
        <f t="shared" ref="H136:H147" si="147">E137</f>
        <v>15.8823808970968</v>
      </c>
      <c r="I136" s="9">
        <f t="shared" ref="I136:I147" si="148">H136+273.15</f>
        <v>289.0323808970968</v>
      </c>
      <c r="J136" s="9">
        <f t="shared" ref="J136:J147" si="149">EXP(($C$15*(I136-$C$13))/($C$16*I136*$C$13))</f>
        <v>0.1235635814318374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9.379067906170821E-2</v>
      </c>
      <c r="Q136" s="12">
        <f t="shared" ref="Q136:Q147" si="153">P136*$B$138</f>
        <v>2.4385576556044137E-2</v>
      </c>
      <c r="R136" s="9">
        <f t="shared" ref="R136:R147" si="154">L136*$B$138</f>
        <v>0.19735245833333334</v>
      </c>
      <c r="S136" s="13">
        <f t="shared" ref="S136:S147" si="155">Q136/R136</f>
        <v>0.12356358143183743</v>
      </c>
      <c r="T136" s="2">
        <f t="shared" ref="T136:T147" si="156">$B$137/100</f>
        <v>0.01</v>
      </c>
      <c r="U136" s="14">
        <f t="shared" ref="U136:U147" si="157">S136*T136</f>
        <v>1.2356358143183744E-3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5.0000000000000001E-3</v>
      </c>
      <c r="AF136" s="2">
        <v>0.49</v>
      </c>
      <c r="AG136" s="14">
        <f t="shared" ref="AG136:AG147" si="158">AF136*AE136</f>
        <v>2.4499999999999999E-3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1.4999999999999999E-2</v>
      </c>
      <c r="AR136" s="2">
        <v>0.5</v>
      </c>
      <c r="AS136" s="2">
        <f t="shared" ref="AS136:AS147" si="159">AR136*AQ136</f>
        <v>7.4999999999999997E-3</v>
      </c>
      <c r="AT136" s="1">
        <f t="shared" ref="AT136:AT147" si="160">(AS136+AM136+AD136+AA136+U136+X136+AG136+AJ136+AP136)</f>
        <v>1.1185635814318372E-2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13.086357125689901</v>
      </c>
      <c r="E137" s="10">
        <f t="shared" ref="E137:E148" si="166">D136</f>
        <v>15.8823808970968</v>
      </c>
      <c r="F137" s="7" t="s">
        <v>83</v>
      </c>
      <c r="G137" s="1">
        <v>2</v>
      </c>
      <c r="H137" s="9">
        <f t="shared" si="147"/>
        <v>13.086357125689901</v>
      </c>
      <c r="I137" s="9">
        <f t="shared" si="148"/>
        <v>286.23635712568989</v>
      </c>
      <c r="J137" s="9">
        <f t="shared" si="149"/>
        <v>8.8915643875194503E-2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1.4243051542716252</v>
      </c>
      <c r="P137" s="9">
        <f t="shared" si="152"/>
        <v>0.12664300986681978</v>
      </c>
      <c r="Q137" s="12">
        <f t="shared" si="153"/>
        <v>3.2927182565373143E-2</v>
      </c>
      <c r="R137" s="9">
        <f t="shared" si="154"/>
        <v>0.19735245833333334</v>
      </c>
      <c r="S137" s="13">
        <f t="shared" si="155"/>
        <v>0.16684455234785214</v>
      </c>
      <c r="T137" s="2">
        <f t="shared" si="156"/>
        <v>0.01</v>
      </c>
      <c r="U137" s="14">
        <f t="shared" si="157"/>
        <v>1.6684455234785216E-3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5.0000000000000001E-3</v>
      </c>
      <c r="AF137" s="2">
        <v>0.49</v>
      </c>
      <c r="AG137" s="14">
        <f t="shared" si="158"/>
        <v>2.4499999999999999E-3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1.4999999999999999E-2</v>
      </c>
      <c r="AR137" s="2">
        <v>0.5</v>
      </c>
      <c r="AS137" s="2">
        <f t="shared" si="159"/>
        <v>7.4999999999999997E-3</v>
      </c>
      <c r="AT137" s="1">
        <f t="shared" si="160"/>
        <v>1.1618445523478522E-2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13.3753817585142</v>
      </c>
      <c r="E138" s="10">
        <f t="shared" si="166"/>
        <v>13.086357125689901</v>
      </c>
      <c r="F138" s="7" t="s">
        <v>83</v>
      </c>
      <c r="G138" s="1">
        <v>3</v>
      </c>
      <c r="H138" s="9">
        <f t="shared" si="147"/>
        <v>13.3753817585142</v>
      </c>
      <c r="I138" s="9">
        <f t="shared" si="148"/>
        <v>286.52538175851419</v>
      </c>
      <c r="J138" s="9">
        <f t="shared" si="149"/>
        <v>9.2019583410763439E-2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2.0567100610714721</v>
      </c>
      <c r="P138" s="9">
        <f t="shared" si="152"/>
        <v>0.1892576030165227</v>
      </c>
      <c r="Q138" s="12">
        <f t="shared" si="153"/>
        <v>4.9206976784295905E-2</v>
      </c>
      <c r="R138" s="9">
        <f t="shared" si="154"/>
        <v>0.19735245833333334</v>
      </c>
      <c r="S138" s="13">
        <f t="shared" si="155"/>
        <v>0.24933551474278606</v>
      </c>
      <c r="T138" s="2">
        <f t="shared" si="156"/>
        <v>0.01</v>
      </c>
      <c r="U138" s="14">
        <f t="shared" si="157"/>
        <v>2.4933551474278608E-3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5.0000000000000001E-3</v>
      </c>
      <c r="AF138" s="2">
        <v>0.49</v>
      </c>
      <c r="AG138" s="14">
        <f t="shared" si="158"/>
        <v>2.4499999999999999E-3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1.4999999999999999E-2</v>
      </c>
      <c r="AR138" s="2">
        <v>0.5</v>
      </c>
      <c r="AS138" s="2">
        <f t="shared" si="159"/>
        <v>7.4999999999999997E-3</v>
      </c>
      <c r="AT138" s="1">
        <f t="shared" si="160"/>
        <v>1.2443355147427861E-2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14.6807623787927</v>
      </c>
      <c r="E139" s="10">
        <f t="shared" si="166"/>
        <v>13.3753817585142</v>
      </c>
      <c r="F139" s="7" t="s">
        <v>83</v>
      </c>
      <c r="G139" s="1">
        <v>4</v>
      </c>
      <c r="H139" s="9">
        <f t="shared" si="147"/>
        <v>14.6807623787927</v>
      </c>
      <c r="I139" s="9">
        <f t="shared" si="148"/>
        <v>287.83076237879266</v>
      </c>
      <c r="J139" s="9">
        <f t="shared" si="149"/>
        <v>0.10735264386569839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2.6265003747216165</v>
      </c>
      <c r="P139" s="9">
        <f t="shared" si="152"/>
        <v>0.28196175934061307</v>
      </c>
      <c r="Q139" s="12">
        <f t="shared" si="153"/>
        <v>7.3310057428559408E-2</v>
      </c>
      <c r="R139" s="9">
        <f t="shared" si="154"/>
        <v>0.19735245833333334</v>
      </c>
      <c r="S139" s="13">
        <f t="shared" si="155"/>
        <v>0.37146766778418766</v>
      </c>
      <c r="T139" s="2">
        <f t="shared" si="156"/>
        <v>0.01</v>
      </c>
      <c r="U139" s="14">
        <f t="shared" si="157"/>
        <v>3.7146766778418765E-3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5.0000000000000001E-3</v>
      </c>
      <c r="AF139" s="2">
        <v>0.49</v>
      </c>
      <c r="AG139" s="14">
        <f t="shared" si="158"/>
        <v>2.4499999999999999E-3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1.4999999999999999E-2</v>
      </c>
      <c r="AR139" s="2">
        <v>0.5</v>
      </c>
      <c r="AS139" s="2">
        <f t="shared" si="159"/>
        <v>7.4999999999999997E-3</v>
      </c>
      <c r="AT139" s="1">
        <f t="shared" si="160"/>
        <v>1.3664676677841877E-2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15.6022655367249</v>
      </c>
      <c r="E140" s="10">
        <f t="shared" si="166"/>
        <v>14.6807623787927</v>
      </c>
      <c r="F140" s="7" t="s">
        <v>83</v>
      </c>
      <c r="G140" s="1">
        <v>5</v>
      </c>
      <c r="H140" s="9">
        <f t="shared" si="147"/>
        <v>15.6022655367249</v>
      </c>
      <c r="I140" s="9">
        <f t="shared" si="148"/>
        <v>288.75226553672485</v>
      </c>
      <c r="J140" s="9">
        <f t="shared" si="149"/>
        <v>0.1195908038632985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3.1035865320476703</v>
      </c>
      <c r="P140" s="9">
        <f t="shared" si="152"/>
        <v>0.37116040822688773</v>
      </c>
      <c r="Q140" s="12">
        <f t="shared" si="153"/>
        <v>9.6501706138990812E-2</v>
      </c>
      <c r="R140" s="9">
        <f t="shared" si="154"/>
        <v>0.19735245833333334</v>
      </c>
      <c r="S140" s="13">
        <f t="shared" si="155"/>
        <v>0.48898152551004442</v>
      </c>
      <c r="T140" s="2">
        <f t="shared" si="156"/>
        <v>0.01</v>
      </c>
      <c r="U140" s="14">
        <f t="shared" si="157"/>
        <v>4.8898152551004447E-3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0.01</v>
      </c>
      <c r="AF140" s="2">
        <v>0.49</v>
      </c>
      <c r="AG140" s="14">
        <f t="shared" si="158"/>
        <v>4.8999999999999998E-3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0.02</v>
      </c>
      <c r="AR140" s="2">
        <v>0.5</v>
      </c>
      <c r="AS140" s="2">
        <f t="shared" si="159"/>
        <v>0.01</v>
      </c>
      <c r="AT140" s="1">
        <f t="shared" si="160"/>
        <v>1.9789815255100443E-2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17.174921143875199</v>
      </c>
      <c r="E141" s="10">
        <f t="shared" si="166"/>
        <v>15.6022655367249</v>
      </c>
      <c r="F141" s="7" t="s">
        <v>85</v>
      </c>
      <c r="G141" s="1">
        <v>6</v>
      </c>
      <c r="H141" s="9">
        <f t="shared" si="147"/>
        <v>17.174921143875199</v>
      </c>
      <c r="I141" s="9">
        <f t="shared" si="148"/>
        <v>290.3249211438752</v>
      </c>
      <c r="J141" s="9">
        <f t="shared" si="149"/>
        <v>0.14355731436961333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3.4914740404874496</v>
      </c>
      <c r="P141" s="9">
        <f t="shared" si="152"/>
        <v>0.50122663644360088</v>
      </c>
      <c r="Q141" s="12">
        <f t="shared" si="153"/>
        <v>0.13031892547533624</v>
      </c>
      <c r="R141" s="9">
        <f t="shared" si="154"/>
        <v>0.19735245833333334</v>
      </c>
      <c r="S141" s="13">
        <f t="shared" si="155"/>
        <v>0.66033596224691693</v>
      </c>
      <c r="T141" s="2">
        <f t="shared" si="156"/>
        <v>0.01</v>
      </c>
      <c r="U141" s="14">
        <f t="shared" si="157"/>
        <v>6.6033596224691696E-3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0.01</v>
      </c>
      <c r="AF141" s="2">
        <v>0.49</v>
      </c>
      <c r="AG141" s="14">
        <f t="shared" si="158"/>
        <v>4.8999999999999998E-3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0.02</v>
      </c>
      <c r="AR141" s="2">
        <v>0.5</v>
      </c>
      <c r="AS141" s="2">
        <f t="shared" si="159"/>
        <v>0.01</v>
      </c>
      <c r="AT141" s="1">
        <f t="shared" si="160"/>
        <v>2.1503359622469173E-2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23.301327304564701</v>
      </c>
      <c r="E142" s="10">
        <f t="shared" si="166"/>
        <v>17.174921143875199</v>
      </c>
      <c r="F142" s="7" t="s">
        <v>83</v>
      </c>
      <c r="G142" s="1">
        <v>7</v>
      </c>
      <c r="H142" s="9">
        <f t="shared" si="147"/>
        <v>23.301327304564701</v>
      </c>
      <c r="I142" s="9">
        <f t="shared" si="148"/>
        <v>296.4513273045647</v>
      </c>
      <c r="J142" s="9">
        <f t="shared" si="149"/>
        <v>0.28709555512620766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3.7492953207105151</v>
      </c>
      <c r="P142" s="9">
        <f t="shared" si="152"/>
        <v>1.0764060214314781</v>
      </c>
      <c r="Q142" s="12">
        <f t="shared" si="153"/>
        <v>0.27986556557218434</v>
      </c>
      <c r="R142" s="9">
        <f t="shared" si="154"/>
        <v>0.19735245833333334</v>
      </c>
      <c r="S142" s="13">
        <f t="shared" si="155"/>
        <v>1.418100225027267</v>
      </c>
      <c r="T142" s="2">
        <f t="shared" si="156"/>
        <v>0.01</v>
      </c>
      <c r="U142" s="14">
        <f t="shared" si="157"/>
        <v>1.418100225027267E-2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0.01</v>
      </c>
      <c r="AF142" s="2">
        <v>0.49</v>
      </c>
      <c r="AG142" s="14">
        <f t="shared" si="158"/>
        <v>4.8999999999999998E-3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0.02</v>
      </c>
      <c r="AR142" s="2">
        <v>0.5</v>
      </c>
      <c r="AS142" s="2">
        <f t="shared" si="159"/>
        <v>0.01</v>
      </c>
      <c r="AT142" s="1">
        <f t="shared" si="160"/>
        <v>2.9081002250272672E-2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25.870435994098202</v>
      </c>
      <c r="E143" s="10">
        <f t="shared" si="166"/>
        <v>23.301327304564701</v>
      </c>
      <c r="F143" s="7" t="s">
        <v>83</v>
      </c>
      <c r="G143" s="1">
        <v>8</v>
      </c>
      <c r="H143" s="9">
        <f t="shared" si="147"/>
        <v>25.870435994098202</v>
      </c>
      <c r="I143" s="9">
        <f t="shared" si="148"/>
        <v>299.02043599409819</v>
      </c>
      <c r="J143" s="9">
        <f t="shared" si="149"/>
        <v>0.38069808542160882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3.4319372159457036</v>
      </c>
      <c r="P143" s="9">
        <f t="shared" si="152"/>
        <v>1.3065319273976959</v>
      </c>
      <c r="Q143" s="12">
        <f t="shared" si="153"/>
        <v>0.33969830112340094</v>
      </c>
      <c r="R143" s="9">
        <f t="shared" si="154"/>
        <v>0.19735245833333334</v>
      </c>
      <c r="S143" s="13">
        <f t="shared" si="155"/>
        <v>1.7212772721059386</v>
      </c>
      <c r="T143" s="2">
        <f t="shared" si="156"/>
        <v>0.01</v>
      </c>
      <c r="U143" s="14">
        <f t="shared" si="157"/>
        <v>1.7212772721059387E-2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0.01</v>
      </c>
      <c r="AF143" s="2">
        <v>0.49</v>
      </c>
      <c r="AG143" s="14">
        <f t="shared" si="158"/>
        <v>4.8999999999999998E-3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0.02</v>
      </c>
      <c r="AR143" s="2">
        <v>0.5</v>
      </c>
      <c r="AS143" s="2">
        <f t="shared" si="159"/>
        <v>0.01</v>
      </c>
      <c r="AT143" s="1">
        <f t="shared" si="160"/>
        <v>3.2112772721059391E-2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26.936506229642301</v>
      </c>
      <c r="E144" s="10">
        <f t="shared" si="166"/>
        <v>25.870435994098202</v>
      </c>
      <c r="F144" s="7" t="s">
        <v>83</v>
      </c>
      <c r="G144" s="1">
        <v>9</v>
      </c>
      <c r="H144" s="9">
        <f t="shared" si="147"/>
        <v>26.936506229642301</v>
      </c>
      <c r="I144" s="9">
        <f t="shared" si="148"/>
        <v>300.08650622964228</v>
      </c>
      <c r="J144" s="9">
        <f t="shared" si="149"/>
        <v>0.42738513384901478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2.8844532052146743</v>
      </c>
      <c r="P144" s="9">
        <f t="shared" si="152"/>
        <v>1.2327724191918932</v>
      </c>
      <c r="Q144" s="12">
        <f t="shared" si="153"/>
        <v>0.32052082898989226</v>
      </c>
      <c r="R144" s="9">
        <f t="shared" si="154"/>
        <v>0.19735245833333334</v>
      </c>
      <c r="S144" s="13">
        <f t="shared" si="155"/>
        <v>1.6241035541017907</v>
      </c>
      <c r="T144" s="2">
        <f t="shared" si="156"/>
        <v>0.01</v>
      </c>
      <c r="U144" s="14">
        <f t="shared" si="157"/>
        <v>1.6241035541017908E-2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0.01</v>
      </c>
      <c r="AF144" s="2">
        <v>0.49</v>
      </c>
      <c r="AG144" s="14">
        <f t="shared" si="158"/>
        <v>4.8999999999999998E-3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0.02</v>
      </c>
      <c r="AR144" s="2">
        <v>0.5</v>
      </c>
      <c r="AS144" s="2">
        <f t="shared" si="159"/>
        <v>0.01</v>
      </c>
      <c r="AT144" s="1">
        <f t="shared" si="160"/>
        <v>3.1141035541017908E-2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25.1205004284386</v>
      </c>
      <c r="E145" s="10">
        <f t="shared" si="166"/>
        <v>26.936506229642301</v>
      </c>
      <c r="F145" s="7" t="s">
        <v>83</v>
      </c>
      <c r="G145" s="1">
        <v>10</v>
      </c>
      <c r="H145" s="9">
        <f t="shared" si="147"/>
        <v>25.1205004284386</v>
      </c>
      <c r="I145" s="9">
        <f t="shared" si="148"/>
        <v>298.2705004284386</v>
      </c>
      <c r="J145" s="9">
        <f t="shared" si="149"/>
        <v>0.35077182017134301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2.4107287026894477</v>
      </c>
      <c r="P145" s="9">
        <f t="shared" si="152"/>
        <v>0.84561569498167799</v>
      </c>
      <c r="Q145" s="12">
        <f t="shared" si="153"/>
        <v>0.2198600806952363</v>
      </c>
      <c r="R145" s="9">
        <f t="shared" si="154"/>
        <v>0.19735245833333334</v>
      </c>
      <c r="S145" s="13">
        <f t="shared" si="155"/>
        <v>1.1140478439031503</v>
      </c>
      <c r="T145" s="2">
        <f t="shared" si="156"/>
        <v>0.01</v>
      </c>
      <c r="U145" s="14">
        <f t="shared" si="157"/>
        <v>1.1140478439031503E-2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0.01</v>
      </c>
      <c r="AF145" s="2">
        <v>0.49</v>
      </c>
      <c r="AG145" s="14">
        <f t="shared" si="158"/>
        <v>4.8999999999999998E-3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0.02</v>
      </c>
      <c r="AR145" s="2">
        <v>0.5</v>
      </c>
      <c r="AS145" s="2">
        <f t="shared" si="159"/>
        <v>0.01</v>
      </c>
      <c r="AT145" s="1">
        <f t="shared" si="160"/>
        <v>2.6040478439031504E-2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22.730929111990701</v>
      </c>
      <c r="E146" s="10">
        <f t="shared" si="166"/>
        <v>25.1205004284386</v>
      </c>
      <c r="F146" s="7" t="s">
        <v>83</v>
      </c>
      <c r="G146" s="1">
        <v>11</v>
      </c>
      <c r="H146" s="9">
        <f t="shared" si="147"/>
        <v>22.730929111990701</v>
      </c>
      <c r="I146" s="9">
        <f t="shared" si="148"/>
        <v>295.88092911199067</v>
      </c>
      <c r="J146" s="9">
        <f t="shared" si="149"/>
        <v>0.26948093294168429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2.3241609243744366</v>
      </c>
      <c r="P146" s="9">
        <f t="shared" si="152"/>
        <v>0.62631705420703054</v>
      </c>
      <c r="Q146" s="12">
        <f t="shared" si="153"/>
        <v>0.16284243409382795</v>
      </c>
      <c r="R146" s="9">
        <f t="shared" si="154"/>
        <v>0.19735245833333334</v>
      </c>
      <c r="S146" s="13">
        <f t="shared" si="155"/>
        <v>0.8251350678327144</v>
      </c>
      <c r="T146" s="2">
        <f t="shared" si="156"/>
        <v>0.01</v>
      </c>
      <c r="U146" s="14">
        <f t="shared" si="157"/>
        <v>8.2513506783271438E-3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0.01</v>
      </c>
      <c r="AF146" s="2">
        <v>0.49</v>
      </c>
      <c r="AG146" s="14">
        <f t="shared" si="158"/>
        <v>4.8999999999999998E-3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0.02</v>
      </c>
      <c r="AR146" s="2">
        <v>0.5</v>
      </c>
      <c r="AS146" s="2">
        <f t="shared" si="159"/>
        <v>0.01</v>
      </c>
      <c r="AT146" s="1">
        <f t="shared" si="160"/>
        <v>2.3151350678327146E-2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19.318821913570002</v>
      </c>
      <c r="E147" s="10">
        <f t="shared" si="166"/>
        <v>22.730929111990701</v>
      </c>
      <c r="F147" s="7" t="s">
        <v>85</v>
      </c>
      <c r="G147" s="1">
        <v>12</v>
      </c>
      <c r="H147" s="9">
        <f t="shared" si="147"/>
        <v>19.318821913570002</v>
      </c>
      <c r="I147" s="9">
        <f t="shared" si="148"/>
        <v>292.46882191356997</v>
      </c>
      <c r="J147" s="9">
        <f t="shared" si="149"/>
        <v>0.18356643137889983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2.4568917868340727</v>
      </c>
      <c r="P147" s="9">
        <f t="shared" si="152"/>
        <v>0.45100285759325942</v>
      </c>
      <c r="Q147" s="12">
        <f t="shared" si="153"/>
        <v>0.11726074297424745</v>
      </c>
      <c r="R147" s="9">
        <f t="shared" si="154"/>
        <v>0.19735245833333334</v>
      </c>
      <c r="S147" s="13">
        <f t="shared" si="155"/>
        <v>0.59416915281689098</v>
      </c>
      <c r="T147" s="2">
        <f t="shared" si="156"/>
        <v>0.01</v>
      </c>
      <c r="U147" s="14">
        <f t="shared" si="157"/>
        <v>5.9416915281689103E-3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0.01</v>
      </c>
      <c r="AF147" s="2">
        <v>0.49</v>
      </c>
      <c r="AG147" s="14">
        <f t="shared" si="158"/>
        <v>4.8999999999999998E-3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0.02</v>
      </c>
      <c r="AR147" s="2">
        <v>0.5</v>
      </c>
      <c r="AS147" s="2">
        <f t="shared" si="159"/>
        <v>0.01</v>
      </c>
      <c r="AT147" s="1">
        <f t="shared" si="160"/>
        <v>2.0841691528168914E-2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16.646068557303099</v>
      </c>
      <c r="E148" s="10">
        <f t="shared" si="166"/>
        <v>19.318821913570002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48"/>
  <sheetViews>
    <sheetView workbookViewId="0">
      <pane xSplit="4" topLeftCell="E1" activePane="topRight" state="frozen"/>
      <selection pane="topRight" activeCell="E15" sqref="E15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3721000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551000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758000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11921000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18655887.545658454</v>
      </c>
      <c r="J13" s="6" t="s">
        <v>37</v>
      </c>
      <c r="K13" s="6">
        <f>I13/(10000*1000)</f>
        <v>1.8655887545658454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6.3364331526774196</v>
      </c>
      <c r="E26" s="7"/>
      <c r="F26" s="7"/>
      <c r="G26" s="1">
        <v>1</v>
      </c>
      <c r="H26" s="9">
        <f t="shared" ref="H26:H37" si="0">E27</f>
        <v>6.3364331526774196</v>
      </c>
      <c r="I26" s="9">
        <f t="shared" ref="I26:I37" si="1">H26+273.15</f>
        <v>279.48643315267742</v>
      </c>
      <c r="J26" s="9">
        <f t="shared" ref="J26:J37" si="2">EXP(($C$15*(I26-$C$13))/($C$16*I26*$C$13))</f>
        <v>3.9100972265290655E-2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1.5848442898649826</v>
      </c>
      <c r="Q26" s="12">
        <f t="shared" ref="Q26:Q37" si="6">P26*$B$28</f>
        <v>0.15848442898649828</v>
      </c>
      <c r="R26" s="9">
        <f t="shared" ref="R26:R37" si="7">L26*$B$28</f>
        <v>4.0532094166666672</v>
      </c>
      <c r="S26" s="13">
        <f t="shared" ref="S26:S37" si="8">Q26/R26</f>
        <v>3.9100972265290655E-2</v>
      </c>
      <c r="T26" s="2">
        <f t="shared" ref="T26:T37" si="9">$B$27/100</f>
        <v>0.34</v>
      </c>
      <c r="U26" s="14">
        <f t="shared" ref="U26:U37" si="10">S26*T26</f>
        <v>1.3294330570198824E-2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2.6194330570198824E-2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3.7390902517996301</v>
      </c>
      <c r="E27" s="10">
        <f t="shared" ref="E27:E38" si="18">D26</f>
        <v>6.3364331526774196</v>
      </c>
      <c r="F27" s="7" t="s">
        <v>83</v>
      </c>
      <c r="G27" s="1">
        <v>2</v>
      </c>
      <c r="H27" s="9">
        <f t="shared" si="0"/>
        <v>3.7390902517996301</v>
      </c>
      <c r="I27" s="9">
        <f t="shared" si="1"/>
        <v>276.88909025179959</v>
      </c>
      <c r="J27" s="9">
        <f t="shared" si="2"/>
        <v>2.8200790772647796E-2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79.479344043468345</v>
      </c>
      <c r="P27" s="9">
        <f t="shared" si="5"/>
        <v>2.2413803521171416</v>
      </c>
      <c r="Q27" s="12">
        <f t="shared" si="6"/>
        <v>0.22413803521171416</v>
      </c>
      <c r="R27" s="9">
        <f t="shared" si="7"/>
        <v>4.0532094166666672</v>
      </c>
      <c r="S27" s="13">
        <f t="shared" si="8"/>
        <v>5.529890320743501E-2</v>
      </c>
      <c r="T27" s="2">
        <f t="shared" si="9"/>
        <v>0.34</v>
      </c>
      <c r="U27" s="14">
        <f t="shared" si="10"/>
        <v>1.8801627090527906E-2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3.1701627090527908E-2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6.1167468664216003</v>
      </c>
      <c r="E28" s="10">
        <f t="shared" si="18"/>
        <v>3.7390902517996301</v>
      </c>
      <c r="F28" s="7" t="s">
        <v>83</v>
      </c>
      <c r="G28" s="1">
        <v>3</v>
      </c>
      <c r="H28" s="9">
        <f t="shared" si="0"/>
        <v>6.1167468664216003</v>
      </c>
      <c r="I28" s="9">
        <f t="shared" si="1"/>
        <v>279.26674686642156</v>
      </c>
      <c r="J28" s="9">
        <f t="shared" si="2"/>
        <v>3.8043938502823574E-2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117.77005785801786</v>
      </c>
      <c r="P28" s="9">
        <f t="shared" si="5"/>
        <v>4.4804368386244056</v>
      </c>
      <c r="Q28" s="12">
        <f t="shared" si="6"/>
        <v>0.44804368386244059</v>
      </c>
      <c r="R28" s="9">
        <f t="shared" si="7"/>
        <v>4.0532094166666672</v>
      </c>
      <c r="S28" s="13">
        <f t="shared" si="8"/>
        <v>0.11054047245131211</v>
      </c>
      <c r="T28" s="2">
        <f t="shared" si="9"/>
        <v>0.34</v>
      </c>
      <c r="U28" s="14">
        <f t="shared" si="10"/>
        <v>3.7583760633446123E-2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5.0483760633446124E-2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7.7663865982467497</v>
      </c>
      <c r="E29" s="10">
        <f t="shared" si="18"/>
        <v>6.1167468664216003</v>
      </c>
      <c r="F29" s="7" t="s">
        <v>83</v>
      </c>
      <c r="G29" s="1">
        <v>4</v>
      </c>
      <c r="H29" s="9">
        <f t="shared" si="0"/>
        <v>7.7663865982467497</v>
      </c>
      <c r="I29" s="9">
        <f t="shared" si="1"/>
        <v>280.91638659824673</v>
      </c>
      <c r="J29" s="9">
        <f t="shared" si="2"/>
        <v>4.6687876982007416E-2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153.82171518606012</v>
      </c>
      <c r="P29" s="9">
        <f t="shared" si="5"/>
        <v>7.1816093157681564</v>
      </c>
      <c r="Q29" s="12">
        <f t="shared" si="6"/>
        <v>0.71816093157681571</v>
      </c>
      <c r="R29" s="9">
        <f t="shared" si="7"/>
        <v>4.0532094166666672</v>
      </c>
      <c r="S29" s="13">
        <f t="shared" si="8"/>
        <v>0.17718327817550236</v>
      </c>
      <c r="T29" s="2">
        <f t="shared" si="9"/>
        <v>0.34</v>
      </c>
      <c r="U29" s="14">
        <f t="shared" si="10"/>
        <v>6.024231457967081E-2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7.3142314579670811E-2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10.346341677102</v>
      </c>
      <c r="E30" s="10">
        <f t="shared" si="18"/>
        <v>7.7663865982467497</v>
      </c>
      <c r="F30" s="7" t="s">
        <v>83</v>
      </c>
      <c r="G30" s="1">
        <v>5</v>
      </c>
      <c r="H30" s="9">
        <f t="shared" si="0"/>
        <v>10.346341677102</v>
      </c>
      <c r="I30" s="9">
        <f t="shared" si="1"/>
        <v>283.49634167710195</v>
      </c>
      <c r="J30" s="9">
        <f t="shared" si="2"/>
        <v>6.4002030774648944E-2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139.30810057677735</v>
      </c>
      <c r="O30" s="9">
        <f t="shared" si="19"/>
        <v>47.864099460181279</v>
      </c>
      <c r="P30" s="9">
        <f t="shared" si="5"/>
        <v>3.06339956665138</v>
      </c>
      <c r="Q30" s="12">
        <f t="shared" si="6"/>
        <v>0.30633995666513802</v>
      </c>
      <c r="R30" s="9">
        <f t="shared" si="7"/>
        <v>4.0532094166666672</v>
      </c>
      <c r="S30" s="13">
        <f t="shared" si="8"/>
        <v>7.5579602525711581E-2</v>
      </c>
      <c r="T30" s="2">
        <f t="shared" si="9"/>
        <v>0.34</v>
      </c>
      <c r="U30" s="14">
        <f t="shared" si="10"/>
        <v>2.5697064858741941E-2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3.8597064858741939E-2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11.517602689023301</v>
      </c>
      <c r="E31" s="10">
        <f t="shared" si="18"/>
        <v>10.346341677102</v>
      </c>
      <c r="F31" s="7" t="s">
        <v>85</v>
      </c>
      <c r="G31" s="1">
        <v>6</v>
      </c>
      <c r="H31" s="9">
        <f t="shared" si="0"/>
        <v>11.517602689023301</v>
      </c>
      <c r="I31" s="9">
        <f t="shared" si="1"/>
        <v>284.66760268902328</v>
      </c>
      <c r="J31" s="9">
        <f t="shared" si="2"/>
        <v>7.3716629385397414E-2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85.332794060196562</v>
      </c>
      <c r="P31" s="9">
        <f t="shared" si="5"/>
        <v>6.2904459541559516</v>
      </c>
      <c r="Q31" s="12">
        <f t="shared" si="6"/>
        <v>0.62904459541559521</v>
      </c>
      <c r="R31" s="9">
        <f t="shared" si="7"/>
        <v>4.0532094166666672</v>
      </c>
      <c r="S31" s="13">
        <f t="shared" si="8"/>
        <v>0.15519666781316158</v>
      </c>
      <c r="T31" s="2">
        <f t="shared" si="9"/>
        <v>0.34</v>
      </c>
      <c r="U31" s="14">
        <f t="shared" si="10"/>
        <v>5.2766867056474938E-2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6.566686705647494E-2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17.854642843074199</v>
      </c>
      <c r="E32" s="10">
        <f t="shared" si="18"/>
        <v>11.517602689023301</v>
      </c>
      <c r="F32" s="7" t="s">
        <v>83</v>
      </c>
      <c r="G32" s="1">
        <v>7</v>
      </c>
      <c r="H32" s="9">
        <f t="shared" si="0"/>
        <v>17.854642843074199</v>
      </c>
      <c r="I32" s="9">
        <f t="shared" si="1"/>
        <v>291.00464284307418</v>
      </c>
      <c r="J32" s="9">
        <f t="shared" si="2"/>
        <v>0.15525525800744652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119.57444227270727</v>
      </c>
      <c r="P32" s="9">
        <f t="shared" si="5"/>
        <v>18.564560886145689</v>
      </c>
      <c r="Q32" s="12">
        <f t="shared" si="6"/>
        <v>1.8564560886145689</v>
      </c>
      <c r="R32" s="9">
        <f t="shared" si="7"/>
        <v>4.0532094166666672</v>
      </c>
      <c r="S32" s="13">
        <f t="shared" si="8"/>
        <v>0.4580212611223296</v>
      </c>
      <c r="T32" s="2">
        <f t="shared" si="9"/>
        <v>0.34</v>
      </c>
      <c r="U32" s="14">
        <f t="shared" si="10"/>
        <v>0.15572722878159206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0.18137722878159207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18.588952617105601</v>
      </c>
      <c r="E33" s="10">
        <f t="shared" si="18"/>
        <v>17.854642843074199</v>
      </c>
      <c r="F33" s="7" t="s">
        <v>83</v>
      </c>
      <c r="G33" s="1">
        <v>8</v>
      </c>
      <c r="H33" s="9">
        <f t="shared" si="0"/>
        <v>18.588952617105601</v>
      </c>
      <c r="I33" s="9">
        <f t="shared" si="1"/>
        <v>291.73895261710555</v>
      </c>
      <c r="J33" s="9">
        <f t="shared" si="2"/>
        <v>0.16889678288690288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141.54197555322824</v>
      </c>
      <c r="P33" s="9">
        <f t="shared" si="5"/>
        <v>23.905984314396907</v>
      </c>
      <c r="Q33" s="12">
        <f t="shared" si="6"/>
        <v>2.3905984314396909</v>
      </c>
      <c r="R33" s="9">
        <f t="shared" si="7"/>
        <v>4.0532094166666672</v>
      </c>
      <c r="S33" s="13">
        <f t="shared" si="8"/>
        <v>0.58980382844509016</v>
      </c>
      <c r="T33" s="2">
        <f t="shared" si="9"/>
        <v>0.34</v>
      </c>
      <c r="U33" s="14">
        <f t="shared" si="10"/>
        <v>0.20053330167133068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0.22618330167133069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18.716317235310399</v>
      </c>
      <c r="E34" s="10">
        <f t="shared" si="18"/>
        <v>18.588952617105601</v>
      </c>
      <c r="F34" s="7" t="s">
        <v>83</v>
      </c>
      <c r="G34" s="1">
        <v>9</v>
      </c>
      <c r="H34" s="9">
        <f t="shared" si="0"/>
        <v>18.716317235310399</v>
      </c>
      <c r="I34" s="9">
        <f t="shared" si="1"/>
        <v>291.86631723531036</v>
      </c>
      <c r="J34" s="9">
        <f t="shared" si="2"/>
        <v>0.17137462684363544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158.168085405498</v>
      </c>
      <c r="P34" s="9">
        <f t="shared" si="5"/>
        <v>27.105996614939482</v>
      </c>
      <c r="Q34" s="12">
        <f t="shared" si="6"/>
        <v>2.7105996614939483</v>
      </c>
      <c r="R34" s="9">
        <f t="shared" si="7"/>
        <v>4.0532094166666672</v>
      </c>
      <c r="S34" s="13">
        <f t="shared" si="8"/>
        <v>0.66875391395965111</v>
      </c>
      <c r="T34" s="2">
        <f t="shared" si="9"/>
        <v>0.34</v>
      </c>
      <c r="U34" s="14">
        <f t="shared" si="10"/>
        <v>0.22737633074628139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0.25302633074628139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14.9677248119336</v>
      </c>
      <c r="E35" s="10">
        <f t="shared" si="18"/>
        <v>18.716317235310399</v>
      </c>
      <c r="F35" s="7" t="s">
        <v>83</v>
      </c>
      <c r="G35" s="1">
        <v>10</v>
      </c>
      <c r="H35" s="9">
        <f t="shared" si="0"/>
        <v>14.9677248119336</v>
      </c>
      <c r="I35" s="9">
        <f t="shared" si="1"/>
        <v>288.11772481193356</v>
      </c>
      <c r="J35" s="9">
        <f t="shared" si="2"/>
        <v>0.11103124882734496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171.5941829572252</v>
      </c>
      <c r="P35" s="9">
        <f t="shared" si="5"/>
        <v>19.052316425248627</v>
      </c>
      <c r="Q35" s="12">
        <f t="shared" si="6"/>
        <v>1.9052316425248628</v>
      </c>
      <c r="R35" s="9">
        <f t="shared" si="7"/>
        <v>4.0532094166666672</v>
      </c>
      <c r="S35" s="13">
        <f t="shared" si="8"/>
        <v>0.47005507159107329</v>
      </c>
      <c r="T35" s="2">
        <f t="shared" si="9"/>
        <v>0.34</v>
      </c>
      <c r="U35" s="14">
        <f t="shared" si="10"/>
        <v>0.15981872434096492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0.18546872434096492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11.8297372747042</v>
      </c>
      <c r="E36" s="10">
        <f t="shared" si="18"/>
        <v>14.9677248119336</v>
      </c>
      <c r="F36" s="7" t="s">
        <v>83</v>
      </c>
      <c r="G36" s="1">
        <v>11</v>
      </c>
      <c r="H36" s="9">
        <f t="shared" si="0"/>
        <v>11.8297372747042</v>
      </c>
      <c r="I36" s="9">
        <f t="shared" si="1"/>
        <v>284.97973727470418</v>
      </c>
      <c r="J36" s="9">
        <f t="shared" si="2"/>
        <v>7.6530677654169946E-2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144.91477320537774</v>
      </c>
      <c r="O36" s="9">
        <f t="shared" si="19"/>
        <v>48.159187493265506</v>
      </c>
      <c r="P36" s="9">
        <f t="shared" si="5"/>
        <v>3.685655254133835</v>
      </c>
      <c r="Q36" s="12">
        <f t="shared" si="6"/>
        <v>0.3685655254133835</v>
      </c>
      <c r="R36" s="9">
        <f t="shared" si="7"/>
        <v>4.0532094166666672</v>
      </c>
      <c r="S36" s="13">
        <f t="shared" si="8"/>
        <v>9.0931774681528632E-2</v>
      </c>
      <c r="T36" s="2">
        <f t="shared" si="9"/>
        <v>0.34</v>
      </c>
      <c r="U36" s="14">
        <f t="shared" si="10"/>
        <v>3.0916803391719736E-2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4.3816803391719734E-2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6.7421673566717804</v>
      </c>
      <c r="E37" s="10">
        <f t="shared" si="18"/>
        <v>11.8297372747042</v>
      </c>
      <c r="F37" s="7" t="s">
        <v>85</v>
      </c>
      <c r="G37" s="1">
        <v>12</v>
      </c>
      <c r="H37" s="9">
        <f t="shared" si="0"/>
        <v>6.7421673566717804</v>
      </c>
      <c r="I37" s="9">
        <f t="shared" si="1"/>
        <v>279.89216735667173</v>
      </c>
      <c r="J37" s="9">
        <f t="shared" si="2"/>
        <v>4.1126349474117779E-2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85.005626405798338</v>
      </c>
      <c r="P37" s="9">
        <f t="shared" si="5"/>
        <v>3.495971098831157</v>
      </c>
      <c r="Q37" s="12">
        <f t="shared" si="6"/>
        <v>0.34959710988311571</v>
      </c>
      <c r="R37" s="9">
        <f t="shared" si="7"/>
        <v>4.0532094166666672</v>
      </c>
      <c r="S37" s="13">
        <f t="shared" si="8"/>
        <v>8.6251923832403918E-2</v>
      </c>
      <c r="T37" s="2">
        <f t="shared" si="9"/>
        <v>0.34</v>
      </c>
      <c r="U37" s="14">
        <f t="shared" si="10"/>
        <v>2.9325654103017334E-2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4.2225654103017332E-2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6.1255739799405404</v>
      </c>
      <c r="E38" s="10">
        <f t="shared" si="18"/>
        <v>6.7421673566717804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6.3364331526774196</v>
      </c>
      <c r="E42" s="7"/>
      <c r="F42" s="7"/>
      <c r="G42" s="1">
        <v>1</v>
      </c>
      <c r="H42" s="9">
        <f t="shared" ref="H42:H53" si="20">E43</f>
        <v>6.3364331526774196</v>
      </c>
      <c r="I42" s="9">
        <f t="shared" ref="I42:I53" si="21">H42+273.15</f>
        <v>279.48643315267742</v>
      </c>
      <c r="J42" s="9">
        <f t="shared" ref="J42:J53" si="22">EXP(($C$15*(I42-$C$13))/($C$16*I42*$C$13))</f>
        <v>3.9100972265290655E-2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2.3013365988890131</v>
      </c>
      <c r="Q42" s="12">
        <f t="shared" ref="Q42:Q53" si="26">P42*$B$44</f>
        <v>0.55232078373336313</v>
      </c>
      <c r="R42" s="9">
        <f t="shared" ref="R42:R53" si="27">L42*$B$44</f>
        <v>14.125500000000001</v>
      </c>
      <c r="S42" s="13">
        <f t="shared" ref="S42:S53" si="28">Q42/R42</f>
        <v>3.9100972265290655E-2</v>
      </c>
      <c r="T42" s="2">
        <f t="shared" ref="T42:T53" si="29">$B$43/100</f>
        <v>0.43</v>
      </c>
      <c r="U42" s="14">
        <f t="shared" ref="U42:U53" si="30">S42*T42</f>
        <v>1.6813418074074982E-2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2.5233418074074983E-2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310083.33333333331</v>
      </c>
      <c r="AU42" s="1">
        <f t="shared" ref="AU42:AU53" si="38">AT42*10000*AS42*0.67*AR42*AQ42</f>
        <v>1722125049.2434464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3.7390902517996301</v>
      </c>
      <c r="E43" s="10">
        <f t="shared" ref="E43:E54" si="40">D42</f>
        <v>6.3364331526774196</v>
      </c>
      <c r="F43" s="7" t="s">
        <v>83</v>
      </c>
      <c r="G43" s="1">
        <v>2</v>
      </c>
      <c r="H43" s="9">
        <f t="shared" si="20"/>
        <v>3.7390902517996301</v>
      </c>
      <c r="I43" s="9">
        <f t="shared" si="21"/>
        <v>276.88909025179959</v>
      </c>
      <c r="J43" s="9">
        <f t="shared" si="22"/>
        <v>2.8200790772647796E-2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115.411163401111</v>
      </c>
      <c r="P43" s="9">
        <f t="shared" si="25"/>
        <v>3.2546860719025981</v>
      </c>
      <c r="Q43" s="12">
        <f t="shared" si="26"/>
        <v>0.7811246572566235</v>
      </c>
      <c r="R43" s="9">
        <f t="shared" si="27"/>
        <v>14.125500000000001</v>
      </c>
      <c r="S43" s="13">
        <f t="shared" si="28"/>
        <v>5.5298903207435024E-2</v>
      </c>
      <c r="T43" s="2">
        <f t="shared" si="29"/>
        <v>0.43</v>
      </c>
      <c r="U43" s="14">
        <f t="shared" si="30"/>
        <v>2.3778528379197059E-2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3.219852837919706E-2</v>
      </c>
      <c r="AR43" s="9">
        <f t="shared" si="35"/>
        <v>136.875</v>
      </c>
      <c r="AS43" s="1">
        <f t="shared" si="36"/>
        <v>0.24</v>
      </c>
      <c r="AT43" s="1">
        <f t="shared" si="37"/>
        <v>310083.33333333331</v>
      </c>
      <c r="AU43" s="1">
        <f t="shared" si="38"/>
        <v>2197478443.3806415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6.1167468664216003</v>
      </c>
      <c r="E44" s="10">
        <f t="shared" si="40"/>
        <v>3.7390902517996301</v>
      </c>
      <c r="F44" s="7" t="s">
        <v>83</v>
      </c>
      <c r="G44" s="1">
        <v>3</v>
      </c>
      <c r="H44" s="9">
        <f t="shared" si="20"/>
        <v>6.1167468664216003</v>
      </c>
      <c r="I44" s="9">
        <f t="shared" si="21"/>
        <v>279.26674686642156</v>
      </c>
      <c r="J44" s="9">
        <f t="shared" si="22"/>
        <v>3.8043938502823574E-2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171.01272732920842</v>
      </c>
      <c r="P44" s="9">
        <f t="shared" si="25"/>
        <v>6.5059976817125413</v>
      </c>
      <c r="Q44" s="12">
        <f t="shared" si="26"/>
        <v>1.5614394436110099</v>
      </c>
      <c r="R44" s="9">
        <f t="shared" si="27"/>
        <v>14.125500000000001</v>
      </c>
      <c r="S44" s="13">
        <f t="shared" si="28"/>
        <v>0.11054047245131216</v>
      </c>
      <c r="T44" s="2">
        <f t="shared" si="29"/>
        <v>0.43</v>
      </c>
      <c r="U44" s="14">
        <f t="shared" si="30"/>
        <v>4.7532403154064228E-2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5.5952403154064224E-2</v>
      </c>
      <c r="AR44" s="9">
        <f t="shared" si="35"/>
        <v>136.875</v>
      </c>
      <c r="AS44" s="1">
        <f t="shared" si="36"/>
        <v>0.24</v>
      </c>
      <c r="AT44" s="1">
        <f t="shared" si="37"/>
        <v>310083.33333333331</v>
      </c>
      <c r="AU44" s="1">
        <f t="shared" si="38"/>
        <v>3818627930.3944163</v>
      </c>
    </row>
    <row r="45" spans="1:48" x14ac:dyDescent="0.15">
      <c r="C45" s="7">
        <v>3</v>
      </c>
      <c r="D45" s="7">
        <f t="shared" si="39"/>
        <v>7.7663865982467497</v>
      </c>
      <c r="E45" s="10">
        <f t="shared" si="40"/>
        <v>6.1167468664216003</v>
      </c>
      <c r="F45" s="7" t="s">
        <v>83</v>
      </c>
      <c r="G45" s="1">
        <v>4</v>
      </c>
      <c r="H45" s="9">
        <f t="shared" si="20"/>
        <v>7.7663865982467497</v>
      </c>
      <c r="I45" s="9">
        <f t="shared" si="21"/>
        <v>280.91638659824673</v>
      </c>
      <c r="J45" s="9">
        <f t="shared" si="22"/>
        <v>4.6687876982007416E-2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223.36297964749588</v>
      </c>
      <c r="P45" s="9">
        <f t="shared" si="25"/>
        <v>10.428343316116914</v>
      </c>
      <c r="Q45" s="12">
        <f t="shared" si="26"/>
        <v>2.5028023958680592</v>
      </c>
      <c r="R45" s="9">
        <f t="shared" si="27"/>
        <v>14.125500000000001</v>
      </c>
      <c r="S45" s="13">
        <f t="shared" si="28"/>
        <v>0.17718327817550239</v>
      </c>
      <c r="T45" s="2">
        <f t="shared" si="29"/>
        <v>0.43</v>
      </c>
      <c r="U45" s="14">
        <f t="shared" si="30"/>
        <v>7.6188809615466022E-2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8.4608809615466032E-2</v>
      </c>
      <c r="AR45" s="9">
        <f t="shared" si="35"/>
        <v>136.875</v>
      </c>
      <c r="AS45" s="1">
        <f t="shared" si="36"/>
        <v>0.24</v>
      </c>
      <c r="AT45" s="1">
        <f t="shared" si="37"/>
        <v>310083.33333333331</v>
      </c>
      <c r="AU45" s="1">
        <f t="shared" si="38"/>
        <v>5774364376.5473175</v>
      </c>
    </row>
    <row r="46" spans="1:48" x14ac:dyDescent="0.15">
      <c r="C46" s="7">
        <v>4</v>
      </c>
      <c r="D46" s="7">
        <f t="shared" si="39"/>
        <v>10.346341677102</v>
      </c>
      <c r="E46" s="10">
        <f t="shared" si="40"/>
        <v>7.7663865982467497</v>
      </c>
      <c r="F46" s="7" t="s">
        <v>83</v>
      </c>
      <c r="G46" s="1">
        <v>5</v>
      </c>
      <c r="H46" s="9">
        <f t="shared" si="20"/>
        <v>10.346341677102</v>
      </c>
      <c r="I46" s="9">
        <f t="shared" si="21"/>
        <v>283.49634167710195</v>
      </c>
      <c r="J46" s="9">
        <f t="shared" si="22"/>
        <v>6.4002030774648944E-2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202.28790451481001</v>
      </c>
      <c r="O46" s="9">
        <f t="shared" si="41"/>
        <v>69.502981816568933</v>
      </c>
      <c r="P46" s="9">
        <f t="shared" si="25"/>
        <v>4.4483319811539106</v>
      </c>
      <c r="Q46" s="12">
        <f t="shared" si="26"/>
        <v>1.0675996754769386</v>
      </c>
      <c r="R46" s="9">
        <f t="shared" si="27"/>
        <v>14.125500000000001</v>
      </c>
      <c r="S46" s="13">
        <f t="shared" si="28"/>
        <v>7.5579602525711553E-2</v>
      </c>
      <c r="T46" s="2">
        <f t="shared" si="29"/>
        <v>0.43</v>
      </c>
      <c r="U46" s="14">
        <f t="shared" si="30"/>
        <v>3.2499229086055965E-2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4.0919229086055962E-2</v>
      </c>
      <c r="AR46" s="9">
        <f t="shared" si="35"/>
        <v>136.875</v>
      </c>
      <c r="AS46" s="1">
        <f t="shared" si="36"/>
        <v>0.24</v>
      </c>
      <c r="AT46" s="1">
        <f t="shared" si="37"/>
        <v>310083.33333333331</v>
      </c>
      <c r="AU46" s="1">
        <f t="shared" si="38"/>
        <v>2792647004.7760754</v>
      </c>
    </row>
    <row r="47" spans="1:48" x14ac:dyDescent="0.15">
      <c r="C47" s="7">
        <v>5</v>
      </c>
      <c r="D47" s="7">
        <f t="shared" si="39"/>
        <v>11.517602689023301</v>
      </c>
      <c r="E47" s="10">
        <f t="shared" si="40"/>
        <v>10.346341677102</v>
      </c>
      <c r="F47" s="7" t="s">
        <v>85</v>
      </c>
      <c r="G47" s="1">
        <v>6</v>
      </c>
      <c r="H47" s="9">
        <f t="shared" si="20"/>
        <v>11.517602689023301</v>
      </c>
      <c r="I47" s="9">
        <f t="shared" si="21"/>
        <v>284.66760268902328</v>
      </c>
      <c r="J47" s="9">
        <f t="shared" si="22"/>
        <v>7.3716629385397414E-2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123.91089983541501</v>
      </c>
      <c r="P47" s="9">
        <f t="shared" si="25"/>
        <v>9.1342938799783902</v>
      </c>
      <c r="Q47" s="12">
        <f t="shared" si="26"/>
        <v>2.1922305311948134</v>
      </c>
      <c r="R47" s="9">
        <f t="shared" si="27"/>
        <v>14.125500000000001</v>
      </c>
      <c r="S47" s="13">
        <f t="shared" si="28"/>
        <v>0.15519666781316155</v>
      </c>
      <c r="T47" s="2">
        <f t="shared" si="29"/>
        <v>0.43</v>
      </c>
      <c r="U47" s="14">
        <f t="shared" si="30"/>
        <v>6.6734567159659461E-2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7.5154567159659472E-2</v>
      </c>
      <c r="AR47" s="9">
        <f t="shared" si="35"/>
        <v>136.875</v>
      </c>
      <c r="AS47" s="1">
        <f t="shared" si="36"/>
        <v>0.24</v>
      </c>
      <c r="AT47" s="1">
        <f t="shared" si="37"/>
        <v>310083.33333333331</v>
      </c>
      <c r="AU47" s="1">
        <f t="shared" si="38"/>
        <v>5129133210.9965448</v>
      </c>
    </row>
    <row r="48" spans="1:48" x14ac:dyDescent="0.15">
      <c r="C48" s="7">
        <v>6</v>
      </c>
      <c r="D48" s="7">
        <f t="shared" si="39"/>
        <v>17.854642843074199</v>
      </c>
      <c r="E48" s="10">
        <f t="shared" si="40"/>
        <v>11.517602689023301</v>
      </c>
      <c r="F48" s="7" t="s">
        <v>83</v>
      </c>
      <c r="G48" s="1">
        <v>7</v>
      </c>
      <c r="H48" s="9">
        <f t="shared" si="20"/>
        <v>17.854642843074199</v>
      </c>
      <c r="I48" s="9">
        <f t="shared" si="21"/>
        <v>291.00464284307418</v>
      </c>
      <c r="J48" s="9">
        <f t="shared" si="22"/>
        <v>0.15525525800744652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173.63285595543661</v>
      </c>
      <c r="P48" s="9">
        <f t="shared" si="25"/>
        <v>26.957413849931108</v>
      </c>
      <c r="Q48" s="12">
        <f t="shared" si="26"/>
        <v>6.4697793239834658</v>
      </c>
      <c r="R48" s="9">
        <f t="shared" si="27"/>
        <v>14.125500000000001</v>
      </c>
      <c r="S48" s="13">
        <f t="shared" si="28"/>
        <v>0.45802126112232949</v>
      </c>
      <c r="T48" s="2">
        <f t="shared" si="29"/>
        <v>0.43</v>
      </c>
      <c r="U48" s="14">
        <f t="shared" si="30"/>
        <v>0.19694914228260169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0.21254914228260169</v>
      </c>
      <c r="AR48" s="9">
        <f t="shared" si="35"/>
        <v>136.875</v>
      </c>
      <c r="AS48" s="1">
        <f t="shared" si="36"/>
        <v>0.24</v>
      </c>
      <c r="AT48" s="1">
        <f t="shared" si="37"/>
        <v>310083.33333333331</v>
      </c>
      <c r="AU48" s="1">
        <f t="shared" si="38"/>
        <v>14506009492.869547</v>
      </c>
    </row>
    <row r="49" spans="1:48" x14ac:dyDescent="0.15">
      <c r="C49" s="7">
        <v>7</v>
      </c>
      <c r="D49" s="7">
        <f t="shared" si="39"/>
        <v>18.588952617105601</v>
      </c>
      <c r="E49" s="10">
        <f t="shared" si="40"/>
        <v>17.854642843074199</v>
      </c>
      <c r="F49" s="7" t="s">
        <v>83</v>
      </c>
      <c r="G49" s="1">
        <v>8</v>
      </c>
      <c r="H49" s="9">
        <f t="shared" si="20"/>
        <v>18.588952617105601</v>
      </c>
      <c r="I49" s="9">
        <f t="shared" si="21"/>
        <v>291.73895261710555</v>
      </c>
      <c r="J49" s="9">
        <f t="shared" si="22"/>
        <v>0.16889678288690288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205.53169210550553</v>
      </c>
      <c r="P49" s="9">
        <f t="shared" si="25"/>
        <v>34.713641577921337</v>
      </c>
      <c r="Q49" s="12">
        <f t="shared" si="26"/>
        <v>8.3312739787011196</v>
      </c>
      <c r="R49" s="9">
        <f t="shared" si="27"/>
        <v>14.125500000000001</v>
      </c>
      <c r="S49" s="13">
        <f t="shared" si="28"/>
        <v>0.58980382844509005</v>
      </c>
      <c r="T49" s="2">
        <f t="shared" si="29"/>
        <v>0.43</v>
      </c>
      <c r="U49" s="14">
        <f t="shared" si="30"/>
        <v>0.25361564623138871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0.26921564623138872</v>
      </c>
      <c r="AR49" s="9">
        <f t="shared" si="35"/>
        <v>136.875</v>
      </c>
      <c r="AS49" s="1">
        <f t="shared" si="36"/>
        <v>0.24</v>
      </c>
      <c r="AT49" s="1">
        <f t="shared" si="37"/>
        <v>310083.33333333331</v>
      </c>
      <c r="AU49" s="1">
        <f t="shared" si="38"/>
        <v>18373373225.233665</v>
      </c>
    </row>
    <row r="50" spans="1:48" x14ac:dyDescent="0.15">
      <c r="C50" s="7">
        <v>8</v>
      </c>
      <c r="D50" s="7">
        <f t="shared" si="39"/>
        <v>18.716317235310399</v>
      </c>
      <c r="E50" s="10">
        <f t="shared" si="40"/>
        <v>18.588952617105601</v>
      </c>
      <c r="F50" s="7" t="s">
        <v>83</v>
      </c>
      <c r="G50" s="1">
        <v>9</v>
      </c>
      <c r="H50" s="9">
        <f t="shared" si="20"/>
        <v>18.716317235310399</v>
      </c>
      <c r="I50" s="9">
        <f t="shared" si="21"/>
        <v>291.86631723531036</v>
      </c>
      <c r="J50" s="9">
        <f t="shared" si="22"/>
        <v>0.17137462684363544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229.67430052758419</v>
      </c>
      <c r="P50" s="9">
        <f t="shared" si="25"/>
        <v>39.360347548487724</v>
      </c>
      <c r="Q50" s="12">
        <f t="shared" si="26"/>
        <v>9.446483411637054</v>
      </c>
      <c r="R50" s="9">
        <f t="shared" si="27"/>
        <v>14.125500000000001</v>
      </c>
      <c r="S50" s="13">
        <f t="shared" si="28"/>
        <v>0.66875391395965122</v>
      </c>
      <c r="T50" s="2">
        <f t="shared" si="29"/>
        <v>0.43</v>
      </c>
      <c r="U50" s="14">
        <f t="shared" si="30"/>
        <v>0.28756418300265002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0.30316418300265002</v>
      </c>
      <c r="AR50" s="9">
        <f t="shared" si="35"/>
        <v>136.875</v>
      </c>
      <c r="AS50" s="1">
        <f t="shared" si="36"/>
        <v>0.24</v>
      </c>
      <c r="AT50" s="1">
        <f t="shared" si="37"/>
        <v>310083.33333333331</v>
      </c>
      <c r="AU50" s="1">
        <f t="shared" si="38"/>
        <v>20690285876.041656</v>
      </c>
    </row>
    <row r="51" spans="1:48" x14ac:dyDescent="0.15">
      <c r="C51" s="7">
        <v>9</v>
      </c>
      <c r="D51" s="7">
        <f t="shared" si="39"/>
        <v>14.9677248119336</v>
      </c>
      <c r="E51" s="10">
        <f t="shared" si="40"/>
        <v>18.716317235310399</v>
      </c>
      <c r="F51" s="7" t="s">
        <v>83</v>
      </c>
      <c r="G51" s="1">
        <v>10</v>
      </c>
      <c r="H51" s="9">
        <f t="shared" si="20"/>
        <v>14.9677248119336</v>
      </c>
      <c r="I51" s="9">
        <f t="shared" si="21"/>
        <v>288.11772481193356</v>
      </c>
      <c r="J51" s="9">
        <f t="shared" si="22"/>
        <v>0.11103124882734496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249.17020297909647</v>
      </c>
      <c r="P51" s="9">
        <f t="shared" si="25"/>
        <v>27.66567880733211</v>
      </c>
      <c r="Q51" s="12">
        <f t="shared" si="26"/>
        <v>6.6397629137597063</v>
      </c>
      <c r="R51" s="9">
        <f t="shared" si="27"/>
        <v>14.125500000000001</v>
      </c>
      <c r="S51" s="13">
        <f t="shared" si="28"/>
        <v>0.47005507159107329</v>
      </c>
      <c r="T51" s="2">
        <f t="shared" si="29"/>
        <v>0.43</v>
      </c>
      <c r="U51" s="14">
        <f t="shared" si="30"/>
        <v>0.20212368078416151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0.21772368078416149</v>
      </c>
      <c r="AR51" s="9">
        <f t="shared" si="35"/>
        <v>136.875</v>
      </c>
      <c r="AS51" s="1">
        <f t="shared" si="36"/>
        <v>0.24</v>
      </c>
      <c r="AT51" s="1">
        <f t="shared" si="37"/>
        <v>310083.33333333331</v>
      </c>
      <c r="AU51" s="1">
        <f t="shared" si="38"/>
        <v>14859160316.339088</v>
      </c>
    </row>
    <row r="52" spans="1:48" x14ac:dyDescent="0.15">
      <c r="C52" s="7">
        <v>10</v>
      </c>
      <c r="D52" s="7">
        <f t="shared" si="39"/>
        <v>11.8297372747042</v>
      </c>
      <c r="E52" s="10">
        <f t="shared" si="40"/>
        <v>14.9677248119336</v>
      </c>
      <c r="F52" s="7" t="s">
        <v>83</v>
      </c>
      <c r="G52" s="1">
        <v>11</v>
      </c>
      <c r="H52" s="9">
        <f t="shared" si="20"/>
        <v>11.8297372747042</v>
      </c>
      <c r="I52" s="9">
        <f t="shared" si="21"/>
        <v>284.97973727470418</v>
      </c>
      <c r="J52" s="9">
        <f t="shared" si="22"/>
        <v>7.6530677654169946E-2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210.42929796317614</v>
      </c>
      <c r="O52" s="9">
        <f t="shared" si="41"/>
        <v>69.931476208588236</v>
      </c>
      <c r="P52" s="9">
        <f t="shared" si="25"/>
        <v>5.3519032635997208</v>
      </c>
      <c r="Q52" s="12">
        <f t="shared" si="26"/>
        <v>1.2844567832639329</v>
      </c>
      <c r="R52" s="9">
        <f t="shared" si="27"/>
        <v>14.125500000000001</v>
      </c>
      <c r="S52" s="13">
        <f t="shared" si="28"/>
        <v>9.0931774681528646E-2</v>
      </c>
      <c r="T52" s="2">
        <f t="shared" si="29"/>
        <v>0.43</v>
      </c>
      <c r="U52" s="14">
        <f t="shared" si="30"/>
        <v>3.9100663113057314E-2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4.7520663113057311E-2</v>
      </c>
      <c r="AR52" s="9">
        <f t="shared" si="35"/>
        <v>136.875</v>
      </c>
      <c r="AS52" s="1">
        <f t="shared" si="36"/>
        <v>0.24</v>
      </c>
      <c r="AT52" s="1">
        <f t="shared" si="37"/>
        <v>310083.33333333331</v>
      </c>
      <c r="AU52" s="1">
        <f t="shared" si="38"/>
        <v>3243180296.20151</v>
      </c>
    </row>
    <row r="53" spans="1:48" x14ac:dyDescent="0.15">
      <c r="C53" s="7">
        <v>11</v>
      </c>
      <c r="D53" s="7">
        <f t="shared" si="39"/>
        <v>6.7421673566717804</v>
      </c>
      <c r="E53" s="10">
        <f t="shared" si="40"/>
        <v>11.8297372747042</v>
      </c>
      <c r="F53" s="7" t="s">
        <v>85</v>
      </c>
      <c r="G53" s="1">
        <v>12</v>
      </c>
      <c r="H53" s="9">
        <f t="shared" si="20"/>
        <v>6.7421673566717804</v>
      </c>
      <c r="I53" s="9">
        <f t="shared" si="21"/>
        <v>279.89216735667173</v>
      </c>
      <c r="J53" s="9">
        <f t="shared" si="22"/>
        <v>4.1126349474117779E-2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123.43582294498853</v>
      </c>
      <c r="P53" s="9">
        <f t="shared" si="25"/>
        <v>5.076464792060924</v>
      </c>
      <c r="Q53" s="12">
        <f t="shared" si="26"/>
        <v>1.2183515500946218</v>
      </c>
      <c r="R53" s="9">
        <f t="shared" si="27"/>
        <v>14.125500000000001</v>
      </c>
      <c r="S53" s="13">
        <f t="shared" si="28"/>
        <v>8.6251923832403932E-2</v>
      </c>
      <c r="T53" s="2">
        <f t="shared" si="29"/>
        <v>0.43</v>
      </c>
      <c r="U53" s="14">
        <f t="shared" si="30"/>
        <v>3.7088327247933692E-2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4.5508327247933689E-2</v>
      </c>
      <c r="AR53" s="9">
        <f t="shared" si="35"/>
        <v>136.875</v>
      </c>
      <c r="AS53" s="1">
        <f t="shared" si="36"/>
        <v>0.24</v>
      </c>
      <c r="AT53" s="1">
        <f t="shared" si="37"/>
        <v>310083.33333333331</v>
      </c>
      <c r="AU53" s="1">
        <f t="shared" si="38"/>
        <v>3105842818.1536651</v>
      </c>
      <c r="AV53" s="1">
        <f>SUM(AU42:AU53)</f>
        <v>96212228040.177567</v>
      </c>
    </row>
    <row r="54" spans="1:48" x14ac:dyDescent="0.15">
      <c r="C54" s="7">
        <v>12</v>
      </c>
      <c r="D54" s="7">
        <f t="shared" si="39"/>
        <v>6.1255739799405404</v>
      </c>
      <c r="E54" s="10">
        <f t="shared" si="40"/>
        <v>6.7421673566717804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6.3364331526774196</v>
      </c>
      <c r="E58" s="7"/>
      <c r="F58" s="7"/>
      <c r="G58" s="1">
        <v>1</v>
      </c>
      <c r="H58" s="9">
        <f t="shared" ref="H58:H69" si="42">E59</f>
        <v>6.3364331526774196</v>
      </c>
      <c r="I58" s="9">
        <f t="shared" ref="I58:I69" si="43">H58+273.15</f>
        <v>279.48643315267742</v>
      </c>
      <c r="J58" s="9">
        <f t="shared" ref="J58:J69" si="44">EXP(($C$15*(I58-$C$13))/($C$16*I58*$C$13))</f>
        <v>3.9100972265290655E-2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3.9009736663338313E-3</v>
      </c>
      <c r="Q58" s="12">
        <f t="shared" ref="Q58:Q69" si="48">P58*$B$60</f>
        <v>7.4118499660342791E-4</v>
      </c>
      <c r="R58" s="9">
        <f t="shared" ref="R58:R69" si="49">L58*$B$60</f>
        <v>1.8955666666666669E-2</v>
      </c>
      <c r="S58" s="13">
        <f t="shared" ref="S58:S69" si="50">Q58/R58</f>
        <v>3.9100972265290648E-2</v>
      </c>
      <c r="T58" s="2">
        <f t="shared" ref="T58:T69" si="51">$B$59/100</f>
        <v>0.01</v>
      </c>
      <c r="U58" s="14">
        <f t="shared" ref="U58:U69" si="52">S58*T58</f>
        <v>3.9100972265290648E-4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1.2391009722652906E-2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63166.666666666664</v>
      </c>
      <c r="AU58" s="1">
        <f t="shared" ref="AU58:AU69" si="59">AT58*10000*AS58*0.67*AR58*AQ58</f>
        <v>9940506.7169791814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3.7390902517996301</v>
      </c>
      <c r="E59" s="10">
        <f t="shared" ref="E59:E70" si="61">D58</f>
        <v>6.3364331526774196</v>
      </c>
      <c r="F59" s="7" t="s">
        <v>83</v>
      </c>
      <c r="G59" s="1">
        <v>2</v>
      </c>
      <c r="H59" s="9">
        <f t="shared" si="42"/>
        <v>3.7390902517996301</v>
      </c>
      <c r="I59" s="9">
        <f t="shared" si="43"/>
        <v>276.88909025179959</v>
      </c>
      <c r="J59" s="9">
        <f t="shared" si="44"/>
        <v>2.8200790772647796E-2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0.19563235966699952</v>
      </c>
      <c r="P59" s="9">
        <f t="shared" si="47"/>
        <v>5.5169872433284348E-3</v>
      </c>
      <c r="Q59" s="12">
        <f t="shared" si="48"/>
        <v>1.0482275762324026E-3</v>
      </c>
      <c r="R59" s="9">
        <f t="shared" si="49"/>
        <v>1.8955666666666669E-2</v>
      </c>
      <c r="S59" s="13">
        <f t="shared" si="50"/>
        <v>5.5298903207435024E-2</v>
      </c>
      <c r="T59" s="2">
        <f t="shared" si="51"/>
        <v>0.01</v>
      </c>
      <c r="U59" s="14">
        <f t="shared" si="52"/>
        <v>5.5298903207435027E-4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1.2552989032074351E-2</v>
      </c>
      <c r="AR59" s="9">
        <f t="shared" si="56"/>
        <v>9.9766666666666666</v>
      </c>
      <c r="AS59" s="1">
        <f t="shared" si="57"/>
        <v>0.19</v>
      </c>
      <c r="AT59" s="1">
        <f t="shared" si="58"/>
        <v>63166.666666666664</v>
      </c>
      <c r="AU59" s="1">
        <f t="shared" si="59"/>
        <v>10070452.25405449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6.1167468664216003</v>
      </c>
      <c r="E60" s="10">
        <f t="shared" si="61"/>
        <v>3.7390902517996301</v>
      </c>
      <c r="F60" s="7" t="s">
        <v>83</v>
      </c>
      <c r="G60" s="1">
        <v>3</v>
      </c>
      <c r="H60" s="9">
        <f t="shared" si="42"/>
        <v>6.1167468664216003</v>
      </c>
      <c r="I60" s="9">
        <f t="shared" si="43"/>
        <v>279.26674686642156</v>
      </c>
      <c r="J60" s="9">
        <f t="shared" si="44"/>
        <v>3.8043938502823574E-2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0.28988203909033777</v>
      </c>
      <c r="P60" s="9">
        <f t="shared" si="47"/>
        <v>1.1028254468225909E-2</v>
      </c>
      <c r="Q60" s="12">
        <f t="shared" si="48"/>
        <v>2.0953683489629226E-3</v>
      </c>
      <c r="R60" s="9">
        <f t="shared" si="49"/>
        <v>1.8955666666666669E-2</v>
      </c>
      <c r="S60" s="13">
        <f t="shared" si="50"/>
        <v>0.11054047245131213</v>
      </c>
      <c r="T60" s="2">
        <f t="shared" si="51"/>
        <v>0.01</v>
      </c>
      <c r="U60" s="14">
        <f t="shared" si="52"/>
        <v>1.1054047245131213E-3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1.3105404724513121E-2</v>
      </c>
      <c r="AR60" s="9">
        <f t="shared" si="56"/>
        <v>9.9766666666666666</v>
      </c>
      <c r="AS60" s="1">
        <f t="shared" si="57"/>
        <v>0.19</v>
      </c>
      <c r="AT60" s="1">
        <f t="shared" si="58"/>
        <v>63166.666666666664</v>
      </c>
      <c r="AU60" s="1">
        <f t="shared" si="59"/>
        <v>10513619.681420259</v>
      </c>
    </row>
    <row r="61" spans="1:48" x14ac:dyDescent="0.15">
      <c r="C61" s="7">
        <v>3</v>
      </c>
      <c r="D61" s="7">
        <f t="shared" si="60"/>
        <v>7.7663865982467497</v>
      </c>
      <c r="E61" s="10">
        <f t="shared" si="61"/>
        <v>6.1167468664216003</v>
      </c>
      <c r="F61" s="7" t="s">
        <v>83</v>
      </c>
      <c r="G61" s="1">
        <v>4</v>
      </c>
      <c r="H61" s="9">
        <f t="shared" si="42"/>
        <v>7.7663865982467497</v>
      </c>
      <c r="I61" s="9">
        <f t="shared" si="43"/>
        <v>280.91638659824673</v>
      </c>
      <c r="J61" s="9">
        <f t="shared" si="44"/>
        <v>4.6687876982007416E-2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0.37862045128877853</v>
      </c>
      <c r="P61" s="9">
        <f t="shared" si="47"/>
        <v>1.7676985052642622E-2</v>
      </c>
      <c r="Q61" s="12">
        <f t="shared" si="48"/>
        <v>3.3586271600020983E-3</v>
      </c>
      <c r="R61" s="9">
        <f t="shared" si="49"/>
        <v>1.8955666666666669E-2</v>
      </c>
      <c r="S61" s="13">
        <f t="shared" si="50"/>
        <v>0.17718327817550236</v>
      </c>
      <c r="T61" s="2">
        <f t="shared" si="51"/>
        <v>0.01</v>
      </c>
      <c r="U61" s="14">
        <f t="shared" si="52"/>
        <v>1.7718327817550237E-3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1.3771832781755023E-2</v>
      </c>
      <c r="AR61" s="9">
        <f t="shared" si="56"/>
        <v>9.9766666666666666</v>
      </c>
      <c r="AS61" s="1">
        <f t="shared" si="57"/>
        <v>0.19</v>
      </c>
      <c r="AT61" s="1">
        <f t="shared" si="58"/>
        <v>63166.666666666664</v>
      </c>
      <c r="AU61" s="1">
        <f t="shared" si="59"/>
        <v>11048251.864565555</v>
      </c>
    </row>
    <row r="62" spans="1:48" x14ac:dyDescent="0.15">
      <c r="C62" s="7">
        <v>4</v>
      </c>
      <c r="D62" s="7">
        <f t="shared" si="60"/>
        <v>10.346341677102</v>
      </c>
      <c r="E62" s="10">
        <f t="shared" si="61"/>
        <v>7.7663865982467497</v>
      </c>
      <c r="F62" s="7" t="s">
        <v>83</v>
      </c>
      <c r="G62" s="1">
        <v>5</v>
      </c>
      <c r="H62" s="9">
        <f t="shared" si="42"/>
        <v>10.346341677102</v>
      </c>
      <c r="I62" s="9">
        <f t="shared" si="43"/>
        <v>283.49634167710195</v>
      </c>
      <c r="J62" s="9">
        <f t="shared" si="44"/>
        <v>6.4002030774648944E-2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0.34289629292432905</v>
      </c>
      <c r="O62" s="9">
        <f t="shared" si="62"/>
        <v>0.1178138399784735</v>
      </c>
      <c r="P62" s="9">
        <f t="shared" si="47"/>
        <v>7.5403250119818266E-3</v>
      </c>
      <c r="Q62" s="12">
        <f t="shared" si="48"/>
        <v>1.432661752276547E-3</v>
      </c>
      <c r="R62" s="9">
        <f t="shared" si="49"/>
        <v>1.8955666666666669E-2</v>
      </c>
      <c r="S62" s="13">
        <f t="shared" si="50"/>
        <v>7.5579602525711581E-2</v>
      </c>
      <c r="T62" s="2">
        <f t="shared" si="51"/>
        <v>0.01</v>
      </c>
      <c r="U62" s="14">
        <f t="shared" si="52"/>
        <v>7.5579602525711583E-4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1.2755796025257116E-2</v>
      </c>
      <c r="AR62" s="9">
        <f t="shared" si="56"/>
        <v>9.9766666666666666</v>
      </c>
      <c r="AS62" s="1">
        <f t="shared" si="57"/>
        <v>0.19</v>
      </c>
      <c r="AT62" s="1">
        <f t="shared" si="58"/>
        <v>63166.666666666664</v>
      </c>
      <c r="AU62" s="1">
        <f t="shared" si="59"/>
        <v>10233151.20459264</v>
      </c>
    </row>
    <row r="63" spans="1:48" x14ac:dyDescent="0.15">
      <c r="C63" s="7">
        <v>5</v>
      </c>
      <c r="D63" s="7">
        <f t="shared" si="60"/>
        <v>11.517602689023301</v>
      </c>
      <c r="E63" s="10">
        <f t="shared" si="61"/>
        <v>10.346341677102</v>
      </c>
      <c r="F63" s="7" t="s">
        <v>85</v>
      </c>
      <c r="G63" s="1">
        <v>6</v>
      </c>
      <c r="H63" s="9">
        <f t="shared" si="42"/>
        <v>11.517602689023301</v>
      </c>
      <c r="I63" s="9">
        <f t="shared" si="43"/>
        <v>284.66760268902328</v>
      </c>
      <c r="J63" s="9">
        <f t="shared" si="44"/>
        <v>7.3716629385397414E-2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0.21004018163315835</v>
      </c>
      <c r="P63" s="9">
        <f t="shared" si="47"/>
        <v>1.5483454225493092E-2</v>
      </c>
      <c r="Q63" s="12">
        <f t="shared" si="48"/>
        <v>2.9418563028436877E-3</v>
      </c>
      <c r="R63" s="9">
        <f t="shared" si="49"/>
        <v>1.8955666666666669E-2</v>
      </c>
      <c r="S63" s="13">
        <f t="shared" si="50"/>
        <v>0.15519666781316163</v>
      </c>
      <c r="T63" s="2">
        <f t="shared" si="51"/>
        <v>0.01</v>
      </c>
      <c r="U63" s="14">
        <f t="shared" si="52"/>
        <v>1.5519666781316163E-3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1.3551966678131617E-2</v>
      </c>
      <c r="AR63" s="9">
        <f t="shared" si="56"/>
        <v>9.9766666666666666</v>
      </c>
      <c r="AS63" s="1">
        <f t="shared" si="57"/>
        <v>0.19</v>
      </c>
      <c r="AT63" s="1">
        <f t="shared" si="58"/>
        <v>63166.666666666664</v>
      </c>
      <c r="AU63" s="1">
        <f t="shared" si="59"/>
        <v>10871867.491635164</v>
      </c>
    </row>
    <row r="64" spans="1:48" x14ac:dyDescent="0.15">
      <c r="C64" s="7">
        <v>6</v>
      </c>
      <c r="D64" s="7">
        <f t="shared" si="60"/>
        <v>17.854642843074199</v>
      </c>
      <c r="E64" s="10">
        <f t="shared" si="61"/>
        <v>11.517602689023301</v>
      </c>
      <c r="F64" s="7" t="s">
        <v>83</v>
      </c>
      <c r="G64" s="1">
        <v>7</v>
      </c>
      <c r="H64" s="9">
        <f t="shared" si="42"/>
        <v>17.854642843074199</v>
      </c>
      <c r="I64" s="9">
        <f t="shared" si="43"/>
        <v>291.00464284307418</v>
      </c>
      <c r="J64" s="9">
        <f t="shared" si="44"/>
        <v>0.15525525800744652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0.29432339407433195</v>
      </c>
      <c r="P64" s="9">
        <f t="shared" si="47"/>
        <v>4.5695254484637765E-2</v>
      </c>
      <c r="Q64" s="12">
        <f t="shared" si="48"/>
        <v>8.6820983520811759E-3</v>
      </c>
      <c r="R64" s="9">
        <f t="shared" si="49"/>
        <v>1.8955666666666669E-2</v>
      </c>
      <c r="S64" s="13">
        <f t="shared" si="50"/>
        <v>0.45802126112232971</v>
      </c>
      <c r="T64" s="2">
        <f t="shared" si="51"/>
        <v>0.01</v>
      </c>
      <c r="U64" s="14">
        <f t="shared" si="52"/>
        <v>4.580212611223297E-3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2.4680212611223298E-2</v>
      </c>
      <c r="AR64" s="9">
        <f t="shared" si="56"/>
        <v>9.9766666666666666</v>
      </c>
      <c r="AS64" s="1">
        <f t="shared" si="57"/>
        <v>0.19</v>
      </c>
      <c r="AT64" s="1">
        <f t="shared" si="58"/>
        <v>63166.666666666664</v>
      </c>
      <c r="AU64" s="1">
        <f t="shared" si="59"/>
        <v>19799340.38707329</v>
      </c>
    </row>
    <row r="65" spans="1:48" x14ac:dyDescent="0.15">
      <c r="C65" s="7">
        <v>7</v>
      </c>
      <c r="D65" s="7">
        <f t="shared" si="60"/>
        <v>18.588952617105601</v>
      </c>
      <c r="E65" s="10">
        <f t="shared" si="61"/>
        <v>17.854642843074199</v>
      </c>
      <c r="F65" s="7" t="s">
        <v>83</v>
      </c>
      <c r="G65" s="1">
        <v>8</v>
      </c>
      <c r="H65" s="9">
        <f t="shared" si="42"/>
        <v>18.588952617105601</v>
      </c>
      <c r="I65" s="9">
        <f t="shared" si="43"/>
        <v>291.73895261710555</v>
      </c>
      <c r="J65" s="9">
        <f t="shared" si="44"/>
        <v>0.16889678288690288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0.34839480625636088</v>
      </c>
      <c r="P65" s="9">
        <f t="shared" si="47"/>
        <v>5.8842761951205177E-2</v>
      </c>
      <c r="Q65" s="12">
        <f t="shared" si="48"/>
        <v>1.1180124770728984E-2</v>
      </c>
      <c r="R65" s="9">
        <f t="shared" si="49"/>
        <v>1.8955666666666669E-2</v>
      </c>
      <c r="S65" s="13">
        <f t="shared" si="50"/>
        <v>0.58980382844509027</v>
      </c>
      <c r="T65" s="2">
        <f t="shared" si="51"/>
        <v>0.01</v>
      </c>
      <c r="U65" s="14">
        <f t="shared" si="52"/>
        <v>5.8980382844509025E-3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2.5998038284450901E-2</v>
      </c>
      <c r="AR65" s="9">
        <f t="shared" si="56"/>
        <v>9.9766666666666666</v>
      </c>
      <c r="AS65" s="1">
        <f t="shared" si="57"/>
        <v>0.19</v>
      </c>
      <c r="AT65" s="1">
        <f t="shared" si="58"/>
        <v>63166.666666666664</v>
      </c>
      <c r="AU65" s="1">
        <f t="shared" si="59"/>
        <v>20856546.801218685</v>
      </c>
    </row>
    <row r="66" spans="1:48" x14ac:dyDescent="0.15">
      <c r="C66" s="7">
        <v>8</v>
      </c>
      <c r="D66" s="7">
        <f t="shared" si="60"/>
        <v>18.716317235310399</v>
      </c>
      <c r="E66" s="10">
        <f t="shared" si="61"/>
        <v>18.588952617105601</v>
      </c>
      <c r="F66" s="7" t="s">
        <v>83</v>
      </c>
      <c r="G66" s="1">
        <v>9</v>
      </c>
      <c r="H66" s="9">
        <f t="shared" si="42"/>
        <v>18.716317235310399</v>
      </c>
      <c r="I66" s="9">
        <f t="shared" si="43"/>
        <v>291.86631723531036</v>
      </c>
      <c r="J66" s="9">
        <f t="shared" si="44"/>
        <v>0.17137462684363544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0.38931871097182236</v>
      </c>
      <c r="P66" s="9">
        <f t="shared" si="47"/>
        <v>6.6719348816041218E-2</v>
      </c>
      <c r="Q66" s="12">
        <f t="shared" si="48"/>
        <v>1.2676676275047831E-2</v>
      </c>
      <c r="R66" s="9">
        <f t="shared" si="49"/>
        <v>1.8955666666666669E-2</v>
      </c>
      <c r="S66" s="13">
        <f t="shared" si="50"/>
        <v>0.66875391395965122</v>
      </c>
      <c r="T66" s="2">
        <f t="shared" si="51"/>
        <v>0.01</v>
      </c>
      <c r="U66" s="14">
        <f t="shared" si="52"/>
        <v>6.6875391395965125E-3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2.6787539139596514E-2</v>
      </c>
      <c r="AR66" s="9">
        <f t="shared" si="56"/>
        <v>9.9766666666666666</v>
      </c>
      <c r="AS66" s="1">
        <f t="shared" si="57"/>
        <v>0.19</v>
      </c>
      <c r="AT66" s="1">
        <f t="shared" si="58"/>
        <v>63166.666666666664</v>
      </c>
      <c r="AU66" s="1">
        <f t="shared" si="59"/>
        <v>21489912.340371493</v>
      </c>
    </row>
    <row r="67" spans="1:48" x14ac:dyDescent="0.15">
      <c r="C67" s="7">
        <v>9</v>
      </c>
      <c r="D67" s="7">
        <f t="shared" si="60"/>
        <v>14.9677248119336</v>
      </c>
      <c r="E67" s="10">
        <f t="shared" si="61"/>
        <v>18.716317235310399</v>
      </c>
      <c r="F67" s="7" t="s">
        <v>83</v>
      </c>
      <c r="G67" s="1">
        <v>10</v>
      </c>
      <c r="H67" s="9">
        <f t="shared" si="42"/>
        <v>14.9677248119336</v>
      </c>
      <c r="I67" s="9">
        <f t="shared" si="43"/>
        <v>288.11772481193356</v>
      </c>
      <c r="J67" s="9">
        <f t="shared" si="44"/>
        <v>0.11103124882734496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0.42236602882244778</v>
      </c>
      <c r="P67" s="9">
        <f t="shared" si="47"/>
        <v>4.689582764240275E-2</v>
      </c>
      <c r="Q67" s="12">
        <f t="shared" si="48"/>
        <v>8.9102072520565231E-3</v>
      </c>
      <c r="R67" s="9">
        <f t="shared" si="49"/>
        <v>1.8955666666666669E-2</v>
      </c>
      <c r="S67" s="13">
        <f t="shared" si="50"/>
        <v>0.47005507159107329</v>
      </c>
      <c r="T67" s="2">
        <f t="shared" si="51"/>
        <v>0.01</v>
      </c>
      <c r="U67" s="14">
        <f t="shared" si="52"/>
        <v>4.700550715910733E-3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2.4800550715910731E-2</v>
      </c>
      <c r="AR67" s="9">
        <f t="shared" si="56"/>
        <v>9.9766666666666666</v>
      </c>
      <c r="AS67" s="1">
        <f t="shared" si="57"/>
        <v>0.19</v>
      </c>
      <c r="AT67" s="1">
        <f t="shared" si="58"/>
        <v>63166.666666666664</v>
      </c>
      <c r="AU67" s="1">
        <f t="shared" si="59"/>
        <v>19895879.875357855</v>
      </c>
    </row>
    <row r="68" spans="1:48" x14ac:dyDescent="0.15">
      <c r="C68" s="7">
        <v>10</v>
      </c>
      <c r="D68" s="7">
        <f t="shared" si="60"/>
        <v>11.8297372747042</v>
      </c>
      <c r="E68" s="10">
        <f t="shared" si="61"/>
        <v>14.9677248119336</v>
      </c>
      <c r="F68" s="7" t="s">
        <v>83</v>
      </c>
      <c r="G68" s="1">
        <v>11</v>
      </c>
      <c r="H68" s="9">
        <f t="shared" si="42"/>
        <v>11.8297372747042</v>
      </c>
      <c r="I68" s="9">
        <f t="shared" si="43"/>
        <v>284.97973727470418</v>
      </c>
      <c r="J68" s="9">
        <f t="shared" si="44"/>
        <v>7.6530677654169946E-2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0.3566966911210428</v>
      </c>
      <c r="O68" s="9">
        <f t="shared" si="62"/>
        <v>0.11854017672566891</v>
      </c>
      <c r="P68" s="9">
        <f t="shared" si="47"/>
        <v>9.0719600540605065E-3</v>
      </c>
      <c r="Q68" s="12">
        <f t="shared" si="48"/>
        <v>1.7236724102714963E-3</v>
      </c>
      <c r="R68" s="9">
        <f t="shared" si="49"/>
        <v>1.8955666666666669E-2</v>
      </c>
      <c r="S68" s="13">
        <f t="shared" si="50"/>
        <v>9.0931774681528618E-2</v>
      </c>
      <c r="T68" s="2">
        <f t="shared" si="51"/>
        <v>0.01</v>
      </c>
      <c r="U68" s="14">
        <f t="shared" si="52"/>
        <v>9.0931774681528624E-4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1.2909317746815287E-2</v>
      </c>
      <c r="AR68" s="9">
        <f t="shared" si="56"/>
        <v>9.9766666666666666</v>
      </c>
      <c r="AS68" s="1">
        <f t="shared" si="57"/>
        <v>0.19</v>
      </c>
      <c r="AT68" s="1">
        <f t="shared" si="58"/>
        <v>63166.666666666664</v>
      </c>
      <c r="AU68" s="1">
        <f t="shared" si="59"/>
        <v>10356311.765233736</v>
      </c>
    </row>
    <row r="69" spans="1:48" x14ac:dyDescent="0.15">
      <c r="C69" s="7">
        <v>11</v>
      </c>
      <c r="D69" s="7">
        <f t="shared" si="60"/>
        <v>6.7421673566717804</v>
      </c>
      <c r="E69" s="10">
        <f t="shared" si="61"/>
        <v>11.8297372747042</v>
      </c>
      <c r="F69" s="7" t="s">
        <v>85</v>
      </c>
      <c r="G69" s="1">
        <v>12</v>
      </c>
      <c r="H69" s="9">
        <f t="shared" si="42"/>
        <v>6.7421673566717804</v>
      </c>
      <c r="I69" s="9">
        <f t="shared" si="43"/>
        <v>279.89216735667173</v>
      </c>
      <c r="J69" s="9">
        <f t="shared" si="44"/>
        <v>4.1126349474117779E-2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0.20923488333827509</v>
      </c>
      <c r="P69" s="9">
        <f t="shared" si="47"/>
        <v>8.6050669343461644E-3</v>
      </c>
      <c r="Q69" s="12">
        <f t="shared" si="48"/>
        <v>1.6349627175257712E-3</v>
      </c>
      <c r="R69" s="9">
        <f t="shared" si="49"/>
        <v>1.8955666666666669E-2</v>
      </c>
      <c r="S69" s="13">
        <f t="shared" si="50"/>
        <v>8.6251923832403904E-2</v>
      </c>
      <c r="T69" s="2">
        <f t="shared" si="51"/>
        <v>0.01</v>
      </c>
      <c r="U69" s="14">
        <f t="shared" si="52"/>
        <v>8.6251923832403907E-4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1.2862519238324039E-2</v>
      </c>
      <c r="AR69" s="9">
        <f t="shared" si="56"/>
        <v>9.9766666666666666</v>
      </c>
      <c r="AS69" s="1">
        <f t="shared" si="57"/>
        <v>0.19</v>
      </c>
      <c r="AT69" s="1">
        <f t="shared" si="58"/>
        <v>63166.666666666664</v>
      </c>
      <c r="AU69" s="1">
        <f t="shared" si="59"/>
        <v>10318768.344768865</v>
      </c>
      <c r="AV69" s="1">
        <f>SUM(AU58:AU69)</f>
        <v>165394608.7272712</v>
      </c>
    </row>
    <row r="70" spans="1:48" x14ac:dyDescent="0.15">
      <c r="C70" s="7">
        <v>12</v>
      </c>
      <c r="D70" s="7">
        <f t="shared" si="60"/>
        <v>6.1255739799405404</v>
      </c>
      <c r="E70" s="10">
        <f t="shared" si="61"/>
        <v>6.7421673566717804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6.3364331526774196</v>
      </c>
      <c r="E73" s="7"/>
      <c r="F73" s="7"/>
      <c r="G73" s="1">
        <v>1</v>
      </c>
      <c r="H73" s="9">
        <f t="shared" ref="H73:H84" si="63">E74</f>
        <v>6.3364331526774196</v>
      </c>
      <c r="I73" s="9">
        <f t="shared" ref="I73:I84" si="64">H73+273.15</f>
        <v>279.48643315267742</v>
      </c>
      <c r="J73" s="9">
        <f t="shared" ref="J73:J84" si="65">EXP(($C$15*(I73-$C$13))/($C$16*I73*$C$13))</f>
        <v>3.9100972265290655E-2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4.2815564630493269E-3</v>
      </c>
      <c r="Q73" s="12">
        <f t="shared" ref="Q73:Q84" si="69">P73*$B$75</f>
        <v>7.7068016334887884E-4</v>
      </c>
      <c r="R73" s="9">
        <f t="shared" ref="R73:R84" si="70">L73*$B$75</f>
        <v>1.9710000000000002E-2</v>
      </c>
      <c r="S73" s="13">
        <f t="shared" ref="S73:S84" si="71">Q73/R73</f>
        <v>3.9100972265290655E-2</v>
      </c>
      <c r="T73" s="2">
        <f t="shared" ref="T73:T84" si="72">$B$74/100</f>
        <v>0.01</v>
      </c>
      <c r="U73" s="14">
        <f t="shared" ref="U73:U84" si="73">S73*T73</f>
        <v>3.9100972265290659E-4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1.2991009722652908E-2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45916.666666666664</v>
      </c>
      <c r="AU73" s="1">
        <f t="shared" ref="AU73:AU84" si="80">AT73*10000*AS73*0.67*AR73*AQ73</f>
        <v>7877251.0649195882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3.7390902517996301</v>
      </c>
      <c r="E74" s="10">
        <f t="shared" ref="E74:E85" si="82">D73</f>
        <v>6.3364331526774196</v>
      </c>
      <c r="F74" s="7" t="s">
        <v>83</v>
      </c>
      <c r="G74" s="1">
        <v>2</v>
      </c>
      <c r="H74" s="9">
        <f t="shared" si="63"/>
        <v>3.7390902517996301</v>
      </c>
      <c r="I74" s="9">
        <f t="shared" si="64"/>
        <v>276.88909025179959</v>
      </c>
      <c r="J74" s="9">
        <f t="shared" si="65"/>
        <v>2.8200790772647796E-2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0.21471844353695069</v>
      </c>
      <c r="P74" s="9">
        <f t="shared" si="68"/>
        <v>6.0552299012141359E-3</v>
      </c>
      <c r="Q74" s="12">
        <f t="shared" si="69"/>
        <v>1.0899413822185444E-3</v>
      </c>
      <c r="R74" s="9">
        <f t="shared" si="70"/>
        <v>1.9710000000000002E-2</v>
      </c>
      <c r="S74" s="13">
        <f t="shared" si="71"/>
        <v>5.5298903207435024E-2</v>
      </c>
      <c r="T74" s="2">
        <f t="shared" si="72"/>
        <v>0.01</v>
      </c>
      <c r="U74" s="14">
        <f t="shared" si="73"/>
        <v>5.5298903207435027E-4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1.315298903207435E-2</v>
      </c>
      <c r="AR74" s="9">
        <f t="shared" si="77"/>
        <v>10.950000000000001</v>
      </c>
      <c r="AS74" s="1">
        <f t="shared" si="78"/>
        <v>0.18</v>
      </c>
      <c r="AT74" s="1">
        <f t="shared" si="79"/>
        <v>45916.666666666664</v>
      </c>
      <c r="AU74" s="1">
        <f t="shared" si="80"/>
        <v>7975469.1183946831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6.1167468664216003</v>
      </c>
      <c r="E75" s="10">
        <f t="shared" si="82"/>
        <v>3.7390902517996301</v>
      </c>
      <c r="F75" s="7" t="s">
        <v>83</v>
      </c>
      <c r="G75" s="1">
        <v>3</v>
      </c>
      <c r="H75" s="9">
        <f t="shared" si="63"/>
        <v>6.1167468664216003</v>
      </c>
      <c r="I75" s="9">
        <f t="shared" si="64"/>
        <v>279.26674686642156</v>
      </c>
      <c r="J75" s="9">
        <f t="shared" si="65"/>
        <v>3.8043938502823574E-2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0.31816321363573657</v>
      </c>
      <c r="P75" s="9">
        <f t="shared" si="68"/>
        <v>1.210418173341868E-2</v>
      </c>
      <c r="Q75" s="12">
        <f t="shared" si="69"/>
        <v>2.1787527120153624E-3</v>
      </c>
      <c r="R75" s="9">
        <f t="shared" si="70"/>
        <v>1.9710000000000002E-2</v>
      </c>
      <c r="S75" s="13">
        <f t="shared" si="71"/>
        <v>0.11054047245131214</v>
      </c>
      <c r="T75" s="2">
        <f t="shared" si="72"/>
        <v>0.01</v>
      </c>
      <c r="U75" s="14">
        <f t="shared" si="73"/>
        <v>1.1054047245131215E-3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1.3705404724513122E-2</v>
      </c>
      <c r="AR75" s="9">
        <f t="shared" si="77"/>
        <v>10.950000000000001</v>
      </c>
      <c r="AS75" s="1">
        <f t="shared" si="78"/>
        <v>0.18</v>
      </c>
      <c r="AT75" s="1">
        <f t="shared" si="79"/>
        <v>45916.666666666664</v>
      </c>
      <c r="AU75" s="1">
        <f t="shared" si="80"/>
        <v>8310432.8505789265</v>
      </c>
    </row>
    <row r="76" spans="1:48" x14ac:dyDescent="0.15">
      <c r="C76" s="7">
        <v>3</v>
      </c>
      <c r="D76" s="7">
        <f t="shared" si="81"/>
        <v>7.7663865982467497</v>
      </c>
      <c r="E76" s="10">
        <f t="shared" si="82"/>
        <v>6.1167468664216003</v>
      </c>
      <c r="F76" s="7" t="s">
        <v>83</v>
      </c>
      <c r="G76" s="1">
        <v>4</v>
      </c>
      <c r="H76" s="9">
        <f t="shared" si="63"/>
        <v>7.7663865982467497</v>
      </c>
      <c r="I76" s="9">
        <f t="shared" si="64"/>
        <v>280.91638659824673</v>
      </c>
      <c r="J76" s="9">
        <f t="shared" si="65"/>
        <v>4.6687876982007416E-2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0.41555903190231785</v>
      </c>
      <c r="P76" s="9">
        <f t="shared" si="68"/>
        <v>1.9401568960217511E-2</v>
      </c>
      <c r="Q76" s="12">
        <f t="shared" si="69"/>
        <v>3.492282412839152E-3</v>
      </c>
      <c r="R76" s="9">
        <f t="shared" si="70"/>
        <v>1.9710000000000002E-2</v>
      </c>
      <c r="S76" s="13">
        <f t="shared" si="71"/>
        <v>0.17718327817550236</v>
      </c>
      <c r="T76" s="2">
        <f t="shared" si="72"/>
        <v>0.01</v>
      </c>
      <c r="U76" s="14">
        <f t="shared" si="73"/>
        <v>1.7718327817550237E-3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1.4371832781755023E-2</v>
      </c>
      <c r="AR76" s="9">
        <f t="shared" si="77"/>
        <v>10.950000000000001</v>
      </c>
      <c r="AS76" s="1">
        <f t="shared" si="78"/>
        <v>0.18</v>
      </c>
      <c r="AT76" s="1">
        <f t="shared" si="79"/>
        <v>45916.666666666664</v>
      </c>
      <c r="AU76" s="1">
        <f t="shared" si="80"/>
        <v>8714529.3169565238</v>
      </c>
    </row>
    <row r="77" spans="1:48" x14ac:dyDescent="0.15">
      <c r="C77" s="7">
        <v>4</v>
      </c>
      <c r="D77" s="7">
        <f t="shared" si="81"/>
        <v>10.346341677102</v>
      </c>
      <c r="E77" s="10">
        <f t="shared" si="82"/>
        <v>7.7663865982467497</v>
      </c>
      <c r="F77" s="7" t="s">
        <v>83</v>
      </c>
      <c r="G77" s="1">
        <v>5</v>
      </c>
      <c r="H77" s="9">
        <f t="shared" si="63"/>
        <v>10.346341677102</v>
      </c>
      <c r="I77" s="9">
        <f t="shared" si="64"/>
        <v>283.49634167710195</v>
      </c>
      <c r="J77" s="9">
        <f t="shared" si="65"/>
        <v>6.4002030774648944E-2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0.37634958979499539</v>
      </c>
      <c r="O77" s="9">
        <f t="shared" si="83"/>
        <v>0.12930787314710496</v>
      </c>
      <c r="P77" s="9">
        <f t="shared" si="68"/>
        <v>8.2759664765654131E-3</v>
      </c>
      <c r="Q77" s="12">
        <f t="shared" si="69"/>
        <v>1.4896739657817744E-3</v>
      </c>
      <c r="R77" s="9">
        <f t="shared" si="70"/>
        <v>1.9710000000000002E-2</v>
      </c>
      <c r="S77" s="13">
        <f t="shared" si="71"/>
        <v>7.5579602525711526E-2</v>
      </c>
      <c r="T77" s="2">
        <f t="shared" si="72"/>
        <v>0.01</v>
      </c>
      <c r="U77" s="14">
        <f t="shared" si="73"/>
        <v>7.5579602525711529E-4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1.3355796025257115E-2</v>
      </c>
      <c r="AR77" s="9">
        <f t="shared" si="77"/>
        <v>10.950000000000001</v>
      </c>
      <c r="AS77" s="1">
        <f t="shared" si="78"/>
        <v>0.18</v>
      </c>
      <c r="AT77" s="1">
        <f t="shared" si="79"/>
        <v>45916.666666666664</v>
      </c>
      <c r="AU77" s="1">
        <f t="shared" si="80"/>
        <v>8098443.5166230481</v>
      </c>
    </row>
    <row r="78" spans="1:48" x14ac:dyDescent="0.15">
      <c r="C78" s="7">
        <v>5</v>
      </c>
      <c r="D78" s="7">
        <f t="shared" si="81"/>
        <v>11.517602689023301</v>
      </c>
      <c r="E78" s="10">
        <f t="shared" si="82"/>
        <v>10.346341677102</v>
      </c>
      <c r="F78" s="7" t="s">
        <v>85</v>
      </c>
      <c r="G78" s="1">
        <v>6</v>
      </c>
      <c r="H78" s="9">
        <f t="shared" si="63"/>
        <v>11.517602689023301</v>
      </c>
      <c r="I78" s="9">
        <f t="shared" si="64"/>
        <v>284.66760268902328</v>
      </c>
      <c r="J78" s="9">
        <f t="shared" si="65"/>
        <v>7.3716629385397414E-2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0.23053190667053955</v>
      </c>
      <c r="P78" s="9">
        <f t="shared" si="68"/>
        <v>1.699403512554119E-2</v>
      </c>
      <c r="Q78" s="12">
        <f t="shared" si="69"/>
        <v>3.0589263225974141E-3</v>
      </c>
      <c r="R78" s="9">
        <f t="shared" si="70"/>
        <v>1.9710000000000002E-2</v>
      </c>
      <c r="S78" s="13">
        <f t="shared" si="71"/>
        <v>0.15519666781316152</v>
      </c>
      <c r="T78" s="2">
        <f t="shared" si="72"/>
        <v>0.01</v>
      </c>
      <c r="U78" s="14">
        <f t="shared" si="73"/>
        <v>1.5519666781316152E-3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1.4151966678131615E-2</v>
      </c>
      <c r="AR78" s="9">
        <f t="shared" si="77"/>
        <v>10.950000000000001</v>
      </c>
      <c r="AS78" s="1">
        <f t="shared" si="78"/>
        <v>0.18</v>
      </c>
      <c r="AT78" s="1">
        <f t="shared" si="79"/>
        <v>45916.666666666664</v>
      </c>
      <c r="AU78" s="1">
        <f t="shared" si="80"/>
        <v>8581210.9270944055</v>
      </c>
    </row>
    <row r="79" spans="1:48" x14ac:dyDescent="0.15">
      <c r="C79" s="7">
        <v>6</v>
      </c>
      <c r="D79" s="7">
        <f t="shared" si="81"/>
        <v>17.854642843074199</v>
      </c>
      <c r="E79" s="10">
        <f t="shared" si="82"/>
        <v>11.517602689023301</v>
      </c>
      <c r="F79" s="7" t="s">
        <v>83</v>
      </c>
      <c r="G79" s="1">
        <v>7</v>
      </c>
      <c r="H79" s="9">
        <f t="shared" si="63"/>
        <v>17.854642843074199</v>
      </c>
      <c r="I79" s="9">
        <f t="shared" si="64"/>
        <v>291.00464284307418</v>
      </c>
      <c r="J79" s="9">
        <f t="shared" si="65"/>
        <v>0.15525525800744652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0.32303787154499836</v>
      </c>
      <c r="P79" s="9">
        <f t="shared" si="68"/>
        <v>5.0153328092895084E-2</v>
      </c>
      <c r="Q79" s="12">
        <f t="shared" si="69"/>
        <v>9.0275990567211147E-3</v>
      </c>
      <c r="R79" s="9">
        <f t="shared" si="70"/>
        <v>1.9710000000000002E-2</v>
      </c>
      <c r="S79" s="13">
        <f t="shared" si="71"/>
        <v>0.45802126112232949</v>
      </c>
      <c r="T79" s="2">
        <f t="shared" si="72"/>
        <v>0.01</v>
      </c>
      <c r="U79" s="14">
        <f t="shared" si="73"/>
        <v>4.5802126112232952E-3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2.6180212611223296E-2</v>
      </c>
      <c r="AR79" s="9">
        <f t="shared" si="77"/>
        <v>10.950000000000001</v>
      </c>
      <c r="AS79" s="1">
        <f t="shared" si="78"/>
        <v>0.18</v>
      </c>
      <c r="AT79" s="1">
        <f t="shared" si="79"/>
        <v>45916.666666666664</v>
      </c>
      <c r="AU79" s="1">
        <f t="shared" si="80"/>
        <v>15874678.879808111</v>
      </c>
    </row>
    <row r="80" spans="1:48" x14ac:dyDescent="0.15">
      <c r="C80" s="7">
        <v>7</v>
      </c>
      <c r="D80" s="7">
        <f t="shared" si="81"/>
        <v>18.588952617105601</v>
      </c>
      <c r="E80" s="10">
        <f t="shared" si="82"/>
        <v>17.854642843074199</v>
      </c>
      <c r="F80" s="7" t="s">
        <v>83</v>
      </c>
      <c r="G80" s="1">
        <v>8</v>
      </c>
      <c r="H80" s="9">
        <f t="shared" si="63"/>
        <v>18.588952617105601</v>
      </c>
      <c r="I80" s="9">
        <f t="shared" si="64"/>
        <v>291.73895261710555</v>
      </c>
      <c r="J80" s="9">
        <f t="shared" si="65"/>
        <v>0.16889678288690288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0.38238454345210326</v>
      </c>
      <c r="P80" s="9">
        <f t="shared" si="68"/>
        <v>6.4583519214737359E-2</v>
      </c>
      <c r="Q80" s="12">
        <f t="shared" si="69"/>
        <v>1.1625033458652723E-2</v>
      </c>
      <c r="R80" s="9">
        <f t="shared" si="70"/>
        <v>1.9710000000000002E-2</v>
      </c>
      <c r="S80" s="13">
        <f t="shared" si="71"/>
        <v>0.58980382844508994</v>
      </c>
      <c r="T80" s="2">
        <f t="shared" si="72"/>
        <v>0.01</v>
      </c>
      <c r="U80" s="14">
        <f t="shared" si="73"/>
        <v>5.8980382844508999E-3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2.7498038284450903E-2</v>
      </c>
      <c r="AR80" s="9">
        <f t="shared" si="77"/>
        <v>10.950000000000001</v>
      </c>
      <c r="AS80" s="1">
        <f t="shared" si="78"/>
        <v>0.18</v>
      </c>
      <c r="AT80" s="1">
        <f t="shared" si="79"/>
        <v>45916.666666666664</v>
      </c>
      <c r="AU80" s="1">
        <f t="shared" si="80"/>
        <v>16673757.928275689</v>
      </c>
    </row>
    <row r="81" spans="1:48" x14ac:dyDescent="0.15">
      <c r="C81" s="7">
        <v>8</v>
      </c>
      <c r="D81" s="7">
        <f t="shared" si="81"/>
        <v>18.716317235310399</v>
      </c>
      <c r="E81" s="10">
        <f t="shared" si="82"/>
        <v>18.588952617105601</v>
      </c>
      <c r="F81" s="7" t="s">
        <v>83</v>
      </c>
      <c r="G81" s="1">
        <v>9</v>
      </c>
      <c r="H81" s="9">
        <f t="shared" si="63"/>
        <v>18.716317235310399</v>
      </c>
      <c r="I81" s="9">
        <f t="shared" si="64"/>
        <v>291.86631723531036</v>
      </c>
      <c r="J81" s="9">
        <f t="shared" si="65"/>
        <v>0.17137462684363544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0.42730102423736593</v>
      </c>
      <c r="P81" s="9">
        <f t="shared" si="68"/>
        <v>7.3228553578581809E-2</v>
      </c>
      <c r="Q81" s="12">
        <f t="shared" si="69"/>
        <v>1.3181139644144725E-2</v>
      </c>
      <c r="R81" s="9">
        <f t="shared" si="70"/>
        <v>1.9710000000000002E-2</v>
      </c>
      <c r="S81" s="13">
        <f t="shared" si="71"/>
        <v>0.66875391395965111</v>
      </c>
      <c r="T81" s="2">
        <f t="shared" si="72"/>
        <v>0.01</v>
      </c>
      <c r="U81" s="14">
        <f t="shared" si="73"/>
        <v>6.6875391395965116E-3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2.8287539139596512E-2</v>
      </c>
      <c r="AR81" s="9">
        <f t="shared" si="77"/>
        <v>10.950000000000001</v>
      </c>
      <c r="AS81" s="1">
        <f t="shared" si="78"/>
        <v>0.18</v>
      </c>
      <c r="AT81" s="1">
        <f t="shared" si="79"/>
        <v>45916.666666666664</v>
      </c>
      <c r="AU81" s="1">
        <f t="shared" si="80"/>
        <v>17152481.028690755</v>
      </c>
    </row>
    <row r="82" spans="1:48" x14ac:dyDescent="0.15">
      <c r="C82" s="7">
        <v>9</v>
      </c>
      <c r="D82" s="7">
        <f t="shared" si="81"/>
        <v>14.9677248119336</v>
      </c>
      <c r="E82" s="10">
        <f t="shared" si="82"/>
        <v>18.716317235310399</v>
      </c>
      <c r="F82" s="7" t="s">
        <v>83</v>
      </c>
      <c r="G82" s="1">
        <v>10</v>
      </c>
      <c r="H82" s="9">
        <f t="shared" si="63"/>
        <v>14.9677248119336</v>
      </c>
      <c r="I82" s="9">
        <f t="shared" si="64"/>
        <v>288.11772481193356</v>
      </c>
      <c r="J82" s="9">
        <f t="shared" si="65"/>
        <v>0.11103124882734496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0.46357247065878415</v>
      </c>
      <c r="P82" s="9">
        <f t="shared" si="68"/>
        <v>5.1471030339222533E-2</v>
      </c>
      <c r="Q82" s="12">
        <f t="shared" si="69"/>
        <v>9.2647854610600558E-3</v>
      </c>
      <c r="R82" s="9">
        <f t="shared" si="70"/>
        <v>1.9710000000000002E-2</v>
      </c>
      <c r="S82" s="13">
        <f t="shared" si="71"/>
        <v>0.47005507159107329</v>
      </c>
      <c r="T82" s="2">
        <f t="shared" si="72"/>
        <v>0.01</v>
      </c>
      <c r="U82" s="14">
        <f t="shared" si="73"/>
        <v>4.700550715910733E-3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2.6300550715910732E-2</v>
      </c>
      <c r="AR82" s="9">
        <f t="shared" si="77"/>
        <v>10.950000000000001</v>
      </c>
      <c r="AS82" s="1">
        <f t="shared" si="78"/>
        <v>0.18</v>
      </c>
      <c r="AT82" s="1">
        <f t="shared" si="79"/>
        <v>45916.666666666664</v>
      </c>
      <c r="AU82" s="1">
        <f t="shared" si="80"/>
        <v>15947647.300549617</v>
      </c>
    </row>
    <row r="83" spans="1:48" x14ac:dyDescent="0.15">
      <c r="C83" s="7">
        <v>10</v>
      </c>
      <c r="D83" s="7">
        <f t="shared" si="81"/>
        <v>11.8297372747042</v>
      </c>
      <c r="E83" s="10">
        <f t="shared" si="82"/>
        <v>14.9677248119336</v>
      </c>
      <c r="F83" s="7" t="s">
        <v>83</v>
      </c>
      <c r="G83" s="1">
        <v>11</v>
      </c>
      <c r="H83" s="9">
        <f t="shared" si="63"/>
        <v>11.8297372747042</v>
      </c>
      <c r="I83" s="9">
        <f t="shared" si="64"/>
        <v>284.97973727470418</v>
      </c>
      <c r="J83" s="9">
        <f t="shared" si="65"/>
        <v>7.6530677654169946E-2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0.39149636830358353</v>
      </c>
      <c r="O83" s="9">
        <f t="shared" si="83"/>
        <v>0.13010507201597815</v>
      </c>
      <c r="P83" s="9">
        <f t="shared" si="68"/>
        <v>9.9570293276273914E-3</v>
      </c>
      <c r="Q83" s="12">
        <f t="shared" si="69"/>
        <v>1.7922652789729304E-3</v>
      </c>
      <c r="R83" s="9">
        <f t="shared" si="70"/>
        <v>1.9710000000000002E-2</v>
      </c>
      <c r="S83" s="13">
        <f t="shared" si="71"/>
        <v>9.0931774681528674E-2</v>
      </c>
      <c r="T83" s="2">
        <f t="shared" si="72"/>
        <v>0.01</v>
      </c>
      <c r="U83" s="14">
        <f t="shared" si="73"/>
        <v>9.0931774681528678E-4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1.3509317746815287E-2</v>
      </c>
      <c r="AR83" s="9">
        <f t="shared" si="77"/>
        <v>10.950000000000001</v>
      </c>
      <c r="AS83" s="1">
        <f t="shared" si="78"/>
        <v>0.18</v>
      </c>
      <c r="AT83" s="1">
        <f t="shared" si="79"/>
        <v>45916.666666666664</v>
      </c>
      <c r="AU83" s="1">
        <f t="shared" si="80"/>
        <v>8191533.2125320304</v>
      </c>
    </row>
    <row r="84" spans="1:48" x14ac:dyDescent="0.15">
      <c r="C84" s="7">
        <v>11</v>
      </c>
      <c r="D84" s="7">
        <f t="shared" si="81"/>
        <v>6.7421673566717804</v>
      </c>
      <c r="E84" s="10">
        <f t="shared" si="82"/>
        <v>11.8297372747042</v>
      </c>
      <c r="F84" s="7" t="s">
        <v>85</v>
      </c>
      <c r="G84" s="1">
        <v>12</v>
      </c>
      <c r="H84" s="9">
        <f t="shared" si="63"/>
        <v>6.7421673566717804</v>
      </c>
      <c r="I84" s="9">
        <f t="shared" si="64"/>
        <v>279.89216735667173</v>
      </c>
      <c r="J84" s="9">
        <f t="shared" si="65"/>
        <v>4.1126349474117779E-2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0.22964804268835076</v>
      </c>
      <c r="P84" s="9">
        <f t="shared" si="68"/>
        <v>9.444585659648232E-3</v>
      </c>
      <c r="Q84" s="12">
        <f t="shared" si="69"/>
        <v>1.7000254187366818E-3</v>
      </c>
      <c r="R84" s="9">
        <f t="shared" si="70"/>
        <v>1.9710000000000002E-2</v>
      </c>
      <c r="S84" s="13">
        <f t="shared" si="71"/>
        <v>8.6251923832403946E-2</v>
      </c>
      <c r="T84" s="2">
        <f t="shared" si="72"/>
        <v>0.01</v>
      </c>
      <c r="U84" s="14">
        <f t="shared" si="73"/>
        <v>8.625192383240395E-4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1.346251923832404E-2</v>
      </c>
      <c r="AR84" s="9">
        <f t="shared" si="77"/>
        <v>10.950000000000001</v>
      </c>
      <c r="AS84" s="1">
        <f t="shared" si="78"/>
        <v>0.18</v>
      </c>
      <c r="AT84" s="1">
        <f t="shared" si="79"/>
        <v>45916.666666666664</v>
      </c>
      <c r="AU84" s="1">
        <f t="shared" si="80"/>
        <v>8163156.3881958509</v>
      </c>
      <c r="AV84" s="1">
        <f>SUM(AU73:AU84)</f>
        <v>131560591.53261922</v>
      </c>
    </row>
    <row r="85" spans="1:48" x14ac:dyDescent="0.15">
      <c r="C85" s="7">
        <v>12</v>
      </c>
      <c r="D85" s="7">
        <f t="shared" si="81"/>
        <v>6.1255739799405404</v>
      </c>
      <c r="E85" s="10">
        <f t="shared" si="82"/>
        <v>6.7421673566717804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6.3364331526774196</v>
      </c>
      <c r="E89" s="7"/>
      <c r="F89" s="7"/>
      <c r="G89" s="1">
        <v>1</v>
      </c>
      <c r="H89" s="9">
        <f t="shared" ref="H89:H100" si="84">E90</f>
        <v>6.3364331526774196</v>
      </c>
      <c r="I89" s="9">
        <f t="shared" ref="I89:I100" si="85">H89+273.15</f>
        <v>279.48643315267742</v>
      </c>
      <c r="J89" s="9">
        <f t="shared" ref="J89:J100" si="86">EXP(($C$15*(I89-$C$13))/($C$16*I89*$C$13))</f>
        <v>3.9100972265290655E-2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0.20744141063473989</v>
      </c>
      <c r="Q89" s="12">
        <f t="shared" ref="Q89:Q100" si="90">P89*$B$91</f>
        <v>9.3348634785632947E-2</v>
      </c>
      <c r="R89" s="9">
        <f t="shared" ref="R89:R100" si="91">L89*$B$91</f>
        <v>2.3873737500000001</v>
      </c>
      <c r="S89" s="13">
        <f t="shared" ref="S89:S100" si="92">Q89/R89</f>
        <v>3.9100972265290655E-2</v>
      </c>
      <c r="T89" s="2">
        <f t="shared" ref="T89:T100" si="93">$B$90/100</f>
        <v>0.51</v>
      </c>
      <c r="U89" s="14">
        <f t="shared" ref="U89:U100" si="94">S89*T89</f>
        <v>1.9941495855298235E-2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3.6349361000372421E-2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993416.66666666663</v>
      </c>
      <c r="AN89" s="1">
        <f t="shared" ref="AN89:AN100" si="99">AM89*10000*AK89*AJ89</f>
        <v>3756349099.7331543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3.7390902517996301</v>
      </c>
      <c r="E90" s="10">
        <f t="shared" ref="E90:E101" si="101">D89</f>
        <v>6.3364331526774196</v>
      </c>
      <c r="F90" s="7" t="s">
        <v>83</v>
      </c>
      <c r="G90" s="1">
        <v>2</v>
      </c>
      <c r="H90" s="9">
        <f t="shared" si="84"/>
        <v>3.7390902517996301</v>
      </c>
      <c r="I90" s="9">
        <f t="shared" si="85"/>
        <v>276.88909025179959</v>
      </c>
      <c r="J90" s="9">
        <f t="shared" si="86"/>
        <v>2.8200790772647796E-2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10.40310858936526</v>
      </c>
      <c r="P90" s="9">
        <f t="shared" si="89"/>
        <v>0.29337588871382486</v>
      </c>
      <c r="Q90" s="12">
        <f t="shared" si="90"/>
        <v>0.13201914992122118</v>
      </c>
      <c r="R90" s="9">
        <f t="shared" si="91"/>
        <v>2.3873737500000001</v>
      </c>
      <c r="S90" s="13">
        <f t="shared" si="92"/>
        <v>5.5298903207435024E-2</v>
      </c>
      <c r="T90" s="2">
        <f t="shared" si="93"/>
        <v>0.51</v>
      </c>
      <c r="U90" s="14">
        <f t="shared" si="94"/>
        <v>2.8202440635791862E-2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3.8840035851691247E-2</v>
      </c>
      <c r="AK90" s="9">
        <f t="shared" si="96"/>
        <v>10.4025</v>
      </c>
      <c r="AL90" s="1">
        <f t="shared" si="97"/>
        <v>0.45</v>
      </c>
      <c r="AM90" s="17">
        <f t="shared" si="98"/>
        <v>993416.66666666663</v>
      </c>
      <c r="AN90" s="1">
        <f t="shared" si="99"/>
        <v>4013735859.1698227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6.1167468664216003</v>
      </c>
      <c r="E91" s="10">
        <f t="shared" si="101"/>
        <v>3.7390902517996301</v>
      </c>
      <c r="F91" s="7" t="s">
        <v>83</v>
      </c>
      <c r="G91" s="1">
        <v>3</v>
      </c>
      <c r="H91" s="9">
        <f t="shared" si="84"/>
        <v>6.1167468664216003</v>
      </c>
      <c r="I91" s="9">
        <f t="shared" si="85"/>
        <v>279.26674686642156</v>
      </c>
      <c r="J91" s="9">
        <f t="shared" si="86"/>
        <v>3.8043938502823574E-2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15.415007700651435</v>
      </c>
      <c r="P91" s="9">
        <f t="shared" si="89"/>
        <v>0.58644760498413495</v>
      </c>
      <c r="Q91" s="12">
        <f t="shared" si="90"/>
        <v>0.26390142224286073</v>
      </c>
      <c r="R91" s="9">
        <f t="shared" si="91"/>
        <v>2.3873737500000001</v>
      </c>
      <c r="S91" s="13">
        <f t="shared" si="92"/>
        <v>0.11054047245131213</v>
      </c>
      <c r="T91" s="2">
        <f t="shared" si="93"/>
        <v>0.51</v>
      </c>
      <c r="U91" s="14">
        <f t="shared" si="94"/>
        <v>5.6375640950169184E-2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4.7334255746476012E-2</v>
      </c>
      <c r="AK91" s="9">
        <f t="shared" si="96"/>
        <v>10.4025</v>
      </c>
      <c r="AL91" s="1">
        <f t="shared" si="97"/>
        <v>0.45</v>
      </c>
      <c r="AM91" s="17">
        <f t="shared" si="98"/>
        <v>993416.66666666663</v>
      </c>
      <c r="AN91" s="1">
        <f t="shared" si="99"/>
        <v>4891529976.4964876</v>
      </c>
    </row>
    <row r="92" spans="1:48" x14ac:dyDescent="0.15">
      <c r="C92" s="7">
        <v>3</v>
      </c>
      <c r="D92" s="7">
        <f t="shared" si="100"/>
        <v>7.7663865982467497</v>
      </c>
      <c r="E92" s="10">
        <f t="shared" si="101"/>
        <v>6.1167468664216003</v>
      </c>
      <c r="F92" s="7" t="s">
        <v>83</v>
      </c>
      <c r="G92" s="1">
        <v>4</v>
      </c>
      <c r="H92" s="9">
        <f t="shared" si="84"/>
        <v>7.7663865982467497</v>
      </c>
      <c r="I92" s="9">
        <f t="shared" si="85"/>
        <v>280.91638659824673</v>
      </c>
      <c r="J92" s="9">
        <f t="shared" si="86"/>
        <v>4.6687876982007416E-2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20.133835095667301</v>
      </c>
      <c r="P92" s="9">
        <f t="shared" si="89"/>
        <v>0.94000601612253842</v>
      </c>
      <c r="Q92" s="12">
        <f t="shared" si="90"/>
        <v>0.42300270725514227</v>
      </c>
      <c r="R92" s="9">
        <f t="shared" si="91"/>
        <v>2.3873737500000001</v>
      </c>
      <c r="S92" s="13">
        <f t="shared" si="92"/>
        <v>0.17718327817550236</v>
      </c>
      <c r="T92" s="2">
        <f t="shared" si="93"/>
        <v>0.51</v>
      </c>
      <c r="U92" s="14">
        <f t="shared" si="94"/>
        <v>9.0363471869506204E-2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5.7581586768656122E-2</v>
      </c>
      <c r="AK92" s="9">
        <f t="shared" si="96"/>
        <v>10.4025</v>
      </c>
      <c r="AL92" s="1">
        <f t="shared" si="97"/>
        <v>0.45</v>
      </c>
      <c r="AM92" s="17">
        <f t="shared" si="98"/>
        <v>993416.66666666663</v>
      </c>
      <c r="AN92" s="1">
        <f t="shared" si="99"/>
        <v>5950490893.56569</v>
      </c>
    </row>
    <row r="93" spans="1:48" x14ac:dyDescent="0.15">
      <c r="C93" s="7">
        <v>4</v>
      </c>
      <c r="D93" s="7">
        <f t="shared" si="100"/>
        <v>10.346341677102</v>
      </c>
      <c r="E93" s="10">
        <f t="shared" si="101"/>
        <v>7.7663865982467497</v>
      </c>
      <c r="F93" s="7" t="s">
        <v>83</v>
      </c>
      <c r="G93" s="1">
        <v>5</v>
      </c>
      <c r="H93" s="9">
        <f t="shared" si="84"/>
        <v>10.346341677102</v>
      </c>
      <c r="I93" s="9">
        <f t="shared" si="85"/>
        <v>283.49634167710195</v>
      </c>
      <c r="J93" s="9">
        <f t="shared" si="86"/>
        <v>6.4002030774648944E-2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18.234137625567527</v>
      </c>
      <c r="O93" s="9">
        <f t="shared" si="102"/>
        <v>6.2649664539772374</v>
      </c>
      <c r="P93" s="9">
        <f t="shared" si="89"/>
        <v>0.40097057578959439</v>
      </c>
      <c r="Q93" s="12">
        <f t="shared" si="90"/>
        <v>0.18043675910531748</v>
      </c>
      <c r="R93" s="9">
        <f t="shared" si="91"/>
        <v>2.3873737500000001</v>
      </c>
      <c r="S93" s="13">
        <f t="shared" si="92"/>
        <v>7.5579602525711553E-2</v>
      </c>
      <c r="T93" s="2">
        <f t="shared" si="93"/>
        <v>0.51</v>
      </c>
      <c r="U93" s="14">
        <f t="shared" si="94"/>
        <v>3.8545597288112896E-2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3.453249758236604E-2</v>
      </c>
      <c r="AK93" s="9">
        <f t="shared" si="96"/>
        <v>10.4025</v>
      </c>
      <c r="AL93" s="1">
        <f t="shared" si="97"/>
        <v>0.45</v>
      </c>
      <c r="AM93" s="17">
        <f t="shared" si="98"/>
        <v>993416.66666666663</v>
      </c>
      <c r="AN93" s="1">
        <f t="shared" si="99"/>
        <v>3568594127.5206728</v>
      </c>
    </row>
    <row r="94" spans="1:48" x14ac:dyDescent="0.15">
      <c r="C94" s="7">
        <v>5</v>
      </c>
      <c r="D94" s="7">
        <f t="shared" si="100"/>
        <v>11.517602689023301</v>
      </c>
      <c r="E94" s="10">
        <f t="shared" si="101"/>
        <v>10.346341677102</v>
      </c>
      <c r="F94" s="7" t="s">
        <v>85</v>
      </c>
      <c r="G94" s="1">
        <v>6</v>
      </c>
      <c r="H94" s="9">
        <f t="shared" si="84"/>
        <v>11.517602689023301</v>
      </c>
      <c r="I94" s="9">
        <f t="shared" si="85"/>
        <v>284.66760268902328</v>
      </c>
      <c r="J94" s="9">
        <f t="shared" si="86"/>
        <v>7.3716629385397414E-2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11.169270878187643</v>
      </c>
      <c r="P94" s="9">
        <f t="shared" si="89"/>
        <v>0.82336100183247074</v>
      </c>
      <c r="Q94" s="12">
        <f t="shared" si="90"/>
        <v>0.37051245082461182</v>
      </c>
      <c r="R94" s="9">
        <f t="shared" si="91"/>
        <v>2.3873737500000001</v>
      </c>
      <c r="S94" s="13">
        <f t="shared" si="92"/>
        <v>0.15519666781316155</v>
      </c>
      <c r="T94" s="2">
        <f t="shared" si="93"/>
        <v>0.51</v>
      </c>
      <c r="U94" s="14">
        <f t="shared" si="94"/>
        <v>7.9150300584712396E-2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4.9992815626290793E-2</v>
      </c>
      <c r="AK94" s="9">
        <f t="shared" si="96"/>
        <v>10.4025</v>
      </c>
      <c r="AL94" s="1">
        <f t="shared" si="97"/>
        <v>0.45</v>
      </c>
      <c r="AM94" s="17">
        <f t="shared" si="98"/>
        <v>993416.66666666663</v>
      </c>
      <c r="AN94" s="1">
        <f t="shared" si="99"/>
        <v>5166266003.1085272</v>
      </c>
    </row>
    <row r="95" spans="1:48" x14ac:dyDescent="0.15">
      <c r="C95" s="7">
        <v>6</v>
      </c>
      <c r="D95" s="7">
        <f t="shared" si="100"/>
        <v>17.854642843074199</v>
      </c>
      <c r="E95" s="10">
        <f t="shared" si="101"/>
        <v>11.517602689023301</v>
      </c>
      <c r="F95" s="7" t="s">
        <v>83</v>
      </c>
      <c r="G95" s="1">
        <v>7</v>
      </c>
      <c r="H95" s="9">
        <f t="shared" si="84"/>
        <v>17.854642843074199</v>
      </c>
      <c r="I95" s="9">
        <f t="shared" si="85"/>
        <v>291.00464284307418</v>
      </c>
      <c r="J95" s="9">
        <f t="shared" si="86"/>
        <v>0.15525525800744652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15.65118487635517</v>
      </c>
      <c r="P95" s="9">
        <f t="shared" si="89"/>
        <v>2.4299287461007668</v>
      </c>
      <c r="Q95" s="12">
        <f t="shared" si="90"/>
        <v>1.0934679357453452</v>
      </c>
      <c r="R95" s="9">
        <f t="shared" si="91"/>
        <v>2.3873737500000001</v>
      </c>
      <c r="S95" s="13">
        <f t="shared" si="92"/>
        <v>0.45802126112232955</v>
      </c>
      <c r="T95" s="2">
        <f t="shared" si="93"/>
        <v>0.51</v>
      </c>
      <c r="U95" s="14">
        <f t="shared" si="94"/>
        <v>0.23359084317238807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0.116882639216475</v>
      </c>
      <c r="AK95" s="9">
        <f t="shared" si="96"/>
        <v>10.4025</v>
      </c>
      <c r="AL95" s="1">
        <f t="shared" si="97"/>
        <v>0.45</v>
      </c>
      <c r="AM95" s="17">
        <f t="shared" si="98"/>
        <v>993416.66666666663</v>
      </c>
      <c r="AN95" s="1">
        <f t="shared" si="99"/>
        <v>12078671660.575893</v>
      </c>
    </row>
    <row r="96" spans="1:48" x14ac:dyDescent="0.15">
      <c r="C96" s="7">
        <v>7</v>
      </c>
      <c r="D96" s="7">
        <f t="shared" si="100"/>
        <v>18.588952617105601</v>
      </c>
      <c r="E96" s="10">
        <f t="shared" si="101"/>
        <v>17.854642843074199</v>
      </c>
      <c r="F96" s="7" t="s">
        <v>83</v>
      </c>
      <c r="G96" s="1">
        <v>8</v>
      </c>
      <c r="H96" s="9">
        <f t="shared" si="84"/>
        <v>18.588952617105601</v>
      </c>
      <c r="I96" s="9">
        <f t="shared" si="85"/>
        <v>291.73895261710555</v>
      </c>
      <c r="J96" s="9">
        <f t="shared" si="86"/>
        <v>0.16889678288690288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18.526531130254401</v>
      </c>
      <c r="P96" s="9">
        <f t="shared" si="89"/>
        <v>3.1290715059540251</v>
      </c>
      <c r="Q96" s="12">
        <f t="shared" si="90"/>
        <v>1.4080821776793113</v>
      </c>
      <c r="R96" s="9">
        <f t="shared" si="91"/>
        <v>2.3873737500000001</v>
      </c>
      <c r="S96" s="13">
        <f t="shared" si="92"/>
        <v>0.58980382844509005</v>
      </c>
      <c r="T96" s="2">
        <f t="shared" si="93"/>
        <v>0.51</v>
      </c>
      <c r="U96" s="14">
        <f t="shared" si="94"/>
        <v>0.30079995250699593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0.13714618568085929</v>
      </c>
      <c r="AK96" s="9">
        <f t="shared" si="96"/>
        <v>10.4025</v>
      </c>
      <c r="AL96" s="1">
        <f t="shared" si="97"/>
        <v>0.45</v>
      </c>
      <c r="AM96" s="17">
        <f t="shared" si="98"/>
        <v>993416.66666666663</v>
      </c>
      <c r="AN96" s="1">
        <f t="shared" si="99"/>
        <v>14172709971.678831</v>
      </c>
    </row>
    <row r="97" spans="1:50" x14ac:dyDescent="0.15">
      <c r="C97" s="7">
        <v>8</v>
      </c>
      <c r="D97" s="7">
        <f t="shared" si="100"/>
        <v>18.716317235310399</v>
      </c>
      <c r="E97" s="10">
        <f t="shared" si="101"/>
        <v>18.588952617105601</v>
      </c>
      <c r="F97" s="7" t="s">
        <v>83</v>
      </c>
      <c r="G97" s="1">
        <v>9</v>
      </c>
      <c r="H97" s="9">
        <f t="shared" si="84"/>
        <v>18.716317235310399</v>
      </c>
      <c r="I97" s="9">
        <f t="shared" si="85"/>
        <v>291.86631723531036</v>
      </c>
      <c r="J97" s="9">
        <f t="shared" si="86"/>
        <v>0.17137462684363544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20.702734624300376</v>
      </c>
      <c r="P97" s="9">
        <f t="shared" si="89"/>
        <v>3.5479234208822881</v>
      </c>
      <c r="Q97" s="12">
        <f t="shared" si="90"/>
        <v>1.5965655393970297</v>
      </c>
      <c r="R97" s="9">
        <f t="shared" si="91"/>
        <v>2.3873737500000001</v>
      </c>
      <c r="S97" s="13">
        <f t="shared" si="92"/>
        <v>0.66875391395965111</v>
      </c>
      <c r="T97" s="2">
        <f t="shared" si="93"/>
        <v>0.51</v>
      </c>
      <c r="U97" s="14">
        <f t="shared" si="94"/>
        <v>0.34106449611942208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0.14928594558000574</v>
      </c>
      <c r="AK97" s="9">
        <f t="shared" si="96"/>
        <v>10.4025</v>
      </c>
      <c r="AL97" s="1">
        <f t="shared" si="97"/>
        <v>0.45</v>
      </c>
      <c r="AM97" s="17">
        <f t="shared" si="98"/>
        <v>993416.66666666663</v>
      </c>
      <c r="AN97" s="1">
        <f t="shared" si="99"/>
        <v>15427234808.241108</v>
      </c>
    </row>
    <row r="98" spans="1:50" x14ac:dyDescent="0.15">
      <c r="C98" s="7">
        <v>9</v>
      </c>
      <c r="D98" s="7">
        <f t="shared" si="100"/>
        <v>14.9677248119336</v>
      </c>
      <c r="E98" s="10">
        <f t="shared" si="101"/>
        <v>18.716317235310399</v>
      </c>
      <c r="F98" s="7" t="s">
        <v>83</v>
      </c>
      <c r="G98" s="1">
        <v>10</v>
      </c>
      <c r="H98" s="9">
        <f t="shared" si="84"/>
        <v>14.9677248119336</v>
      </c>
      <c r="I98" s="9">
        <f t="shared" si="85"/>
        <v>288.11772481193356</v>
      </c>
      <c r="J98" s="9">
        <f t="shared" si="86"/>
        <v>0.11103124882734496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22.46008620341809</v>
      </c>
      <c r="P98" s="9">
        <f t="shared" si="89"/>
        <v>2.4937714199353316</v>
      </c>
      <c r="Q98" s="12">
        <f t="shared" si="90"/>
        <v>1.1221971389708993</v>
      </c>
      <c r="R98" s="9">
        <f t="shared" si="91"/>
        <v>2.3873737500000001</v>
      </c>
      <c r="S98" s="13">
        <f t="shared" si="92"/>
        <v>0.47005507159107335</v>
      </c>
      <c r="T98" s="2">
        <f t="shared" si="93"/>
        <v>0.51</v>
      </c>
      <c r="U98" s="14">
        <f t="shared" si="94"/>
        <v>0.23972808651144742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0.1155270180832014</v>
      </c>
      <c r="AK98" s="9">
        <f t="shared" si="96"/>
        <v>10.4025</v>
      </c>
      <c r="AL98" s="1">
        <f t="shared" si="97"/>
        <v>0.45</v>
      </c>
      <c r="AM98" s="17">
        <f t="shared" si="98"/>
        <v>993416.66666666663</v>
      </c>
      <c r="AN98" s="1">
        <f t="shared" si="99"/>
        <v>11938581543.902332</v>
      </c>
    </row>
    <row r="99" spans="1:50" x14ac:dyDescent="0.15">
      <c r="C99" s="7">
        <v>10</v>
      </c>
      <c r="D99" s="7">
        <f t="shared" si="100"/>
        <v>11.8297372747042</v>
      </c>
      <c r="E99" s="10">
        <f t="shared" si="101"/>
        <v>14.9677248119336</v>
      </c>
      <c r="F99" s="7" t="s">
        <v>83</v>
      </c>
      <c r="G99" s="1">
        <v>11</v>
      </c>
      <c r="H99" s="9">
        <f t="shared" si="84"/>
        <v>11.8297372747042</v>
      </c>
      <c r="I99" s="9">
        <f t="shared" si="85"/>
        <v>284.97973727470418</v>
      </c>
      <c r="J99" s="9">
        <f t="shared" si="86"/>
        <v>7.6530677654169946E-2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18.96799904430862</v>
      </c>
      <c r="O99" s="9">
        <f t="shared" si="102"/>
        <v>6.3035907391741368</v>
      </c>
      <c r="P99" s="9">
        <f t="shared" si="89"/>
        <v>0.48241807092354672</v>
      </c>
      <c r="Q99" s="12">
        <f t="shared" si="90"/>
        <v>0.21708813191559603</v>
      </c>
      <c r="R99" s="9">
        <f t="shared" si="91"/>
        <v>2.3873737500000001</v>
      </c>
      <c r="S99" s="13">
        <f t="shared" si="92"/>
        <v>9.0931774681528618E-2</v>
      </c>
      <c r="T99" s="2">
        <f t="shared" si="93"/>
        <v>0.51</v>
      </c>
      <c r="U99" s="14">
        <f t="shared" si="94"/>
        <v>4.6375205087579599E-2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4.4319124333905252E-2</v>
      </c>
      <c r="AK99" s="9">
        <f t="shared" si="96"/>
        <v>10.4025</v>
      </c>
      <c r="AL99" s="1">
        <f t="shared" si="97"/>
        <v>0.45</v>
      </c>
      <c r="AM99" s="17">
        <f t="shared" si="98"/>
        <v>993416.66666666663</v>
      </c>
      <c r="AN99" s="1">
        <f t="shared" si="99"/>
        <v>4579945787.5179996</v>
      </c>
    </row>
    <row r="100" spans="1:50" x14ac:dyDescent="0.15">
      <c r="C100" s="7">
        <v>11</v>
      </c>
      <c r="D100" s="7">
        <f t="shared" si="100"/>
        <v>6.7421673566717804</v>
      </c>
      <c r="E100" s="10">
        <f t="shared" si="101"/>
        <v>11.8297372747042</v>
      </c>
      <c r="F100" s="7" t="s">
        <v>85</v>
      </c>
      <c r="G100" s="1">
        <v>12</v>
      </c>
      <c r="H100" s="9">
        <f t="shared" si="84"/>
        <v>6.7421673566717804</v>
      </c>
      <c r="I100" s="9">
        <f t="shared" si="85"/>
        <v>279.89216735667173</v>
      </c>
      <c r="J100" s="9">
        <f t="shared" si="86"/>
        <v>4.1126349474117779E-2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11.12644766825059</v>
      </c>
      <c r="P100" s="9">
        <f t="shared" si="89"/>
        <v>0.45759017520995665</v>
      </c>
      <c r="Q100" s="12">
        <f t="shared" si="90"/>
        <v>0.2059155788444805</v>
      </c>
      <c r="R100" s="9">
        <f t="shared" si="91"/>
        <v>2.3873737500000001</v>
      </c>
      <c r="S100" s="13">
        <f t="shared" si="92"/>
        <v>8.6251923832403904E-2</v>
      </c>
      <c r="T100" s="2">
        <f t="shared" si="93"/>
        <v>0.51</v>
      </c>
      <c r="U100" s="14">
        <f t="shared" si="94"/>
        <v>4.3988481154525992E-2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4.3599527068089589E-2</v>
      </c>
      <c r="AK100" s="9">
        <f t="shared" si="96"/>
        <v>10.4025</v>
      </c>
      <c r="AL100" s="1">
        <f t="shared" si="97"/>
        <v>0.45</v>
      </c>
      <c r="AM100" s="17">
        <f t="shared" si="98"/>
        <v>993416.66666666663</v>
      </c>
      <c r="AN100" s="1">
        <f t="shared" si="99"/>
        <v>4505582484.63657</v>
      </c>
      <c r="AO100" s="1">
        <f>SUM(AN89:AN100)</f>
        <v>90049692216.147079</v>
      </c>
    </row>
    <row r="101" spans="1:50" x14ac:dyDescent="0.15">
      <c r="C101" s="7">
        <v>12</v>
      </c>
      <c r="D101" s="7">
        <f t="shared" si="100"/>
        <v>6.1255739799405404</v>
      </c>
      <c r="E101" s="10">
        <f t="shared" si="101"/>
        <v>6.7421673566717804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6.3364331526774196</v>
      </c>
      <c r="E105" s="7"/>
      <c r="F105" s="7"/>
      <c r="G105" s="1">
        <v>1</v>
      </c>
      <c r="H105" s="9">
        <f t="shared" ref="H105:H116" si="103">E106</f>
        <v>6.3364331526774196</v>
      </c>
      <c r="I105" s="9">
        <f t="shared" ref="I105:I116" si="104">H105+273.15</f>
        <v>279.48643315267742</v>
      </c>
      <c r="J105" s="9">
        <f t="shared" ref="J105:J116" si="105">EXP(($C$15*(I105-$C$13))/($C$16*I105*$C$13))</f>
        <v>3.9100972265290655E-2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2.5333137066995054E-2</v>
      </c>
      <c r="Q105" s="12">
        <f t="shared" ref="Q105:Q116" si="109">P105*$B$107</f>
        <v>7.599941120098516E-3</v>
      </c>
      <c r="R105" s="9">
        <f t="shared" ref="R105:R116" si="110">L105*$B$107</f>
        <v>0.19436706250000002</v>
      </c>
      <c r="S105" s="13">
        <f t="shared" ref="S105:S116" si="111">Q105/R105</f>
        <v>3.9100972265290655E-2</v>
      </c>
      <c r="T105" s="2">
        <f t="shared" ref="T105:T116" si="112">$B$106/100</f>
        <v>0.01</v>
      </c>
      <c r="U105" s="14">
        <f t="shared" ref="U105:U116" si="113">S105*T105</f>
        <v>3.9100972265290659E-4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5.8810097226529067E-3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3.7390902517996301</v>
      </c>
      <c r="E106" s="10">
        <f t="shared" ref="E106:E117" si="122">D105</f>
        <v>6.3364331526774196</v>
      </c>
      <c r="F106" s="7" t="s">
        <v>83</v>
      </c>
      <c r="G106" s="1">
        <v>2</v>
      </c>
      <c r="H106" s="9">
        <f t="shared" si="103"/>
        <v>3.7390902517996301</v>
      </c>
      <c r="I106" s="9">
        <f t="shared" si="104"/>
        <v>276.88909025179959</v>
      </c>
      <c r="J106" s="9">
        <f t="shared" si="105"/>
        <v>2.8200790772647796E-2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1.2704472795996717</v>
      </c>
      <c r="P106" s="9">
        <f t="shared" si="108"/>
        <v>3.5827617919669916E-2</v>
      </c>
      <c r="Q106" s="12">
        <f t="shared" si="109"/>
        <v>1.0748285375900975E-2</v>
      </c>
      <c r="R106" s="9">
        <f t="shared" si="110"/>
        <v>0.19436706250000002</v>
      </c>
      <c r="S106" s="13">
        <f t="shared" si="111"/>
        <v>5.5298903207435024E-2</v>
      </c>
      <c r="T106" s="2">
        <f t="shared" si="112"/>
        <v>0.01</v>
      </c>
      <c r="U106" s="14">
        <f t="shared" si="113"/>
        <v>5.5298903207435027E-4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6.0429890320743505E-3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6.1167468664216003</v>
      </c>
      <c r="E107" s="10">
        <f t="shared" si="122"/>
        <v>3.7390902517996301</v>
      </c>
      <c r="F107" s="7" t="s">
        <v>83</v>
      </c>
      <c r="G107" s="1">
        <v>3</v>
      </c>
      <c r="H107" s="9">
        <f t="shared" si="103"/>
        <v>6.1167468664216003</v>
      </c>
      <c r="I107" s="9">
        <f t="shared" si="104"/>
        <v>279.26674686642156</v>
      </c>
      <c r="J107" s="9">
        <f t="shared" si="105"/>
        <v>3.8043938502823574E-2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1.8825098700133354</v>
      </c>
      <c r="P107" s="9">
        <f t="shared" si="108"/>
        <v>7.1618089725745737E-2</v>
      </c>
      <c r="Q107" s="12">
        <f t="shared" si="109"/>
        <v>2.1485426917723722E-2</v>
      </c>
      <c r="R107" s="9">
        <f t="shared" si="110"/>
        <v>0.19436706250000002</v>
      </c>
      <c r="S107" s="13">
        <f t="shared" si="111"/>
        <v>0.11054047245131217</v>
      </c>
      <c r="T107" s="2">
        <f t="shared" si="112"/>
        <v>0.01</v>
      </c>
      <c r="U107" s="14">
        <f t="shared" si="113"/>
        <v>1.1054047245131217E-3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6.5954047245131214E-3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7.7663865982467497</v>
      </c>
      <c r="E108" s="10">
        <f t="shared" si="122"/>
        <v>6.1167468664216003</v>
      </c>
      <c r="F108" s="7" t="s">
        <v>83</v>
      </c>
      <c r="G108" s="1">
        <v>4</v>
      </c>
      <c r="H108" s="9">
        <f t="shared" si="103"/>
        <v>7.7663865982467497</v>
      </c>
      <c r="I108" s="9">
        <f t="shared" si="104"/>
        <v>280.91638659824673</v>
      </c>
      <c r="J108" s="9">
        <f t="shared" si="105"/>
        <v>4.6687876982007416E-2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2.458781988620923</v>
      </c>
      <c r="P108" s="9">
        <f t="shared" si="108"/>
        <v>0.11479531101030921</v>
      </c>
      <c r="Q108" s="12">
        <f t="shared" si="109"/>
        <v>3.4438593303092763E-2</v>
      </c>
      <c r="R108" s="9">
        <f t="shared" si="110"/>
        <v>0.19436706250000002</v>
      </c>
      <c r="S108" s="13">
        <f t="shared" si="111"/>
        <v>0.17718327817550239</v>
      </c>
      <c r="T108" s="2">
        <f t="shared" si="112"/>
        <v>0.01</v>
      </c>
      <c r="U108" s="14">
        <f t="shared" si="113"/>
        <v>1.7718327817550239E-3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7.2618327817550237E-3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10.346341677102</v>
      </c>
      <c r="E109" s="10">
        <f t="shared" si="122"/>
        <v>7.7663865982467497</v>
      </c>
      <c r="F109" s="7" t="s">
        <v>83</v>
      </c>
      <c r="G109" s="1">
        <v>5</v>
      </c>
      <c r="H109" s="9">
        <f t="shared" si="103"/>
        <v>10.346341677102</v>
      </c>
      <c r="I109" s="9">
        <f t="shared" si="104"/>
        <v>283.49634167710195</v>
      </c>
      <c r="J109" s="9">
        <f t="shared" si="105"/>
        <v>6.4002030774648944E-2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2.2267873437300834</v>
      </c>
      <c r="O109" s="9">
        <f t="shared" si="123"/>
        <v>0.76508954221386416</v>
      </c>
      <c r="P109" s="9">
        <f t="shared" si="108"/>
        <v>4.8967284426133809E-2</v>
      </c>
      <c r="Q109" s="12">
        <f t="shared" si="109"/>
        <v>1.4690185327840142E-2</v>
      </c>
      <c r="R109" s="9">
        <f t="shared" si="110"/>
        <v>0.19436706250000002</v>
      </c>
      <c r="S109" s="13">
        <f t="shared" si="111"/>
        <v>7.5579602525711581E-2</v>
      </c>
      <c r="T109" s="2">
        <f t="shared" si="112"/>
        <v>0.01</v>
      </c>
      <c r="U109" s="14">
        <f t="shared" si="113"/>
        <v>7.5579602525711583E-4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6.2457960252571164E-3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11.517602689023301</v>
      </c>
      <c r="E110" s="10">
        <f t="shared" si="122"/>
        <v>10.346341677102</v>
      </c>
      <c r="F110" s="7" t="s">
        <v>85</v>
      </c>
      <c r="G110" s="1">
        <v>6</v>
      </c>
      <c r="H110" s="9">
        <f t="shared" si="103"/>
        <v>11.517602689023301</v>
      </c>
      <c r="I110" s="9">
        <f t="shared" si="104"/>
        <v>284.66760268902328</v>
      </c>
      <c r="J110" s="9">
        <f t="shared" si="105"/>
        <v>7.3716629385397414E-2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1.364012466121064</v>
      </c>
      <c r="P110" s="9">
        <f t="shared" si="108"/>
        <v>0.10055040144210842</v>
      </c>
      <c r="Q110" s="12">
        <f t="shared" si="109"/>
        <v>3.0165120432632524E-2</v>
      </c>
      <c r="R110" s="9">
        <f t="shared" si="110"/>
        <v>0.19436706250000002</v>
      </c>
      <c r="S110" s="13">
        <f t="shared" si="111"/>
        <v>0.1551966678131616</v>
      </c>
      <c r="T110" s="2">
        <f t="shared" si="112"/>
        <v>0.01</v>
      </c>
      <c r="U110" s="14">
        <f t="shared" si="113"/>
        <v>1.5519666781316161E-3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7.0419666781316162E-3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17.854642843074199</v>
      </c>
      <c r="E111" s="10">
        <f t="shared" si="122"/>
        <v>11.517602689023301</v>
      </c>
      <c r="F111" s="7" t="s">
        <v>83</v>
      </c>
      <c r="G111" s="1">
        <v>7</v>
      </c>
      <c r="H111" s="9">
        <f t="shared" si="103"/>
        <v>17.854642843074199</v>
      </c>
      <c r="I111" s="9">
        <f t="shared" si="104"/>
        <v>291.00464284307418</v>
      </c>
      <c r="J111" s="9">
        <f t="shared" si="105"/>
        <v>0.15525525800744652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1.9113522730122889</v>
      </c>
      <c r="P111" s="9">
        <f t="shared" si="108"/>
        <v>0.29674749028964226</v>
      </c>
      <c r="Q111" s="12">
        <f t="shared" si="109"/>
        <v>8.9024247086892674E-2</v>
      </c>
      <c r="R111" s="9">
        <f t="shared" si="110"/>
        <v>0.19436706250000002</v>
      </c>
      <c r="S111" s="13">
        <f t="shared" si="111"/>
        <v>0.45802126112232966</v>
      </c>
      <c r="T111" s="2">
        <f t="shared" si="112"/>
        <v>0.01</v>
      </c>
      <c r="U111" s="14">
        <f t="shared" si="113"/>
        <v>4.580212611223297E-3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1.4530212611223298E-2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18.588952617105601</v>
      </c>
      <c r="E112" s="10">
        <f t="shared" si="122"/>
        <v>17.854642843074199</v>
      </c>
      <c r="F112" s="7" t="s">
        <v>83</v>
      </c>
      <c r="G112" s="1">
        <v>8</v>
      </c>
      <c r="H112" s="9">
        <f t="shared" si="103"/>
        <v>18.588952617105601</v>
      </c>
      <c r="I112" s="9">
        <f t="shared" si="104"/>
        <v>291.73895261710555</v>
      </c>
      <c r="J112" s="9">
        <f t="shared" si="105"/>
        <v>0.16889678288690288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2.2624949910559802</v>
      </c>
      <c r="P112" s="9">
        <f t="shared" si="108"/>
        <v>0.38212812528708717</v>
      </c>
      <c r="Q112" s="12">
        <f t="shared" si="109"/>
        <v>0.11463843758612614</v>
      </c>
      <c r="R112" s="9">
        <f t="shared" si="110"/>
        <v>0.19436706250000002</v>
      </c>
      <c r="S112" s="13">
        <f t="shared" si="111"/>
        <v>0.58980382844509027</v>
      </c>
      <c r="T112" s="2">
        <f t="shared" si="112"/>
        <v>0.01</v>
      </c>
      <c r="U112" s="14">
        <f t="shared" si="113"/>
        <v>5.8980382844509025E-3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1.5848038284450902E-2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18.716317235310399</v>
      </c>
      <c r="E113" s="10">
        <f t="shared" si="122"/>
        <v>18.588952617105601</v>
      </c>
      <c r="F113" s="7" t="s">
        <v>83</v>
      </c>
      <c r="G113" s="1">
        <v>9</v>
      </c>
      <c r="H113" s="9">
        <f t="shared" si="103"/>
        <v>18.716317235310399</v>
      </c>
      <c r="I113" s="9">
        <f t="shared" si="104"/>
        <v>291.86631723531036</v>
      </c>
      <c r="J113" s="9">
        <f t="shared" si="105"/>
        <v>0.17137462684363544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2.5282570741022266</v>
      </c>
      <c r="P113" s="9">
        <f t="shared" si="108"/>
        <v>0.43327911263905061</v>
      </c>
      <c r="Q113" s="12">
        <f t="shared" si="109"/>
        <v>0.12998373379171518</v>
      </c>
      <c r="R113" s="9">
        <f t="shared" si="110"/>
        <v>0.19436706250000002</v>
      </c>
      <c r="S113" s="13">
        <f t="shared" si="111"/>
        <v>0.66875391395965134</v>
      </c>
      <c r="T113" s="2">
        <f t="shared" si="112"/>
        <v>0.01</v>
      </c>
      <c r="U113" s="14">
        <f t="shared" si="113"/>
        <v>6.6875391395965133E-3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1.6637539139596515E-2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14.9677248119336</v>
      </c>
      <c r="E114" s="10">
        <f t="shared" si="122"/>
        <v>18.716317235310399</v>
      </c>
      <c r="F114" s="7" t="s">
        <v>83</v>
      </c>
      <c r="G114" s="1">
        <v>10</v>
      </c>
      <c r="H114" s="9">
        <f t="shared" si="103"/>
        <v>14.9677248119336</v>
      </c>
      <c r="I114" s="9">
        <f t="shared" si="104"/>
        <v>288.11772481193356</v>
      </c>
      <c r="J114" s="9">
        <f t="shared" si="105"/>
        <v>0.11103124882734496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2.7428681697965094</v>
      </c>
      <c r="P114" s="9">
        <f t="shared" si="108"/>
        <v>0.30454407826128049</v>
      </c>
      <c r="Q114" s="12">
        <f t="shared" si="109"/>
        <v>9.1363223478384145E-2</v>
      </c>
      <c r="R114" s="9">
        <f t="shared" si="110"/>
        <v>0.19436706250000002</v>
      </c>
      <c r="S114" s="13">
        <f t="shared" si="111"/>
        <v>0.4700550715910734</v>
      </c>
      <c r="T114" s="2">
        <f t="shared" si="112"/>
        <v>0.01</v>
      </c>
      <c r="U114" s="14">
        <f t="shared" si="113"/>
        <v>4.7005507159107339E-3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1.4650550715910735E-2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11.8297372747042</v>
      </c>
      <c r="E115" s="10">
        <f t="shared" si="122"/>
        <v>14.9677248119336</v>
      </c>
      <c r="F115" s="7" t="s">
        <v>83</v>
      </c>
      <c r="G115" s="1">
        <v>11</v>
      </c>
      <c r="H115" s="9">
        <f t="shared" si="103"/>
        <v>11.8297372747042</v>
      </c>
      <c r="I115" s="9">
        <f t="shared" si="104"/>
        <v>284.97973727470418</v>
      </c>
      <c r="J115" s="9">
        <f t="shared" si="105"/>
        <v>7.6530677654169946E-2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2.3164078869584674</v>
      </c>
      <c r="O115" s="9">
        <f t="shared" si="123"/>
        <v>0.76980641291009499</v>
      </c>
      <c r="P115" s="9">
        <f t="shared" si="108"/>
        <v>5.8913806442535327E-2</v>
      </c>
      <c r="Q115" s="12">
        <f t="shared" si="109"/>
        <v>1.7674141932760599E-2</v>
      </c>
      <c r="R115" s="9">
        <f t="shared" si="110"/>
        <v>0.19436706250000002</v>
      </c>
      <c r="S115" s="13">
        <f t="shared" si="111"/>
        <v>9.0931774681528646E-2</v>
      </c>
      <c r="T115" s="2">
        <f t="shared" si="112"/>
        <v>0.01</v>
      </c>
      <c r="U115" s="14">
        <f t="shared" si="113"/>
        <v>9.0931774681528646E-4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6.3993177468152865E-3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6.7421673566717804</v>
      </c>
      <c r="E116" s="10">
        <f t="shared" si="122"/>
        <v>11.8297372747042</v>
      </c>
      <c r="F116" s="7" t="s">
        <v>85</v>
      </c>
      <c r="G116" s="1">
        <v>12</v>
      </c>
      <c r="H116" s="9">
        <f t="shared" si="103"/>
        <v>6.7421673566717804</v>
      </c>
      <c r="I116" s="9">
        <f t="shared" si="104"/>
        <v>279.89216735667173</v>
      </c>
      <c r="J116" s="9">
        <f t="shared" si="105"/>
        <v>4.1126349474117779E-2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1.3587828148008931</v>
      </c>
      <c r="P116" s="9">
        <f t="shared" si="108"/>
        <v>5.5881776900926987E-2</v>
      </c>
      <c r="Q116" s="12">
        <f t="shared" si="109"/>
        <v>1.6764533070278094E-2</v>
      </c>
      <c r="R116" s="9">
        <f t="shared" si="110"/>
        <v>0.19436706250000002</v>
      </c>
      <c r="S116" s="13">
        <f t="shared" si="111"/>
        <v>8.6251923832403918E-2</v>
      </c>
      <c r="T116" s="2">
        <f t="shared" si="112"/>
        <v>0.01</v>
      </c>
      <c r="U116" s="14">
        <f t="shared" si="113"/>
        <v>8.6251923832403917E-4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6.3525192383240394E-3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6.1255739799405404</v>
      </c>
      <c r="E117" s="10">
        <f t="shared" si="122"/>
        <v>6.7421673566717804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6.3364331526774196</v>
      </c>
      <c r="E121" s="7"/>
      <c r="F121" s="7"/>
      <c r="G121" s="1">
        <v>1</v>
      </c>
      <c r="H121" s="9">
        <f t="shared" ref="H121:H132" si="124">E122</f>
        <v>6.3364331526774196</v>
      </c>
      <c r="I121" s="9">
        <f t="shared" ref="I121:I132" si="125">H121+273.15</f>
        <v>279.48643315267742</v>
      </c>
      <c r="J121" s="9">
        <f t="shared" ref="J121:J132" si="126">EXP(($C$15*(I121-$C$13))/($C$16*I121*$C$13))</f>
        <v>3.9100972265290655E-2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1.113204680392825E-2</v>
      </c>
      <c r="Q121" s="12">
        <f t="shared" ref="Q121:Q132" si="130">P121*$B$123</f>
        <v>3.6735754452963225E-3</v>
      </c>
      <c r="R121" s="9">
        <f t="shared" ref="R121:R132" si="131">L121*$B$123</f>
        <v>9.3951000000000007E-2</v>
      </c>
      <c r="S121" s="13">
        <f t="shared" ref="S121:S132" si="132">Q121/R121</f>
        <v>3.9100972265290655E-2</v>
      </c>
      <c r="T121" s="2">
        <f t="shared" ref="T121:T132" si="133">$B$122/100</f>
        <v>0.01</v>
      </c>
      <c r="U121" s="14">
        <f t="shared" ref="U121:U132" si="134">S121*T121</f>
        <v>3.9100972265290659E-4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5.8810097226529067E-3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3.7390902517996301</v>
      </c>
      <c r="E122" s="10">
        <f t="shared" ref="E122:E133" si="145">D121</f>
        <v>6.3364331526774196</v>
      </c>
      <c r="F122" s="7" t="s">
        <v>83</v>
      </c>
      <c r="G122" s="1">
        <v>2</v>
      </c>
      <c r="H122" s="9">
        <f t="shared" si="124"/>
        <v>3.7390902517996301</v>
      </c>
      <c r="I122" s="9">
        <f t="shared" si="125"/>
        <v>276.88909025179959</v>
      </c>
      <c r="J122" s="9">
        <f t="shared" si="126"/>
        <v>2.8200790772647796E-2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0.55826795319607181</v>
      </c>
      <c r="P122" s="9">
        <f t="shared" si="129"/>
        <v>1.5743597743156753E-2</v>
      </c>
      <c r="Q122" s="12">
        <f t="shared" si="130"/>
        <v>5.1953872552417289E-3</v>
      </c>
      <c r="R122" s="9">
        <f t="shared" si="131"/>
        <v>9.3951000000000007E-2</v>
      </c>
      <c r="S122" s="13">
        <f t="shared" si="132"/>
        <v>5.5298903207435031E-2</v>
      </c>
      <c r="T122" s="2">
        <f t="shared" si="133"/>
        <v>0.01</v>
      </c>
      <c r="U122" s="14">
        <f t="shared" si="134"/>
        <v>5.5298903207435027E-4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6.0429890320743505E-3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6.1167468664216003</v>
      </c>
      <c r="E123" s="10">
        <f t="shared" si="145"/>
        <v>3.7390902517996301</v>
      </c>
      <c r="F123" s="7" t="s">
        <v>83</v>
      </c>
      <c r="G123" s="1">
        <v>3</v>
      </c>
      <c r="H123" s="9">
        <f t="shared" si="124"/>
        <v>6.1167468664216003</v>
      </c>
      <c r="I123" s="9">
        <f t="shared" si="125"/>
        <v>279.26674686642156</v>
      </c>
      <c r="J123" s="9">
        <f t="shared" si="126"/>
        <v>3.8043938502823574E-2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0.82722435545291517</v>
      </c>
      <c r="P123" s="9">
        <f t="shared" si="129"/>
        <v>3.1470872506888577E-2</v>
      </c>
      <c r="Q123" s="12">
        <f t="shared" si="130"/>
        <v>1.0385387927273232E-2</v>
      </c>
      <c r="R123" s="9">
        <f t="shared" si="131"/>
        <v>9.3951000000000007E-2</v>
      </c>
      <c r="S123" s="13">
        <f t="shared" si="132"/>
        <v>0.11054047245131218</v>
      </c>
      <c r="T123" s="2">
        <f t="shared" si="133"/>
        <v>0.01</v>
      </c>
      <c r="U123" s="14">
        <f t="shared" si="134"/>
        <v>1.105404724513122E-3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6.5954047245131223E-3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7.7663865982467497</v>
      </c>
      <c r="E124" s="10">
        <f t="shared" si="145"/>
        <v>6.1167468664216003</v>
      </c>
      <c r="F124" s="7" t="s">
        <v>83</v>
      </c>
      <c r="G124" s="1">
        <v>4</v>
      </c>
      <c r="H124" s="9">
        <f t="shared" si="124"/>
        <v>7.7663865982467497</v>
      </c>
      <c r="I124" s="9">
        <f t="shared" si="125"/>
        <v>280.91638659824673</v>
      </c>
      <c r="J124" s="9">
        <f t="shared" si="126"/>
        <v>4.6687876982007416E-2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1.0804534829460266</v>
      </c>
      <c r="P124" s="9">
        <f t="shared" si="129"/>
        <v>5.0444079296565539E-2</v>
      </c>
      <c r="Q124" s="12">
        <f t="shared" si="130"/>
        <v>1.6646546167866628E-2</v>
      </c>
      <c r="R124" s="9">
        <f t="shared" si="131"/>
        <v>9.3951000000000007E-2</v>
      </c>
      <c r="S124" s="13">
        <f t="shared" si="132"/>
        <v>0.17718327817550242</v>
      </c>
      <c r="T124" s="2">
        <f t="shared" si="133"/>
        <v>0.01</v>
      </c>
      <c r="U124" s="14">
        <f t="shared" si="134"/>
        <v>1.7718327817550243E-3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7.2618327817550246E-3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10.346341677102</v>
      </c>
      <c r="E125" s="10">
        <f t="shared" si="145"/>
        <v>7.7663865982467497</v>
      </c>
      <c r="F125" s="7" t="s">
        <v>83</v>
      </c>
      <c r="G125" s="1">
        <v>5</v>
      </c>
      <c r="H125" s="9">
        <f t="shared" si="124"/>
        <v>10.346341677102</v>
      </c>
      <c r="I125" s="9">
        <f t="shared" si="125"/>
        <v>283.49634167710195</v>
      </c>
      <c r="J125" s="9">
        <f t="shared" si="126"/>
        <v>6.4002030774648944E-2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0.97850893346698808</v>
      </c>
      <c r="O125" s="9">
        <f t="shared" si="146"/>
        <v>0.33620047018247301</v>
      </c>
      <c r="P125" s="9">
        <f t="shared" si="129"/>
        <v>2.1517512839070083E-2</v>
      </c>
      <c r="Q125" s="12">
        <f t="shared" si="130"/>
        <v>7.1007792368931281E-3</v>
      </c>
      <c r="R125" s="9">
        <f t="shared" si="131"/>
        <v>9.3951000000000007E-2</v>
      </c>
      <c r="S125" s="13">
        <f t="shared" si="132"/>
        <v>7.5579602525711567E-2</v>
      </c>
      <c r="T125" s="2">
        <f t="shared" si="133"/>
        <v>0.01</v>
      </c>
      <c r="U125" s="14">
        <f t="shared" si="134"/>
        <v>7.5579602525711572E-4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6.2457960252571155E-3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11.517602689023301</v>
      </c>
      <c r="E126" s="10">
        <f t="shared" si="145"/>
        <v>10.346341677102</v>
      </c>
      <c r="F126" s="7" t="s">
        <v>85</v>
      </c>
      <c r="G126" s="1">
        <v>6</v>
      </c>
      <c r="H126" s="9">
        <f t="shared" si="124"/>
        <v>11.517602689023301</v>
      </c>
      <c r="I126" s="9">
        <f t="shared" si="125"/>
        <v>284.66760268902328</v>
      </c>
      <c r="J126" s="9">
        <f t="shared" si="126"/>
        <v>7.3716629385397414E-2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0.59938295734340286</v>
      </c>
      <c r="P126" s="9">
        <f t="shared" si="129"/>
        <v>4.4184491326407095E-2</v>
      </c>
      <c r="Q126" s="12">
        <f t="shared" si="130"/>
        <v>1.4580882137714342E-2</v>
      </c>
      <c r="R126" s="9">
        <f t="shared" si="131"/>
        <v>9.3951000000000007E-2</v>
      </c>
      <c r="S126" s="13">
        <f t="shared" si="132"/>
        <v>0.15519666781316155</v>
      </c>
      <c r="T126" s="2">
        <f t="shared" si="133"/>
        <v>0.01</v>
      </c>
      <c r="U126" s="14">
        <f t="shared" si="134"/>
        <v>1.5519666781316154E-3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7.0419666781316153E-3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17.854642843074199</v>
      </c>
      <c r="E127" s="10">
        <f t="shared" si="145"/>
        <v>11.517602689023301</v>
      </c>
      <c r="F127" s="7" t="s">
        <v>83</v>
      </c>
      <c r="G127" s="1">
        <v>7</v>
      </c>
      <c r="H127" s="9">
        <f t="shared" si="124"/>
        <v>17.854642843074199</v>
      </c>
      <c r="I127" s="9">
        <f t="shared" si="125"/>
        <v>291.00464284307418</v>
      </c>
      <c r="J127" s="9">
        <f t="shared" si="126"/>
        <v>0.15525525800744652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0.83989846601699569</v>
      </c>
      <c r="P127" s="9">
        <f t="shared" si="129"/>
        <v>0.13039865304152723</v>
      </c>
      <c r="Q127" s="12">
        <f t="shared" si="130"/>
        <v>4.3031555503703987E-2</v>
      </c>
      <c r="R127" s="9">
        <f t="shared" si="131"/>
        <v>9.3951000000000007E-2</v>
      </c>
      <c r="S127" s="13">
        <f t="shared" si="132"/>
        <v>0.45802126112232955</v>
      </c>
      <c r="T127" s="2">
        <f t="shared" si="133"/>
        <v>0.01</v>
      </c>
      <c r="U127" s="14">
        <f t="shared" si="134"/>
        <v>4.5802126112232952E-3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1.4530212611223295E-2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18.588952617105601</v>
      </c>
      <c r="E128" s="10">
        <f t="shared" si="145"/>
        <v>17.854642843074199</v>
      </c>
      <c r="F128" s="7" t="s">
        <v>83</v>
      </c>
      <c r="G128" s="1">
        <v>8</v>
      </c>
      <c r="H128" s="9">
        <f t="shared" si="124"/>
        <v>18.588952617105601</v>
      </c>
      <c r="I128" s="9">
        <f t="shared" si="125"/>
        <v>291.73895261710555</v>
      </c>
      <c r="J128" s="9">
        <f t="shared" si="126"/>
        <v>0.16889678288690288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0.99419981297546844</v>
      </c>
      <c r="P128" s="9">
        <f t="shared" si="129"/>
        <v>0.16791714995831714</v>
      </c>
      <c r="Q128" s="12">
        <f t="shared" si="130"/>
        <v>5.5412659486244659E-2</v>
      </c>
      <c r="R128" s="9">
        <f t="shared" si="131"/>
        <v>9.3951000000000007E-2</v>
      </c>
      <c r="S128" s="13">
        <f t="shared" si="132"/>
        <v>0.58980382844509005</v>
      </c>
      <c r="T128" s="2">
        <f t="shared" si="133"/>
        <v>0.01</v>
      </c>
      <c r="U128" s="14">
        <f t="shared" si="134"/>
        <v>5.8980382844509007E-3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1.5848038284450902E-2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18.716317235310399</v>
      </c>
      <c r="E129" s="10">
        <f t="shared" si="145"/>
        <v>18.588952617105601</v>
      </c>
      <c r="F129" s="7" t="s">
        <v>83</v>
      </c>
      <c r="G129" s="1">
        <v>9</v>
      </c>
      <c r="H129" s="9">
        <f t="shared" si="124"/>
        <v>18.716317235310399</v>
      </c>
      <c r="I129" s="9">
        <f t="shared" si="125"/>
        <v>291.86631723531036</v>
      </c>
      <c r="J129" s="9">
        <f t="shared" si="126"/>
        <v>0.17137462684363544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1.1109826630171513</v>
      </c>
      <c r="P129" s="9">
        <f t="shared" si="129"/>
        <v>0.19039423930431268</v>
      </c>
      <c r="Q129" s="12">
        <f t="shared" si="130"/>
        <v>6.2830098970423187E-2</v>
      </c>
      <c r="R129" s="9">
        <f t="shared" si="131"/>
        <v>9.3951000000000007E-2</v>
      </c>
      <c r="S129" s="13">
        <f t="shared" si="132"/>
        <v>0.66875391395965111</v>
      </c>
      <c r="T129" s="2">
        <f t="shared" si="133"/>
        <v>0.01</v>
      </c>
      <c r="U129" s="14">
        <f t="shared" si="134"/>
        <v>6.6875391395965116E-3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1.6637539139596511E-2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14.9677248119336</v>
      </c>
      <c r="E130" s="10">
        <f t="shared" si="145"/>
        <v>18.716317235310399</v>
      </c>
      <c r="F130" s="7" t="s">
        <v>83</v>
      </c>
      <c r="G130" s="1">
        <v>10</v>
      </c>
      <c r="H130" s="9">
        <f t="shared" si="124"/>
        <v>14.9677248119336</v>
      </c>
      <c r="I130" s="9">
        <f t="shared" si="125"/>
        <v>288.11772481193356</v>
      </c>
      <c r="J130" s="9">
        <f t="shared" si="126"/>
        <v>0.11103124882734496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1.2052884237128385</v>
      </c>
      <c r="P130" s="9">
        <f t="shared" si="129"/>
        <v>0.13382467888197855</v>
      </c>
      <c r="Q130" s="12">
        <f t="shared" si="130"/>
        <v>4.4162144031052925E-2</v>
      </c>
      <c r="R130" s="9">
        <f t="shared" si="131"/>
        <v>9.3951000000000007E-2</v>
      </c>
      <c r="S130" s="13">
        <f t="shared" si="132"/>
        <v>0.47005507159107324</v>
      </c>
      <c r="T130" s="2">
        <f t="shared" si="133"/>
        <v>0.01</v>
      </c>
      <c r="U130" s="14">
        <f t="shared" si="134"/>
        <v>4.7005507159107321E-3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1.4650550715910732E-2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11.8297372747042</v>
      </c>
      <c r="E131" s="10">
        <f t="shared" si="145"/>
        <v>14.9677248119336</v>
      </c>
      <c r="F131" s="7" t="s">
        <v>83</v>
      </c>
      <c r="G131" s="1">
        <v>11</v>
      </c>
      <c r="H131" s="9">
        <f t="shared" si="124"/>
        <v>11.8297372747042</v>
      </c>
      <c r="I131" s="9">
        <f t="shared" si="125"/>
        <v>284.97973727470418</v>
      </c>
      <c r="J131" s="9">
        <f t="shared" si="126"/>
        <v>7.6530677654169946E-2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1.0178905575893169</v>
      </c>
      <c r="O131" s="9">
        <f t="shared" si="146"/>
        <v>0.33827318724154298</v>
      </c>
      <c r="P131" s="9">
        <f t="shared" si="129"/>
        <v>2.58882762518312E-2</v>
      </c>
      <c r="Q131" s="12">
        <f t="shared" si="130"/>
        <v>8.5431311631042964E-3</v>
      </c>
      <c r="R131" s="9">
        <f t="shared" si="131"/>
        <v>9.3951000000000007E-2</v>
      </c>
      <c r="S131" s="13">
        <f t="shared" si="132"/>
        <v>9.0931774681528618E-2</v>
      </c>
      <c r="T131" s="2">
        <f t="shared" si="133"/>
        <v>0.01</v>
      </c>
      <c r="U131" s="14">
        <f t="shared" si="134"/>
        <v>9.0931774681528624E-4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6.3993177468152865E-3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6.7421673566717804</v>
      </c>
      <c r="E132" s="10">
        <f t="shared" si="145"/>
        <v>11.8297372747042</v>
      </c>
      <c r="F132" s="7" t="s">
        <v>85</v>
      </c>
      <c r="G132" s="1">
        <v>12</v>
      </c>
      <c r="H132" s="9">
        <f t="shared" si="124"/>
        <v>6.7421673566717804</v>
      </c>
      <c r="I132" s="9">
        <f t="shared" si="125"/>
        <v>279.89216735667173</v>
      </c>
      <c r="J132" s="9">
        <f t="shared" si="126"/>
        <v>4.1126349474117779E-2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0.59708491098971173</v>
      </c>
      <c r="P132" s="9">
        <f t="shared" si="129"/>
        <v>2.4555922715085391E-2</v>
      </c>
      <c r="Q132" s="12">
        <f t="shared" si="130"/>
        <v>8.1034544959781799E-3</v>
      </c>
      <c r="R132" s="9">
        <f t="shared" si="131"/>
        <v>9.3951000000000007E-2</v>
      </c>
      <c r="S132" s="13">
        <f t="shared" si="132"/>
        <v>8.6251923832403904E-2</v>
      </c>
      <c r="T132" s="2">
        <f t="shared" si="133"/>
        <v>0.01</v>
      </c>
      <c r="U132" s="14">
        <f t="shared" si="134"/>
        <v>8.6251923832403907E-4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6.3525192383240394E-3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6.1255739799405404</v>
      </c>
      <c r="E133" s="10">
        <f t="shared" si="145"/>
        <v>6.7421673566717804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6.3364331526774196</v>
      </c>
      <c r="E136" s="7"/>
      <c r="F136" s="7"/>
      <c r="G136" s="1">
        <v>1</v>
      </c>
      <c r="H136" s="9">
        <f t="shared" ref="H136:H147" si="147">E137</f>
        <v>6.3364331526774196</v>
      </c>
      <c r="I136" s="9">
        <f t="shared" ref="I136:I147" si="148">H136+273.15</f>
        <v>279.48643315267742</v>
      </c>
      <c r="J136" s="9">
        <f t="shared" ref="J136:J147" si="149">EXP(($C$15*(I136-$C$13))/($C$16*I136*$C$13))</f>
        <v>3.9100972265290655E-2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2.9679511537609986E-2</v>
      </c>
      <c r="Q136" s="12">
        <f t="shared" ref="Q136:Q147" si="153">P136*$B$138</f>
        <v>7.7166729997785967E-3</v>
      </c>
      <c r="R136" s="9">
        <f t="shared" ref="R136:R147" si="154">L136*$B$138</f>
        <v>0.19735245833333334</v>
      </c>
      <c r="S136" s="13">
        <f t="shared" ref="S136:S147" si="155">Q136/R136</f>
        <v>3.9100972265290655E-2</v>
      </c>
      <c r="T136" s="2">
        <f t="shared" ref="T136:T147" si="156">$B$137/100</f>
        <v>0.01</v>
      </c>
      <c r="U136" s="14">
        <f t="shared" ref="U136:U147" si="157">S136*T136</f>
        <v>3.9100972265290659E-4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5.8810097226529067E-3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3.7390902517996301</v>
      </c>
      <c r="E137" s="10">
        <f t="shared" ref="E137:E148" si="166">D136</f>
        <v>6.3364331526774196</v>
      </c>
      <c r="F137" s="7" t="s">
        <v>83</v>
      </c>
      <c r="G137" s="1">
        <v>2</v>
      </c>
      <c r="H137" s="9">
        <f t="shared" si="147"/>
        <v>3.7390902517996301</v>
      </c>
      <c r="I137" s="9">
        <f t="shared" si="148"/>
        <v>276.88909025179959</v>
      </c>
      <c r="J137" s="9">
        <f t="shared" si="149"/>
        <v>2.8200790772647796E-2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1.4884163217957234</v>
      </c>
      <c r="P137" s="9">
        <f t="shared" si="152"/>
        <v>4.1974517273555209E-2</v>
      </c>
      <c r="Q137" s="12">
        <f t="shared" si="153"/>
        <v>1.0913374491124355E-2</v>
      </c>
      <c r="R137" s="9">
        <f t="shared" si="154"/>
        <v>0.19735245833333334</v>
      </c>
      <c r="S137" s="13">
        <f t="shared" si="155"/>
        <v>5.5298903207435024E-2</v>
      </c>
      <c r="T137" s="2">
        <f t="shared" si="156"/>
        <v>0.01</v>
      </c>
      <c r="U137" s="14">
        <f t="shared" si="157"/>
        <v>5.5298903207435027E-4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6.0429890320743505E-3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6.1167468664216003</v>
      </c>
      <c r="E138" s="10">
        <f t="shared" si="166"/>
        <v>3.7390902517996301</v>
      </c>
      <c r="F138" s="7" t="s">
        <v>83</v>
      </c>
      <c r="G138" s="1">
        <v>3</v>
      </c>
      <c r="H138" s="9">
        <f t="shared" si="147"/>
        <v>6.1167468664216003</v>
      </c>
      <c r="I138" s="9">
        <f t="shared" si="148"/>
        <v>279.26674686642156</v>
      </c>
      <c r="J138" s="9">
        <f t="shared" si="149"/>
        <v>3.8043938502823574E-2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2.2054897211888349</v>
      </c>
      <c r="P138" s="9">
        <f t="shared" si="152"/>
        <v>8.3905515321517549E-2</v>
      </c>
      <c r="Q138" s="12">
        <f t="shared" si="153"/>
        <v>2.1815433983594562E-2</v>
      </c>
      <c r="R138" s="9">
        <f t="shared" si="154"/>
        <v>0.19735245833333334</v>
      </c>
      <c r="S138" s="13">
        <f t="shared" si="155"/>
        <v>0.11054047245131214</v>
      </c>
      <c r="T138" s="2">
        <f t="shared" si="156"/>
        <v>0.01</v>
      </c>
      <c r="U138" s="14">
        <f t="shared" si="157"/>
        <v>1.1054047245131215E-3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6.5954047245131214E-3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7.7663865982467497</v>
      </c>
      <c r="E139" s="10">
        <f t="shared" si="166"/>
        <v>6.1167468664216003</v>
      </c>
      <c r="F139" s="7" t="s">
        <v>83</v>
      </c>
      <c r="G139" s="1">
        <v>4</v>
      </c>
      <c r="H139" s="9">
        <f t="shared" si="147"/>
        <v>7.7663865982467497</v>
      </c>
      <c r="I139" s="9">
        <f t="shared" si="148"/>
        <v>280.91638659824673</v>
      </c>
      <c r="J139" s="9">
        <f t="shared" si="149"/>
        <v>4.6687876982007416E-2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2.8806321225339842</v>
      </c>
      <c r="P139" s="9">
        <f t="shared" si="152"/>
        <v>0.13449059816728556</v>
      </c>
      <c r="Q139" s="12">
        <f t="shared" si="153"/>
        <v>3.4967555523494245E-2</v>
      </c>
      <c r="R139" s="9">
        <f t="shared" si="154"/>
        <v>0.19735245833333334</v>
      </c>
      <c r="S139" s="13">
        <f t="shared" si="155"/>
        <v>0.17718327817550239</v>
      </c>
      <c r="T139" s="2">
        <f t="shared" si="156"/>
        <v>0.01</v>
      </c>
      <c r="U139" s="14">
        <f t="shared" si="157"/>
        <v>1.7718327817550239E-3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7.2618327817550237E-3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10.346341677102</v>
      </c>
      <c r="E140" s="10">
        <f t="shared" si="166"/>
        <v>7.7663865982467497</v>
      </c>
      <c r="F140" s="7" t="s">
        <v>83</v>
      </c>
      <c r="G140" s="1">
        <v>5</v>
      </c>
      <c r="H140" s="9">
        <f t="shared" si="147"/>
        <v>10.346341677102</v>
      </c>
      <c r="I140" s="9">
        <f t="shared" si="148"/>
        <v>283.49634167710195</v>
      </c>
      <c r="J140" s="9">
        <f t="shared" si="149"/>
        <v>6.4002030774648944E-2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3.5051894410333655</v>
      </c>
      <c r="P140" s="9">
        <f t="shared" si="152"/>
        <v>0.22433924247599199</v>
      </c>
      <c r="Q140" s="12">
        <f t="shared" si="153"/>
        <v>5.8328203043757916E-2</v>
      </c>
      <c r="R140" s="9">
        <f t="shared" si="154"/>
        <v>0.19735245833333334</v>
      </c>
      <c r="S140" s="13">
        <f t="shared" si="155"/>
        <v>0.29555346579590153</v>
      </c>
      <c r="T140" s="2">
        <f t="shared" si="156"/>
        <v>0.01</v>
      </c>
      <c r="U140" s="14">
        <f t="shared" si="157"/>
        <v>2.9555346579590155E-3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8.4455346579590147E-3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11.517602689023301</v>
      </c>
      <c r="E141" s="10">
        <f t="shared" si="166"/>
        <v>10.346341677102</v>
      </c>
      <c r="F141" s="7" t="s">
        <v>85</v>
      </c>
      <c r="G141" s="1">
        <v>6</v>
      </c>
      <c r="H141" s="9">
        <f t="shared" si="147"/>
        <v>11.517602689023301</v>
      </c>
      <c r="I141" s="9">
        <f t="shared" si="148"/>
        <v>284.66760268902328</v>
      </c>
      <c r="J141" s="9">
        <f t="shared" si="149"/>
        <v>7.3716629385397414E-2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4.0398981152240401</v>
      </c>
      <c r="P141" s="9">
        <f t="shared" si="152"/>
        <v>0.29780767211473608</v>
      </c>
      <c r="Q141" s="12">
        <f t="shared" si="153"/>
        <v>7.742999474983138E-2</v>
      </c>
      <c r="R141" s="9">
        <f t="shared" si="154"/>
        <v>0.19735245833333334</v>
      </c>
      <c r="S141" s="13">
        <f t="shared" si="155"/>
        <v>0.39234370528615431</v>
      </c>
      <c r="T141" s="2">
        <f t="shared" si="156"/>
        <v>0.01</v>
      </c>
      <c r="U141" s="14">
        <f t="shared" si="157"/>
        <v>3.9234370528615434E-3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9.4134370528615452E-3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17.854642843074199</v>
      </c>
      <c r="E142" s="10">
        <f t="shared" si="166"/>
        <v>11.517602689023301</v>
      </c>
      <c r="F142" s="7" t="s">
        <v>83</v>
      </c>
      <c r="G142" s="1">
        <v>7</v>
      </c>
      <c r="H142" s="9">
        <f t="shared" si="147"/>
        <v>17.854642843074199</v>
      </c>
      <c r="I142" s="9">
        <f t="shared" si="148"/>
        <v>291.00464284307418</v>
      </c>
      <c r="J142" s="9">
        <f t="shared" si="149"/>
        <v>0.15525525800744652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4.5011383597759709</v>
      </c>
      <c r="P142" s="9">
        <f t="shared" si="152"/>
        <v>0.69882539737423299</v>
      </c>
      <c r="Q142" s="12">
        <f t="shared" si="153"/>
        <v>0.18169460331730058</v>
      </c>
      <c r="R142" s="9">
        <f t="shared" si="154"/>
        <v>0.19735245833333334</v>
      </c>
      <c r="S142" s="13">
        <f t="shared" si="155"/>
        <v>0.9206604511123635</v>
      </c>
      <c r="T142" s="2">
        <f t="shared" si="156"/>
        <v>0.01</v>
      </c>
      <c r="U142" s="14">
        <f t="shared" si="157"/>
        <v>9.2066045111236349E-3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1.9156604511123637E-2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18.588952617105601</v>
      </c>
      <c r="E143" s="10">
        <f t="shared" si="166"/>
        <v>17.854642843074199</v>
      </c>
      <c r="F143" s="7" t="s">
        <v>83</v>
      </c>
      <c r="G143" s="1">
        <v>8</v>
      </c>
      <c r="H143" s="9">
        <f t="shared" si="147"/>
        <v>18.588952617105601</v>
      </c>
      <c r="I143" s="9">
        <f t="shared" si="148"/>
        <v>291.73895261710555</v>
      </c>
      <c r="J143" s="9">
        <f t="shared" si="149"/>
        <v>0.16889678288690288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4.5613608790684044</v>
      </c>
      <c r="P143" s="9">
        <f t="shared" si="152"/>
        <v>0.7703991780608288</v>
      </c>
      <c r="Q143" s="12">
        <f t="shared" si="153"/>
        <v>0.20030378629581549</v>
      </c>
      <c r="R143" s="9">
        <f t="shared" si="154"/>
        <v>0.19735245833333334</v>
      </c>
      <c r="S143" s="13">
        <f t="shared" si="155"/>
        <v>1.0149546045050895</v>
      </c>
      <c r="T143" s="2">
        <f t="shared" si="156"/>
        <v>0.01</v>
      </c>
      <c r="U143" s="14">
        <f t="shared" si="157"/>
        <v>1.0149546045050894E-2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2.0099546045050896E-2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18.716317235310399</v>
      </c>
      <c r="E144" s="10">
        <f t="shared" si="166"/>
        <v>18.588952617105601</v>
      </c>
      <c r="F144" s="7" t="s">
        <v>83</v>
      </c>
      <c r="G144" s="1">
        <v>9</v>
      </c>
      <c r="H144" s="9">
        <f t="shared" si="147"/>
        <v>18.716317235310399</v>
      </c>
      <c r="I144" s="9">
        <f t="shared" si="148"/>
        <v>291.86631723531036</v>
      </c>
      <c r="J144" s="9">
        <f t="shared" si="149"/>
        <v>0.17137462684363544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4.5500096176742426</v>
      </c>
      <c r="P144" s="9">
        <f t="shared" si="152"/>
        <v>0.77975620036387572</v>
      </c>
      <c r="Q144" s="12">
        <f t="shared" si="153"/>
        <v>0.20273661209460769</v>
      </c>
      <c r="R144" s="9">
        <f t="shared" si="154"/>
        <v>0.19735245833333334</v>
      </c>
      <c r="S144" s="13">
        <f t="shared" si="155"/>
        <v>1.0272819188914302</v>
      </c>
      <c r="T144" s="2">
        <f t="shared" si="156"/>
        <v>0.01</v>
      </c>
      <c r="U144" s="14">
        <f t="shared" si="157"/>
        <v>1.0272819188914302E-2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2.0222819188914304E-2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14.9677248119336</v>
      </c>
      <c r="E145" s="10">
        <f t="shared" si="166"/>
        <v>18.716317235310399</v>
      </c>
      <c r="F145" s="7" t="s">
        <v>83</v>
      </c>
      <c r="G145" s="1">
        <v>10</v>
      </c>
      <c r="H145" s="9">
        <f t="shared" si="147"/>
        <v>14.9677248119336</v>
      </c>
      <c r="I145" s="9">
        <f t="shared" si="148"/>
        <v>288.11772481193356</v>
      </c>
      <c r="J145" s="9">
        <f t="shared" si="149"/>
        <v>0.11103124882734496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4.5293013339770338</v>
      </c>
      <c r="P145" s="9">
        <f t="shared" si="152"/>
        <v>0.50289398342682945</v>
      </c>
      <c r="Q145" s="12">
        <f t="shared" si="153"/>
        <v>0.13075243569097567</v>
      </c>
      <c r="R145" s="9">
        <f t="shared" si="154"/>
        <v>0.19735245833333334</v>
      </c>
      <c r="S145" s="13">
        <f t="shared" si="155"/>
        <v>0.6625325916646625</v>
      </c>
      <c r="T145" s="2">
        <f t="shared" si="156"/>
        <v>0.01</v>
      </c>
      <c r="U145" s="14">
        <f t="shared" si="157"/>
        <v>6.6253259166466254E-3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1.6575325916646625E-2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11.8297372747042</v>
      </c>
      <c r="E146" s="10">
        <f t="shared" si="166"/>
        <v>14.9677248119336</v>
      </c>
      <c r="F146" s="7" t="s">
        <v>83</v>
      </c>
      <c r="G146" s="1">
        <v>11</v>
      </c>
      <c r="H146" s="9">
        <f t="shared" si="147"/>
        <v>11.8297372747042</v>
      </c>
      <c r="I146" s="9">
        <f t="shared" si="148"/>
        <v>284.97973727470418</v>
      </c>
      <c r="J146" s="9">
        <f t="shared" si="149"/>
        <v>7.6530677654169946E-2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4.7854552672168715</v>
      </c>
      <c r="P146" s="9">
        <f t="shared" si="152"/>
        <v>0.36623413448382408</v>
      </c>
      <c r="Q146" s="12">
        <f t="shared" si="153"/>
        <v>9.5220874965794261E-2</v>
      </c>
      <c r="R146" s="9">
        <f t="shared" si="154"/>
        <v>0.19735245833333334</v>
      </c>
      <c r="S146" s="13">
        <f t="shared" si="155"/>
        <v>0.482491455996782</v>
      </c>
      <c r="T146" s="2">
        <f t="shared" si="156"/>
        <v>0.01</v>
      </c>
      <c r="U146" s="14">
        <f t="shared" si="157"/>
        <v>4.82491455996782E-3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1.031491455996782E-2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6.7421673566717804</v>
      </c>
      <c r="E147" s="10">
        <f t="shared" si="166"/>
        <v>11.8297372747042</v>
      </c>
      <c r="F147" s="7" t="s">
        <v>85</v>
      </c>
      <c r="G147" s="1">
        <v>12</v>
      </c>
      <c r="H147" s="9">
        <f t="shared" si="147"/>
        <v>6.7421673566717804</v>
      </c>
      <c r="I147" s="9">
        <f t="shared" si="148"/>
        <v>279.89216735667173</v>
      </c>
      <c r="J147" s="9">
        <f t="shared" si="149"/>
        <v>4.1126349474117779E-2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5.1782690493997139</v>
      </c>
      <c r="P147" s="9">
        <f t="shared" si="152"/>
        <v>0.2129633025966203</v>
      </c>
      <c r="Q147" s="12">
        <f t="shared" si="153"/>
        <v>5.5370458675121283E-2</v>
      </c>
      <c r="R147" s="9">
        <f t="shared" si="154"/>
        <v>0.19735245833333334</v>
      </c>
      <c r="S147" s="13">
        <f t="shared" si="155"/>
        <v>0.28056634887009702</v>
      </c>
      <c r="T147" s="2">
        <f t="shared" si="156"/>
        <v>0.01</v>
      </c>
      <c r="U147" s="14">
        <f t="shared" si="157"/>
        <v>2.8056634887009702E-3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8.2956634887009703E-3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6.1255739799405404</v>
      </c>
      <c r="E148" s="10">
        <f t="shared" si="166"/>
        <v>6.7421673566717804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6261600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49900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268540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11215500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>
        <v>185494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25146518.259257689</v>
      </c>
      <c r="J13" s="6" t="s">
        <v>37</v>
      </c>
      <c r="K13" s="6">
        <f>I13/(10000*1000)</f>
        <v>2.5146518259257689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2.7813910501935499</v>
      </c>
      <c r="E26" s="7"/>
      <c r="F26" s="7"/>
      <c r="G26" s="1">
        <v>1</v>
      </c>
      <c r="H26" s="9">
        <f t="shared" ref="H26:H37" si="0">E27</f>
        <v>2.7813910501935499</v>
      </c>
      <c r="I26" s="9">
        <f t="shared" ref="I26:I37" si="1">H26+273.15</f>
        <v>275.93139105019355</v>
      </c>
      <c r="J26" s="9">
        <f t="shared" ref="J26:J37" si="2">EXP(($C$15*(I26-$C$13))/($C$16*I26*$C$13))</f>
        <v>2.4960634817690047E-2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1.0117068008903916</v>
      </c>
      <c r="Q26" s="12">
        <f t="shared" ref="Q26:Q37" si="6">P26*$B$28</f>
        <v>0.10117068008903916</v>
      </c>
      <c r="R26" s="9">
        <f t="shared" ref="R26:R37" si="7">L26*$B$28</f>
        <v>4.0532094166666672</v>
      </c>
      <c r="S26" s="13">
        <f t="shared" ref="S26:S37" si="8">Q26/R26</f>
        <v>2.4960634817690043E-2</v>
      </c>
      <c r="T26" s="2">
        <f t="shared" ref="T26:T37" si="9">$B$27/100</f>
        <v>0.34</v>
      </c>
      <c r="U26" s="14">
        <f t="shared" ref="U26:U37" si="10">S26*T26</f>
        <v>8.4866158380146155E-3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2.1386615838014614E-2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-1.43635602981581</v>
      </c>
      <c r="E27" s="10">
        <f t="shared" ref="E27:E38" si="18">D26</f>
        <v>2.7813910501935499</v>
      </c>
      <c r="F27" s="7" t="s">
        <v>83</v>
      </c>
      <c r="G27" s="1">
        <v>2</v>
      </c>
      <c r="H27" s="9">
        <f t="shared" si="0"/>
        <v>-1.43635602981581</v>
      </c>
      <c r="I27" s="9">
        <f t="shared" si="1"/>
        <v>271.71364397018419</v>
      </c>
      <c r="J27" s="9">
        <f t="shared" si="2"/>
        <v>1.4433447672353559E-2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80.05248153244294</v>
      </c>
      <c r="P27" s="9">
        <f t="shared" si="5"/>
        <v>1.1554333032405648</v>
      </c>
      <c r="Q27" s="12">
        <f t="shared" si="6"/>
        <v>0.11554333032405649</v>
      </c>
      <c r="R27" s="9">
        <f t="shared" si="7"/>
        <v>4.0532094166666672</v>
      </c>
      <c r="S27" s="13">
        <f t="shared" si="8"/>
        <v>2.8506627328197261E-2</v>
      </c>
      <c r="T27" s="2">
        <f t="shared" si="9"/>
        <v>0.34</v>
      </c>
      <c r="U27" s="14">
        <f t="shared" si="10"/>
        <v>9.6922532915870701E-3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2.259225329158707E-2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2.85334916146582</v>
      </c>
      <c r="E28" s="10">
        <f t="shared" si="18"/>
        <v>-1.43635602981581</v>
      </c>
      <c r="F28" s="7" t="s">
        <v>83</v>
      </c>
      <c r="G28" s="1">
        <v>3</v>
      </c>
      <c r="H28" s="9">
        <f t="shared" si="0"/>
        <v>2.85334916146582</v>
      </c>
      <c r="I28" s="9">
        <f t="shared" si="1"/>
        <v>276.00334916146579</v>
      </c>
      <c r="J28" s="9">
        <f t="shared" si="2"/>
        <v>2.5191328092797331E-2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119.42914239586904</v>
      </c>
      <c r="P28" s="9">
        <f t="shared" si="5"/>
        <v>3.0085787099357484</v>
      </c>
      <c r="Q28" s="12">
        <f t="shared" si="6"/>
        <v>0.30085787099357486</v>
      </c>
      <c r="R28" s="9">
        <f t="shared" si="7"/>
        <v>4.0532094166666672</v>
      </c>
      <c r="S28" s="13">
        <f t="shared" si="8"/>
        <v>7.4227072935451333E-2</v>
      </c>
      <c r="T28" s="2">
        <f t="shared" si="9"/>
        <v>0.34</v>
      </c>
      <c r="U28" s="14">
        <f t="shared" si="10"/>
        <v>2.5237204798053456E-2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3.8137204798053458E-2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5.6976874677082296</v>
      </c>
      <c r="E29" s="10">
        <f t="shared" si="18"/>
        <v>2.85334916146582</v>
      </c>
      <c r="F29" s="7" t="s">
        <v>83</v>
      </c>
      <c r="G29" s="1">
        <v>4</v>
      </c>
      <c r="H29" s="9">
        <f t="shared" si="0"/>
        <v>5.6976874677082296</v>
      </c>
      <c r="I29" s="9">
        <f t="shared" si="1"/>
        <v>278.84768746770823</v>
      </c>
      <c r="J29" s="9">
        <f t="shared" si="2"/>
        <v>3.6101879599158199E-2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156.95265785259994</v>
      </c>
      <c r="P29" s="9">
        <f t="shared" si="5"/>
        <v>5.6662859565624348</v>
      </c>
      <c r="Q29" s="12">
        <f t="shared" si="6"/>
        <v>0.56662859565624346</v>
      </c>
      <c r="R29" s="9">
        <f t="shared" si="7"/>
        <v>4.0532094166666672</v>
      </c>
      <c r="S29" s="13">
        <f t="shared" si="8"/>
        <v>0.13979751288603171</v>
      </c>
      <c r="T29" s="2">
        <f t="shared" si="9"/>
        <v>0.34</v>
      </c>
      <c r="U29" s="14">
        <f t="shared" si="10"/>
        <v>4.753115438125078E-2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6.0431154381250782E-2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9.81350700725738</v>
      </c>
      <c r="E30" s="10">
        <f t="shared" si="18"/>
        <v>5.6976874677082296</v>
      </c>
      <c r="F30" s="7" t="s">
        <v>83</v>
      </c>
      <c r="G30" s="1">
        <v>5</v>
      </c>
      <c r="H30" s="9">
        <f t="shared" si="0"/>
        <v>9.81350700725738</v>
      </c>
      <c r="I30" s="9">
        <f t="shared" si="1"/>
        <v>282.96350700725736</v>
      </c>
      <c r="J30" s="9">
        <f t="shared" si="2"/>
        <v>5.9993769792145393E-2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143.72205330123563</v>
      </c>
      <c r="O30" s="9">
        <f t="shared" si="19"/>
        <v>48.096412761468542</v>
      </c>
      <c r="P30" s="9">
        <f t="shared" si="5"/>
        <v>2.8854851150395477</v>
      </c>
      <c r="Q30" s="12">
        <f t="shared" si="6"/>
        <v>0.28854851150395477</v>
      </c>
      <c r="R30" s="9">
        <f t="shared" si="7"/>
        <v>4.0532094166666672</v>
      </c>
      <c r="S30" s="13">
        <f t="shared" si="8"/>
        <v>7.1190131533162962E-2</v>
      </c>
      <c r="T30" s="2">
        <f t="shared" si="9"/>
        <v>0.34</v>
      </c>
      <c r="U30" s="14">
        <f t="shared" si="10"/>
        <v>2.4204644721275408E-2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3.7104644721275407E-2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12.355999020956901</v>
      </c>
      <c r="E31" s="10">
        <f t="shared" si="18"/>
        <v>9.81350700725738</v>
      </c>
      <c r="F31" s="7" t="s">
        <v>85</v>
      </c>
      <c r="G31" s="1">
        <v>6</v>
      </c>
      <c r="H31" s="9">
        <f t="shared" si="0"/>
        <v>12.355999020956901</v>
      </c>
      <c r="I31" s="9">
        <f t="shared" si="1"/>
        <v>285.50599902095689</v>
      </c>
      <c r="J31" s="9">
        <f t="shared" si="2"/>
        <v>8.1505426472543691E-2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85.743021813095666</v>
      </c>
      <c r="P31" s="9">
        <f t="shared" si="5"/>
        <v>6.9885215599209785</v>
      </c>
      <c r="Q31" s="12">
        <f t="shared" si="6"/>
        <v>0.69885215599209793</v>
      </c>
      <c r="R31" s="9">
        <f t="shared" si="7"/>
        <v>4.0532094166666672</v>
      </c>
      <c r="S31" s="13">
        <f t="shared" si="8"/>
        <v>0.17241945435102374</v>
      </c>
      <c r="T31" s="2">
        <f t="shared" si="9"/>
        <v>0.34</v>
      </c>
      <c r="U31" s="14">
        <f t="shared" si="10"/>
        <v>5.8622614479348072E-2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7.1522614479348073E-2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21.6049183172304</v>
      </c>
      <c r="E32" s="10">
        <f t="shared" si="18"/>
        <v>12.355999020956901</v>
      </c>
      <c r="F32" s="7" t="s">
        <v>83</v>
      </c>
      <c r="G32" s="1">
        <v>7</v>
      </c>
      <c r="H32" s="9">
        <f t="shared" si="0"/>
        <v>21.6049183172304</v>
      </c>
      <c r="I32" s="9">
        <f t="shared" si="1"/>
        <v>294.75491831723036</v>
      </c>
      <c r="J32" s="9">
        <f t="shared" si="2"/>
        <v>0.23764657973926348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119.28659441984135</v>
      </c>
      <c r="P32" s="9">
        <f t="shared" si="5"/>
        <v>28.348051172620011</v>
      </c>
      <c r="Q32" s="12">
        <f t="shared" si="6"/>
        <v>2.8348051172620012</v>
      </c>
      <c r="R32" s="9">
        <f t="shared" si="7"/>
        <v>4.0532094166666672</v>
      </c>
      <c r="S32" s="13">
        <f t="shared" si="8"/>
        <v>0.69939764414968875</v>
      </c>
      <c r="T32" s="2">
        <f t="shared" si="9"/>
        <v>0.34</v>
      </c>
      <c r="U32" s="14">
        <f t="shared" si="10"/>
        <v>0.23779519901089419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0.26344519901089419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18.5760326104526</v>
      </c>
      <c r="E33" s="10">
        <f t="shared" si="18"/>
        <v>21.6049183172304</v>
      </c>
      <c r="F33" s="7" t="s">
        <v>83</v>
      </c>
      <c r="G33" s="1">
        <v>8</v>
      </c>
      <c r="H33" s="9">
        <f t="shared" si="0"/>
        <v>18.5760326104526</v>
      </c>
      <c r="I33" s="9">
        <f t="shared" si="1"/>
        <v>291.72603261045259</v>
      </c>
      <c r="J33" s="9">
        <f t="shared" si="2"/>
        <v>0.168647318046734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131.470637413888</v>
      </c>
      <c r="P33" s="9">
        <f t="shared" si="5"/>
        <v>22.172170401746815</v>
      </c>
      <c r="Q33" s="12">
        <f t="shared" si="6"/>
        <v>2.2172170401746816</v>
      </c>
      <c r="R33" s="9">
        <f t="shared" si="7"/>
        <v>4.0532094166666672</v>
      </c>
      <c r="S33" s="13">
        <f t="shared" si="8"/>
        <v>0.54702750641443698</v>
      </c>
      <c r="T33" s="2">
        <f t="shared" si="9"/>
        <v>0.34</v>
      </c>
      <c r="U33" s="14">
        <f t="shared" si="10"/>
        <v>0.18598935218090859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0.2116393521809086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19.917712559142501</v>
      </c>
      <c r="E34" s="10">
        <f t="shared" si="18"/>
        <v>18.5760326104526</v>
      </c>
      <c r="F34" s="7" t="s">
        <v>83</v>
      </c>
      <c r="G34" s="1">
        <v>9</v>
      </c>
      <c r="H34" s="9">
        <f t="shared" si="0"/>
        <v>19.917712559142501</v>
      </c>
      <c r="I34" s="9">
        <f t="shared" si="1"/>
        <v>293.06771255914248</v>
      </c>
      <c r="J34" s="9">
        <f t="shared" si="2"/>
        <v>0.19648950462464695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149.83056117880784</v>
      </c>
      <c r="P34" s="9">
        <f t="shared" si="5"/>
        <v>29.440132743656811</v>
      </c>
      <c r="Q34" s="12">
        <f t="shared" si="6"/>
        <v>2.9440132743656813</v>
      </c>
      <c r="R34" s="9">
        <f t="shared" si="7"/>
        <v>4.0532094166666672</v>
      </c>
      <c r="S34" s="13">
        <f t="shared" si="8"/>
        <v>0.72634126977500668</v>
      </c>
      <c r="T34" s="2">
        <f t="shared" si="9"/>
        <v>0.34</v>
      </c>
      <c r="U34" s="14">
        <f t="shared" si="10"/>
        <v>0.24695603172350228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0.27260603172350228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14.2324304294253</v>
      </c>
      <c r="E35" s="10">
        <f t="shared" si="18"/>
        <v>19.917712559142501</v>
      </c>
      <c r="F35" s="7" t="s">
        <v>83</v>
      </c>
      <c r="G35" s="1">
        <v>10</v>
      </c>
      <c r="H35" s="9">
        <f t="shared" si="0"/>
        <v>14.2324304294253</v>
      </c>
      <c r="I35" s="9">
        <f t="shared" si="1"/>
        <v>287.38243042942526</v>
      </c>
      <c r="J35" s="9">
        <f t="shared" si="2"/>
        <v>0.1018341381468939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160.92252260181769</v>
      </c>
      <c r="P35" s="9">
        <f t="shared" si="5"/>
        <v>16.387406397580158</v>
      </c>
      <c r="Q35" s="12">
        <f t="shared" si="6"/>
        <v>1.6387406397580158</v>
      </c>
      <c r="R35" s="9">
        <f t="shared" si="7"/>
        <v>4.0532094166666672</v>
      </c>
      <c r="S35" s="13">
        <f t="shared" si="8"/>
        <v>0.40430692601758172</v>
      </c>
      <c r="T35" s="2">
        <f t="shared" si="9"/>
        <v>0.34</v>
      </c>
      <c r="U35" s="14">
        <f t="shared" si="10"/>
        <v>0.1374643548459778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0.1631143548459778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10.579281915279401</v>
      </c>
      <c r="E36" s="10">
        <f t="shared" si="18"/>
        <v>14.2324304294253</v>
      </c>
      <c r="F36" s="7" t="s">
        <v>83</v>
      </c>
      <c r="G36" s="1">
        <v>11</v>
      </c>
      <c r="H36" s="9">
        <f t="shared" si="0"/>
        <v>10.579281915279401</v>
      </c>
      <c r="I36" s="9">
        <f t="shared" si="1"/>
        <v>283.72928191527939</v>
      </c>
      <c r="J36" s="9">
        <f t="shared" si="2"/>
        <v>6.5832404553455112E-2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137.30836039402567</v>
      </c>
      <c r="O36" s="9">
        <f t="shared" si="19"/>
        <v>47.758849976878537</v>
      </c>
      <c r="P36" s="9">
        <f t="shared" si="5"/>
        <v>3.1440799326856381</v>
      </c>
      <c r="Q36" s="12">
        <f t="shared" si="6"/>
        <v>0.31440799326856383</v>
      </c>
      <c r="R36" s="9">
        <f t="shared" si="7"/>
        <v>4.0532094166666672</v>
      </c>
      <c r="S36" s="13">
        <f t="shared" si="8"/>
        <v>7.757013293606993E-2</v>
      </c>
      <c r="T36" s="2">
        <f t="shared" si="9"/>
        <v>0.34</v>
      </c>
      <c r="U36" s="14">
        <f t="shared" si="10"/>
        <v>2.6373845198263777E-2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3.9273845198263775E-2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6.2789891386096297</v>
      </c>
      <c r="E37" s="10">
        <f t="shared" si="18"/>
        <v>10.579281915279401</v>
      </c>
      <c r="F37" s="7" t="s">
        <v>85</v>
      </c>
      <c r="G37" s="1">
        <v>12</v>
      </c>
      <c r="H37" s="9">
        <f t="shared" si="0"/>
        <v>6.2789891386096297</v>
      </c>
      <c r="I37" s="9">
        <f t="shared" si="1"/>
        <v>279.42898913860961</v>
      </c>
      <c r="J37" s="9">
        <f t="shared" si="2"/>
        <v>3.8821935357167756E-2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85.146864210859562</v>
      </c>
      <c r="P37" s="9">
        <f t="shared" si="5"/>
        <v>3.3055660582595308</v>
      </c>
      <c r="Q37" s="12">
        <f t="shared" si="6"/>
        <v>0.33055660582595309</v>
      </c>
      <c r="R37" s="9">
        <f t="shared" si="7"/>
        <v>4.0532094166666672</v>
      </c>
      <c r="S37" s="13">
        <f t="shared" si="8"/>
        <v>8.1554287441136131E-2</v>
      </c>
      <c r="T37" s="2">
        <f t="shared" si="9"/>
        <v>0.34</v>
      </c>
      <c r="U37" s="14">
        <f t="shared" si="10"/>
        <v>2.7728457729986285E-2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4.0628457729986286E-2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3.2398557726247801</v>
      </c>
      <c r="E38" s="10">
        <f t="shared" si="18"/>
        <v>6.2789891386096297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2.7813910501935499</v>
      </c>
      <c r="E42" s="7"/>
      <c r="F42" s="7"/>
      <c r="G42" s="1">
        <v>1</v>
      </c>
      <c r="H42" s="9">
        <f t="shared" ref="H42:H53" si="20">E43</f>
        <v>2.7813910501935499</v>
      </c>
      <c r="I42" s="9">
        <f t="shared" ref="I42:I53" si="21">H42+273.15</f>
        <v>275.93139105019355</v>
      </c>
      <c r="J42" s="9">
        <f t="shared" ref="J42:J53" si="22">EXP(($C$15*(I42-$C$13))/($C$16*I42*$C$13))</f>
        <v>2.4960634817690047E-2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1.4690893629886699</v>
      </c>
      <c r="Q42" s="12">
        <f t="shared" ref="Q42:Q53" si="26">P42*$B$44</f>
        <v>0.35258144711728073</v>
      </c>
      <c r="R42" s="9">
        <f t="shared" ref="R42:R53" si="27">L42*$B$44</f>
        <v>14.125500000000001</v>
      </c>
      <c r="S42" s="13">
        <f t="shared" ref="S42:S53" si="28">Q42/R42</f>
        <v>2.4960634817690043E-2</v>
      </c>
      <c r="T42" s="2">
        <f t="shared" ref="T42:T53" si="29">$B$43/100</f>
        <v>0.43</v>
      </c>
      <c r="U42" s="14">
        <f t="shared" ref="U42:U53" si="30">S42*T42</f>
        <v>1.0733072971606718E-2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1.9153072971606719E-2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521800</v>
      </c>
      <c r="AU42" s="1">
        <f t="shared" ref="AU42:AU53" si="38">AT42*10000*AS42*0.67*AR42*AQ42</f>
        <v>2199645601.8288403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-1.43635602981581</v>
      </c>
      <c r="E43" s="10">
        <f t="shared" ref="E43:E54" si="40">D42</f>
        <v>2.7813910501935499</v>
      </c>
      <c r="F43" s="7" t="s">
        <v>83</v>
      </c>
      <c r="G43" s="1">
        <v>2</v>
      </c>
      <c r="H43" s="9">
        <f t="shared" si="20"/>
        <v>-1.43635602981581</v>
      </c>
      <c r="I43" s="9">
        <f t="shared" si="21"/>
        <v>271.71364397018419</v>
      </c>
      <c r="J43" s="9">
        <f t="shared" si="22"/>
        <v>1.4433447672353559E-2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116.24341063701134</v>
      </c>
      <c r="P43" s="9">
        <f t="shared" si="25"/>
        <v>1.6777931846852101</v>
      </c>
      <c r="Q43" s="12">
        <f t="shared" si="26"/>
        <v>0.40267036432445041</v>
      </c>
      <c r="R43" s="9">
        <f t="shared" si="27"/>
        <v>14.125500000000001</v>
      </c>
      <c r="S43" s="13">
        <f t="shared" si="28"/>
        <v>2.8506627328197261E-2</v>
      </c>
      <c r="T43" s="2">
        <f t="shared" si="29"/>
        <v>0.43</v>
      </c>
      <c r="U43" s="14">
        <f t="shared" si="30"/>
        <v>1.2257849751124822E-2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2.067784975112482E-2</v>
      </c>
      <c r="AR43" s="9">
        <f t="shared" si="35"/>
        <v>136.875</v>
      </c>
      <c r="AS43" s="1">
        <f t="shared" si="36"/>
        <v>0.24</v>
      </c>
      <c r="AT43" s="1">
        <f t="shared" si="37"/>
        <v>521800</v>
      </c>
      <c r="AU43" s="1">
        <f t="shared" si="38"/>
        <v>2374759461.7201381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2.85334916146582</v>
      </c>
      <c r="E44" s="10">
        <f t="shared" si="40"/>
        <v>-1.43635602981581</v>
      </c>
      <c r="F44" s="7" t="s">
        <v>83</v>
      </c>
      <c r="G44" s="1">
        <v>3</v>
      </c>
      <c r="H44" s="9">
        <f t="shared" si="20"/>
        <v>2.85334916146582</v>
      </c>
      <c r="I44" s="9">
        <f t="shared" si="21"/>
        <v>276.00334916146579</v>
      </c>
      <c r="J44" s="9">
        <f t="shared" si="22"/>
        <v>2.5191328092797331E-2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173.42186745232613</v>
      </c>
      <c r="P44" s="9">
        <f t="shared" si="25"/>
        <v>4.3687271614571586</v>
      </c>
      <c r="Q44" s="12">
        <f t="shared" si="26"/>
        <v>1.0484945187497181</v>
      </c>
      <c r="R44" s="9">
        <f t="shared" si="27"/>
        <v>14.125500000000001</v>
      </c>
      <c r="S44" s="13">
        <f t="shared" si="28"/>
        <v>7.4227072935451346E-2</v>
      </c>
      <c r="T44" s="2">
        <f t="shared" si="29"/>
        <v>0.43</v>
      </c>
      <c r="U44" s="14">
        <f t="shared" si="30"/>
        <v>3.1917641362244079E-2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4.0337641362244075E-2</v>
      </c>
      <c r="AR44" s="9">
        <f t="shared" si="35"/>
        <v>136.875</v>
      </c>
      <c r="AS44" s="1">
        <f t="shared" si="36"/>
        <v>0.24</v>
      </c>
      <c r="AT44" s="1">
        <f t="shared" si="37"/>
        <v>521800</v>
      </c>
      <c r="AU44" s="1">
        <f t="shared" si="38"/>
        <v>4632599455.0401382</v>
      </c>
    </row>
    <row r="45" spans="1:48" x14ac:dyDescent="0.15">
      <c r="C45" s="7">
        <v>3</v>
      </c>
      <c r="D45" s="7">
        <f t="shared" si="39"/>
        <v>5.6976874677082296</v>
      </c>
      <c r="E45" s="10">
        <f t="shared" si="40"/>
        <v>2.85334916146582</v>
      </c>
      <c r="F45" s="7" t="s">
        <v>83</v>
      </c>
      <c r="G45" s="1">
        <v>4</v>
      </c>
      <c r="H45" s="9">
        <f t="shared" si="20"/>
        <v>5.6976874677082296</v>
      </c>
      <c r="I45" s="9">
        <f t="shared" si="21"/>
        <v>278.84768746770823</v>
      </c>
      <c r="J45" s="9">
        <f t="shared" si="22"/>
        <v>3.6101879599158199E-2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227.90939029086894</v>
      </c>
      <c r="P45" s="9">
        <f t="shared" si="25"/>
        <v>8.2279573677985045</v>
      </c>
      <c r="Q45" s="12">
        <f t="shared" si="26"/>
        <v>1.974709768271641</v>
      </c>
      <c r="R45" s="9">
        <f t="shared" si="27"/>
        <v>14.125500000000001</v>
      </c>
      <c r="S45" s="13">
        <f t="shared" si="28"/>
        <v>0.13979751288603171</v>
      </c>
      <c r="T45" s="2">
        <f t="shared" si="29"/>
        <v>0.43</v>
      </c>
      <c r="U45" s="14">
        <f t="shared" si="30"/>
        <v>6.0112930540993634E-2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6.8532930540993645E-2</v>
      </c>
      <c r="AR45" s="9">
        <f t="shared" si="35"/>
        <v>136.875</v>
      </c>
      <c r="AS45" s="1">
        <f t="shared" si="36"/>
        <v>0.24</v>
      </c>
      <c r="AT45" s="1">
        <f t="shared" si="37"/>
        <v>521800</v>
      </c>
      <c r="AU45" s="1">
        <f t="shared" si="38"/>
        <v>7870703540.2837543</v>
      </c>
    </row>
    <row r="46" spans="1:48" x14ac:dyDescent="0.15">
      <c r="C46" s="7">
        <v>4</v>
      </c>
      <c r="D46" s="7">
        <f t="shared" si="39"/>
        <v>9.81350700725738</v>
      </c>
      <c r="E46" s="10">
        <f t="shared" si="40"/>
        <v>5.6976874677082296</v>
      </c>
      <c r="F46" s="7" t="s">
        <v>83</v>
      </c>
      <c r="G46" s="1">
        <v>5</v>
      </c>
      <c r="H46" s="9">
        <f t="shared" si="20"/>
        <v>9.81350700725738</v>
      </c>
      <c r="I46" s="9">
        <f t="shared" si="21"/>
        <v>282.96350700725736</v>
      </c>
      <c r="J46" s="9">
        <f t="shared" si="22"/>
        <v>5.9993769792145393E-2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208.69736127691692</v>
      </c>
      <c r="O46" s="9">
        <f t="shared" si="41"/>
        <v>69.840321646153484</v>
      </c>
      <c r="P46" s="9">
        <f t="shared" si="25"/>
        <v>4.1899841790487207</v>
      </c>
      <c r="Q46" s="12">
        <f t="shared" si="26"/>
        <v>1.0055962029716929</v>
      </c>
      <c r="R46" s="9">
        <f t="shared" si="27"/>
        <v>14.125500000000001</v>
      </c>
      <c r="S46" s="13">
        <f t="shared" si="28"/>
        <v>7.119013153316292E-2</v>
      </c>
      <c r="T46" s="2">
        <f t="shared" si="29"/>
        <v>0.43</v>
      </c>
      <c r="U46" s="14">
        <f t="shared" si="30"/>
        <v>3.0611756559260055E-2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3.9031756559260056E-2</v>
      </c>
      <c r="AR46" s="9">
        <f t="shared" si="35"/>
        <v>136.875</v>
      </c>
      <c r="AS46" s="1">
        <f t="shared" si="36"/>
        <v>0.24</v>
      </c>
      <c r="AT46" s="1">
        <f t="shared" si="37"/>
        <v>521800</v>
      </c>
      <c r="AU46" s="1">
        <f t="shared" si="38"/>
        <v>4482624369.1812162</v>
      </c>
    </row>
    <row r="47" spans="1:48" x14ac:dyDescent="0.15">
      <c r="C47" s="7">
        <v>5</v>
      </c>
      <c r="D47" s="7">
        <f t="shared" si="39"/>
        <v>12.355999020956901</v>
      </c>
      <c r="E47" s="10">
        <f t="shared" si="40"/>
        <v>9.81350700725738</v>
      </c>
      <c r="F47" s="7" t="s">
        <v>85</v>
      </c>
      <c r="G47" s="1">
        <v>6</v>
      </c>
      <c r="H47" s="9">
        <f t="shared" si="20"/>
        <v>12.355999020956901</v>
      </c>
      <c r="I47" s="9">
        <f t="shared" si="21"/>
        <v>285.50599902095689</v>
      </c>
      <c r="J47" s="9">
        <f t="shared" si="22"/>
        <v>8.1505426472543691E-2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124.50658746710475</v>
      </c>
      <c r="P47" s="9">
        <f t="shared" si="25"/>
        <v>10.147962510147437</v>
      </c>
      <c r="Q47" s="12">
        <f t="shared" si="26"/>
        <v>2.4355110024353848</v>
      </c>
      <c r="R47" s="9">
        <f t="shared" si="27"/>
        <v>14.125500000000001</v>
      </c>
      <c r="S47" s="13">
        <f t="shared" si="28"/>
        <v>0.17241945435102365</v>
      </c>
      <c r="T47" s="2">
        <f t="shared" si="29"/>
        <v>0.43</v>
      </c>
      <c r="U47" s="14">
        <f t="shared" si="30"/>
        <v>7.4140365370940167E-2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8.2560365370940178E-2</v>
      </c>
      <c r="AR47" s="9">
        <f t="shared" si="35"/>
        <v>136.875</v>
      </c>
      <c r="AS47" s="1">
        <f t="shared" si="36"/>
        <v>0.24</v>
      </c>
      <c r="AT47" s="1">
        <f t="shared" si="37"/>
        <v>521800</v>
      </c>
      <c r="AU47" s="1">
        <f t="shared" si="38"/>
        <v>9481692302.9942513</v>
      </c>
    </row>
    <row r="48" spans="1:48" x14ac:dyDescent="0.15">
      <c r="C48" s="7">
        <v>6</v>
      </c>
      <c r="D48" s="7">
        <f t="shared" si="39"/>
        <v>21.6049183172304</v>
      </c>
      <c r="E48" s="10">
        <f t="shared" si="40"/>
        <v>12.355999020956901</v>
      </c>
      <c r="F48" s="7" t="s">
        <v>83</v>
      </c>
      <c r="G48" s="1">
        <v>7</v>
      </c>
      <c r="H48" s="9">
        <f t="shared" si="20"/>
        <v>21.6049183172304</v>
      </c>
      <c r="I48" s="9">
        <f t="shared" si="21"/>
        <v>294.75491831723036</v>
      </c>
      <c r="J48" s="9">
        <f t="shared" si="22"/>
        <v>0.23764657973926348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173.21487495695732</v>
      </c>
      <c r="P48" s="9">
        <f t="shared" si="25"/>
        <v>41.163922593485111</v>
      </c>
      <c r="Q48" s="12">
        <f t="shared" si="26"/>
        <v>9.8793414224364255</v>
      </c>
      <c r="R48" s="9">
        <f t="shared" si="27"/>
        <v>14.125500000000001</v>
      </c>
      <c r="S48" s="13">
        <f t="shared" si="28"/>
        <v>0.69939764414968852</v>
      </c>
      <c r="T48" s="2">
        <f t="shared" si="29"/>
        <v>0.43</v>
      </c>
      <c r="U48" s="14">
        <f t="shared" si="30"/>
        <v>0.30074098698436608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0.31634098698436608</v>
      </c>
      <c r="AR48" s="9">
        <f t="shared" si="35"/>
        <v>136.875</v>
      </c>
      <c r="AS48" s="1">
        <f t="shared" si="36"/>
        <v>0.24</v>
      </c>
      <c r="AT48" s="1">
        <f t="shared" si="37"/>
        <v>521800</v>
      </c>
      <c r="AU48" s="1">
        <f t="shared" si="38"/>
        <v>36330361280.923088</v>
      </c>
    </row>
    <row r="49" spans="1:48" x14ac:dyDescent="0.15">
      <c r="C49" s="7">
        <v>7</v>
      </c>
      <c r="D49" s="7">
        <f t="shared" si="39"/>
        <v>18.5760326104526</v>
      </c>
      <c r="E49" s="10">
        <f t="shared" si="40"/>
        <v>21.6049183172304</v>
      </c>
      <c r="F49" s="7" t="s">
        <v>83</v>
      </c>
      <c r="G49" s="1">
        <v>8</v>
      </c>
      <c r="H49" s="9">
        <f t="shared" si="20"/>
        <v>18.5760326104526</v>
      </c>
      <c r="I49" s="9">
        <f t="shared" si="21"/>
        <v>291.72603261045259</v>
      </c>
      <c r="J49" s="9">
        <f t="shared" si="22"/>
        <v>0.168647318046734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190.90720236347221</v>
      </c>
      <c r="P49" s="9">
        <f t="shared" si="25"/>
        <v>32.195987674404705</v>
      </c>
      <c r="Q49" s="12">
        <f t="shared" si="26"/>
        <v>7.7270370418571286</v>
      </c>
      <c r="R49" s="9">
        <f t="shared" si="27"/>
        <v>14.125500000000001</v>
      </c>
      <c r="S49" s="13">
        <f t="shared" si="28"/>
        <v>0.54702750641443687</v>
      </c>
      <c r="T49" s="2">
        <f t="shared" si="29"/>
        <v>0.43</v>
      </c>
      <c r="U49" s="14">
        <f t="shared" si="30"/>
        <v>0.23522182775820785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0.25082182775820783</v>
      </c>
      <c r="AR49" s="9">
        <f t="shared" si="35"/>
        <v>136.875</v>
      </c>
      <c r="AS49" s="1">
        <f t="shared" si="36"/>
        <v>0.24</v>
      </c>
      <c r="AT49" s="1">
        <f t="shared" si="37"/>
        <v>521800</v>
      </c>
      <c r="AU49" s="1">
        <f t="shared" si="38"/>
        <v>28805776028.155029</v>
      </c>
    </row>
    <row r="50" spans="1:48" x14ac:dyDescent="0.15">
      <c r="C50" s="7">
        <v>8</v>
      </c>
      <c r="D50" s="7">
        <f t="shared" si="39"/>
        <v>19.917712559142501</v>
      </c>
      <c r="E50" s="10">
        <f t="shared" si="40"/>
        <v>18.5760326104526</v>
      </c>
      <c r="F50" s="7" t="s">
        <v>83</v>
      </c>
      <c r="G50" s="1">
        <v>9</v>
      </c>
      <c r="H50" s="9">
        <f t="shared" si="20"/>
        <v>19.917712559142501</v>
      </c>
      <c r="I50" s="9">
        <f t="shared" si="21"/>
        <v>293.06771255914248</v>
      </c>
      <c r="J50" s="9">
        <f t="shared" si="22"/>
        <v>0.19648950462464695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217.56746468906749</v>
      </c>
      <c r="P50" s="9">
        <f t="shared" si="25"/>
        <v>42.749723359195237</v>
      </c>
      <c r="Q50" s="12">
        <f t="shared" si="26"/>
        <v>10.259933606206856</v>
      </c>
      <c r="R50" s="9">
        <f t="shared" si="27"/>
        <v>14.125500000000001</v>
      </c>
      <c r="S50" s="13">
        <f t="shared" si="28"/>
        <v>0.72634126977500657</v>
      </c>
      <c r="T50" s="2">
        <f t="shared" si="29"/>
        <v>0.43</v>
      </c>
      <c r="U50" s="14">
        <f t="shared" si="30"/>
        <v>0.31232674600325283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0.32792674600325283</v>
      </c>
      <c r="AR50" s="9">
        <f t="shared" si="35"/>
        <v>136.875</v>
      </c>
      <c r="AS50" s="1">
        <f t="shared" si="36"/>
        <v>0.24</v>
      </c>
      <c r="AT50" s="1">
        <f t="shared" si="37"/>
        <v>521800</v>
      </c>
      <c r="AU50" s="1">
        <f t="shared" si="38"/>
        <v>37660934390.915543</v>
      </c>
    </row>
    <row r="51" spans="1:48" x14ac:dyDescent="0.15">
      <c r="C51" s="7">
        <v>9</v>
      </c>
      <c r="D51" s="7">
        <f t="shared" si="39"/>
        <v>14.2324304294253</v>
      </c>
      <c r="E51" s="10">
        <f t="shared" si="40"/>
        <v>19.917712559142501</v>
      </c>
      <c r="F51" s="7" t="s">
        <v>83</v>
      </c>
      <c r="G51" s="1">
        <v>10</v>
      </c>
      <c r="H51" s="9">
        <f t="shared" si="20"/>
        <v>14.2324304294253</v>
      </c>
      <c r="I51" s="9">
        <f t="shared" si="21"/>
        <v>287.38243042942526</v>
      </c>
      <c r="J51" s="9">
        <f t="shared" si="22"/>
        <v>0.1018341381468939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233.67399132987225</v>
      </c>
      <c r="P51" s="9">
        <f t="shared" si="25"/>
        <v>23.795989514422299</v>
      </c>
      <c r="Q51" s="12">
        <f t="shared" si="26"/>
        <v>5.711037483461352</v>
      </c>
      <c r="R51" s="9">
        <f t="shared" si="27"/>
        <v>14.125500000000001</v>
      </c>
      <c r="S51" s="13">
        <f t="shared" si="28"/>
        <v>0.40430692601758178</v>
      </c>
      <c r="T51" s="2">
        <f t="shared" si="29"/>
        <v>0.43</v>
      </c>
      <c r="U51" s="14">
        <f t="shared" si="30"/>
        <v>0.17385197818756015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0.18945197818756015</v>
      </c>
      <c r="AR51" s="9">
        <f t="shared" si="35"/>
        <v>136.875</v>
      </c>
      <c r="AS51" s="1">
        <f t="shared" si="36"/>
        <v>0.24</v>
      </c>
      <c r="AT51" s="1">
        <f t="shared" si="37"/>
        <v>521800</v>
      </c>
      <c r="AU51" s="1">
        <f t="shared" si="38"/>
        <v>21757720612.029892</v>
      </c>
    </row>
    <row r="52" spans="1:48" x14ac:dyDescent="0.15">
      <c r="C52" s="7">
        <v>10</v>
      </c>
      <c r="D52" s="7">
        <f t="shared" si="39"/>
        <v>10.579281915279401</v>
      </c>
      <c r="E52" s="10">
        <f t="shared" si="40"/>
        <v>14.2324304294253</v>
      </c>
      <c r="F52" s="7" t="s">
        <v>83</v>
      </c>
      <c r="G52" s="1">
        <v>11</v>
      </c>
      <c r="H52" s="9">
        <f t="shared" si="20"/>
        <v>10.579281915279401</v>
      </c>
      <c r="I52" s="9">
        <f t="shared" si="21"/>
        <v>283.72928191527939</v>
      </c>
      <c r="J52" s="9">
        <f t="shared" si="22"/>
        <v>6.5832404553455112E-2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199.38410172467746</v>
      </c>
      <c r="O52" s="9">
        <f t="shared" si="41"/>
        <v>69.350150090772502</v>
      </c>
      <c r="P52" s="9">
        <f t="shared" si="25"/>
        <v>4.5654871366185672</v>
      </c>
      <c r="Q52" s="12">
        <f t="shared" si="26"/>
        <v>1.0957169127884561</v>
      </c>
      <c r="R52" s="9">
        <f t="shared" si="27"/>
        <v>14.125500000000001</v>
      </c>
      <c r="S52" s="13">
        <f t="shared" si="28"/>
        <v>7.7570132936069944E-2</v>
      </c>
      <c r="T52" s="2">
        <f t="shared" si="29"/>
        <v>0.43</v>
      </c>
      <c r="U52" s="14">
        <f t="shared" si="30"/>
        <v>3.3355157162510078E-2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4.1775157162510075E-2</v>
      </c>
      <c r="AR52" s="9">
        <f t="shared" si="35"/>
        <v>136.875</v>
      </c>
      <c r="AS52" s="1">
        <f t="shared" si="36"/>
        <v>0.24</v>
      </c>
      <c r="AT52" s="1">
        <f t="shared" si="37"/>
        <v>521800</v>
      </c>
      <c r="AU52" s="1">
        <f t="shared" si="38"/>
        <v>4797691777.9432096</v>
      </c>
    </row>
    <row r="53" spans="1:48" x14ac:dyDescent="0.15">
      <c r="C53" s="7">
        <v>11</v>
      </c>
      <c r="D53" s="7">
        <f t="shared" si="39"/>
        <v>6.2789891386096297</v>
      </c>
      <c r="E53" s="10">
        <f t="shared" si="40"/>
        <v>10.579281915279401</v>
      </c>
      <c r="F53" s="7" t="s">
        <v>85</v>
      </c>
      <c r="G53" s="1">
        <v>12</v>
      </c>
      <c r="H53" s="9">
        <f t="shared" si="20"/>
        <v>6.2789891386096297</v>
      </c>
      <c r="I53" s="9">
        <f t="shared" si="21"/>
        <v>279.42898913860961</v>
      </c>
      <c r="J53" s="9">
        <f t="shared" si="22"/>
        <v>3.8821935357167756E-2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123.64091295415392</v>
      </c>
      <c r="P53" s="9">
        <f t="shared" si="25"/>
        <v>4.7999795302073691</v>
      </c>
      <c r="Q53" s="12">
        <f t="shared" si="26"/>
        <v>1.1519950872497686</v>
      </c>
      <c r="R53" s="9">
        <f t="shared" si="27"/>
        <v>14.125500000000001</v>
      </c>
      <c r="S53" s="13">
        <f t="shared" si="28"/>
        <v>8.1554287441136145E-2</v>
      </c>
      <c r="T53" s="2">
        <f t="shared" si="29"/>
        <v>0.43</v>
      </c>
      <c r="U53" s="14">
        <f t="shared" si="30"/>
        <v>3.5068343599688544E-2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4.3488343599688541E-2</v>
      </c>
      <c r="AR53" s="9">
        <f t="shared" si="35"/>
        <v>136.875</v>
      </c>
      <c r="AS53" s="1">
        <f t="shared" si="36"/>
        <v>0.24</v>
      </c>
      <c r="AT53" s="1">
        <f t="shared" si="37"/>
        <v>521800</v>
      </c>
      <c r="AU53" s="1">
        <f t="shared" si="38"/>
        <v>4994443652.5504255</v>
      </c>
      <c r="AV53" s="1">
        <f>SUM(AU42:AU53)</f>
        <v>165388952473.56552</v>
      </c>
    </row>
    <row r="54" spans="1:48" x14ac:dyDescent="0.15">
      <c r="C54" s="7">
        <v>12</v>
      </c>
      <c r="D54" s="7">
        <f t="shared" si="39"/>
        <v>3.2398557726247801</v>
      </c>
      <c r="E54" s="10">
        <f t="shared" si="40"/>
        <v>6.2789891386096297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2.7813910501935499</v>
      </c>
      <c r="E58" s="7"/>
      <c r="F58" s="7"/>
      <c r="G58" s="1">
        <v>1</v>
      </c>
      <c r="H58" s="9">
        <f t="shared" ref="H58:H69" si="42">E59</f>
        <v>2.7813910501935499</v>
      </c>
      <c r="I58" s="9">
        <f t="shared" ref="I58:I69" si="43">H58+273.15</f>
        <v>275.93139105019355</v>
      </c>
      <c r="J58" s="9">
        <f t="shared" ref="J58:J69" si="44">EXP(($C$15*(I58-$C$13))/($C$16*I58*$C$13))</f>
        <v>2.4960634817690047E-2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2.4902393336448769E-3</v>
      </c>
      <c r="Q58" s="12">
        <f t="shared" ref="Q58:Q69" si="48">P58*$B$60</f>
        <v>4.7314547339252663E-4</v>
      </c>
      <c r="R58" s="9">
        <f t="shared" ref="R58:R69" si="49">L58*$B$60</f>
        <v>1.8955666666666669E-2</v>
      </c>
      <c r="S58" s="13">
        <f t="shared" ref="S58:S69" si="50">Q58/R58</f>
        <v>2.4960634817690043E-2</v>
      </c>
      <c r="T58" s="2">
        <f t="shared" ref="T58:T69" si="51">$B$59/100</f>
        <v>0.01</v>
      </c>
      <c r="U58" s="14">
        <f t="shared" ref="U58:U69" si="52">S58*T58</f>
        <v>2.4960634817690043E-4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1.22496063481769E-2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22378.333333333332</v>
      </c>
      <c r="AU58" s="1">
        <f t="shared" ref="AU58:AU69" si="59">AT58*10000*AS58*0.67*AR58*AQ58</f>
        <v>3481478.6545621958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-1.43635602981581</v>
      </c>
      <c r="E59" s="10">
        <f t="shared" ref="E59:E70" si="61">D58</f>
        <v>2.7813910501935499</v>
      </c>
      <c r="F59" s="7" t="s">
        <v>83</v>
      </c>
      <c r="G59" s="1">
        <v>2</v>
      </c>
      <c r="H59" s="9">
        <f t="shared" si="42"/>
        <v>-1.43635602981581</v>
      </c>
      <c r="I59" s="9">
        <f t="shared" si="43"/>
        <v>271.71364397018419</v>
      </c>
      <c r="J59" s="9">
        <f t="shared" si="44"/>
        <v>1.4433447672353559E-2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0.19704309399968847</v>
      </c>
      <c r="P59" s="9">
        <f t="shared" si="47"/>
        <v>2.844011186443147E-3</v>
      </c>
      <c r="Q59" s="12">
        <f t="shared" si="48"/>
        <v>5.403621254241979E-4</v>
      </c>
      <c r="R59" s="9">
        <f t="shared" si="49"/>
        <v>1.8955666666666669E-2</v>
      </c>
      <c r="S59" s="13">
        <f t="shared" si="50"/>
        <v>2.8506627328197257E-2</v>
      </c>
      <c r="T59" s="2">
        <f t="shared" si="51"/>
        <v>0.01</v>
      </c>
      <c r="U59" s="14">
        <f t="shared" si="52"/>
        <v>2.8506627328197257E-4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1.2285066273281972E-2</v>
      </c>
      <c r="AR59" s="9">
        <f t="shared" si="56"/>
        <v>9.9766666666666666</v>
      </c>
      <c r="AS59" s="1">
        <f t="shared" si="57"/>
        <v>0.19</v>
      </c>
      <c r="AT59" s="1">
        <f t="shared" si="58"/>
        <v>22378.333333333332</v>
      </c>
      <c r="AU59" s="1">
        <f t="shared" si="59"/>
        <v>3491556.7720817891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2.85334916146582</v>
      </c>
      <c r="E60" s="10">
        <f t="shared" si="61"/>
        <v>-1.43635602981581</v>
      </c>
      <c r="F60" s="7" t="s">
        <v>83</v>
      </c>
      <c r="G60" s="1">
        <v>3</v>
      </c>
      <c r="H60" s="9">
        <f t="shared" si="42"/>
        <v>2.85334916146582</v>
      </c>
      <c r="I60" s="9">
        <f t="shared" si="43"/>
        <v>276.00334916146579</v>
      </c>
      <c r="J60" s="9">
        <f t="shared" si="44"/>
        <v>2.5191328092797331E-2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0.29396574947991194</v>
      </c>
      <c r="P60" s="9">
        <f t="shared" si="47"/>
        <v>7.4053876431935282E-3</v>
      </c>
      <c r="Q60" s="12">
        <f t="shared" si="48"/>
        <v>1.4070236522067704E-3</v>
      </c>
      <c r="R60" s="9">
        <f t="shared" si="49"/>
        <v>1.8955666666666669E-2</v>
      </c>
      <c r="S60" s="13">
        <f t="shared" si="50"/>
        <v>7.4227072935451333E-2</v>
      </c>
      <c r="T60" s="2">
        <f t="shared" si="51"/>
        <v>0.01</v>
      </c>
      <c r="U60" s="14">
        <f t="shared" si="52"/>
        <v>7.4227072935451337E-4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1.2742270729354514E-2</v>
      </c>
      <c r="AR60" s="9">
        <f t="shared" si="56"/>
        <v>9.9766666666666666</v>
      </c>
      <c r="AS60" s="1">
        <f t="shared" si="57"/>
        <v>0.19</v>
      </c>
      <c r="AT60" s="1">
        <f t="shared" si="58"/>
        <v>22378.333333333332</v>
      </c>
      <c r="AU60" s="1">
        <f t="shared" si="59"/>
        <v>3621499.5236563468</v>
      </c>
    </row>
    <row r="61" spans="1:48" x14ac:dyDescent="0.15">
      <c r="C61" s="7">
        <v>3</v>
      </c>
      <c r="D61" s="7">
        <f t="shared" si="60"/>
        <v>5.6976874677082296</v>
      </c>
      <c r="E61" s="10">
        <f t="shared" si="61"/>
        <v>2.85334916146582</v>
      </c>
      <c r="F61" s="7" t="s">
        <v>83</v>
      </c>
      <c r="G61" s="1">
        <v>4</v>
      </c>
      <c r="H61" s="9">
        <f t="shared" si="42"/>
        <v>5.6976874677082296</v>
      </c>
      <c r="I61" s="9">
        <f t="shared" si="43"/>
        <v>278.84768746770823</v>
      </c>
      <c r="J61" s="9">
        <f t="shared" si="44"/>
        <v>3.6101879599158199E-2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0.38632702850338507</v>
      </c>
      <c r="P61" s="9">
        <f t="shared" si="47"/>
        <v>1.3947131868929765E-2</v>
      </c>
      <c r="Q61" s="12">
        <f t="shared" si="48"/>
        <v>2.6499550550966554E-3</v>
      </c>
      <c r="R61" s="9">
        <f t="shared" si="49"/>
        <v>1.8955666666666669E-2</v>
      </c>
      <c r="S61" s="13">
        <f t="shared" si="50"/>
        <v>0.13979751288603171</v>
      </c>
      <c r="T61" s="2">
        <f t="shared" si="51"/>
        <v>0.01</v>
      </c>
      <c r="U61" s="14">
        <f t="shared" si="52"/>
        <v>1.397975128860317E-3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1.3397975128860318E-2</v>
      </c>
      <c r="AR61" s="9">
        <f t="shared" si="56"/>
        <v>9.9766666666666666</v>
      </c>
      <c r="AS61" s="1">
        <f t="shared" si="57"/>
        <v>0.19</v>
      </c>
      <c r="AT61" s="1">
        <f t="shared" si="58"/>
        <v>22378.333333333332</v>
      </c>
      <c r="AU61" s="1">
        <f t="shared" si="59"/>
        <v>3807858.2363934075</v>
      </c>
    </row>
    <row r="62" spans="1:48" x14ac:dyDescent="0.15">
      <c r="C62" s="7">
        <v>4</v>
      </c>
      <c r="D62" s="7">
        <f t="shared" si="60"/>
        <v>9.81350700725738</v>
      </c>
      <c r="E62" s="10">
        <f t="shared" si="61"/>
        <v>5.6976874677082296</v>
      </c>
      <c r="F62" s="7" t="s">
        <v>83</v>
      </c>
      <c r="G62" s="1">
        <v>5</v>
      </c>
      <c r="H62" s="9">
        <f t="shared" si="42"/>
        <v>9.81350700725738</v>
      </c>
      <c r="I62" s="9">
        <f t="shared" si="43"/>
        <v>282.96350700725736</v>
      </c>
      <c r="J62" s="9">
        <f t="shared" si="44"/>
        <v>5.9993769792145393E-2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0.35376090180273251</v>
      </c>
      <c r="O62" s="9">
        <f t="shared" si="62"/>
        <v>0.11838566149838947</v>
      </c>
      <c r="P62" s="9">
        <f t="shared" si="47"/>
        <v>7.1024021226252284E-3</v>
      </c>
      <c r="Q62" s="12">
        <f t="shared" si="48"/>
        <v>1.3494564032987934E-3</v>
      </c>
      <c r="R62" s="9">
        <f t="shared" si="49"/>
        <v>1.8955666666666669E-2</v>
      </c>
      <c r="S62" s="13">
        <f t="shared" si="50"/>
        <v>7.119013153316299E-2</v>
      </c>
      <c r="T62" s="2">
        <f t="shared" si="51"/>
        <v>0.01</v>
      </c>
      <c r="U62" s="14">
        <f t="shared" si="52"/>
        <v>7.1190131533162987E-4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1.271190131533163E-2</v>
      </c>
      <c r="AR62" s="9">
        <f t="shared" si="56"/>
        <v>9.9766666666666666</v>
      </c>
      <c r="AS62" s="1">
        <f t="shared" si="57"/>
        <v>0.19</v>
      </c>
      <c r="AT62" s="1">
        <f t="shared" si="58"/>
        <v>22378.333333333332</v>
      </c>
      <c r="AU62" s="1">
        <f t="shared" si="59"/>
        <v>3612868.1877858704</v>
      </c>
    </row>
    <row r="63" spans="1:48" x14ac:dyDescent="0.15">
      <c r="C63" s="7">
        <v>5</v>
      </c>
      <c r="D63" s="7">
        <f t="shared" si="60"/>
        <v>12.355999020956901</v>
      </c>
      <c r="E63" s="10">
        <f t="shared" si="61"/>
        <v>9.81350700725738</v>
      </c>
      <c r="F63" s="7" t="s">
        <v>85</v>
      </c>
      <c r="G63" s="1">
        <v>6</v>
      </c>
      <c r="H63" s="9">
        <f t="shared" si="42"/>
        <v>12.355999020956901</v>
      </c>
      <c r="I63" s="9">
        <f t="shared" si="43"/>
        <v>285.50599902095689</v>
      </c>
      <c r="J63" s="9">
        <f t="shared" si="44"/>
        <v>8.1505426472543691E-2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0.21104992604243092</v>
      </c>
      <c r="P63" s="9">
        <f t="shared" si="47"/>
        <v>1.7201714229087138E-2</v>
      </c>
      <c r="Q63" s="12">
        <f t="shared" si="48"/>
        <v>3.2683257035265563E-3</v>
      </c>
      <c r="R63" s="9">
        <f t="shared" si="49"/>
        <v>1.8955666666666669E-2</v>
      </c>
      <c r="S63" s="13">
        <f t="shared" si="50"/>
        <v>0.17241945435102374</v>
      </c>
      <c r="T63" s="2">
        <f t="shared" si="51"/>
        <v>0.01</v>
      </c>
      <c r="U63" s="14">
        <f t="shared" si="52"/>
        <v>1.7241945435102373E-3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1.3724194543510237E-2</v>
      </c>
      <c r="AR63" s="9">
        <f t="shared" si="56"/>
        <v>9.9766666666666666</v>
      </c>
      <c r="AS63" s="1">
        <f t="shared" si="57"/>
        <v>0.19</v>
      </c>
      <c r="AT63" s="1">
        <f t="shared" si="58"/>
        <v>22378.333333333332</v>
      </c>
      <c r="AU63" s="1">
        <f t="shared" si="59"/>
        <v>3900573.5365039697</v>
      </c>
    </row>
    <row r="64" spans="1:48" x14ac:dyDescent="0.15">
      <c r="C64" s="7">
        <v>6</v>
      </c>
      <c r="D64" s="7">
        <f t="shared" si="60"/>
        <v>21.6049183172304</v>
      </c>
      <c r="E64" s="10">
        <f t="shared" si="61"/>
        <v>12.355999020956901</v>
      </c>
      <c r="F64" s="7" t="s">
        <v>83</v>
      </c>
      <c r="G64" s="1">
        <v>7</v>
      </c>
      <c r="H64" s="9">
        <f t="shared" si="42"/>
        <v>21.6049183172304</v>
      </c>
      <c r="I64" s="9">
        <f t="shared" si="43"/>
        <v>294.75491831723036</v>
      </c>
      <c r="J64" s="9">
        <f t="shared" si="44"/>
        <v>0.23764657973926348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0.29361487848001044</v>
      </c>
      <c r="P64" s="9">
        <f t="shared" si="47"/>
        <v>6.9776571631333953E-2</v>
      </c>
      <c r="Q64" s="12">
        <f t="shared" si="48"/>
        <v>1.3257548609953452E-2</v>
      </c>
      <c r="R64" s="9">
        <f t="shared" si="49"/>
        <v>1.8955666666666669E-2</v>
      </c>
      <c r="S64" s="13">
        <f t="shared" si="50"/>
        <v>0.69939764414968875</v>
      </c>
      <c r="T64" s="2">
        <f t="shared" si="51"/>
        <v>0.01</v>
      </c>
      <c r="U64" s="14">
        <f t="shared" si="52"/>
        <v>6.9939764414968875E-3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2.7093976441496886E-2</v>
      </c>
      <c r="AR64" s="9">
        <f t="shared" si="56"/>
        <v>9.9766666666666666</v>
      </c>
      <c r="AS64" s="1">
        <f t="shared" si="57"/>
        <v>0.19</v>
      </c>
      <c r="AT64" s="1">
        <f t="shared" si="58"/>
        <v>22378.333333333332</v>
      </c>
      <c r="AU64" s="1">
        <f t="shared" si="59"/>
        <v>7700418.9332436007</v>
      </c>
    </row>
    <row r="65" spans="1:48" x14ac:dyDescent="0.15">
      <c r="C65" s="7">
        <v>7</v>
      </c>
      <c r="D65" s="7">
        <f t="shared" si="60"/>
        <v>18.5760326104526</v>
      </c>
      <c r="E65" s="10">
        <f t="shared" si="61"/>
        <v>21.6049183172304</v>
      </c>
      <c r="F65" s="7" t="s">
        <v>83</v>
      </c>
      <c r="G65" s="1">
        <v>8</v>
      </c>
      <c r="H65" s="9">
        <f t="shared" si="42"/>
        <v>18.5760326104526</v>
      </c>
      <c r="I65" s="9">
        <f t="shared" si="43"/>
        <v>291.72603261045259</v>
      </c>
      <c r="J65" s="9">
        <f t="shared" si="44"/>
        <v>0.168647318046734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0.32360497351534318</v>
      </c>
      <c r="P65" s="9">
        <f t="shared" si="47"/>
        <v>5.4575110889947015E-2</v>
      </c>
      <c r="Q65" s="12">
        <f t="shared" si="48"/>
        <v>1.0369271069089933E-2</v>
      </c>
      <c r="R65" s="9">
        <f t="shared" si="49"/>
        <v>1.8955666666666669E-2</v>
      </c>
      <c r="S65" s="13">
        <f t="shared" si="50"/>
        <v>0.54702750641443709</v>
      </c>
      <c r="T65" s="2">
        <f t="shared" si="51"/>
        <v>0.01</v>
      </c>
      <c r="U65" s="14">
        <f t="shared" si="52"/>
        <v>5.4702750641443714E-3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2.557027506414437E-2</v>
      </c>
      <c r="AR65" s="9">
        <f t="shared" si="56"/>
        <v>9.9766666666666666</v>
      </c>
      <c r="AS65" s="1">
        <f t="shared" si="57"/>
        <v>0.19</v>
      </c>
      <c r="AT65" s="1">
        <f t="shared" si="58"/>
        <v>22378.333333333332</v>
      </c>
      <c r="AU65" s="1">
        <f t="shared" si="59"/>
        <v>7267365.5215338198</v>
      </c>
    </row>
    <row r="66" spans="1:48" x14ac:dyDescent="0.15">
      <c r="C66" s="7">
        <v>8</v>
      </c>
      <c r="D66" s="7">
        <f t="shared" si="60"/>
        <v>19.917712559142501</v>
      </c>
      <c r="E66" s="10">
        <f t="shared" si="61"/>
        <v>18.5760326104526</v>
      </c>
      <c r="F66" s="7" t="s">
        <v>83</v>
      </c>
      <c r="G66" s="1">
        <v>9</v>
      </c>
      <c r="H66" s="9">
        <f t="shared" si="42"/>
        <v>19.917712559142501</v>
      </c>
      <c r="I66" s="9">
        <f t="shared" si="43"/>
        <v>293.06771255914248</v>
      </c>
      <c r="J66" s="9">
        <f t="shared" si="44"/>
        <v>0.19648950462464695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0.36879652929206286</v>
      </c>
      <c r="P66" s="9">
        <f t="shared" si="47"/>
        <v>7.2464647347886532E-2</v>
      </c>
      <c r="Q66" s="12">
        <f t="shared" si="48"/>
        <v>1.3768282996098441E-2</v>
      </c>
      <c r="R66" s="9">
        <f t="shared" si="49"/>
        <v>1.8955666666666669E-2</v>
      </c>
      <c r="S66" s="13">
        <f t="shared" si="50"/>
        <v>0.7263412697750069</v>
      </c>
      <c r="T66" s="2">
        <f t="shared" si="51"/>
        <v>0.01</v>
      </c>
      <c r="U66" s="14">
        <f t="shared" si="52"/>
        <v>7.263412697750069E-3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2.736341269775007E-2</v>
      </c>
      <c r="AR66" s="9">
        <f t="shared" si="56"/>
        <v>9.9766666666666666</v>
      </c>
      <c r="AS66" s="1">
        <f t="shared" si="57"/>
        <v>0.19</v>
      </c>
      <c r="AT66" s="1">
        <f t="shared" si="58"/>
        <v>22378.333333333332</v>
      </c>
      <c r="AU66" s="1">
        <f t="shared" si="59"/>
        <v>7776995.8083078526</v>
      </c>
    </row>
    <row r="67" spans="1:48" x14ac:dyDescent="0.15">
      <c r="C67" s="7">
        <v>9</v>
      </c>
      <c r="D67" s="7">
        <f t="shared" si="60"/>
        <v>14.2324304294253</v>
      </c>
      <c r="E67" s="10">
        <f t="shared" si="61"/>
        <v>19.917712559142501</v>
      </c>
      <c r="F67" s="7" t="s">
        <v>83</v>
      </c>
      <c r="G67" s="1">
        <v>10</v>
      </c>
      <c r="H67" s="9">
        <f t="shared" si="42"/>
        <v>14.2324304294253</v>
      </c>
      <c r="I67" s="9">
        <f t="shared" si="43"/>
        <v>287.38243042942526</v>
      </c>
      <c r="J67" s="9">
        <f t="shared" si="44"/>
        <v>0.1018341381468939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0.39609854861084298</v>
      </c>
      <c r="P67" s="9">
        <f t="shared" si="47"/>
        <v>4.0336354319020752E-2</v>
      </c>
      <c r="Q67" s="12">
        <f t="shared" si="48"/>
        <v>7.6639073206139427E-3</v>
      </c>
      <c r="R67" s="9">
        <f t="shared" si="49"/>
        <v>1.8955666666666669E-2</v>
      </c>
      <c r="S67" s="13">
        <f t="shared" si="50"/>
        <v>0.40430692601758184</v>
      </c>
      <c r="T67" s="2">
        <f t="shared" si="51"/>
        <v>0.01</v>
      </c>
      <c r="U67" s="14">
        <f t="shared" si="52"/>
        <v>4.0430692601758182E-3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2.4143069260175818E-2</v>
      </c>
      <c r="AR67" s="9">
        <f t="shared" si="56"/>
        <v>9.9766666666666666</v>
      </c>
      <c r="AS67" s="1">
        <f t="shared" si="57"/>
        <v>0.19</v>
      </c>
      <c r="AT67" s="1">
        <f t="shared" si="58"/>
        <v>22378.333333333332</v>
      </c>
      <c r="AU67" s="1">
        <f t="shared" si="59"/>
        <v>6861737.2588000307</v>
      </c>
    </row>
    <row r="68" spans="1:48" x14ac:dyDescent="0.15">
      <c r="C68" s="7">
        <v>10</v>
      </c>
      <c r="D68" s="7">
        <f t="shared" si="60"/>
        <v>10.579281915279401</v>
      </c>
      <c r="E68" s="10">
        <f t="shared" si="61"/>
        <v>14.2324304294253</v>
      </c>
      <c r="F68" s="7" t="s">
        <v>83</v>
      </c>
      <c r="G68" s="1">
        <v>11</v>
      </c>
      <c r="H68" s="9">
        <f t="shared" si="42"/>
        <v>10.579281915279401</v>
      </c>
      <c r="I68" s="9">
        <f t="shared" si="43"/>
        <v>283.72928191527939</v>
      </c>
      <c r="J68" s="9">
        <f t="shared" si="44"/>
        <v>6.5832404553455112E-2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0.3379740845772311</v>
      </c>
      <c r="O68" s="9">
        <f t="shared" si="62"/>
        <v>0.11755477638125778</v>
      </c>
      <c r="P68" s="9">
        <f t="shared" si="47"/>
        <v>7.7389135959219117E-3</v>
      </c>
      <c r="Q68" s="12">
        <f t="shared" si="48"/>
        <v>1.4703935832251632E-3</v>
      </c>
      <c r="R68" s="9">
        <f t="shared" si="49"/>
        <v>1.8955666666666669E-2</v>
      </c>
      <c r="S68" s="13">
        <f t="shared" si="50"/>
        <v>7.757013293606993E-2</v>
      </c>
      <c r="T68" s="2">
        <f t="shared" si="51"/>
        <v>0.01</v>
      </c>
      <c r="U68" s="14">
        <f t="shared" si="52"/>
        <v>7.7570132936069936E-4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1.2775701329360699E-2</v>
      </c>
      <c r="AR68" s="9">
        <f t="shared" si="56"/>
        <v>9.9766666666666666</v>
      </c>
      <c r="AS68" s="1">
        <f t="shared" si="57"/>
        <v>0.19</v>
      </c>
      <c r="AT68" s="1">
        <f t="shared" si="58"/>
        <v>22378.333333333332</v>
      </c>
      <c r="AU68" s="1">
        <f t="shared" si="59"/>
        <v>3631000.8837019335</v>
      </c>
    </row>
    <row r="69" spans="1:48" x14ac:dyDescent="0.15">
      <c r="C69" s="7">
        <v>11</v>
      </c>
      <c r="D69" s="7">
        <f t="shared" si="60"/>
        <v>6.2789891386096297</v>
      </c>
      <c r="E69" s="10">
        <f t="shared" si="61"/>
        <v>10.579281915279401</v>
      </c>
      <c r="F69" s="7" t="s">
        <v>85</v>
      </c>
      <c r="G69" s="1">
        <v>12</v>
      </c>
      <c r="H69" s="9">
        <f t="shared" si="42"/>
        <v>6.2789891386096297</v>
      </c>
      <c r="I69" s="9">
        <f t="shared" si="43"/>
        <v>279.42898913860961</v>
      </c>
      <c r="J69" s="9">
        <f t="shared" si="44"/>
        <v>3.8821935357167756E-2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0.20958252945200254</v>
      </c>
      <c r="P69" s="9">
        <f t="shared" si="47"/>
        <v>8.1363994103773492E-3</v>
      </c>
      <c r="Q69" s="12">
        <f t="shared" si="48"/>
        <v>1.5459158879716963E-3</v>
      </c>
      <c r="R69" s="9">
        <f t="shared" si="49"/>
        <v>1.8955666666666669E-2</v>
      </c>
      <c r="S69" s="13">
        <f t="shared" si="50"/>
        <v>8.1554287441136131E-2</v>
      </c>
      <c r="T69" s="2">
        <f t="shared" si="51"/>
        <v>0.01</v>
      </c>
      <c r="U69" s="14">
        <f t="shared" si="52"/>
        <v>8.1554287441136129E-4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1.2815542874411362E-2</v>
      </c>
      <c r="AR69" s="9">
        <f t="shared" si="56"/>
        <v>9.9766666666666666</v>
      </c>
      <c r="AS69" s="1">
        <f t="shared" si="57"/>
        <v>0.19</v>
      </c>
      <c r="AT69" s="1">
        <f t="shared" si="58"/>
        <v>22378.333333333332</v>
      </c>
      <c r="AU69" s="1">
        <f t="shared" si="59"/>
        <v>3642324.3078770549</v>
      </c>
      <c r="AV69" s="1">
        <f>SUM(AU58:AU69)</f>
        <v>58795677.624447875</v>
      </c>
    </row>
    <row r="70" spans="1:48" x14ac:dyDescent="0.15">
      <c r="C70" s="7">
        <v>12</v>
      </c>
      <c r="D70" s="7">
        <f t="shared" si="60"/>
        <v>3.2398557726247801</v>
      </c>
      <c r="E70" s="10">
        <f t="shared" si="61"/>
        <v>6.2789891386096297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2.7813910501935499</v>
      </c>
      <c r="E73" s="7"/>
      <c r="F73" s="7"/>
      <c r="G73" s="1">
        <v>1</v>
      </c>
      <c r="H73" s="9">
        <f t="shared" ref="H73:H84" si="63">E74</f>
        <v>2.7813910501935499</v>
      </c>
      <c r="I73" s="9">
        <f t="shared" ref="I73:I84" si="64">H73+273.15</f>
        <v>275.93139105019355</v>
      </c>
      <c r="J73" s="9">
        <f t="shared" ref="J73:J84" si="65">EXP(($C$15*(I73-$C$13))/($C$16*I73*$C$13))</f>
        <v>2.4960634817690047E-2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2.7331895125370606E-3</v>
      </c>
      <c r="Q73" s="12">
        <f t="shared" ref="Q73:Q84" si="69">P73*$B$75</f>
        <v>4.9197411225667092E-4</v>
      </c>
      <c r="R73" s="9">
        <f t="shared" ref="R73:R84" si="70">L73*$B$75</f>
        <v>1.9710000000000002E-2</v>
      </c>
      <c r="S73" s="13">
        <f t="shared" ref="S73:S84" si="71">Q73/R73</f>
        <v>2.496063481769005E-2</v>
      </c>
      <c r="T73" s="2">
        <f t="shared" ref="T73:T84" si="72">$B$74/100</f>
        <v>0.01</v>
      </c>
      <c r="U73" s="14">
        <f t="shared" ref="U73:U84" si="73">S73*T73</f>
        <v>2.4960634817690049E-4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1.28496063481769E-2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4158.333333333333</v>
      </c>
      <c r="AU73" s="1">
        <f t="shared" ref="AU73:AU84" si="80">AT73*10000*AS73*0.67*AR73*AQ73</f>
        <v>705619.46024589776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-1.43635602981581</v>
      </c>
      <c r="E74" s="10">
        <f t="shared" ref="E74:E85" si="82">D73</f>
        <v>2.7813910501935499</v>
      </c>
      <c r="F74" s="7" t="s">
        <v>83</v>
      </c>
      <c r="G74" s="1">
        <v>2</v>
      </c>
      <c r="H74" s="9">
        <f t="shared" si="63"/>
        <v>-1.43635602981581</v>
      </c>
      <c r="I74" s="9">
        <f t="shared" si="64"/>
        <v>271.71364397018419</v>
      </c>
      <c r="J74" s="9">
        <f t="shared" si="65"/>
        <v>1.4433447672353559E-2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0.21626681048746296</v>
      </c>
      <c r="P74" s="9">
        <f t="shared" si="68"/>
        <v>3.1214756924376006E-3</v>
      </c>
      <c r="Q74" s="12">
        <f t="shared" si="69"/>
        <v>5.6186562463876805E-4</v>
      </c>
      <c r="R74" s="9">
        <f t="shared" si="70"/>
        <v>1.9710000000000002E-2</v>
      </c>
      <c r="S74" s="13">
        <f t="shared" si="71"/>
        <v>2.8506627328197261E-2</v>
      </c>
      <c r="T74" s="2">
        <f t="shared" si="72"/>
        <v>0.01</v>
      </c>
      <c r="U74" s="14">
        <f t="shared" si="73"/>
        <v>2.8506627328197262E-4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1.2885066273281972E-2</v>
      </c>
      <c r="AR74" s="9">
        <f t="shared" si="77"/>
        <v>10.950000000000001</v>
      </c>
      <c r="AS74" s="1">
        <f t="shared" si="78"/>
        <v>0.18</v>
      </c>
      <c r="AT74" s="1">
        <f t="shared" si="79"/>
        <v>4158.333333333333</v>
      </c>
      <c r="AU74" s="1">
        <f t="shared" si="80"/>
        <v>707566.69602379005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2.85334916146582</v>
      </c>
      <c r="E75" s="10">
        <f t="shared" si="82"/>
        <v>-1.43635602981581</v>
      </c>
      <c r="F75" s="7" t="s">
        <v>83</v>
      </c>
      <c r="G75" s="1">
        <v>3</v>
      </c>
      <c r="H75" s="9">
        <f t="shared" si="63"/>
        <v>2.85334916146582</v>
      </c>
      <c r="I75" s="9">
        <f t="shared" si="64"/>
        <v>276.00334916146579</v>
      </c>
      <c r="J75" s="9">
        <f t="shared" si="65"/>
        <v>2.5191328092797331E-2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0.32264533479502538</v>
      </c>
      <c r="P75" s="9">
        <f t="shared" si="68"/>
        <v>8.1278644864319228E-3</v>
      </c>
      <c r="Q75" s="12">
        <f t="shared" si="69"/>
        <v>1.4630156075577461E-3</v>
      </c>
      <c r="R75" s="9">
        <f t="shared" si="70"/>
        <v>1.9710000000000002E-2</v>
      </c>
      <c r="S75" s="13">
        <f t="shared" si="71"/>
        <v>7.4227072935451346E-2</v>
      </c>
      <c r="T75" s="2">
        <f t="shared" si="72"/>
        <v>0.01</v>
      </c>
      <c r="U75" s="14">
        <f t="shared" si="73"/>
        <v>7.4227072935451348E-4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1.3342270729354514E-2</v>
      </c>
      <c r="AR75" s="9">
        <f t="shared" si="77"/>
        <v>10.950000000000001</v>
      </c>
      <c r="AS75" s="1">
        <f t="shared" si="78"/>
        <v>0.18</v>
      </c>
      <c r="AT75" s="1">
        <f t="shared" si="79"/>
        <v>4158.333333333333</v>
      </c>
      <c r="AU75" s="1">
        <f t="shared" si="80"/>
        <v>732673.4855062319</v>
      </c>
    </row>
    <row r="76" spans="1:48" x14ac:dyDescent="0.15">
      <c r="C76" s="7">
        <v>3</v>
      </c>
      <c r="D76" s="7">
        <f t="shared" si="81"/>
        <v>5.6976874677082296</v>
      </c>
      <c r="E76" s="10">
        <f t="shared" si="82"/>
        <v>2.85334916146582</v>
      </c>
      <c r="F76" s="7" t="s">
        <v>83</v>
      </c>
      <c r="G76" s="1">
        <v>4</v>
      </c>
      <c r="H76" s="9">
        <f t="shared" si="63"/>
        <v>5.6976874677082296</v>
      </c>
      <c r="I76" s="9">
        <f t="shared" si="64"/>
        <v>278.84768746770823</v>
      </c>
      <c r="J76" s="9">
        <f t="shared" si="65"/>
        <v>3.6101879599158199E-2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0.42401747030859344</v>
      </c>
      <c r="P76" s="9">
        <f t="shared" si="68"/>
        <v>1.5307827661020476E-2</v>
      </c>
      <c r="Q76" s="12">
        <f t="shared" si="69"/>
        <v>2.7554089789836853E-3</v>
      </c>
      <c r="R76" s="9">
        <f t="shared" si="70"/>
        <v>1.9710000000000002E-2</v>
      </c>
      <c r="S76" s="13">
        <f t="shared" si="71"/>
        <v>0.13979751288603171</v>
      </c>
      <c r="T76" s="2">
        <f t="shared" si="72"/>
        <v>0.01</v>
      </c>
      <c r="U76" s="14">
        <f t="shared" si="73"/>
        <v>1.397975128860317E-3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1.3997975128860318E-2</v>
      </c>
      <c r="AR76" s="9">
        <f t="shared" si="77"/>
        <v>10.950000000000001</v>
      </c>
      <c r="AS76" s="1">
        <f t="shared" si="78"/>
        <v>0.18</v>
      </c>
      <c r="AT76" s="1">
        <f t="shared" si="79"/>
        <v>4158.333333333333</v>
      </c>
      <c r="AU76" s="1">
        <f t="shared" si="80"/>
        <v>768680.64182863478</v>
      </c>
    </row>
    <row r="77" spans="1:48" x14ac:dyDescent="0.15">
      <c r="C77" s="7">
        <v>4</v>
      </c>
      <c r="D77" s="7">
        <f t="shared" si="81"/>
        <v>9.81350700725738</v>
      </c>
      <c r="E77" s="10">
        <f t="shared" si="82"/>
        <v>5.6976874677082296</v>
      </c>
      <c r="F77" s="7" t="s">
        <v>83</v>
      </c>
      <c r="G77" s="1">
        <v>5</v>
      </c>
      <c r="H77" s="9">
        <f t="shared" si="63"/>
        <v>9.81350700725738</v>
      </c>
      <c r="I77" s="9">
        <f t="shared" si="64"/>
        <v>282.96350700725736</v>
      </c>
      <c r="J77" s="9">
        <f t="shared" si="65"/>
        <v>5.9993769792145393E-2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0.38827416051519437</v>
      </c>
      <c r="O77" s="9">
        <f t="shared" si="83"/>
        <v>0.1299354821323786</v>
      </c>
      <c r="P77" s="9">
        <f t="shared" si="68"/>
        <v>7.7953194028813431E-3</v>
      </c>
      <c r="Q77" s="12">
        <f t="shared" si="69"/>
        <v>1.4031574925186417E-3</v>
      </c>
      <c r="R77" s="9">
        <f t="shared" si="70"/>
        <v>1.9710000000000002E-2</v>
      </c>
      <c r="S77" s="13">
        <f t="shared" si="71"/>
        <v>7.1190131533162934E-2</v>
      </c>
      <c r="T77" s="2">
        <f t="shared" si="72"/>
        <v>0.01</v>
      </c>
      <c r="U77" s="14">
        <f t="shared" si="73"/>
        <v>7.1190131533162932E-4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1.331190131533163E-2</v>
      </c>
      <c r="AR77" s="9">
        <f t="shared" si="77"/>
        <v>10.950000000000001</v>
      </c>
      <c r="AS77" s="1">
        <f t="shared" si="78"/>
        <v>0.18</v>
      </c>
      <c r="AT77" s="1">
        <f t="shared" si="79"/>
        <v>4158.333333333333</v>
      </c>
      <c r="AU77" s="1">
        <f t="shared" si="80"/>
        <v>731005.78853947995</v>
      </c>
    </row>
    <row r="78" spans="1:48" x14ac:dyDescent="0.15">
      <c r="C78" s="7">
        <v>5</v>
      </c>
      <c r="D78" s="7">
        <f t="shared" si="81"/>
        <v>12.355999020956901</v>
      </c>
      <c r="E78" s="10">
        <f t="shared" si="82"/>
        <v>9.81350700725738</v>
      </c>
      <c r="F78" s="7" t="s">
        <v>85</v>
      </c>
      <c r="G78" s="1">
        <v>6</v>
      </c>
      <c r="H78" s="9">
        <f t="shared" si="63"/>
        <v>12.355999020956901</v>
      </c>
      <c r="I78" s="9">
        <f t="shared" si="64"/>
        <v>285.50599902095689</v>
      </c>
      <c r="J78" s="9">
        <f t="shared" si="65"/>
        <v>8.1505426472543691E-2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0.23164016272949728</v>
      </c>
      <c r="P78" s="9">
        <f t="shared" si="68"/>
        <v>1.8879930251437096E-2</v>
      </c>
      <c r="Q78" s="12">
        <f t="shared" si="69"/>
        <v>3.3983874452586773E-3</v>
      </c>
      <c r="R78" s="9">
        <f t="shared" si="70"/>
        <v>1.9710000000000002E-2</v>
      </c>
      <c r="S78" s="13">
        <f t="shared" si="71"/>
        <v>0.17241945435102368</v>
      </c>
      <c r="T78" s="2">
        <f t="shared" si="72"/>
        <v>0.01</v>
      </c>
      <c r="U78" s="14">
        <f t="shared" si="73"/>
        <v>1.7241945435102369E-3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1.4324194543510237E-2</v>
      </c>
      <c r="AR78" s="9">
        <f t="shared" si="77"/>
        <v>10.950000000000001</v>
      </c>
      <c r="AS78" s="1">
        <f t="shared" si="78"/>
        <v>0.18</v>
      </c>
      <c r="AT78" s="1">
        <f t="shared" si="79"/>
        <v>4158.333333333333</v>
      </c>
      <c r="AU78" s="1">
        <f t="shared" si="80"/>
        <v>786594.55771444459</v>
      </c>
    </row>
    <row r="79" spans="1:48" x14ac:dyDescent="0.15">
      <c r="C79" s="7">
        <v>6</v>
      </c>
      <c r="D79" s="7">
        <f t="shared" si="81"/>
        <v>21.6049183172304</v>
      </c>
      <c r="E79" s="10">
        <f t="shared" si="82"/>
        <v>12.355999020956901</v>
      </c>
      <c r="F79" s="7" t="s">
        <v>83</v>
      </c>
      <c r="G79" s="1">
        <v>7</v>
      </c>
      <c r="H79" s="9">
        <f t="shared" si="63"/>
        <v>21.6049183172304</v>
      </c>
      <c r="I79" s="9">
        <f t="shared" si="64"/>
        <v>294.75491831723036</v>
      </c>
      <c r="J79" s="9">
        <f t="shared" si="65"/>
        <v>0.23764657973926348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0.32226023247806024</v>
      </c>
      <c r="P79" s="9">
        <f t="shared" si="68"/>
        <v>7.6584042034390926E-2</v>
      </c>
      <c r="Q79" s="12">
        <f t="shared" si="69"/>
        <v>1.3785127566190367E-2</v>
      </c>
      <c r="R79" s="9">
        <f t="shared" si="70"/>
        <v>1.9710000000000002E-2</v>
      </c>
      <c r="S79" s="13">
        <f t="shared" si="71"/>
        <v>0.69939764414968875</v>
      </c>
      <c r="T79" s="2">
        <f t="shared" si="72"/>
        <v>0.01</v>
      </c>
      <c r="U79" s="14">
        <f t="shared" si="73"/>
        <v>6.9939764414968875E-3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2.8593976441496888E-2</v>
      </c>
      <c r="AR79" s="9">
        <f t="shared" si="77"/>
        <v>10.950000000000001</v>
      </c>
      <c r="AS79" s="1">
        <f t="shared" si="78"/>
        <v>0.18</v>
      </c>
      <c r="AT79" s="1">
        <f t="shared" si="79"/>
        <v>4158.333333333333</v>
      </c>
      <c r="AU79" s="1">
        <f t="shared" si="80"/>
        <v>1570201.1156003689</v>
      </c>
    </row>
    <row r="80" spans="1:48" x14ac:dyDescent="0.15">
      <c r="C80" s="7">
        <v>7</v>
      </c>
      <c r="D80" s="7">
        <f t="shared" si="81"/>
        <v>18.5760326104526</v>
      </c>
      <c r="E80" s="10">
        <f t="shared" si="82"/>
        <v>21.6049183172304</v>
      </c>
      <c r="F80" s="7" t="s">
        <v>83</v>
      </c>
      <c r="G80" s="1">
        <v>8</v>
      </c>
      <c r="H80" s="9">
        <f t="shared" si="63"/>
        <v>18.5760326104526</v>
      </c>
      <c r="I80" s="9">
        <f t="shared" si="64"/>
        <v>291.72603261045259</v>
      </c>
      <c r="J80" s="9">
        <f t="shared" si="65"/>
        <v>0.168647318046734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0.35517619044366933</v>
      </c>
      <c r="P80" s="9">
        <f t="shared" si="68"/>
        <v>5.9899511952380864E-2</v>
      </c>
      <c r="Q80" s="12">
        <f t="shared" si="69"/>
        <v>1.0781912151428555E-2</v>
      </c>
      <c r="R80" s="9">
        <f t="shared" si="70"/>
        <v>1.9710000000000002E-2</v>
      </c>
      <c r="S80" s="13">
        <f t="shared" si="71"/>
        <v>0.54702750641443698</v>
      </c>
      <c r="T80" s="2">
        <f t="shared" si="72"/>
        <v>0.01</v>
      </c>
      <c r="U80" s="14">
        <f t="shared" si="73"/>
        <v>5.4702750641443696E-3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2.7070275064144372E-2</v>
      </c>
      <c r="AR80" s="9">
        <f t="shared" si="77"/>
        <v>10.950000000000001</v>
      </c>
      <c r="AS80" s="1">
        <f t="shared" si="78"/>
        <v>0.18</v>
      </c>
      <c r="AT80" s="1">
        <f t="shared" si="79"/>
        <v>4158.333333333333</v>
      </c>
      <c r="AU80" s="1">
        <f t="shared" si="80"/>
        <v>1486529.0314655926</v>
      </c>
    </row>
    <row r="81" spans="1:48" x14ac:dyDescent="0.15">
      <c r="C81" s="7">
        <v>8</v>
      </c>
      <c r="D81" s="7">
        <f t="shared" si="81"/>
        <v>19.917712559142501</v>
      </c>
      <c r="E81" s="10">
        <f t="shared" si="82"/>
        <v>18.5760326104526</v>
      </c>
      <c r="F81" s="7" t="s">
        <v>83</v>
      </c>
      <c r="G81" s="1">
        <v>9</v>
      </c>
      <c r="H81" s="9">
        <f t="shared" si="63"/>
        <v>19.917712559142501</v>
      </c>
      <c r="I81" s="9">
        <f t="shared" si="64"/>
        <v>293.06771255914248</v>
      </c>
      <c r="J81" s="9">
        <f t="shared" si="65"/>
        <v>0.19648950462464695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0.40477667849128851</v>
      </c>
      <c r="P81" s="9">
        <f t="shared" si="68"/>
        <v>7.9534369040363262E-2</v>
      </c>
      <c r="Q81" s="12">
        <f t="shared" si="69"/>
        <v>1.4316186427265386E-2</v>
      </c>
      <c r="R81" s="9">
        <f t="shared" si="70"/>
        <v>1.9710000000000002E-2</v>
      </c>
      <c r="S81" s="13">
        <f t="shared" si="71"/>
        <v>0.72634126977500679</v>
      </c>
      <c r="T81" s="2">
        <f t="shared" si="72"/>
        <v>0.01</v>
      </c>
      <c r="U81" s="14">
        <f t="shared" si="73"/>
        <v>7.2634126977500681E-3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2.8863412697750071E-2</v>
      </c>
      <c r="AR81" s="9">
        <f t="shared" si="77"/>
        <v>10.950000000000001</v>
      </c>
      <c r="AS81" s="1">
        <f t="shared" si="78"/>
        <v>0.18</v>
      </c>
      <c r="AT81" s="1">
        <f t="shared" si="79"/>
        <v>4158.333333333333</v>
      </c>
      <c r="AU81" s="1">
        <f t="shared" si="80"/>
        <v>1584996.8580189701</v>
      </c>
    </row>
    <row r="82" spans="1:48" x14ac:dyDescent="0.15">
      <c r="C82" s="7">
        <v>9</v>
      </c>
      <c r="D82" s="7">
        <f t="shared" si="81"/>
        <v>14.2324304294253</v>
      </c>
      <c r="E82" s="10">
        <f t="shared" si="82"/>
        <v>19.917712559142501</v>
      </c>
      <c r="F82" s="7" t="s">
        <v>83</v>
      </c>
      <c r="G82" s="1">
        <v>10</v>
      </c>
      <c r="H82" s="9">
        <f t="shared" si="63"/>
        <v>14.2324304294253</v>
      </c>
      <c r="I82" s="9">
        <f t="shared" si="64"/>
        <v>287.38243042942526</v>
      </c>
      <c r="J82" s="9">
        <f t="shared" si="65"/>
        <v>0.1018341381468939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0.43474230945092529</v>
      </c>
      <c r="P82" s="9">
        <f t="shared" si="68"/>
        <v>4.4271608398925223E-2</v>
      </c>
      <c r="Q82" s="12">
        <f t="shared" si="69"/>
        <v>7.9688895118065397E-3</v>
      </c>
      <c r="R82" s="9">
        <f t="shared" si="70"/>
        <v>1.9710000000000002E-2</v>
      </c>
      <c r="S82" s="13">
        <f t="shared" si="71"/>
        <v>0.40430692601758189</v>
      </c>
      <c r="T82" s="2">
        <f t="shared" si="72"/>
        <v>0.01</v>
      </c>
      <c r="U82" s="14">
        <f t="shared" si="73"/>
        <v>4.0430692601758191E-3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2.5643069260175819E-2</v>
      </c>
      <c r="AR82" s="9">
        <f t="shared" si="77"/>
        <v>10.950000000000001</v>
      </c>
      <c r="AS82" s="1">
        <f t="shared" si="78"/>
        <v>0.18</v>
      </c>
      <c r="AT82" s="1">
        <f t="shared" si="79"/>
        <v>4158.333333333333</v>
      </c>
      <c r="AU82" s="1">
        <f t="shared" si="80"/>
        <v>1408155.8765401903</v>
      </c>
    </row>
    <row r="83" spans="1:48" x14ac:dyDescent="0.15">
      <c r="C83" s="7">
        <v>10</v>
      </c>
      <c r="D83" s="7">
        <f t="shared" si="81"/>
        <v>10.579281915279401</v>
      </c>
      <c r="E83" s="10">
        <f t="shared" si="82"/>
        <v>14.2324304294253</v>
      </c>
      <c r="F83" s="7" t="s">
        <v>83</v>
      </c>
      <c r="G83" s="1">
        <v>11</v>
      </c>
      <c r="H83" s="9">
        <f t="shared" si="63"/>
        <v>10.579281915279401</v>
      </c>
      <c r="I83" s="9">
        <f t="shared" si="64"/>
        <v>283.72928191527939</v>
      </c>
      <c r="J83" s="9">
        <f t="shared" si="65"/>
        <v>6.5832404553455112E-2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0.37094716599940009</v>
      </c>
      <c r="O83" s="9">
        <f t="shared" si="83"/>
        <v>0.1290235350526</v>
      </c>
      <c r="P83" s="9">
        <f t="shared" si="68"/>
        <v>8.4939295564996596E-3</v>
      </c>
      <c r="Q83" s="12">
        <f t="shared" si="69"/>
        <v>1.5289073201699387E-3</v>
      </c>
      <c r="R83" s="9">
        <f t="shared" si="70"/>
        <v>1.9710000000000002E-2</v>
      </c>
      <c r="S83" s="13">
        <f t="shared" si="71"/>
        <v>7.7570132936069944E-2</v>
      </c>
      <c r="T83" s="2">
        <f t="shared" si="72"/>
        <v>0.01</v>
      </c>
      <c r="U83" s="14">
        <f t="shared" si="73"/>
        <v>7.7570132936069947E-4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1.3375701329360699E-2</v>
      </c>
      <c r="AR83" s="9">
        <f t="shared" si="77"/>
        <v>10.950000000000001</v>
      </c>
      <c r="AS83" s="1">
        <f t="shared" si="78"/>
        <v>0.18</v>
      </c>
      <c r="AT83" s="1">
        <f t="shared" si="79"/>
        <v>4158.333333333333</v>
      </c>
      <c r="AU83" s="1">
        <f t="shared" si="80"/>
        <v>734509.283529368</v>
      </c>
    </row>
    <row r="84" spans="1:48" x14ac:dyDescent="0.15">
      <c r="C84" s="7">
        <v>11</v>
      </c>
      <c r="D84" s="7">
        <f t="shared" si="81"/>
        <v>6.2789891386096297</v>
      </c>
      <c r="E84" s="10">
        <f t="shared" si="82"/>
        <v>10.579281915279401</v>
      </c>
      <c r="F84" s="7" t="s">
        <v>85</v>
      </c>
      <c r="G84" s="1">
        <v>12</v>
      </c>
      <c r="H84" s="9">
        <f t="shared" si="63"/>
        <v>6.2789891386096297</v>
      </c>
      <c r="I84" s="9">
        <f t="shared" si="64"/>
        <v>279.42898913860961</v>
      </c>
      <c r="J84" s="9">
        <f t="shared" si="65"/>
        <v>3.8821935357167756E-2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0.23002960549610035</v>
      </c>
      <c r="P84" s="9">
        <f t="shared" si="68"/>
        <v>8.9301944748044083E-3</v>
      </c>
      <c r="Q84" s="12">
        <f t="shared" si="69"/>
        <v>1.6074350054647935E-3</v>
      </c>
      <c r="R84" s="9">
        <f t="shared" si="70"/>
        <v>1.9710000000000002E-2</v>
      </c>
      <c r="S84" s="13">
        <f t="shared" si="71"/>
        <v>8.1554287441136145E-2</v>
      </c>
      <c r="T84" s="2">
        <f t="shared" si="72"/>
        <v>0.01</v>
      </c>
      <c r="U84" s="14">
        <f t="shared" si="73"/>
        <v>8.1554287441136151E-4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1.3415542874411362E-2</v>
      </c>
      <c r="AR84" s="9">
        <f t="shared" si="77"/>
        <v>10.950000000000001</v>
      </c>
      <c r="AS84" s="1">
        <f t="shared" si="78"/>
        <v>0.18</v>
      </c>
      <c r="AT84" s="1">
        <f t="shared" si="79"/>
        <v>4158.333333333333</v>
      </c>
      <c r="AU84" s="1">
        <f t="shared" si="80"/>
        <v>736697.13028142054</v>
      </c>
      <c r="AV84" s="1">
        <f>SUM(AU73:AU84)</f>
        <v>11953229.925294388</v>
      </c>
    </row>
    <row r="85" spans="1:48" x14ac:dyDescent="0.15">
      <c r="C85" s="7">
        <v>12</v>
      </c>
      <c r="D85" s="7">
        <f t="shared" si="81"/>
        <v>3.2398557726247801</v>
      </c>
      <c r="E85" s="10">
        <f t="shared" si="82"/>
        <v>6.2789891386096297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2.7813910501935499</v>
      </c>
      <c r="E89" s="7"/>
      <c r="F89" s="7"/>
      <c r="G89" s="1">
        <v>1</v>
      </c>
      <c r="H89" s="9">
        <f t="shared" ref="H89:H100" si="84">E90</f>
        <v>2.7813910501935499</v>
      </c>
      <c r="I89" s="9">
        <f t="shared" ref="I89:I100" si="85">H89+273.15</f>
        <v>275.93139105019355</v>
      </c>
      <c r="J89" s="9">
        <f t="shared" ref="J89:J100" si="86">EXP(($C$15*(I89-$C$13))/($C$16*I89*$C$13))</f>
        <v>2.4960634817690047E-2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0.13242303188242055</v>
      </c>
      <c r="Q89" s="12">
        <f t="shared" ref="Q89:Q100" si="90">P89*$B$91</f>
        <v>5.9590364347089246E-2</v>
      </c>
      <c r="R89" s="9">
        <f t="shared" ref="R89:R100" si="91">L89*$B$91</f>
        <v>2.3873737500000001</v>
      </c>
      <c r="S89" s="13">
        <f t="shared" ref="S89:S100" si="92">Q89/R89</f>
        <v>2.4960634817690043E-2</v>
      </c>
      <c r="T89" s="2">
        <f t="shared" ref="T89:T100" si="93">$B$90/100</f>
        <v>0.51</v>
      </c>
      <c r="U89" s="14">
        <f t="shared" ref="U89:U100" si="94">S89*T89</f>
        <v>1.2729923757021921E-2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3.4175072012742107E-2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934625</v>
      </c>
      <c r="AN89" s="1">
        <f t="shared" ref="AN89:AN100" si="99">AM89*10000*AK89*AJ89</f>
        <v>3322649696.6275434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-1.43635602981581</v>
      </c>
      <c r="E90" s="10">
        <f t="shared" ref="E90:E101" si="101">D89</f>
        <v>2.7813910501935499</v>
      </c>
      <c r="F90" s="7" t="s">
        <v>83</v>
      </c>
      <c r="G90" s="1">
        <v>2</v>
      </c>
      <c r="H90" s="9">
        <f t="shared" si="84"/>
        <v>-1.43635602981581</v>
      </c>
      <c r="I90" s="9">
        <f t="shared" si="85"/>
        <v>271.71364397018419</v>
      </c>
      <c r="J90" s="9">
        <f t="shared" si="86"/>
        <v>1.4433447672353559E-2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10.478126968117579</v>
      </c>
      <c r="P90" s="9">
        <f t="shared" si="89"/>
        <v>0.15123549729860172</v>
      </c>
      <c r="Q90" s="12">
        <f t="shared" si="90"/>
        <v>6.8055973784370782E-2</v>
      </c>
      <c r="R90" s="9">
        <f t="shared" si="91"/>
        <v>2.3873737500000001</v>
      </c>
      <c r="S90" s="13">
        <f t="shared" si="92"/>
        <v>2.8506627328197264E-2</v>
      </c>
      <c r="T90" s="2">
        <f t="shared" si="93"/>
        <v>0.51</v>
      </c>
      <c r="U90" s="14">
        <f t="shared" si="94"/>
        <v>1.4538379937380604E-2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3.4720321551120252E-2</v>
      </c>
      <c r="AK90" s="9">
        <f t="shared" si="96"/>
        <v>10.4025</v>
      </c>
      <c r="AL90" s="1">
        <f t="shared" si="97"/>
        <v>0.45</v>
      </c>
      <c r="AM90" s="17">
        <f t="shared" si="98"/>
        <v>934625</v>
      </c>
      <c r="AN90" s="1">
        <f t="shared" si="99"/>
        <v>3375661237.1036825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2.85334916146582</v>
      </c>
      <c r="E91" s="10">
        <f t="shared" si="101"/>
        <v>-1.43635602981581</v>
      </c>
      <c r="F91" s="7" t="s">
        <v>83</v>
      </c>
      <c r="G91" s="1">
        <v>3</v>
      </c>
      <c r="H91" s="9">
        <f t="shared" si="84"/>
        <v>2.85334916146582</v>
      </c>
      <c r="I91" s="9">
        <f t="shared" si="85"/>
        <v>276.00334916146579</v>
      </c>
      <c r="J91" s="9">
        <f t="shared" si="86"/>
        <v>2.5191328092797331E-2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15.632166470818976</v>
      </c>
      <c r="P91" s="9">
        <f t="shared" si="89"/>
        <v>0.39379503436762658</v>
      </c>
      <c r="Q91" s="12">
        <f t="shared" si="90"/>
        <v>0.17720776546543196</v>
      </c>
      <c r="R91" s="9">
        <f t="shared" si="91"/>
        <v>2.3873737500000001</v>
      </c>
      <c r="S91" s="13">
        <f t="shared" si="92"/>
        <v>7.4227072935451333E-2</v>
      </c>
      <c r="T91" s="2">
        <f t="shared" si="93"/>
        <v>0.51</v>
      </c>
      <c r="U91" s="14">
        <f t="shared" si="94"/>
        <v>3.7855807197080177E-2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4.1750525869919675E-2</v>
      </c>
      <c r="AK91" s="9">
        <f t="shared" si="96"/>
        <v>10.4025</v>
      </c>
      <c r="AL91" s="1">
        <f t="shared" si="97"/>
        <v>0.45</v>
      </c>
      <c r="AM91" s="17">
        <f t="shared" si="98"/>
        <v>934625</v>
      </c>
      <c r="AN91" s="1">
        <f t="shared" si="99"/>
        <v>4059168392.2130919</v>
      </c>
    </row>
    <row r="92" spans="1:48" x14ac:dyDescent="0.15">
      <c r="C92" s="7">
        <v>3</v>
      </c>
      <c r="D92" s="7">
        <f t="shared" si="100"/>
        <v>5.6976874677082296</v>
      </c>
      <c r="E92" s="10">
        <f t="shared" si="101"/>
        <v>2.85334916146582</v>
      </c>
      <c r="F92" s="7" t="s">
        <v>83</v>
      </c>
      <c r="G92" s="1">
        <v>4</v>
      </c>
      <c r="H92" s="9">
        <f t="shared" si="84"/>
        <v>5.6976874677082296</v>
      </c>
      <c r="I92" s="9">
        <f t="shared" si="85"/>
        <v>278.84768746770823</v>
      </c>
      <c r="J92" s="9">
        <f t="shared" si="86"/>
        <v>3.6101879599158199E-2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20.543646436451347</v>
      </c>
      <c r="P92" s="9">
        <f t="shared" si="89"/>
        <v>0.74166425017644189</v>
      </c>
      <c r="Q92" s="12">
        <f t="shared" si="90"/>
        <v>0.33374891257939887</v>
      </c>
      <c r="R92" s="9">
        <f t="shared" si="91"/>
        <v>2.3873737500000001</v>
      </c>
      <c r="S92" s="13">
        <f t="shared" si="92"/>
        <v>0.13979751288603171</v>
      </c>
      <c r="T92" s="2">
        <f t="shared" si="93"/>
        <v>0.51</v>
      </c>
      <c r="U92" s="14">
        <f t="shared" si="94"/>
        <v>7.1296731571876173E-2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5.183296456892067E-2</v>
      </c>
      <c r="AK92" s="9">
        <f t="shared" si="96"/>
        <v>10.4025</v>
      </c>
      <c r="AL92" s="1">
        <f t="shared" si="97"/>
        <v>0.45</v>
      </c>
      <c r="AM92" s="17">
        <f t="shared" si="98"/>
        <v>934625</v>
      </c>
      <c r="AN92" s="1">
        <f t="shared" si="99"/>
        <v>5039427098.6764135</v>
      </c>
    </row>
    <row r="93" spans="1:48" x14ac:dyDescent="0.15">
      <c r="C93" s="7">
        <v>4</v>
      </c>
      <c r="D93" s="7">
        <f t="shared" si="100"/>
        <v>9.81350700725738</v>
      </c>
      <c r="E93" s="10">
        <f t="shared" si="101"/>
        <v>5.6976874677082296</v>
      </c>
      <c r="F93" s="7" t="s">
        <v>83</v>
      </c>
      <c r="G93" s="1">
        <v>5</v>
      </c>
      <c r="H93" s="9">
        <f t="shared" si="84"/>
        <v>9.81350700725738</v>
      </c>
      <c r="I93" s="9">
        <f t="shared" si="85"/>
        <v>282.96350700725736</v>
      </c>
      <c r="J93" s="9">
        <f t="shared" si="86"/>
        <v>5.9993769792145393E-2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18.811883076961159</v>
      </c>
      <c r="O93" s="9">
        <f t="shared" si="102"/>
        <v>6.2953741093137481</v>
      </c>
      <c r="P93" s="9">
        <f t="shared" si="89"/>
        <v>0.37768322506960134</v>
      </c>
      <c r="Q93" s="12">
        <f t="shared" si="90"/>
        <v>0.16995745128132062</v>
      </c>
      <c r="R93" s="9">
        <f t="shared" si="91"/>
        <v>2.3873737500000001</v>
      </c>
      <c r="S93" s="13">
        <f t="shared" si="92"/>
        <v>7.1190131533163004E-2</v>
      </c>
      <c r="T93" s="2">
        <f t="shared" si="93"/>
        <v>0.51</v>
      </c>
      <c r="U93" s="14">
        <f t="shared" si="94"/>
        <v>3.6306967081913132E-2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3.3857550575196807E-2</v>
      </c>
      <c r="AK93" s="9">
        <f t="shared" si="96"/>
        <v>10.4025</v>
      </c>
      <c r="AL93" s="1">
        <f t="shared" si="97"/>
        <v>0.45</v>
      </c>
      <c r="AM93" s="17">
        <f t="shared" si="98"/>
        <v>934625</v>
      </c>
      <c r="AN93" s="1">
        <f t="shared" si="99"/>
        <v>3291778876.2898636</v>
      </c>
    </row>
    <row r="94" spans="1:48" x14ac:dyDescent="0.15">
      <c r="C94" s="7">
        <v>5</v>
      </c>
      <c r="D94" s="7">
        <f t="shared" si="100"/>
        <v>12.355999020956901</v>
      </c>
      <c r="E94" s="10">
        <f t="shared" si="101"/>
        <v>9.81350700725738</v>
      </c>
      <c r="F94" s="7" t="s">
        <v>85</v>
      </c>
      <c r="G94" s="1">
        <v>6</v>
      </c>
      <c r="H94" s="9">
        <f t="shared" si="84"/>
        <v>12.355999020956901</v>
      </c>
      <c r="I94" s="9">
        <f t="shared" si="85"/>
        <v>285.50599902095689</v>
      </c>
      <c r="J94" s="9">
        <f t="shared" si="86"/>
        <v>8.1505426472543691E-2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11.222965884244147</v>
      </c>
      <c r="P94" s="9">
        <f t="shared" si="89"/>
        <v>0.91473262068212757</v>
      </c>
      <c r="Q94" s="12">
        <f t="shared" si="90"/>
        <v>0.41162967930695743</v>
      </c>
      <c r="R94" s="9">
        <f t="shared" si="91"/>
        <v>2.3873737500000001</v>
      </c>
      <c r="S94" s="13">
        <f t="shared" si="92"/>
        <v>0.17241945435102377</v>
      </c>
      <c r="T94" s="2">
        <f t="shared" si="93"/>
        <v>0.51</v>
      </c>
      <c r="U94" s="14">
        <f t="shared" si="94"/>
        <v>8.7933921719022118E-2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5.2641077398285177E-2</v>
      </c>
      <c r="AK94" s="9">
        <f t="shared" si="96"/>
        <v>10.4025</v>
      </c>
      <c r="AL94" s="1">
        <f t="shared" si="97"/>
        <v>0.45</v>
      </c>
      <c r="AM94" s="17">
        <f t="shared" si="98"/>
        <v>934625</v>
      </c>
      <c r="AN94" s="1">
        <f t="shared" si="99"/>
        <v>5117995355.8648014</v>
      </c>
    </row>
    <row r="95" spans="1:48" x14ac:dyDescent="0.15">
      <c r="C95" s="7">
        <v>6</v>
      </c>
      <c r="D95" s="7">
        <f t="shared" si="100"/>
        <v>21.6049183172304</v>
      </c>
      <c r="E95" s="10">
        <f t="shared" si="101"/>
        <v>12.355999020956901</v>
      </c>
      <c r="F95" s="7" t="s">
        <v>83</v>
      </c>
      <c r="G95" s="1">
        <v>7</v>
      </c>
      <c r="H95" s="9">
        <f t="shared" si="84"/>
        <v>21.6049183172304</v>
      </c>
      <c r="I95" s="9">
        <f t="shared" si="85"/>
        <v>294.75491831723036</v>
      </c>
      <c r="J95" s="9">
        <f t="shared" si="86"/>
        <v>0.23764657973926348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15.613508263562021</v>
      </c>
      <c r="P95" s="9">
        <f t="shared" si="89"/>
        <v>3.7104968365662412</v>
      </c>
      <c r="Q95" s="12">
        <f t="shared" si="90"/>
        <v>1.6697235764548086</v>
      </c>
      <c r="R95" s="9">
        <f t="shared" si="91"/>
        <v>2.3873737500000001</v>
      </c>
      <c r="S95" s="13">
        <f t="shared" si="92"/>
        <v>0.69939764414968897</v>
      </c>
      <c r="T95" s="2">
        <f t="shared" si="93"/>
        <v>0.51</v>
      </c>
      <c r="U95" s="14">
        <f t="shared" si="94"/>
        <v>0.35669279851634139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0.15399787875267693</v>
      </c>
      <c r="AK95" s="9">
        <f t="shared" si="96"/>
        <v>10.4025</v>
      </c>
      <c r="AL95" s="1">
        <f t="shared" si="97"/>
        <v>0.45</v>
      </c>
      <c r="AM95" s="17">
        <f t="shared" si="98"/>
        <v>934625</v>
      </c>
      <c r="AN95" s="1">
        <f t="shared" si="99"/>
        <v>14972346069.32468</v>
      </c>
    </row>
    <row r="96" spans="1:48" x14ac:dyDescent="0.15">
      <c r="C96" s="7">
        <v>7</v>
      </c>
      <c r="D96" s="7">
        <f t="shared" si="100"/>
        <v>18.5760326104526</v>
      </c>
      <c r="E96" s="10">
        <f t="shared" si="101"/>
        <v>21.6049183172304</v>
      </c>
      <c r="F96" s="7" t="s">
        <v>83</v>
      </c>
      <c r="G96" s="1">
        <v>8</v>
      </c>
      <c r="H96" s="9">
        <f t="shared" si="84"/>
        <v>18.5760326104526</v>
      </c>
      <c r="I96" s="9">
        <f t="shared" si="85"/>
        <v>291.72603261045259</v>
      </c>
      <c r="J96" s="9">
        <f t="shared" si="86"/>
        <v>0.168647318046734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17.208286426995777</v>
      </c>
      <c r="P96" s="9">
        <f t="shared" si="89"/>
        <v>2.9021313540928526</v>
      </c>
      <c r="Q96" s="12">
        <f t="shared" si="90"/>
        <v>1.3059591093417837</v>
      </c>
      <c r="R96" s="9">
        <f t="shared" si="91"/>
        <v>2.3873737500000001</v>
      </c>
      <c r="S96" s="13">
        <f t="shared" si="92"/>
        <v>0.54702750641443709</v>
      </c>
      <c r="T96" s="2">
        <f t="shared" si="93"/>
        <v>0.51</v>
      </c>
      <c r="U96" s="14">
        <f t="shared" si="94"/>
        <v>0.27898402827136293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0.13056868452381593</v>
      </c>
      <c r="AK96" s="9">
        <f t="shared" si="96"/>
        <v>10.4025</v>
      </c>
      <c r="AL96" s="1">
        <f t="shared" si="97"/>
        <v>0.45</v>
      </c>
      <c r="AM96" s="17">
        <f t="shared" si="98"/>
        <v>934625</v>
      </c>
      <c r="AN96" s="1">
        <f t="shared" si="99"/>
        <v>12694457523.318758</v>
      </c>
    </row>
    <row r="97" spans="1:50" x14ac:dyDescent="0.15">
      <c r="C97" s="7">
        <v>8</v>
      </c>
      <c r="D97" s="7">
        <f t="shared" si="100"/>
        <v>19.917712559142501</v>
      </c>
      <c r="E97" s="10">
        <f t="shared" si="101"/>
        <v>18.5760326104526</v>
      </c>
      <c r="F97" s="7" t="s">
        <v>83</v>
      </c>
      <c r="G97" s="1">
        <v>9</v>
      </c>
      <c r="H97" s="9">
        <f t="shared" si="84"/>
        <v>19.917712559142501</v>
      </c>
      <c r="I97" s="9">
        <f t="shared" si="85"/>
        <v>293.06771255914248</v>
      </c>
      <c r="J97" s="9">
        <f t="shared" si="86"/>
        <v>0.19648950462464695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19.611430072902927</v>
      </c>
      <c r="P97" s="9">
        <f t="shared" si="89"/>
        <v>3.8534401800056002</v>
      </c>
      <c r="Q97" s="12">
        <f t="shared" si="90"/>
        <v>1.7340480810025201</v>
      </c>
      <c r="R97" s="9">
        <f t="shared" si="91"/>
        <v>2.3873737500000001</v>
      </c>
      <c r="S97" s="13">
        <f t="shared" si="92"/>
        <v>0.7263412697750069</v>
      </c>
      <c r="T97" s="2">
        <f t="shared" si="93"/>
        <v>0.51</v>
      </c>
      <c r="U97" s="14">
        <f t="shared" si="94"/>
        <v>0.3704340475852535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0.15814086534695393</v>
      </c>
      <c r="AK97" s="9">
        <f t="shared" si="96"/>
        <v>10.4025</v>
      </c>
      <c r="AL97" s="1">
        <f t="shared" si="97"/>
        <v>0.45</v>
      </c>
      <c r="AM97" s="17">
        <f t="shared" si="98"/>
        <v>934625</v>
      </c>
      <c r="AN97" s="1">
        <f t="shared" si="99"/>
        <v>15375145312.746141</v>
      </c>
    </row>
    <row r="98" spans="1:50" x14ac:dyDescent="0.15">
      <c r="C98" s="7">
        <v>9</v>
      </c>
      <c r="D98" s="7">
        <f t="shared" si="100"/>
        <v>14.2324304294253</v>
      </c>
      <c r="E98" s="10">
        <f t="shared" si="101"/>
        <v>19.917712559142501</v>
      </c>
      <c r="F98" s="7" t="s">
        <v>83</v>
      </c>
      <c r="G98" s="1">
        <v>10</v>
      </c>
      <c r="H98" s="9">
        <f t="shared" si="84"/>
        <v>14.2324304294253</v>
      </c>
      <c r="I98" s="9">
        <f t="shared" si="85"/>
        <v>287.38243042942526</v>
      </c>
      <c r="J98" s="9">
        <f t="shared" si="86"/>
        <v>0.1018341381468939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21.06326489289733</v>
      </c>
      <c r="P98" s="9">
        <f t="shared" si="89"/>
        <v>2.1449594269279273</v>
      </c>
      <c r="Q98" s="12">
        <f t="shared" si="90"/>
        <v>0.96523174211756735</v>
      </c>
      <c r="R98" s="9">
        <f t="shared" si="91"/>
        <v>2.3873737500000001</v>
      </c>
      <c r="S98" s="13">
        <f t="shared" si="92"/>
        <v>0.404306926017582</v>
      </c>
      <c r="T98" s="2">
        <f t="shared" si="93"/>
        <v>0.51</v>
      </c>
      <c r="U98" s="14">
        <f t="shared" si="94"/>
        <v>0.20619653226896684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0.1054172544790935</v>
      </c>
      <c r="AK98" s="9">
        <f t="shared" si="96"/>
        <v>10.4025</v>
      </c>
      <c r="AL98" s="1">
        <f t="shared" si="97"/>
        <v>0.45</v>
      </c>
      <c r="AM98" s="17">
        <f t="shared" si="98"/>
        <v>934625</v>
      </c>
      <c r="AN98" s="1">
        <f t="shared" si="99"/>
        <v>10249125692.659056</v>
      </c>
    </row>
    <row r="99" spans="1:50" x14ac:dyDescent="0.15">
      <c r="C99" s="7">
        <v>10</v>
      </c>
      <c r="D99" s="7">
        <f t="shared" si="100"/>
        <v>10.579281915279401</v>
      </c>
      <c r="E99" s="10">
        <f t="shared" si="101"/>
        <v>14.2324304294253</v>
      </c>
      <c r="F99" s="7" t="s">
        <v>83</v>
      </c>
      <c r="G99" s="1">
        <v>11</v>
      </c>
      <c r="H99" s="9">
        <f t="shared" si="84"/>
        <v>10.579281915279401</v>
      </c>
      <c r="I99" s="9">
        <f t="shared" si="85"/>
        <v>283.72928191527939</v>
      </c>
      <c r="J99" s="9">
        <f t="shared" si="86"/>
        <v>6.5832404553455112E-2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17.972390192670936</v>
      </c>
      <c r="O99" s="9">
        <f t="shared" si="102"/>
        <v>6.2511902732984694</v>
      </c>
      <c r="P99" s="9">
        <f t="shared" si="89"/>
        <v>0.41153088701240848</v>
      </c>
      <c r="Q99" s="12">
        <f t="shared" si="90"/>
        <v>0.18518889915558381</v>
      </c>
      <c r="R99" s="9">
        <f t="shared" si="91"/>
        <v>2.3873737500000001</v>
      </c>
      <c r="S99" s="13">
        <f t="shared" si="92"/>
        <v>7.7570132936069944E-2</v>
      </c>
      <c r="T99" s="2">
        <f t="shared" si="93"/>
        <v>0.51</v>
      </c>
      <c r="U99" s="14">
        <f t="shared" si="94"/>
        <v>3.9560767797395674E-2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4.2264571490914796E-2</v>
      </c>
      <c r="AK99" s="9">
        <f t="shared" si="96"/>
        <v>10.4025</v>
      </c>
      <c r="AL99" s="1">
        <f t="shared" si="97"/>
        <v>0.45</v>
      </c>
      <c r="AM99" s="17">
        <f t="shared" si="98"/>
        <v>934625</v>
      </c>
      <c r="AN99" s="1">
        <f t="shared" si="99"/>
        <v>4109146151.6166515</v>
      </c>
    </row>
    <row r="100" spans="1:50" x14ac:dyDescent="0.15">
      <c r="C100" s="7">
        <v>11</v>
      </c>
      <c r="D100" s="7">
        <f t="shared" si="100"/>
        <v>6.2789891386096297</v>
      </c>
      <c r="E100" s="10">
        <f t="shared" si="101"/>
        <v>10.579281915279401</v>
      </c>
      <c r="F100" s="7" t="s">
        <v>85</v>
      </c>
      <c r="G100" s="1">
        <v>12</v>
      </c>
      <c r="H100" s="9">
        <f t="shared" si="84"/>
        <v>6.2789891386096297</v>
      </c>
      <c r="I100" s="9">
        <f t="shared" si="85"/>
        <v>279.42898913860961</v>
      </c>
      <c r="J100" s="9">
        <f t="shared" si="86"/>
        <v>3.8821935357167756E-2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11.14493438628606</v>
      </c>
      <c r="P100" s="9">
        <f t="shared" si="89"/>
        <v>0.43266792230427353</v>
      </c>
      <c r="Q100" s="12">
        <f t="shared" si="90"/>
        <v>0.1947005650369231</v>
      </c>
      <c r="R100" s="9">
        <f t="shared" si="91"/>
        <v>2.3873737500000001</v>
      </c>
      <c r="S100" s="13">
        <f t="shared" si="92"/>
        <v>8.1554287441136145E-2</v>
      </c>
      <c r="T100" s="2">
        <f t="shared" si="93"/>
        <v>0.51</v>
      </c>
      <c r="U100" s="14">
        <f t="shared" si="94"/>
        <v>4.1592686594979437E-2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4.2877195008386298E-2</v>
      </c>
      <c r="AK100" s="9">
        <f t="shared" si="96"/>
        <v>10.4025</v>
      </c>
      <c r="AL100" s="1">
        <f t="shared" si="97"/>
        <v>0.45</v>
      </c>
      <c r="AM100" s="17">
        <f t="shared" si="98"/>
        <v>934625</v>
      </c>
      <c r="AN100" s="1">
        <f t="shared" si="99"/>
        <v>4168708084.4697742</v>
      </c>
      <c r="AO100" s="1">
        <f>SUM(AN89:AN100)</f>
        <v>85775609490.910461</v>
      </c>
    </row>
    <row r="101" spans="1:50" x14ac:dyDescent="0.15">
      <c r="C101" s="7">
        <v>12</v>
      </c>
      <c r="D101" s="7">
        <f t="shared" si="100"/>
        <v>3.2398557726247801</v>
      </c>
      <c r="E101" s="10">
        <f t="shared" si="101"/>
        <v>6.2789891386096297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2.7813910501935499</v>
      </c>
      <c r="E105" s="7"/>
      <c r="F105" s="7"/>
      <c r="G105" s="1">
        <v>1</v>
      </c>
      <c r="H105" s="9">
        <f t="shared" ref="H105:H116" si="103">E106</f>
        <v>2.7813910501935499</v>
      </c>
      <c r="I105" s="9">
        <f t="shared" ref="I105:I116" si="104">H105+273.15</f>
        <v>275.93139105019355</v>
      </c>
      <c r="J105" s="9">
        <f t="shared" ref="J105:J116" si="105">EXP(($C$15*(I105-$C$13))/($C$16*I105*$C$13))</f>
        <v>2.4960634817690047E-2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1.6171750892165462E-2</v>
      </c>
      <c r="Q105" s="12">
        <f t="shared" ref="Q105:Q116" si="109">P105*$B$107</f>
        <v>4.8515252676496383E-3</v>
      </c>
      <c r="R105" s="9">
        <f t="shared" ref="R105:R116" si="110">L105*$B$107</f>
        <v>0.19436706250000002</v>
      </c>
      <c r="S105" s="13">
        <f t="shared" ref="S105:S116" si="111">Q105/R105</f>
        <v>2.496063481769005E-2</v>
      </c>
      <c r="T105" s="2">
        <f t="shared" ref="T105:T116" si="112">$B$106/100</f>
        <v>0.01</v>
      </c>
      <c r="U105" s="14">
        <f t="shared" ref="U105:U116" si="113">S105*T105</f>
        <v>2.4960634817690049E-4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5.7396063481769009E-3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15457.833333333334</v>
      </c>
      <c r="AX105" s="1">
        <f t="shared" ref="AX105:AX116" si="120">AW105*10000*AV105*0.67*AU105*AT105</f>
        <v>11553889.283102274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-1.43635602981581</v>
      </c>
      <c r="E106" s="10">
        <f t="shared" ref="E106:E117" si="122">D105</f>
        <v>2.7813910501935499</v>
      </c>
      <c r="F106" s="7" t="s">
        <v>83</v>
      </c>
      <c r="G106" s="1">
        <v>2</v>
      </c>
      <c r="H106" s="9">
        <f t="shared" si="103"/>
        <v>-1.43635602981581</v>
      </c>
      <c r="I106" s="9">
        <f t="shared" si="104"/>
        <v>271.71364397018419</v>
      </c>
      <c r="J106" s="9">
        <f t="shared" si="105"/>
        <v>1.4433447672353559E-2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1.2796086657745014</v>
      </c>
      <c r="P106" s="9">
        <f t="shared" si="108"/>
        <v>1.846916471854642E-2</v>
      </c>
      <c r="Q106" s="12">
        <f t="shared" si="109"/>
        <v>5.5407494155639255E-3</v>
      </c>
      <c r="R106" s="9">
        <f t="shared" si="110"/>
        <v>0.19436706250000002</v>
      </c>
      <c r="S106" s="13">
        <f t="shared" si="111"/>
        <v>2.8506627328197261E-2</v>
      </c>
      <c r="T106" s="2">
        <f t="shared" si="112"/>
        <v>0.01</v>
      </c>
      <c r="U106" s="14">
        <f t="shared" si="113"/>
        <v>2.8506627328197262E-4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5.7750662732819731E-3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15457.833333333334</v>
      </c>
      <c r="AX106" s="1">
        <f t="shared" si="120"/>
        <v>11625270.493554318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2.85334916146582</v>
      </c>
      <c r="E107" s="10">
        <f t="shared" si="122"/>
        <v>-1.43635602981581</v>
      </c>
      <c r="F107" s="7" t="s">
        <v>83</v>
      </c>
      <c r="G107" s="1">
        <v>3</v>
      </c>
      <c r="H107" s="9">
        <f t="shared" si="103"/>
        <v>2.85334916146582</v>
      </c>
      <c r="I107" s="9">
        <f t="shared" si="104"/>
        <v>276.00334916146579</v>
      </c>
      <c r="J107" s="9">
        <f t="shared" si="105"/>
        <v>2.5191328092797331E-2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1.9090297093892885</v>
      </c>
      <c r="P107" s="9">
        <f t="shared" si="108"/>
        <v>4.8090993748123111E-2</v>
      </c>
      <c r="Q107" s="12">
        <f t="shared" si="109"/>
        <v>1.4427298124436933E-2</v>
      </c>
      <c r="R107" s="9">
        <f t="shared" si="110"/>
        <v>0.19436706250000002</v>
      </c>
      <c r="S107" s="13">
        <f t="shared" si="111"/>
        <v>7.4227072935451346E-2</v>
      </c>
      <c r="T107" s="2">
        <f t="shared" si="112"/>
        <v>0.01</v>
      </c>
      <c r="U107" s="14">
        <f t="shared" si="113"/>
        <v>7.4227072935451348E-4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6.2322707293545132E-3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15457.833333333334</v>
      </c>
      <c r="AX107" s="1">
        <f t="shared" si="120"/>
        <v>12545627.978851376</v>
      </c>
    </row>
    <row r="108" spans="1:50" x14ac:dyDescent="0.15">
      <c r="C108" s="7">
        <v>3</v>
      </c>
      <c r="D108" s="7">
        <f t="shared" si="121"/>
        <v>5.6976874677082296</v>
      </c>
      <c r="E108" s="10">
        <f t="shared" si="122"/>
        <v>2.85334916146582</v>
      </c>
      <c r="F108" s="7" t="s">
        <v>83</v>
      </c>
      <c r="G108" s="1">
        <v>4</v>
      </c>
      <c r="H108" s="9">
        <f t="shared" si="103"/>
        <v>5.6976874677082296</v>
      </c>
      <c r="I108" s="9">
        <f t="shared" si="104"/>
        <v>278.84768746770823</v>
      </c>
      <c r="J108" s="9">
        <f t="shared" si="105"/>
        <v>3.6101879599158199E-2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2.508828923974499</v>
      </c>
      <c r="P108" s="9">
        <f t="shared" si="108"/>
        <v>9.0573439748212983E-2</v>
      </c>
      <c r="Q108" s="12">
        <f t="shared" si="109"/>
        <v>2.7172031924463894E-2</v>
      </c>
      <c r="R108" s="9">
        <f t="shared" si="110"/>
        <v>0.19436706250000002</v>
      </c>
      <c r="S108" s="13">
        <f t="shared" si="111"/>
        <v>0.13979751288603176</v>
      </c>
      <c r="T108" s="2">
        <f t="shared" si="112"/>
        <v>0.01</v>
      </c>
      <c r="U108" s="14">
        <f t="shared" si="113"/>
        <v>1.3979751288603177E-3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6.8879751288603176E-3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15457.833333333334</v>
      </c>
      <c r="AX108" s="1">
        <f t="shared" si="120"/>
        <v>13865567.984273439</v>
      </c>
    </row>
    <row r="109" spans="1:50" x14ac:dyDescent="0.15">
      <c r="C109" s="7">
        <v>4</v>
      </c>
      <c r="D109" s="7">
        <f t="shared" si="121"/>
        <v>9.81350700725738</v>
      </c>
      <c r="E109" s="10">
        <f t="shared" si="122"/>
        <v>5.6976874677082296</v>
      </c>
      <c r="F109" s="7" t="s">
        <v>83</v>
      </c>
      <c r="G109" s="1">
        <v>5</v>
      </c>
      <c r="H109" s="9">
        <f t="shared" si="103"/>
        <v>9.81350700725738</v>
      </c>
      <c r="I109" s="9">
        <f t="shared" si="104"/>
        <v>282.96350700725736</v>
      </c>
      <c r="J109" s="9">
        <f t="shared" si="105"/>
        <v>5.9993769792145393E-2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2.2973427100149717</v>
      </c>
      <c r="O109" s="9">
        <f t="shared" si="123"/>
        <v>0.76880298254464785</v>
      </c>
      <c r="P109" s="9">
        <f t="shared" si="108"/>
        <v>4.6123389150298379E-2</v>
      </c>
      <c r="Q109" s="12">
        <f t="shared" si="109"/>
        <v>1.3837016745089513E-2</v>
      </c>
      <c r="R109" s="9">
        <f t="shared" si="110"/>
        <v>0.19436706250000002</v>
      </c>
      <c r="S109" s="13">
        <f t="shared" si="111"/>
        <v>7.119013153316299E-2</v>
      </c>
      <c r="T109" s="2">
        <f t="shared" si="112"/>
        <v>0.01</v>
      </c>
      <c r="U109" s="14">
        <f t="shared" si="113"/>
        <v>7.1190131533162987E-4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6.2019013153316298E-3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15457.833333333334</v>
      </c>
      <c r="AX109" s="1">
        <f t="shared" si="120"/>
        <v>12484494.021933835</v>
      </c>
    </row>
    <row r="110" spans="1:50" x14ac:dyDescent="0.15">
      <c r="C110" s="7">
        <v>5</v>
      </c>
      <c r="D110" s="7">
        <f t="shared" si="121"/>
        <v>12.355999020956901</v>
      </c>
      <c r="E110" s="10">
        <f t="shared" si="122"/>
        <v>9.81350700725738</v>
      </c>
      <c r="F110" s="7" t="s">
        <v>85</v>
      </c>
      <c r="G110" s="1">
        <v>6</v>
      </c>
      <c r="H110" s="9">
        <f t="shared" si="103"/>
        <v>12.355999020956901</v>
      </c>
      <c r="I110" s="9">
        <f t="shared" si="104"/>
        <v>285.50599902095689</v>
      </c>
      <c r="J110" s="9">
        <f t="shared" si="105"/>
        <v>8.1505426472543691E-2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1.3705698017276831</v>
      </c>
      <c r="P110" s="9">
        <f t="shared" si="108"/>
        <v>0.11170887620020446</v>
      </c>
      <c r="Q110" s="12">
        <f t="shared" si="109"/>
        <v>3.351266286006134E-2</v>
      </c>
      <c r="R110" s="9">
        <f t="shared" si="110"/>
        <v>0.19436706250000002</v>
      </c>
      <c r="S110" s="13">
        <f t="shared" si="111"/>
        <v>0.17241945435102379</v>
      </c>
      <c r="T110" s="2">
        <f t="shared" si="112"/>
        <v>0.01</v>
      </c>
      <c r="U110" s="14">
        <f t="shared" si="113"/>
        <v>1.724194543510238E-3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7.2141945435102378E-3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15457.833333333334</v>
      </c>
      <c r="AX110" s="1">
        <f t="shared" si="120"/>
        <v>14522251.173018746</v>
      </c>
    </row>
    <row r="111" spans="1:50" x14ac:dyDescent="0.15">
      <c r="C111" s="7">
        <v>6</v>
      </c>
      <c r="D111" s="7">
        <f t="shared" si="121"/>
        <v>21.6049183172304</v>
      </c>
      <c r="E111" s="10">
        <f t="shared" si="122"/>
        <v>12.355999020956901</v>
      </c>
      <c r="F111" s="7" t="s">
        <v>83</v>
      </c>
      <c r="G111" s="1">
        <v>7</v>
      </c>
      <c r="H111" s="9">
        <f t="shared" si="103"/>
        <v>21.6049183172304</v>
      </c>
      <c r="I111" s="9">
        <f t="shared" si="104"/>
        <v>294.75491831723036</v>
      </c>
      <c r="J111" s="9">
        <f t="shared" si="105"/>
        <v>0.23764657973926348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1.9067511338608121</v>
      </c>
      <c r="P111" s="9">
        <f t="shared" si="108"/>
        <v>0.45313288537598451</v>
      </c>
      <c r="Q111" s="12">
        <f t="shared" si="109"/>
        <v>0.13593986561279534</v>
      </c>
      <c r="R111" s="9">
        <f t="shared" si="110"/>
        <v>0.19436706250000002</v>
      </c>
      <c r="S111" s="13">
        <f t="shared" si="111"/>
        <v>0.69939764414968875</v>
      </c>
      <c r="T111" s="2">
        <f t="shared" si="112"/>
        <v>0.01</v>
      </c>
      <c r="U111" s="14">
        <f t="shared" si="113"/>
        <v>6.9939764414968875E-3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1.6943976441496887E-2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15457.833333333334</v>
      </c>
      <c r="AX111" s="1">
        <f t="shared" si="120"/>
        <v>34108406.734676376</v>
      </c>
    </row>
    <row r="112" spans="1:50" x14ac:dyDescent="0.15">
      <c r="C112" s="7">
        <v>7</v>
      </c>
      <c r="D112" s="7">
        <f t="shared" si="121"/>
        <v>18.5760326104526</v>
      </c>
      <c r="E112" s="10">
        <f t="shared" si="122"/>
        <v>21.6049183172304</v>
      </c>
      <c r="F112" s="7" t="s">
        <v>83</v>
      </c>
      <c r="G112" s="1">
        <v>8</v>
      </c>
      <c r="H112" s="9">
        <f t="shared" si="103"/>
        <v>18.5760326104526</v>
      </c>
      <c r="I112" s="9">
        <f t="shared" si="104"/>
        <v>291.72603261045259</v>
      </c>
      <c r="J112" s="9">
        <f t="shared" si="105"/>
        <v>0.168647318046734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2.101508456818161</v>
      </c>
      <c r="P112" s="9">
        <f t="shared" si="108"/>
        <v>0.35441376509491357</v>
      </c>
      <c r="Q112" s="12">
        <f t="shared" si="109"/>
        <v>0.10632412952847407</v>
      </c>
      <c r="R112" s="9">
        <f t="shared" si="110"/>
        <v>0.19436706250000002</v>
      </c>
      <c r="S112" s="13">
        <f t="shared" si="111"/>
        <v>0.5470275064144372</v>
      </c>
      <c r="T112" s="2">
        <f t="shared" si="112"/>
        <v>0.01</v>
      </c>
      <c r="U112" s="14">
        <f t="shared" si="113"/>
        <v>5.4702750641443722E-3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1.5420275064144371E-2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15457.833333333334</v>
      </c>
      <c r="AX112" s="1">
        <f t="shared" si="120"/>
        <v>31041179.481359035</v>
      </c>
    </row>
    <row r="113" spans="1:53" x14ac:dyDescent="0.15">
      <c r="C113" s="7">
        <v>8</v>
      </c>
      <c r="D113" s="7">
        <f t="shared" si="121"/>
        <v>19.917712559142501</v>
      </c>
      <c r="E113" s="10">
        <f t="shared" si="122"/>
        <v>18.5760326104526</v>
      </c>
      <c r="F113" s="7" t="s">
        <v>83</v>
      </c>
      <c r="G113" s="1">
        <v>9</v>
      </c>
      <c r="H113" s="9">
        <f t="shared" si="103"/>
        <v>19.917712559142501</v>
      </c>
      <c r="I113" s="9">
        <f t="shared" si="104"/>
        <v>293.06771255914248</v>
      </c>
      <c r="J113" s="9">
        <f t="shared" si="105"/>
        <v>0.19648950462464695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2.3949849000565808</v>
      </c>
      <c r="P113" s="9">
        <f t="shared" si="108"/>
        <v>0.47058939659562715</v>
      </c>
      <c r="Q113" s="12">
        <f t="shared" si="109"/>
        <v>0.14117681897868814</v>
      </c>
      <c r="R113" s="9">
        <f t="shared" si="110"/>
        <v>0.19436706250000002</v>
      </c>
      <c r="S113" s="13">
        <f t="shared" si="111"/>
        <v>0.7263412697750069</v>
      </c>
      <c r="T113" s="2">
        <f t="shared" si="112"/>
        <v>0.01</v>
      </c>
      <c r="U113" s="14">
        <f t="shared" si="113"/>
        <v>7.263412697750069E-3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1.721341269775007E-2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15457.833333333334</v>
      </c>
      <c r="AX113" s="1">
        <f t="shared" si="120"/>
        <v>34650784.815115929</v>
      </c>
    </row>
    <row r="114" spans="1:53" x14ac:dyDescent="0.15">
      <c r="C114" s="7">
        <v>9</v>
      </c>
      <c r="D114" s="7">
        <f t="shared" si="121"/>
        <v>14.2324304294253</v>
      </c>
      <c r="E114" s="10">
        <f t="shared" si="122"/>
        <v>19.917712559142501</v>
      </c>
      <c r="F114" s="7" t="s">
        <v>83</v>
      </c>
      <c r="G114" s="1">
        <v>10</v>
      </c>
      <c r="H114" s="9">
        <f t="shared" si="103"/>
        <v>14.2324304294253</v>
      </c>
      <c r="I114" s="9">
        <f t="shared" si="104"/>
        <v>287.38243042942526</v>
      </c>
      <c r="J114" s="9">
        <f t="shared" si="105"/>
        <v>0.1018341381468939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2.5722857117942874</v>
      </c>
      <c r="P114" s="9">
        <f t="shared" si="108"/>
        <v>0.26194649852814078</v>
      </c>
      <c r="Q114" s="12">
        <f t="shared" si="109"/>
        <v>7.8583949558442237E-2</v>
      </c>
      <c r="R114" s="9">
        <f t="shared" si="110"/>
        <v>0.19436706250000002</v>
      </c>
      <c r="S114" s="13">
        <f t="shared" si="111"/>
        <v>0.40430692601758195</v>
      </c>
      <c r="T114" s="2">
        <f t="shared" si="112"/>
        <v>0.01</v>
      </c>
      <c r="U114" s="14">
        <f t="shared" si="113"/>
        <v>4.04306926017582E-3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1.3993069260175819E-2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15457.833333333334</v>
      </c>
      <c r="AX114" s="1">
        <f t="shared" si="120"/>
        <v>28168198.854649097</v>
      </c>
    </row>
    <row r="115" spans="1:53" x14ac:dyDescent="0.15">
      <c r="C115" s="7">
        <v>10</v>
      </c>
      <c r="D115" s="7">
        <f t="shared" si="121"/>
        <v>10.579281915279401</v>
      </c>
      <c r="E115" s="10">
        <f t="shared" si="122"/>
        <v>14.2324304294253</v>
      </c>
      <c r="F115" s="7" t="s">
        <v>83</v>
      </c>
      <c r="G115" s="1">
        <v>11</v>
      </c>
      <c r="H115" s="9">
        <f t="shared" si="103"/>
        <v>10.579281915279401</v>
      </c>
      <c r="I115" s="9">
        <f t="shared" si="104"/>
        <v>283.72928191527939</v>
      </c>
      <c r="J115" s="9">
        <f t="shared" si="105"/>
        <v>6.5832404553455112E-2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2.1948222526028394</v>
      </c>
      <c r="O115" s="9">
        <f t="shared" si="123"/>
        <v>0.76340716899664063</v>
      </c>
      <c r="P115" s="9">
        <f t="shared" si="108"/>
        <v>5.0256929588394721E-2</v>
      </c>
      <c r="Q115" s="12">
        <f t="shared" si="109"/>
        <v>1.5077078876518416E-2</v>
      </c>
      <c r="R115" s="9">
        <f t="shared" si="110"/>
        <v>0.19436706250000002</v>
      </c>
      <c r="S115" s="13">
        <f t="shared" si="111"/>
        <v>7.7570132936069944E-2</v>
      </c>
      <c r="T115" s="2">
        <f t="shared" si="112"/>
        <v>0.01</v>
      </c>
      <c r="U115" s="14">
        <f t="shared" si="113"/>
        <v>7.7570132936069947E-4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6.2657013293606996E-3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15457.833333333334</v>
      </c>
      <c r="AX115" s="1">
        <f t="shared" si="120"/>
        <v>12612924.136062898</v>
      </c>
    </row>
    <row r="116" spans="1:53" x14ac:dyDescent="0.15">
      <c r="C116" s="7">
        <v>11</v>
      </c>
      <c r="D116" s="7">
        <f t="shared" si="121"/>
        <v>6.2789891386096297</v>
      </c>
      <c r="E116" s="10">
        <f t="shared" si="122"/>
        <v>10.579281915279401</v>
      </c>
      <c r="F116" s="7" t="s">
        <v>85</v>
      </c>
      <c r="G116" s="1">
        <v>12</v>
      </c>
      <c r="H116" s="9">
        <f t="shared" si="103"/>
        <v>6.2789891386096297</v>
      </c>
      <c r="I116" s="9">
        <f t="shared" si="104"/>
        <v>279.42898913860961</v>
      </c>
      <c r="J116" s="9">
        <f t="shared" si="105"/>
        <v>3.8821935357167756E-2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1.3610404477415794</v>
      </c>
      <c r="P116" s="9">
        <f t="shared" si="108"/>
        <v>5.2838224280714254E-2</v>
      </c>
      <c r="Q116" s="12">
        <f t="shared" si="109"/>
        <v>1.5851467284214275E-2</v>
      </c>
      <c r="R116" s="9">
        <f t="shared" si="110"/>
        <v>0.19436706250000002</v>
      </c>
      <c r="S116" s="13">
        <f t="shared" si="111"/>
        <v>8.1554287441136145E-2</v>
      </c>
      <c r="T116" s="2">
        <f t="shared" si="112"/>
        <v>0.01</v>
      </c>
      <c r="U116" s="14">
        <f t="shared" si="113"/>
        <v>8.1554287441136151E-4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6.3055428744113618E-3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15457.833333333334</v>
      </c>
      <c r="AX116" s="1">
        <f t="shared" si="120"/>
        <v>12693125.594570465</v>
      </c>
      <c r="AY116" s="1">
        <f>SUM(AX105:AX116)</f>
        <v>229871720.55116779</v>
      </c>
    </row>
    <row r="117" spans="1:53" x14ac:dyDescent="0.15">
      <c r="C117" s="7">
        <v>12</v>
      </c>
      <c r="D117" s="7">
        <f t="shared" si="121"/>
        <v>3.2398557726247801</v>
      </c>
      <c r="E117" s="10">
        <f t="shared" si="122"/>
        <v>6.2789891386096297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2.7813910501935499</v>
      </c>
      <c r="E121" s="7"/>
      <c r="F121" s="7"/>
      <c r="G121" s="1">
        <v>1</v>
      </c>
      <c r="H121" s="9">
        <f t="shared" ref="H121:H132" si="124">E122</f>
        <v>2.7813910501935499</v>
      </c>
      <c r="I121" s="9">
        <f t="shared" ref="I121:I132" si="125">H121+273.15</f>
        <v>275.93139105019355</v>
      </c>
      <c r="J121" s="9">
        <f t="shared" ref="J121:J132" si="126">EXP(($C$15*(I121-$C$13))/($C$16*I121*$C$13))</f>
        <v>2.4960634817690047E-2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7.1062927325963561E-3</v>
      </c>
      <c r="Q121" s="12">
        <f t="shared" ref="Q121:Q132" si="130">P121*$B$123</f>
        <v>2.3450766017567978E-3</v>
      </c>
      <c r="R121" s="9">
        <f t="shared" ref="R121:R132" si="131">L121*$B$123</f>
        <v>9.3951000000000007E-2</v>
      </c>
      <c r="S121" s="13">
        <f t="shared" ref="S121:S132" si="132">Q121/R121</f>
        <v>2.4960634817690047E-2</v>
      </c>
      <c r="T121" s="2">
        <f t="shared" ref="T121:T132" si="133">$B$122/100</f>
        <v>0.01</v>
      </c>
      <c r="U121" s="14">
        <f t="shared" ref="U121:U132" si="134">S121*T121</f>
        <v>2.4960634817690049E-4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5.7396063481769009E-3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-1.43635602981581</v>
      </c>
      <c r="E122" s="10">
        <f t="shared" ref="E122:E133" si="145">D121</f>
        <v>2.7813910501935499</v>
      </c>
      <c r="F122" s="7" t="s">
        <v>83</v>
      </c>
      <c r="G122" s="1">
        <v>2</v>
      </c>
      <c r="H122" s="9">
        <f t="shared" si="124"/>
        <v>-1.43635602981581</v>
      </c>
      <c r="I122" s="9">
        <f t="shared" si="125"/>
        <v>271.71364397018419</v>
      </c>
      <c r="J122" s="9">
        <f t="shared" si="126"/>
        <v>1.4433447672353559E-2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0.56229370726740369</v>
      </c>
      <c r="P122" s="9">
        <f t="shared" si="129"/>
        <v>8.1158368003377609E-3</v>
      </c>
      <c r="Q122" s="12">
        <f t="shared" si="130"/>
        <v>2.6782261441114612E-3</v>
      </c>
      <c r="R122" s="9">
        <f t="shared" si="131"/>
        <v>9.3951000000000007E-2</v>
      </c>
      <c r="S122" s="13">
        <f t="shared" si="132"/>
        <v>2.8506627328197261E-2</v>
      </c>
      <c r="T122" s="2">
        <f t="shared" si="133"/>
        <v>0.01</v>
      </c>
      <c r="U122" s="14">
        <f t="shared" si="134"/>
        <v>2.8506627328197262E-4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5.7750662732819731E-3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2.85334916146582</v>
      </c>
      <c r="E123" s="10">
        <f t="shared" si="145"/>
        <v>-1.43635602981581</v>
      </c>
      <c r="F123" s="7" t="s">
        <v>83</v>
      </c>
      <c r="G123" s="1">
        <v>3</v>
      </c>
      <c r="H123" s="9">
        <f t="shared" si="124"/>
        <v>2.85334916146582</v>
      </c>
      <c r="I123" s="9">
        <f t="shared" si="125"/>
        <v>276.00334916146579</v>
      </c>
      <c r="J123" s="9">
        <f t="shared" si="126"/>
        <v>2.5191328092797331E-2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0.83887787046706586</v>
      </c>
      <c r="P123" s="9">
        <f t="shared" si="129"/>
        <v>2.1132447664722998E-2</v>
      </c>
      <c r="Q123" s="12">
        <f t="shared" si="130"/>
        <v>6.9737077293585891E-3</v>
      </c>
      <c r="R123" s="9">
        <f t="shared" si="131"/>
        <v>9.3951000000000007E-2</v>
      </c>
      <c r="S123" s="13">
        <f t="shared" si="132"/>
        <v>7.4227072935451333E-2</v>
      </c>
      <c r="T123" s="2">
        <f t="shared" si="133"/>
        <v>0.01</v>
      </c>
      <c r="U123" s="14">
        <f t="shared" si="134"/>
        <v>7.4227072935451337E-4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6.2322707293545132E-3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5.6976874677082296</v>
      </c>
      <c r="E124" s="10">
        <f t="shared" si="145"/>
        <v>2.85334916146582</v>
      </c>
      <c r="F124" s="7" t="s">
        <v>83</v>
      </c>
      <c r="G124" s="1">
        <v>4</v>
      </c>
      <c r="H124" s="9">
        <f t="shared" si="124"/>
        <v>5.6976874677082296</v>
      </c>
      <c r="I124" s="9">
        <f t="shared" si="125"/>
        <v>278.84768746770823</v>
      </c>
      <c r="J124" s="9">
        <f t="shared" si="126"/>
        <v>3.6101879599158199E-2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1.1024454228023428</v>
      </c>
      <c r="P124" s="9">
        <f t="shared" si="129"/>
        <v>3.9800351918653235E-2</v>
      </c>
      <c r="Q124" s="12">
        <f t="shared" si="130"/>
        <v>1.3134116133155568E-2</v>
      </c>
      <c r="R124" s="9">
        <f t="shared" si="131"/>
        <v>9.3951000000000007E-2</v>
      </c>
      <c r="S124" s="13">
        <f t="shared" si="132"/>
        <v>0.13979751288603173</v>
      </c>
      <c r="T124" s="2">
        <f t="shared" si="133"/>
        <v>0.01</v>
      </c>
      <c r="U124" s="14">
        <f t="shared" si="134"/>
        <v>1.3979751288603173E-3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6.8879751288603176E-3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9.81350700725738</v>
      </c>
      <c r="E125" s="10">
        <f t="shared" si="145"/>
        <v>5.6976874677082296</v>
      </c>
      <c r="F125" s="7" t="s">
        <v>83</v>
      </c>
      <c r="G125" s="1">
        <v>5</v>
      </c>
      <c r="H125" s="9">
        <f t="shared" si="124"/>
        <v>9.81350700725738</v>
      </c>
      <c r="I125" s="9">
        <f t="shared" si="125"/>
        <v>282.96350700725736</v>
      </c>
      <c r="J125" s="9">
        <f t="shared" si="126"/>
        <v>5.9993769792145393E-2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1.0095128173395052</v>
      </c>
      <c r="O125" s="9">
        <f t="shared" si="146"/>
        <v>0.33783225354418445</v>
      </c>
      <c r="P125" s="9">
        <f t="shared" si="129"/>
        <v>2.0267830447491496E-2</v>
      </c>
      <c r="Q125" s="12">
        <f t="shared" si="130"/>
        <v>6.6883840476721938E-3</v>
      </c>
      <c r="R125" s="9">
        <f t="shared" si="131"/>
        <v>9.3951000000000007E-2</v>
      </c>
      <c r="S125" s="13">
        <f t="shared" si="132"/>
        <v>7.1190131533162962E-2</v>
      </c>
      <c r="T125" s="2">
        <f t="shared" si="133"/>
        <v>0.01</v>
      </c>
      <c r="U125" s="14">
        <f t="shared" si="134"/>
        <v>7.1190131533162965E-4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6.2019013153316298E-3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12.355999020956901</v>
      </c>
      <c r="E126" s="10">
        <f t="shared" si="145"/>
        <v>9.81350700725738</v>
      </c>
      <c r="F126" s="7" t="s">
        <v>85</v>
      </c>
      <c r="G126" s="1">
        <v>6</v>
      </c>
      <c r="H126" s="9">
        <f t="shared" si="124"/>
        <v>12.355999020956901</v>
      </c>
      <c r="I126" s="9">
        <f t="shared" si="125"/>
        <v>285.50599902095689</v>
      </c>
      <c r="J126" s="9">
        <f t="shared" si="126"/>
        <v>8.1505426472543691E-2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0.60226442309669292</v>
      </c>
      <c r="P126" s="9">
        <f t="shared" si="129"/>
        <v>4.9087818653736452E-2</v>
      </c>
      <c r="Q126" s="12">
        <f t="shared" si="130"/>
        <v>1.6198980155733029E-2</v>
      </c>
      <c r="R126" s="9">
        <f t="shared" si="131"/>
        <v>9.3951000000000007E-2</v>
      </c>
      <c r="S126" s="13">
        <f t="shared" si="132"/>
        <v>0.17241945435102371</v>
      </c>
      <c r="T126" s="2">
        <f t="shared" si="133"/>
        <v>0.01</v>
      </c>
      <c r="U126" s="14">
        <f t="shared" si="134"/>
        <v>1.7241945435102371E-3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7.214194543510237E-3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21.6049183172304</v>
      </c>
      <c r="E127" s="10">
        <f t="shared" si="145"/>
        <v>12.355999020956901</v>
      </c>
      <c r="F127" s="7" t="s">
        <v>83</v>
      </c>
      <c r="G127" s="1">
        <v>7</v>
      </c>
      <c r="H127" s="9">
        <f t="shared" si="124"/>
        <v>21.6049183172304</v>
      </c>
      <c r="I127" s="9">
        <f t="shared" si="125"/>
        <v>294.75491831723036</v>
      </c>
      <c r="J127" s="9">
        <f t="shared" si="126"/>
        <v>0.23764657973926348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0.83787660444295642</v>
      </c>
      <c r="P127" s="9">
        <f t="shared" si="129"/>
        <v>0.19911850928941638</v>
      </c>
      <c r="Q127" s="12">
        <f t="shared" si="130"/>
        <v>6.5709108065507407E-2</v>
      </c>
      <c r="R127" s="9">
        <f t="shared" si="131"/>
        <v>9.3951000000000007E-2</v>
      </c>
      <c r="S127" s="13">
        <f t="shared" si="132"/>
        <v>0.69939764414968875</v>
      </c>
      <c r="T127" s="2">
        <f t="shared" si="133"/>
        <v>0.01</v>
      </c>
      <c r="U127" s="14">
        <f t="shared" si="134"/>
        <v>6.9939764414968875E-3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1.6943976441496887E-2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18.5760326104526</v>
      </c>
      <c r="E128" s="10">
        <f t="shared" si="145"/>
        <v>21.6049183172304</v>
      </c>
      <c r="F128" s="7" t="s">
        <v>83</v>
      </c>
      <c r="G128" s="1">
        <v>8</v>
      </c>
      <c r="H128" s="9">
        <f t="shared" si="124"/>
        <v>18.5760326104526</v>
      </c>
      <c r="I128" s="9">
        <f t="shared" si="125"/>
        <v>291.72603261045259</v>
      </c>
      <c r="J128" s="9">
        <f t="shared" si="126"/>
        <v>0.168647318046734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0.92345809515354005</v>
      </c>
      <c r="P128" s="9">
        <f t="shared" si="129"/>
        <v>0.15573873107619021</v>
      </c>
      <c r="Q128" s="12">
        <f t="shared" si="130"/>
        <v>5.1393781255142774E-2</v>
      </c>
      <c r="R128" s="9">
        <f t="shared" si="131"/>
        <v>9.3951000000000007E-2</v>
      </c>
      <c r="S128" s="13">
        <f t="shared" si="132"/>
        <v>0.54702750641443698</v>
      </c>
      <c r="T128" s="2">
        <f t="shared" si="133"/>
        <v>0.01</v>
      </c>
      <c r="U128" s="14">
        <f t="shared" si="134"/>
        <v>5.4702750641443696E-3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1.5420275064144371E-2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19.917712559142501</v>
      </c>
      <c r="E129" s="10">
        <f t="shared" si="145"/>
        <v>18.5760326104526</v>
      </c>
      <c r="F129" s="7" t="s">
        <v>83</v>
      </c>
      <c r="G129" s="1">
        <v>9</v>
      </c>
      <c r="H129" s="9">
        <f t="shared" si="124"/>
        <v>19.917712559142501</v>
      </c>
      <c r="I129" s="9">
        <f t="shared" si="125"/>
        <v>293.06771255914248</v>
      </c>
      <c r="J129" s="9">
        <f t="shared" si="126"/>
        <v>0.19648950462464695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1.0524193640773498</v>
      </c>
      <c r="P129" s="9">
        <f t="shared" si="129"/>
        <v>0.20678935950494443</v>
      </c>
      <c r="Q129" s="12">
        <f t="shared" si="130"/>
        <v>6.8240488636631666E-2</v>
      </c>
      <c r="R129" s="9">
        <f t="shared" si="131"/>
        <v>9.3951000000000007E-2</v>
      </c>
      <c r="S129" s="13">
        <f t="shared" si="132"/>
        <v>0.72634126977500679</v>
      </c>
      <c r="T129" s="2">
        <f t="shared" si="133"/>
        <v>0.01</v>
      </c>
      <c r="U129" s="14">
        <f t="shared" si="134"/>
        <v>7.2634126977500681E-3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1.7213412697750067E-2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14.2324304294253</v>
      </c>
      <c r="E130" s="10">
        <f t="shared" si="145"/>
        <v>19.917712559142501</v>
      </c>
      <c r="F130" s="7" t="s">
        <v>83</v>
      </c>
      <c r="G130" s="1">
        <v>10</v>
      </c>
      <c r="H130" s="9">
        <f t="shared" si="124"/>
        <v>14.2324304294253</v>
      </c>
      <c r="I130" s="9">
        <f t="shared" si="125"/>
        <v>287.38243042942526</v>
      </c>
      <c r="J130" s="9">
        <f t="shared" si="126"/>
        <v>0.1018341381468939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1.1303300045724054</v>
      </c>
      <c r="P130" s="9">
        <f t="shared" si="129"/>
        <v>0.11510618183720556</v>
      </c>
      <c r="Q130" s="12">
        <f t="shared" si="130"/>
        <v>3.7985040006277837E-2</v>
      </c>
      <c r="R130" s="9">
        <f t="shared" si="131"/>
        <v>9.3951000000000007E-2</v>
      </c>
      <c r="S130" s="13">
        <f t="shared" si="132"/>
        <v>0.40430692601758189</v>
      </c>
      <c r="T130" s="2">
        <f t="shared" si="133"/>
        <v>0.01</v>
      </c>
      <c r="U130" s="14">
        <f t="shared" si="134"/>
        <v>4.0430692601758191E-3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1.3993069260175819E-2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10.579281915279401</v>
      </c>
      <c r="E131" s="10">
        <f t="shared" si="145"/>
        <v>14.2324304294253</v>
      </c>
      <c r="F131" s="7" t="s">
        <v>83</v>
      </c>
      <c r="G131" s="1">
        <v>11</v>
      </c>
      <c r="H131" s="9">
        <f t="shared" si="124"/>
        <v>10.579281915279401</v>
      </c>
      <c r="I131" s="9">
        <f t="shared" si="125"/>
        <v>283.72928191527939</v>
      </c>
      <c r="J131" s="9">
        <f t="shared" si="126"/>
        <v>6.5832404553455112E-2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0.96446263159843981</v>
      </c>
      <c r="O131" s="9">
        <f t="shared" si="146"/>
        <v>0.33546119113675987</v>
      </c>
      <c r="P131" s="9">
        <f t="shared" si="129"/>
        <v>2.2084216846899107E-2</v>
      </c>
      <c r="Q131" s="12">
        <f t="shared" si="130"/>
        <v>7.2877915594767055E-3</v>
      </c>
      <c r="R131" s="9">
        <f t="shared" si="131"/>
        <v>9.3951000000000007E-2</v>
      </c>
      <c r="S131" s="13">
        <f t="shared" si="132"/>
        <v>7.7570132936069916E-2</v>
      </c>
      <c r="T131" s="2">
        <f t="shared" si="133"/>
        <v>0.01</v>
      </c>
      <c r="U131" s="14">
        <f t="shared" si="134"/>
        <v>7.7570132936069915E-4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6.2657013293606996E-3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6.2789891386096297</v>
      </c>
      <c r="E132" s="10">
        <f t="shared" si="145"/>
        <v>10.579281915279401</v>
      </c>
      <c r="F132" s="7" t="s">
        <v>85</v>
      </c>
      <c r="G132" s="1">
        <v>12</v>
      </c>
      <c r="H132" s="9">
        <f t="shared" si="124"/>
        <v>6.2789891386096297</v>
      </c>
      <c r="I132" s="9">
        <f t="shared" si="125"/>
        <v>279.42898913860961</v>
      </c>
      <c r="J132" s="9">
        <f t="shared" si="126"/>
        <v>3.8821935357167756E-2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0.59807697428986084</v>
      </c>
      <c r="P132" s="9">
        <f t="shared" si="129"/>
        <v>2.321850563449146E-2</v>
      </c>
      <c r="Q132" s="12">
        <f t="shared" si="130"/>
        <v>7.6621068593821819E-3</v>
      </c>
      <c r="R132" s="9">
        <f t="shared" si="131"/>
        <v>9.3951000000000007E-2</v>
      </c>
      <c r="S132" s="13">
        <f t="shared" si="132"/>
        <v>8.1554287441136145E-2</v>
      </c>
      <c r="T132" s="2">
        <f t="shared" si="133"/>
        <v>0.01</v>
      </c>
      <c r="U132" s="14">
        <f t="shared" si="134"/>
        <v>8.1554287441136151E-4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6.3055428744113618E-3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3.2398557726247801</v>
      </c>
      <c r="E133" s="10">
        <f t="shared" si="145"/>
        <v>6.2789891386096297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2.7813910501935499</v>
      </c>
      <c r="E136" s="7"/>
      <c r="F136" s="7"/>
      <c r="G136" s="1">
        <v>1</v>
      </c>
      <c r="H136" s="9">
        <f t="shared" ref="H136:H147" si="147">E137</f>
        <v>2.7813910501935499</v>
      </c>
      <c r="I136" s="9">
        <f t="shared" ref="I136:I147" si="148">H136+273.15</f>
        <v>275.93139105019355</v>
      </c>
      <c r="J136" s="9">
        <f t="shared" ref="J136:J147" si="149">EXP(($C$15*(I136-$C$13))/($C$16*I136*$C$13))</f>
        <v>2.4960634817690047E-2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1.8946317857045095E-2</v>
      </c>
      <c r="Q136" s="12">
        <f t="shared" ref="Q136:Q147" si="153">P136*$B$138</f>
        <v>4.9260426428317248E-3</v>
      </c>
      <c r="R136" s="9">
        <f t="shared" ref="R136:R147" si="154">L136*$B$138</f>
        <v>0.19735245833333334</v>
      </c>
      <c r="S136" s="13">
        <f t="shared" ref="S136:S147" si="155">Q136/R136</f>
        <v>2.496063481769005E-2</v>
      </c>
      <c r="T136" s="2">
        <f t="shared" ref="T136:T147" si="156">$B$137/100</f>
        <v>0.01</v>
      </c>
      <c r="U136" s="14">
        <f t="shared" ref="U136:U147" si="157">S136*T136</f>
        <v>2.4960634817690049E-4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5.7396063481769009E-3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-1.43635602981581</v>
      </c>
      <c r="E137" s="10">
        <f t="shared" ref="E137:E148" si="166">D136</f>
        <v>2.7813910501935499</v>
      </c>
      <c r="F137" s="7" t="s">
        <v>83</v>
      </c>
      <c r="G137" s="1">
        <v>2</v>
      </c>
      <c r="H137" s="9">
        <f t="shared" si="147"/>
        <v>-1.43635602981581</v>
      </c>
      <c r="I137" s="9">
        <f t="shared" si="148"/>
        <v>271.71364397018419</v>
      </c>
      <c r="J137" s="9">
        <f t="shared" si="149"/>
        <v>1.4433447672353559E-2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1.4991495154762884</v>
      </c>
      <c r="P137" s="9">
        <f t="shared" si="152"/>
        <v>2.1637896084661198E-2</v>
      </c>
      <c r="Q137" s="12">
        <f t="shared" si="153"/>
        <v>5.6258529820119117E-3</v>
      </c>
      <c r="R137" s="9">
        <f t="shared" si="154"/>
        <v>0.19735245833333334</v>
      </c>
      <c r="S137" s="13">
        <f t="shared" si="155"/>
        <v>2.8506627328197261E-2</v>
      </c>
      <c r="T137" s="2">
        <f t="shared" si="156"/>
        <v>0.01</v>
      </c>
      <c r="U137" s="14">
        <f t="shared" si="157"/>
        <v>2.8506627328197262E-4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5.7750662732819731E-3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2.85334916146582</v>
      </c>
      <c r="E138" s="10">
        <f t="shared" si="166"/>
        <v>-1.43635602981581</v>
      </c>
      <c r="F138" s="7" t="s">
        <v>83</v>
      </c>
      <c r="G138" s="1">
        <v>3</v>
      </c>
      <c r="H138" s="9">
        <f t="shared" si="147"/>
        <v>2.85334916146582</v>
      </c>
      <c r="I138" s="9">
        <f t="shared" si="148"/>
        <v>276.00334916146579</v>
      </c>
      <c r="J138" s="9">
        <f t="shared" si="149"/>
        <v>2.5191328092797331E-2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2.2365595360582939</v>
      </c>
      <c r="P138" s="9">
        <f t="shared" si="152"/>
        <v>5.6341905071919066E-2</v>
      </c>
      <c r="Q138" s="12">
        <f t="shared" si="153"/>
        <v>1.4648895318698958E-2</v>
      </c>
      <c r="R138" s="9">
        <f t="shared" si="154"/>
        <v>0.19735245833333334</v>
      </c>
      <c r="S138" s="13">
        <f t="shared" si="155"/>
        <v>7.4227072935451346E-2</v>
      </c>
      <c r="T138" s="2">
        <f t="shared" si="156"/>
        <v>0.01</v>
      </c>
      <c r="U138" s="14">
        <f t="shared" si="157"/>
        <v>7.4227072935451348E-4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6.2322707293545132E-3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5.6976874677082296</v>
      </c>
      <c r="E139" s="10">
        <f t="shared" si="166"/>
        <v>2.85334916146582</v>
      </c>
      <c r="F139" s="7" t="s">
        <v>83</v>
      </c>
      <c r="G139" s="1">
        <v>4</v>
      </c>
      <c r="H139" s="9">
        <f t="shared" si="147"/>
        <v>5.6976874677082296</v>
      </c>
      <c r="I139" s="9">
        <f t="shared" si="148"/>
        <v>278.84768746770823</v>
      </c>
      <c r="J139" s="9">
        <f t="shared" si="149"/>
        <v>3.6101879599158199E-2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2.9392655476530418</v>
      </c>
      <c r="P139" s="9">
        <f t="shared" si="152"/>
        <v>0.1061130109113239</v>
      </c>
      <c r="Q139" s="12">
        <f t="shared" si="153"/>
        <v>2.7589382836944214E-2</v>
      </c>
      <c r="R139" s="9">
        <f t="shared" si="154"/>
        <v>0.19735245833333334</v>
      </c>
      <c r="S139" s="13">
        <f t="shared" si="155"/>
        <v>0.13979751288603176</v>
      </c>
      <c r="T139" s="2">
        <f t="shared" si="156"/>
        <v>0.01</v>
      </c>
      <c r="U139" s="14">
        <f t="shared" si="157"/>
        <v>1.3979751288603177E-3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6.8879751288603176E-3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9.81350700725738</v>
      </c>
      <c r="E140" s="10">
        <f t="shared" si="166"/>
        <v>5.6976874677082296</v>
      </c>
      <c r="F140" s="7" t="s">
        <v>83</v>
      </c>
      <c r="G140" s="1">
        <v>5</v>
      </c>
      <c r="H140" s="9">
        <f t="shared" si="147"/>
        <v>9.81350700725738</v>
      </c>
      <c r="I140" s="9">
        <f t="shared" si="148"/>
        <v>282.96350700725736</v>
      </c>
      <c r="J140" s="9">
        <f t="shared" si="149"/>
        <v>5.9993769792145393E-2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3.5922004534083847</v>
      </c>
      <c r="P140" s="9">
        <f t="shared" si="152"/>
        <v>0.21550964704902292</v>
      </c>
      <c r="Q140" s="12">
        <f t="shared" si="153"/>
        <v>5.6032508232745963E-2</v>
      </c>
      <c r="R140" s="9">
        <f t="shared" si="154"/>
        <v>0.19735245833333334</v>
      </c>
      <c r="S140" s="13">
        <f t="shared" si="155"/>
        <v>0.28392100461249703</v>
      </c>
      <c r="T140" s="2">
        <f t="shared" si="156"/>
        <v>0.01</v>
      </c>
      <c r="U140" s="14">
        <f t="shared" si="157"/>
        <v>2.8392100461249702E-3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8.329210046124972E-3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12.355999020956901</v>
      </c>
      <c r="E141" s="10">
        <f t="shared" si="166"/>
        <v>9.81350700725738</v>
      </c>
      <c r="F141" s="7" t="s">
        <v>85</v>
      </c>
      <c r="G141" s="1">
        <v>6</v>
      </c>
      <c r="H141" s="9">
        <f t="shared" si="147"/>
        <v>12.355999020956901</v>
      </c>
      <c r="I141" s="9">
        <f t="shared" si="148"/>
        <v>285.50599902095689</v>
      </c>
      <c r="J141" s="9">
        <f t="shared" si="149"/>
        <v>8.1505426472543691E-2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4.1357387230260283</v>
      </c>
      <c r="P141" s="9">
        <f t="shared" si="152"/>
        <v>0.33708514839924969</v>
      </c>
      <c r="Q141" s="12">
        <f t="shared" si="153"/>
        <v>8.7642138583804916E-2</v>
      </c>
      <c r="R141" s="9">
        <f t="shared" si="154"/>
        <v>0.19735245833333334</v>
      </c>
      <c r="S141" s="13">
        <f t="shared" si="155"/>
        <v>0.44408941912329819</v>
      </c>
      <c r="T141" s="2">
        <f t="shared" si="156"/>
        <v>0.01</v>
      </c>
      <c r="U141" s="14">
        <f t="shared" si="157"/>
        <v>4.4408941912329816E-3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9.9308941912329834E-3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21.6049183172304</v>
      </c>
      <c r="E142" s="10">
        <f t="shared" si="166"/>
        <v>12.355999020956901</v>
      </c>
      <c r="F142" s="7" t="s">
        <v>83</v>
      </c>
      <c r="G142" s="1">
        <v>7</v>
      </c>
      <c r="H142" s="9">
        <f t="shared" si="147"/>
        <v>21.6049183172304</v>
      </c>
      <c r="I142" s="9">
        <f t="shared" si="148"/>
        <v>294.75491831723036</v>
      </c>
      <c r="J142" s="9">
        <f t="shared" si="149"/>
        <v>0.23764657973926348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4.5577014912934457</v>
      </c>
      <c r="P142" s="9">
        <f t="shared" si="152"/>
        <v>1.083122170878428</v>
      </c>
      <c r="Q142" s="12">
        <f t="shared" si="153"/>
        <v>0.28161176442839131</v>
      </c>
      <c r="R142" s="9">
        <f t="shared" si="154"/>
        <v>0.19735245833333334</v>
      </c>
      <c r="S142" s="13">
        <f t="shared" si="155"/>
        <v>1.4269483481819205</v>
      </c>
      <c r="T142" s="2">
        <f t="shared" si="156"/>
        <v>0.01</v>
      </c>
      <c r="U142" s="14">
        <f t="shared" si="157"/>
        <v>1.4269483481819206E-2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2.4219483481819206E-2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18.5760326104526</v>
      </c>
      <c r="E143" s="10">
        <f t="shared" si="166"/>
        <v>21.6049183172304</v>
      </c>
      <c r="F143" s="7" t="s">
        <v>83</v>
      </c>
      <c r="G143" s="1">
        <v>8</v>
      </c>
      <c r="H143" s="9">
        <f t="shared" si="147"/>
        <v>18.5760326104526</v>
      </c>
      <c r="I143" s="9">
        <f t="shared" si="148"/>
        <v>291.72603261045259</v>
      </c>
      <c r="J143" s="9">
        <f t="shared" si="149"/>
        <v>0.168647318046734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4.2336272370816843</v>
      </c>
      <c r="P143" s="9">
        <f t="shared" si="152"/>
        <v>0.71398987914343048</v>
      </c>
      <c r="Q143" s="12">
        <f t="shared" si="153"/>
        <v>0.18563736857729193</v>
      </c>
      <c r="R143" s="9">
        <f t="shared" si="154"/>
        <v>0.19735245833333334</v>
      </c>
      <c r="S143" s="13">
        <f t="shared" si="155"/>
        <v>0.94063874422960403</v>
      </c>
      <c r="T143" s="2">
        <f t="shared" si="156"/>
        <v>0.01</v>
      </c>
      <c r="U143" s="14">
        <f t="shared" si="157"/>
        <v>9.4063874422960405E-3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1.9356387442296043E-2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19.917712559142501</v>
      </c>
      <c r="E144" s="10">
        <f t="shared" si="166"/>
        <v>18.5760326104526</v>
      </c>
      <c r="F144" s="7" t="s">
        <v>83</v>
      </c>
      <c r="G144" s="1">
        <v>9</v>
      </c>
      <c r="H144" s="9">
        <f t="shared" si="147"/>
        <v>19.917712559142501</v>
      </c>
      <c r="I144" s="9">
        <f t="shared" si="148"/>
        <v>293.06771255914248</v>
      </c>
      <c r="J144" s="9">
        <f t="shared" si="149"/>
        <v>0.19648950462464695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4.2786852746049204</v>
      </c>
      <c r="P144" s="9">
        <f t="shared" si="152"/>
        <v>0.84071675005189239</v>
      </c>
      <c r="Q144" s="12">
        <f t="shared" si="153"/>
        <v>0.21858635501349202</v>
      </c>
      <c r="R144" s="9">
        <f t="shared" si="154"/>
        <v>0.19735245833333334</v>
      </c>
      <c r="S144" s="13">
        <f t="shared" si="155"/>
        <v>1.1075937784585084</v>
      </c>
      <c r="T144" s="2">
        <f t="shared" si="156"/>
        <v>0.01</v>
      </c>
      <c r="U144" s="14">
        <f t="shared" si="157"/>
        <v>1.1075937784585084E-2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2.1025937784585086E-2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14.2324304294253</v>
      </c>
      <c r="E145" s="10">
        <f t="shared" si="166"/>
        <v>19.917712559142501</v>
      </c>
      <c r="F145" s="7" t="s">
        <v>83</v>
      </c>
      <c r="G145" s="1">
        <v>10</v>
      </c>
      <c r="H145" s="9">
        <f t="shared" si="147"/>
        <v>14.2324304294253</v>
      </c>
      <c r="I145" s="9">
        <f t="shared" si="148"/>
        <v>287.38243042942526</v>
      </c>
      <c r="J145" s="9">
        <f t="shared" si="149"/>
        <v>0.1018341381468939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4.1970164412196951</v>
      </c>
      <c r="P145" s="9">
        <f t="shared" si="152"/>
        <v>0.42739955207995145</v>
      </c>
      <c r="Q145" s="12">
        <f t="shared" si="153"/>
        <v>0.11112388354078738</v>
      </c>
      <c r="R145" s="9">
        <f t="shared" si="154"/>
        <v>0.19735245833333334</v>
      </c>
      <c r="S145" s="13">
        <f t="shared" si="155"/>
        <v>0.56307321671715027</v>
      </c>
      <c r="T145" s="2">
        <f t="shared" si="156"/>
        <v>0.01</v>
      </c>
      <c r="U145" s="14">
        <f t="shared" si="157"/>
        <v>5.6307321671715026E-3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1.5580732167171502E-2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10.579281915279401</v>
      </c>
      <c r="E146" s="10">
        <f t="shared" si="166"/>
        <v>14.2324304294253</v>
      </c>
      <c r="F146" s="7" t="s">
        <v>83</v>
      </c>
      <c r="G146" s="1">
        <v>11</v>
      </c>
      <c r="H146" s="9">
        <f t="shared" si="147"/>
        <v>10.579281915279401</v>
      </c>
      <c r="I146" s="9">
        <f t="shared" si="148"/>
        <v>283.72928191527939</v>
      </c>
      <c r="J146" s="9">
        <f t="shared" si="149"/>
        <v>6.5832404553455112E-2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4.5286648058064101</v>
      </c>
      <c r="P146" s="9">
        <f t="shared" si="152"/>
        <v>0.29813289358284184</v>
      </c>
      <c r="Q146" s="12">
        <f t="shared" si="153"/>
        <v>7.751455233153888E-2</v>
      </c>
      <c r="R146" s="9">
        <f t="shared" si="154"/>
        <v>0.19735245833333334</v>
      </c>
      <c r="S146" s="13">
        <f t="shared" si="155"/>
        <v>0.39277216501967671</v>
      </c>
      <c r="T146" s="2">
        <f t="shared" si="156"/>
        <v>0.01</v>
      </c>
      <c r="U146" s="14">
        <f t="shared" si="157"/>
        <v>3.9277216501967674E-3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9.4177216501967684E-3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6.2789891386096297</v>
      </c>
      <c r="E147" s="10">
        <f t="shared" si="166"/>
        <v>10.579281915279401</v>
      </c>
      <c r="F147" s="7" t="s">
        <v>85</v>
      </c>
      <c r="G147" s="1">
        <v>12</v>
      </c>
      <c r="H147" s="9">
        <f t="shared" si="147"/>
        <v>6.2789891386096297</v>
      </c>
      <c r="I147" s="9">
        <f t="shared" si="148"/>
        <v>279.42898913860961</v>
      </c>
      <c r="J147" s="9">
        <f t="shared" si="149"/>
        <v>3.8821935357167756E-2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4.9895798288902347</v>
      </c>
      <c r="P147" s="9">
        <f t="shared" si="152"/>
        <v>0.19370514557660484</v>
      </c>
      <c r="Q147" s="12">
        <f t="shared" si="153"/>
        <v>5.0363337849917263E-2</v>
      </c>
      <c r="R147" s="9">
        <f t="shared" si="154"/>
        <v>0.19735245833333334</v>
      </c>
      <c r="S147" s="13">
        <f t="shared" si="155"/>
        <v>0.25519488470142238</v>
      </c>
      <c r="T147" s="2">
        <f t="shared" si="156"/>
        <v>0.01</v>
      </c>
      <c r="U147" s="14">
        <f t="shared" si="157"/>
        <v>2.551948847014224E-3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8.0419488470142228E-3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3.2398557726247801</v>
      </c>
      <c r="E148" s="10">
        <f t="shared" si="166"/>
        <v>6.2789891386096297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1674970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316480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2219780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2255870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8185086.6580032194</v>
      </c>
      <c r="J13" s="6" t="s">
        <v>37</v>
      </c>
      <c r="K13" s="6">
        <f>I13/(10000*1000)</f>
        <v>0.81850866580032189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9.2780078864516096</v>
      </c>
      <c r="E26" s="7"/>
      <c r="F26" s="7"/>
      <c r="G26" s="1">
        <v>1</v>
      </c>
      <c r="H26" s="9">
        <f t="shared" ref="H26:H37" si="0">E27</f>
        <v>9.2780078864516096</v>
      </c>
      <c r="I26" s="9">
        <f t="shared" ref="I26:I37" si="1">H26+273.15</f>
        <v>282.42800788645161</v>
      </c>
      <c r="J26" s="9">
        <f t="shared" ref="J26:J37" si="2">EXP(($C$15*(I26-$C$13))/($C$16*I26*$C$13))</f>
        <v>5.6204529946620077E-2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2.2780873003896418</v>
      </c>
      <c r="Q26" s="12">
        <f t="shared" ref="Q26:Q37" si="6">P26*$B$28</f>
        <v>0.22780873003896418</v>
      </c>
      <c r="R26" s="9">
        <f t="shared" ref="R26:R37" si="7">L26*$B$28</f>
        <v>4.0532094166666672</v>
      </c>
      <c r="S26" s="13">
        <f t="shared" ref="S26:S37" si="8">Q26/R26</f>
        <v>5.6204529946620077E-2</v>
      </c>
      <c r="T26" s="2">
        <f t="shared" ref="T26:T37" si="9">$B$27/100</f>
        <v>0.34</v>
      </c>
      <c r="U26" s="14">
        <f t="shared" ref="U26:U37" si="10">S26*T26</f>
        <v>1.9109540181850827E-2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3.2009540181850829E-2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8.3507725723382809</v>
      </c>
      <c r="E27" s="10">
        <f t="shared" ref="E27:E38" si="18">D26</f>
        <v>9.2780078864516096</v>
      </c>
      <c r="F27" s="7" t="s">
        <v>83</v>
      </c>
      <c r="G27" s="1">
        <v>2</v>
      </c>
      <c r="H27" s="9">
        <f t="shared" si="0"/>
        <v>8.3507725723382809</v>
      </c>
      <c r="I27" s="9">
        <f t="shared" si="1"/>
        <v>281.50077257233824</v>
      </c>
      <c r="J27" s="9">
        <f t="shared" si="2"/>
        <v>5.0171101346576305E-2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78.786101032943691</v>
      </c>
      <c r="P27" s="9">
        <f t="shared" si="5"/>
        <v>3.9527854596254182</v>
      </c>
      <c r="Q27" s="12">
        <f t="shared" si="6"/>
        <v>0.39527854596254186</v>
      </c>
      <c r="R27" s="9">
        <f t="shared" si="7"/>
        <v>4.0532094166666672</v>
      </c>
      <c r="S27" s="13">
        <f t="shared" si="8"/>
        <v>9.7522359525064051E-2</v>
      </c>
      <c r="T27" s="2">
        <f t="shared" si="9"/>
        <v>0.34</v>
      </c>
      <c r="U27" s="14">
        <f t="shared" si="10"/>
        <v>3.315760223852178E-2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4.6057602238521782E-2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10.473581878988799</v>
      </c>
      <c r="E28" s="10">
        <f t="shared" si="18"/>
        <v>8.3507725723382809</v>
      </c>
      <c r="F28" s="7" t="s">
        <v>83</v>
      </c>
      <c r="G28" s="1">
        <v>3</v>
      </c>
      <c r="H28" s="9">
        <f t="shared" si="0"/>
        <v>10.473581878988799</v>
      </c>
      <c r="I28" s="9">
        <f t="shared" si="1"/>
        <v>283.62358187898877</v>
      </c>
      <c r="J28" s="9">
        <f t="shared" si="2"/>
        <v>6.4995819817120007E-2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115.36540973998494</v>
      </c>
      <c r="P28" s="9">
        <f t="shared" si="5"/>
        <v>7.4982693845882826</v>
      </c>
      <c r="Q28" s="12">
        <f t="shared" si="6"/>
        <v>0.74982693845882831</v>
      </c>
      <c r="R28" s="9">
        <f t="shared" si="7"/>
        <v>4.0532094166666672</v>
      </c>
      <c r="S28" s="13">
        <f t="shared" si="8"/>
        <v>0.1849958542422121</v>
      </c>
      <c r="T28" s="2">
        <f t="shared" si="9"/>
        <v>0.34</v>
      </c>
      <c r="U28" s="14">
        <f t="shared" si="10"/>
        <v>6.2898590442352117E-2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7.5798590442352112E-2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12.6971765168849</v>
      </c>
      <c r="E29" s="10">
        <f t="shared" si="18"/>
        <v>10.473581878988799</v>
      </c>
      <c r="F29" s="7" t="s">
        <v>83</v>
      </c>
      <c r="G29" s="1">
        <v>4</v>
      </c>
      <c r="H29" s="9">
        <f t="shared" si="0"/>
        <v>12.6971765168849</v>
      </c>
      <c r="I29" s="9">
        <f t="shared" si="1"/>
        <v>285.84717651688487</v>
      </c>
      <c r="J29" s="9">
        <f t="shared" si="2"/>
        <v>8.4891547418605051E-2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148.39923452206332</v>
      </c>
      <c r="P29" s="9">
        <f t="shared" si="5"/>
        <v>12.59784065431443</v>
      </c>
      <c r="Q29" s="12">
        <f t="shared" si="6"/>
        <v>1.2597840654314432</v>
      </c>
      <c r="R29" s="9">
        <f t="shared" si="7"/>
        <v>4.0532094166666672</v>
      </c>
      <c r="S29" s="13">
        <f t="shared" si="8"/>
        <v>0.31081149181467194</v>
      </c>
      <c r="T29" s="2">
        <f t="shared" si="9"/>
        <v>0.34</v>
      </c>
      <c r="U29" s="14">
        <f t="shared" si="10"/>
        <v>0.10567590721698847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0.11857590721698846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12.7432038026136</v>
      </c>
      <c r="E30" s="10">
        <f t="shared" si="18"/>
        <v>12.6971765168849</v>
      </c>
      <c r="F30" s="7" t="s">
        <v>83</v>
      </c>
      <c r="G30" s="1">
        <v>5</v>
      </c>
      <c r="H30" s="9">
        <f t="shared" si="0"/>
        <v>12.7432038026136</v>
      </c>
      <c r="I30" s="9">
        <f t="shared" si="1"/>
        <v>285.89320380261358</v>
      </c>
      <c r="J30" s="9">
        <f t="shared" si="2"/>
        <v>8.5358367155767445E-2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129.01132417436145</v>
      </c>
      <c r="O30" s="9">
        <f t="shared" si="19"/>
        <v>47.322163860054104</v>
      </c>
      <c r="P30" s="9">
        <f t="shared" si="5"/>
        <v>4.0393426373718873</v>
      </c>
      <c r="Q30" s="12">
        <f t="shared" si="6"/>
        <v>0.40393426373718877</v>
      </c>
      <c r="R30" s="9">
        <f t="shared" si="7"/>
        <v>4.0532094166666672</v>
      </c>
      <c r="S30" s="13">
        <f t="shared" si="8"/>
        <v>9.9657881499096504E-2</v>
      </c>
      <c r="T30" s="2">
        <f t="shared" si="9"/>
        <v>0.34</v>
      </c>
      <c r="U30" s="14">
        <f t="shared" si="10"/>
        <v>3.3883679709692811E-2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4.6783679709692813E-2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17.911373639483699</v>
      </c>
      <c r="E31" s="10">
        <f t="shared" si="18"/>
        <v>12.7432038026136</v>
      </c>
      <c r="F31" s="7" t="s">
        <v>85</v>
      </c>
      <c r="G31" s="1">
        <v>6</v>
      </c>
      <c r="H31" s="9">
        <f t="shared" si="0"/>
        <v>17.911373639483699</v>
      </c>
      <c r="I31" s="9">
        <f t="shared" si="1"/>
        <v>291.06137363948369</v>
      </c>
      <c r="J31" s="9">
        <f t="shared" si="2"/>
        <v>0.15627107008853353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83.814915389348883</v>
      </c>
      <c r="P31" s="9">
        <f t="shared" si="5"/>
        <v>13.097846517273446</v>
      </c>
      <c r="Q31" s="12">
        <f t="shared" si="6"/>
        <v>1.3097846517273446</v>
      </c>
      <c r="R31" s="9">
        <f t="shared" si="7"/>
        <v>4.0532094166666672</v>
      </c>
      <c r="S31" s="13">
        <f t="shared" si="8"/>
        <v>0.32314753990789424</v>
      </c>
      <c r="T31" s="2">
        <f t="shared" si="9"/>
        <v>0.34</v>
      </c>
      <c r="U31" s="14">
        <f t="shared" si="10"/>
        <v>0.10987016356868405</v>
      </c>
      <c r="V31" s="13"/>
      <c r="W31" s="2"/>
      <c r="X31" s="14"/>
      <c r="Y31" s="2">
        <v>0.04</v>
      </c>
      <c r="Z31" s="2">
        <v>0.63</v>
      </c>
      <c r="AA31" s="2">
        <f t="shared" si="11"/>
        <v>2.52E-2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1.4999999999999999E-2</v>
      </c>
      <c r="AO31" s="2">
        <v>0.03</v>
      </c>
      <c r="AP31" s="2">
        <f t="shared" si="12"/>
        <v>4.4999999999999999E-4</v>
      </c>
      <c r="AQ31" s="1">
        <f t="shared" si="13"/>
        <v>0.13552016356868404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17.890212767521199</v>
      </c>
      <c r="E32" s="10">
        <f t="shared" si="18"/>
        <v>17.911373639483699</v>
      </c>
      <c r="F32" s="7" t="s">
        <v>83</v>
      </c>
      <c r="G32" s="1">
        <v>7</v>
      </c>
      <c r="H32" s="9">
        <f t="shared" si="0"/>
        <v>17.890212767521199</v>
      </c>
      <c r="I32" s="9">
        <f t="shared" si="1"/>
        <v>291.04021276752115</v>
      </c>
      <c r="J32" s="9">
        <f t="shared" si="2"/>
        <v>0.1558914385521378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111.2491630387421</v>
      </c>
      <c r="P32" s="9">
        <f t="shared" si="5"/>
        <v>17.342792063830824</v>
      </c>
      <c r="Q32" s="12">
        <f t="shared" si="6"/>
        <v>1.7342792063830825</v>
      </c>
      <c r="R32" s="9">
        <f t="shared" si="7"/>
        <v>4.0532094166666672</v>
      </c>
      <c r="S32" s="13">
        <f t="shared" si="8"/>
        <v>0.42787801667779168</v>
      </c>
      <c r="T32" s="2">
        <f t="shared" si="9"/>
        <v>0.34</v>
      </c>
      <c r="U32" s="14">
        <f t="shared" si="10"/>
        <v>0.14547852567044919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0.1711285256704492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21.376723827485399</v>
      </c>
      <c r="E33" s="10">
        <f t="shared" si="18"/>
        <v>17.890212767521199</v>
      </c>
      <c r="F33" s="7" t="s">
        <v>83</v>
      </c>
      <c r="G33" s="1">
        <v>8</v>
      </c>
      <c r="H33" s="9">
        <f t="shared" si="0"/>
        <v>21.376723827485399</v>
      </c>
      <c r="I33" s="9">
        <f t="shared" si="1"/>
        <v>294.5267238274854</v>
      </c>
      <c r="J33" s="9">
        <f t="shared" si="2"/>
        <v>0.23164147005363503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134.43846514157795</v>
      </c>
      <c r="P33" s="9">
        <f t="shared" si="5"/>
        <v>31.141523697149484</v>
      </c>
      <c r="Q33" s="12">
        <f t="shared" si="6"/>
        <v>3.1141523697149487</v>
      </c>
      <c r="R33" s="9">
        <f t="shared" si="7"/>
        <v>4.0532094166666672</v>
      </c>
      <c r="S33" s="13">
        <f t="shared" si="8"/>
        <v>0.76831765881862757</v>
      </c>
      <c r="T33" s="2">
        <f t="shared" si="9"/>
        <v>0.34</v>
      </c>
      <c r="U33" s="14">
        <f t="shared" si="10"/>
        <v>0.2612280039983334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0.28687800399833341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21.6022547812479</v>
      </c>
      <c r="E34" s="10">
        <f t="shared" si="18"/>
        <v>21.376723827485399</v>
      </c>
      <c r="F34" s="7" t="s">
        <v>83</v>
      </c>
      <c r="G34" s="1">
        <v>9</v>
      </c>
      <c r="H34" s="9">
        <f t="shared" si="0"/>
        <v>21.6022547812479</v>
      </c>
      <c r="I34" s="9">
        <f t="shared" si="1"/>
        <v>294.75225478124787</v>
      </c>
      <c r="J34" s="9">
        <f t="shared" si="2"/>
        <v>0.23757565089460569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143.82903561109512</v>
      </c>
      <c r="P34" s="9">
        <f t="shared" si="5"/>
        <v>34.170276752849347</v>
      </c>
      <c r="Q34" s="12">
        <f t="shared" si="6"/>
        <v>3.4170276752849347</v>
      </c>
      <c r="R34" s="9">
        <f t="shared" si="7"/>
        <v>4.0532094166666672</v>
      </c>
      <c r="S34" s="13">
        <f t="shared" si="8"/>
        <v>0.84304246931683968</v>
      </c>
      <c r="T34" s="2">
        <f t="shared" si="9"/>
        <v>0.34</v>
      </c>
      <c r="U34" s="14">
        <f t="shared" si="10"/>
        <v>0.2866344395677255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0.3122844395677255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20.284078178707698</v>
      </c>
      <c r="E35" s="10">
        <f t="shared" si="18"/>
        <v>21.6022547812479</v>
      </c>
      <c r="F35" s="7" t="s">
        <v>83</v>
      </c>
      <c r="G35" s="1">
        <v>10</v>
      </c>
      <c r="H35" s="9">
        <f t="shared" si="0"/>
        <v>20.284078178707698</v>
      </c>
      <c r="I35" s="9">
        <f t="shared" si="1"/>
        <v>293.43407817870769</v>
      </c>
      <c r="J35" s="9">
        <f t="shared" si="2"/>
        <v>0.20481154824890341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150.19085302491243</v>
      </c>
      <c r="P35" s="9">
        <f t="shared" si="5"/>
        <v>30.760821140855811</v>
      </c>
      <c r="Q35" s="12">
        <f t="shared" si="6"/>
        <v>3.0760821140855814</v>
      </c>
      <c r="R35" s="9">
        <f t="shared" si="7"/>
        <v>4.0532094166666672</v>
      </c>
      <c r="S35" s="13">
        <f t="shared" si="8"/>
        <v>0.75892503886841634</v>
      </c>
      <c r="T35" s="2">
        <f t="shared" si="9"/>
        <v>0.34</v>
      </c>
      <c r="U35" s="14">
        <f t="shared" si="10"/>
        <v>0.25803451321526155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0.28368451321526156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16.331124052603901</v>
      </c>
      <c r="E36" s="10">
        <f t="shared" si="18"/>
        <v>20.284078178707698</v>
      </c>
      <c r="F36" s="7" t="s">
        <v>83</v>
      </c>
      <c r="G36" s="1">
        <v>11</v>
      </c>
      <c r="H36" s="9">
        <f t="shared" si="0"/>
        <v>16.331124052603901</v>
      </c>
      <c r="I36" s="9">
        <f t="shared" si="1"/>
        <v>289.48112405260389</v>
      </c>
      <c r="J36" s="9">
        <f t="shared" si="2"/>
        <v>0.13018767373007978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113.45853028985378</v>
      </c>
      <c r="O36" s="9">
        <f t="shared" si="19"/>
        <v>46.503595760869487</v>
      </c>
      <c r="P36" s="9">
        <f t="shared" si="5"/>
        <v>6.0541949521915983</v>
      </c>
      <c r="Q36" s="12">
        <f t="shared" si="6"/>
        <v>0.60541949521915983</v>
      </c>
      <c r="R36" s="9">
        <f t="shared" si="7"/>
        <v>4.0532094166666672</v>
      </c>
      <c r="S36" s="13">
        <f t="shared" si="8"/>
        <v>0.14936792871587001</v>
      </c>
      <c r="T36" s="2">
        <f t="shared" si="9"/>
        <v>0.34</v>
      </c>
      <c r="U36" s="14">
        <f t="shared" si="10"/>
        <v>5.0785095763395807E-2</v>
      </c>
      <c r="V36" s="13"/>
      <c r="W36" s="2"/>
      <c r="X36" s="14"/>
      <c r="Y36" s="2">
        <v>0.04</v>
      </c>
      <c r="Z36" s="2">
        <v>0.63</v>
      </c>
      <c r="AA36" s="2">
        <f t="shared" si="11"/>
        <v>2.52E-2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1.4999999999999999E-2</v>
      </c>
      <c r="AO36" s="2">
        <v>0.03</v>
      </c>
      <c r="AP36" s="2">
        <f t="shared" si="12"/>
        <v>4.4999999999999999E-4</v>
      </c>
      <c r="AQ36" s="1">
        <f t="shared" si="13"/>
        <v>7.6435095763395799E-2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12.181477996848599</v>
      </c>
      <c r="E37" s="10">
        <f t="shared" si="18"/>
        <v>16.331124052603901</v>
      </c>
      <c r="F37" s="7" t="s">
        <v>85</v>
      </c>
      <c r="G37" s="1">
        <v>12</v>
      </c>
      <c r="H37" s="9">
        <f t="shared" si="0"/>
        <v>12.181477996848599</v>
      </c>
      <c r="I37" s="9">
        <f t="shared" si="1"/>
        <v>285.33147799684855</v>
      </c>
      <c r="J37" s="9">
        <f t="shared" si="2"/>
        <v>7.9822893966471672E-2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80.98149497534456</v>
      </c>
      <c r="P37" s="9">
        <f t="shared" si="5"/>
        <v>6.4641772866632872</v>
      </c>
      <c r="Q37" s="12">
        <f t="shared" si="6"/>
        <v>0.64641772866632874</v>
      </c>
      <c r="R37" s="9">
        <f t="shared" si="7"/>
        <v>4.0532094166666672</v>
      </c>
      <c r="S37" s="13">
        <f t="shared" si="8"/>
        <v>0.15948293369897931</v>
      </c>
      <c r="T37" s="2">
        <f t="shared" si="9"/>
        <v>0.34</v>
      </c>
      <c r="U37" s="14">
        <f t="shared" si="10"/>
        <v>5.4224197457652973E-2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6.7124197457652968E-2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10.8998710046593</v>
      </c>
      <c r="E38" s="10">
        <f t="shared" si="18"/>
        <v>12.181477996848599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9.2780078864516096</v>
      </c>
      <c r="E42" s="7"/>
      <c r="F42" s="7"/>
      <c r="G42" s="1">
        <v>1</v>
      </c>
      <c r="H42" s="9">
        <f t="shared" ref="H42:H53" si="20">E43</f>
        <v>9.2780078864516096</v>
      </c>
      <c r="I42" s="9">
        <f t="shared" ref="I42:I53" si="21">H42+273.15</f>
        <v>282.42800788645161</v>
      </c>
      <c r="J42" s="9">
        <f t="shared" ref="J42:J53" si="22">EXP(($C$15*(I42-$C$13))/($C$16*I42*$C$13))</f>
        <v>5.6204529946620077E-2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3.307987865670758</v>
      </c>
      <c r="Q42" s="12">
        <f t="shared" ref="Q42:Q53" si="26">P42*$B$44</f>
        <v>0.79391708776098191</v>
      </c>
      <c r="R42" s="9">
        <f t="shared" ref="R42:R53" si="27">L42*$B$44</f>
        <v>14.125500000000001</v>
      </c>
      <c r="S42" s="13">
        <f t="shared" ref="S42:S53" si="28">Q42/R42</f>
        <v>5.6204529946620077E-2</v>
      </c>
      <c r="T42" s="2">
        <f t="shared" ref="T42:T53" si="29">$B$43/100</f>
        <v>0.43</v>
      </c>
      <c r="U42" s="14">
        <f t="shared" ref="U42:U53" si="30">S42*T42</f>
        <v>2.4167947877046632E-2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3.2587947877046629E-2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139580.83333333334</v>
      </c>
      <c r="AU42" s="1">
        <f t="shared" ref="AU42:AU53" si="38">AT42*10000*AS42*0.67*AR42*AQ42</f>
        <v>1001135764.7138314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8.3507725723382809</v>
      </c>
      <c r="E43" s="10">
        <f t="shared" ref="E43:E54" si="40">D42</f>
        <v>9.2780078864516096</v>
      </c>
      <c r="F43" s="7" t="s">
        <v>83</v>
      </c>
      <c r="G43" s="1">
        <v>2</v>
      </c>
      <c r="H43" s="9">
        <f t="shared" si="20"/>
        <v>8.3507725723382809</v>
      </c>
      <c r="I43" s="9">
        <f t="shared" si="21"/>
        <v>281.50077257233824</v>
      </c>
      <c r="J43" s="9">
        <f t="shared" si="22"/>
        <v>5.0171101346576305E-2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114.40451213432925</v>
      </c>
      <c r="P43" s="9">
        <f t="shared" si="25"/>
        <v>5.7398003727970517</v>
      </c>
      <c r="Q43" s="12">
        <f t="shared" si="26"/>
        <v>1.3775520894712923</v>
      </c>
      <c r="R43" s="9">
        <f t="shared" si="27"/>
        <v>14.125500000000001</v>
      </c>
      <c r="S43" s="13">
        <f t="shared" si="28"/>
        <v>9.7522359525064051E-2</v>
      </c>
      <c r="T43" s="2">
        <f t="shared" si="29"/>
        <v>0.43</v>
      </c>
      <c r="U43" s="14">
        <f t="shared" si="30"/>
        <v>4.193461459577754E-2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5.0354614595777537E-2</v>
      </c>
      <c r="AR43" s="9">
        <f t="shared" si="35"/>
        <v>136.875</v>
      </c>
      <c r="AS43" s="1">
        <f t="shared" si="36"/>
        <v>0.24</v>
      </c>
      <c r="AT43" s="1">
        <f t="shared" si="37"/>
        <v>139580.83333333334</v>
      </c>
      <c r="AU43" s="1">
        <f t="shared" si="38"/>
        <v>1546946306.0520494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10.473581878988799</v>
      </c>
      <c r="E44" s="10">
        <f t="shared" si="40"/>
        <v>8.3507725723382809</v>
      </c>
      <c r="F44" s="7" t="s">
        <v>83</v>
      </c>
      <c r="G44" s="1">
        <v>3</v>
      </c>
      <c r="H44" s="9">
        <f t="shared" si="20"/>
        <v>10.473581878988799</v>
      </c>
      <c r="I44" s="9">
        <f t="shared" si="21"/>
        <v>283.62358187898877</v>
      </c>
      <c r="J44" s="9">
        <f t="shared" si="22"/>
        <v>6.4995819817120007E-2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167.52096176153219</v>
      </c>
      <c r="P44" s="9">
        <f t="shared" si="25"/>
        <v>10.888162246243198</v>
      </c>
      <c r="Q44" s="12">
        <f t="shared" si="26"/>
        <v>2.6131589390983674</v>
      </c>
      <c r="R44" s="9">
        <f t="shared" si="27"/>
        <v>14.125500000000001</v>
      </c>
      <c r="S44" s="13">
        <f t="shared" si="28"/>
        <v>0.18499585424221213</v>
      </c>
      <c r="T44" s="2">
        <f t="shared" si="29"/>
        <v>0.43</v>
      </c>
      <c r="U44" s="14">
        <f t="shared" si="30"/>
        <v>7.954821732415121E-2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8.7968217324151221E-2</v>
      </c>
      <c r="AR44" s="9">
        <f t="shared" si="35"/>
        <v>136.875</v>
      </c>
      <c r="AS44" s="1">
        <f t="shared" si="36"/>
        <v>0.24</v>
      </c>
      <c r="AT44" s="1">
        <f t="shared" si="37"/>
        <v>139580.83333333334</v>
      </c>
      <c r="AU44" s="1">
        <f t="shared" si="38"/>
        <v>2702475432.1323061</v>
      </c>
    </row>
    <row r="45" spans="1:48" x14ac:dyDescent="0.15">
      <c r="C45" s="7">
        <v>3</v>
      </c>
      <c r="D45" s="7">
        <f t="shared" si="39"/>
        <v>12.6971765168849</v>
      </c>
      <c r="E45" s="10">
        <f t="shared" si="40"/>
        <v>10.473581878988799</v>
      </c>
      <c r="F45" s="7" t="s">
        <v>83</v>
      </c>
      <c r="G45" s="1">
        <v>4</v>
      </c>
      <c r="H45" s="9">
        <f t="shared" si="20"/>
        <v>12.6971765168849</v>
      </c>
      <c r="I45" s="9">
        <f t="shared" si="21"/>
        <v>285.84717651688487</v>
      </c>
      <c r="J45" s="9">
        <f t="shared" si="22"/>
        <v>8.4891547418605051E-2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215.48904951528897</v>
      </c>
      <c r="P45" s="9">
        <f t="shared" si="25"/>
        <v>18.293198865117287</v>
      </c>
      <c r="Q45" s="12">
        <f t="shared" si="26"/>
        <v>4.3903677276281483</v>
      </c>
      <c r="R45" s="9">
        <f t="shared" si="27"/>
        <v>14.125500000000001</v>
      </c>
      <c r="S45" s="13">
        <f t="shared" si="28"/>
        <v>0.31081149181467194</v>
      </c>
      <c r="T45" s="2">
        <f t="shared" si="29"/>
        <v>0.43</v>
      </c>
      <c r="U45" s="14">
        <f t="shared" si="30"/>
        <v>0.13364894148030892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0.14206894148030891</v>
      </c>
      <c r="AR45" s="9">
        <f t="shared" si="35"/>
        <v>136.875</v>
      </c>
      <c r="AS45" s="1">
        <f t="shared" si="36"/>
        <v>0.24</v>
      </c>
      <c r="AT45" s="1">
        <f t="shared" si="37"/>
        <v>139580.83333333334</v>
      </c>
      <c r="AU45" s="1">
        <f t="shared" si="38"/>
        <v>4364506132.9913864</v>
      </c>
    </row>
    <row r="46" spans="1:48" x14ac:dyDescent="0.15">
      <c r="C46" s="7">
        <v>4</v>
      </c>
      <c r="D46" s="7">
        <f t="shared" si="39"/>
        <v>12.7432038026136</v>
      </c>
      <c r="E46" s="10">
        <f t="shared" si="40"/>
        <v>12.6971765168849</v>
      </c>
      <c r="F46" s="7" t="s">
        <v>83</v>
      </c>
      <c r="G46" s="1">
        <v>5</v>
      </c>
      <c r="H46" s="9">
        <f t="shared" si="20"/>
        <v>12.7432038026136</v>
      </c>
      <c r="I46" s="9">
        <f t="shared" si="21"/>
        <v>285.89320380261358</v>
      </c>
      <c r="J46" s="9">
        <f t="shared" si="22"/>
        <v>8.5358367155767445E-2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187.3360581176631</v>
      </c>
      <c r="O46" s="9">
        <f t="shared" si="41"/>
        <v>68.716042532508567</v>
      </c>
      <c r="P46" s="9">
        <f t="shared" si="25"/>
        <v>5.8654891879811979</v>
      </c>
      <c r="Q46" s="12">
        <f t="shared" si="26"/>
        <v>1.4077174051154875</v>
      </c>
      <c r="R46" s="9">
        <f t="shared" si="27"/>
        <v>14.125500000000001</v>
      </c>
      <c r="S46" s="13">
        <f t="shared" si="28"/>
        <v>9.965788149909649E-2</v>
      </c>
      <c r="T46" s="2">
        <f t="shared" si="29"/>
        <v>0.43</v>
      </c>
      <c r="U46" s="14">
        <f t="shared" si="30"/>
        <v>4.2852889044611493E-2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5.127288904461149E-2</v>
      </c>
      <c r="AR46" s="9">
        <f t="shared" si="35"/>
        <v>136.875</v>
      </c>
      <c r="AS46" s="1">
        <f t="shared" si="36"/>
        <v>0.24</v>
      </c>
      <c r="AT46" s="1">
        <f t="shared" si="37"/>
        <v>139580.83333333334</v>
      </c>
      <c r="AU46" s="1">
        <f t="shared" si="38"/>
        <v>1575156655.3510942</v>
      </c>
    </row>
    <row r="47" spans="1:48" x14ac:dyDescent="0.15">
      <c r="C47" s="7">
        <v>5</v>
      </c>
      <c r="D47" s="7">
        <f t="shared" si="39"/>
        <v>17.911373639483699</v>
      </c>
      <c r="E47" s="10">
        <f t="shared" si="40"/>
        <v>12.7432038026136</v>
      </c>
      <c r="F47" s="7" t="s">
        <v>85</v>
      </c>
      <c r="G47" s="1">
        <v>6</v>
      </c>
      <c r="H47" s="9">
        <f t="shared" si="20"/>
        <v>17.911373639483699</v>
      </c>
      <c r="I47" s="9">
        <f t="shared" si="21"/>
        <v>291.06137363948369</v>
      </c>
      <c r="J47" s="9">
        <f t="shared" si="22"/>
        <v>0.15627107008853353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121.70680334452737</v>
      </c>
      <c r="P47" s="9">
        <f t="shared" si="25"/>
        <v>19.019252395704004</v>
      </c>
      <c r="Q47" s="12">
        <f t="shared" si="26"/>
        <v>4.564620574968961</v>
      </c>
      <c r="R47" s="9">
        <f t="shared" si="27"/>
        <v>14.125500000000001</v>
      </c>
      <c r="S47" s="13">
        <f t="shared" si="28"/>
        <v>0.3231475399078943</v>
      </c>
      <c r="T47" s="2">
        <f t="shared" si="29"/>
        <v>0.43</v>
      </c>
      <c r="U47" s="14">
        <f t="shared" si="30"/>
        <v>0.13895344216039454</v>
      </c>
      <c r="V47" s="13"/>
      <c r="W47" s="2"/>
      <c r="X47" s="14"/>
      <c r="Y47" s="2">
        <v>0.04</v>
      </c>
      <c r="Z47" s="2">
        <v>0.28999999999999998</v>
      </c>
      <c r="AA47" s="2">
        <f t="shared" si="31"/>
        <v>1.1599999999999999E-2</v>
      </c>
      <c r="AB47" s="2"/>
      <c r="AC47" s="2"/>
      <c r="AD47" s="2"/>
      <c r="AE47" s="13">
        <v>5.0000000000000001E-3</v>
      </c>
      <c r="AF47" s="2">
        <v>0.02</v>
      </c>
      <c r="AG47" s="16">
        <f t="shared" si="32"/>
        <v>1E-4</v>
      </c>
      <c r="AH47" s="13"/>
      <c r="AI47" s="2"/>
      <c r="AJ47" s="14"/>
      <c r="AK47" s="2"/>
      <c r="AL47" s="2"/>
      <c r="AM47" s="2"/>
      <c r="AN47" s="2">
        <v>1.4999999999999999E-2</v>
      </c>
      <c r="AO47" s="2">
        <v>0.26</v>
      </c>
      <c r="AP47" s="2">
        <f t="shared" si="33"/>
        <v>3.8999999999999998E-3</v>
      </c>
      <c r="AQ47" s="1">
        <f t="shared" si="34"/>
        <v>0.15455344216039452</v>
      </c>
      <c r="AR47" s="9">
        <f t="shared" si="35"/>
        <v>136.875</v>
      </c>
      <c r="AS47" s="1">
        <f t="shared" si="36"/>
        <v>0.24</v>
      </c>
      <c r="AT47" s="1">
        <f t="shared" si="37"/>
        <v>139580.83333333334</v>
      </c>
      <c r="AU47" s="1">
        <f t="shared" si="38"/>
        <v>4748043021.6161318</v>
      </c>
    </row>
    <row r="48" spans="1:48" x14ac:dyDescent="0.15">
      <c r="C48" s="7">
        <v>6</v>
      </c>
      <c r="D48" s="7">
        <f t="shared" si="39"/>
        <v>17.890212767521199</v>
      </c>
      <c r="E48" s="10">
        <f t="shared" si="40"/>
        <v>17.911373639483699</v>
      </c>
      <c r="F48" s="7" t="s">
        <v>83</v>
      </c>
      <c r="G48" s="1">
        <v>7</v>
      </c>
      <c r="H48" s="9">
        <f t="shared" si="20"/>
        <v>17.890212767521199</v>
      </c>
      <c r="I48" s="9">
        <f t="shared" si="21"/>
        <v>291.04021276752115</v>
      </c>
      <c r="J48" s="9">
        <f t="shared" si="22"/>
        <v>0.1558914385521378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161.54380094882336</v>
      </c>
      <c r="P48" s="9">
        <f t="shared" si="25"/>
        <v>25.183295519092276</v>
      </c>
      <c r="Q48" s="12">
        <f t="shared" si="26"/>
        <v>6.0439909245821459</v>
      </c>
      <c r="R48" s="9">
        <f t="shared" si="27"/>
        <v>14.125500000000001</v>
      </c>
      <c r="S48" s="13">
        <f t="shared" si="28"/>
        <v>0.42787801667779163</v>
      </c>
      <c r="T48" s="2">
        <f t="shared" si="29"/>
        <v>0.43</v>
      </c>
      <c r="U48" s="14">
        <f t="shared" si="30"/>
        <v>0.18398754717145041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0.19958754717145039</v>
      </c>
      <c r="AR48" s="9">
        <f t="shared" si="35"/>
        <v>136.875</v>
      </c>
      <c r="AS48" s="1">
        <f t="shared" si="36"/>
        <v>0.24</v>
      </c>
      <c r="AT48" s="1">
        <f t="shared" si="37"/>
        <v>139580.83333333334</v>
      </c>
      <c r="AU48" s="1">
        <f t="shared" si="38"/>
        <v>6131537721.2072735</v>
      </c>
    </row>
    <row r="49" spans="1:48" x14ac:dyDescent="0.15">
      <c r="C49" s="7">
        <v>7</v>
      </c>
      <c r="D49" s="7">
        <f t="shared" si="39"/>
        <v>21.376723827485399</v>
      </c>
      <c r="E49" s="10">
        <f t="shared" si="40"/>
        <v>17.890212767521199</v>
      </c>
      <c r="F49" s="7" t="s">
        <v>83</v>
      </c>
      <c r="G49" s="1">
        <v>8</v>
      </c>
      <c r="H49" s="9">
        <f t="shared" si="20"/>
        <v>21.376723827485399</v>
      </c>
      <c r="I49" s="9">
        <f t="shared" si="21"/>
        <v>294.5267238274854</v>
      </c>
      <c r="J49" s="9">
        <f t="shared" si="22"/>
        <v>0.23164147005363503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195.21675542973111</v>
      </c>
      <c r="P49" s="9">
        <f t="shared" si="25"/>
        <v>45.220296206843855</v>
      </c>
      <c r="Q49" s="12">
        <f t="shared" si="26"/>
        <v>10.852871089642525</v>
      </c>
      <c r="R49" s="9">
        <f t="shared" si="27"/>
        <v>14.125500000000001</v>
      </c>
      <c r="S49" s="13">
        <f t="shared" si="28"/>
        <v>0.76831765881862757</v>
      </c>
      <c r="T49" s="2">
        <f t="shared" si="29"/>
        <v>0.43</v>
      </c>
      <c r="U49" s="14">
        <f t="shared" si="30"/>
        <v>0.33037659329200986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0.34597659329200986</v>
      </c>
      <c r="AR49" s="9">
        <f t="shared" si="35"/>
        <v>136.875</v>
      </c>
      <c r="AS49" s="1">
        <f t="shared" si="36"/>
        <v>0.24</v>
      </c>
      <c r="AT49" s="1">
        <f t="shared" si="37"/>
        <v>139580.83333333334</v>
      </c>
      <c r="AU49" s="1">
        <f t="shared" si="38"/>
        <v>10628761976.830351</v>
      </c>
    </row>
    <row r="50" spans="1:48" x14ac:dyDescent="0.15">
      <c r="C50" s="7">
        <v>8</v>
      </c>
      <c r="D50" s="7">
        <f t="shared" si="39"/>
        <v>21.6022547812479</v>
      </c>
      <c r="E50" s="10">
        <f t="shared" si="40"/>
        <v>21.376723827485399</v>
      </c>
      <c r="F50" s="7" t="s">
        <v>83</v>
      </c>
      <c r="G50" s="1">
        <v>9</v>
      </c>
      <c r="H50" s="9">
        <f t="shared" si="20"/>
        <v>21.6022547812479</v>
      </c>
      <c r="I50" s="9">
        <f t="shared" si="21"/>
        <v>294.75225478124787</v>
      </c>
      <c r="J50" s="9">
        <f t="shared" si="22"/>
        <v>0.23757565089460569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208.85270922288726</v>
      </c>
      <c r="P50" s="9">
        <f t="shared" si="25"/>
        <v>49.61831833472926</v>
      </c>
      <c r="Q50" s="12">
        <f t="shared" si="26"/>
        <v>11.908396400335022</v>
      </c>
      <c r="R50" s="9">
        <f t="shared" si="27"/>
        <v>14.125500000000001</v>
      </c>
      <c r="S50" s="13">
        <f t="shared" si="28"/>
        <v>0.84304246931683979</v>
      </c>
      <c r="T50" s="2">
        <f t="shared" si="29"/>
        <v>0.43</v>
      </c>
      <c r="U50" s="14">
        <f t="shared" si="30"/>
        <v>0.36250826180624113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0.37810826180624113</v>
      </c>
      <c r="AR50" s="9">
        <f t="shared" si="35"/>
        <v>136.875</v>
      </c>
      <c r="AS50" s="1">
        <f t="shared" si="36"/>
        <v>0.24</v>
      </c>
      <c r="AT50" s="1">
        <f t="shared" si="37"/>
        <v>139580.83333333334</v>
      </c>
      <c r="AU50" s="1">
        <f t="shared" si="38"/>
        <v>11615880363.385275</v>
      </c>
    </row>
    <row r="51" spans="1:48" x14ac:dyDescent="0.15">
      <c r="C51" s="7">
        <v>9</v>
      </c>
      <c r="D51" s="7">
        <f t="shared" si="39"/>
        <v>20.284078178707698</v>
      </c>
      <c r="E51" s="10">
        <f t="shared" si="40"/>
        <v>21.6022547812479</v>
      </c>
      <c r="F51" s="7" t="s">
        <v>83</v>
      </c>
      <c r="G51" s="1">
        <v>10</v>
      </c>
      <c r="H51" s="9">
        <f t="shared" si="20"/>
        <v>20.284078178707698</v>
      </c>
      <c r="I51" s="9">
        <f t="shared" si="21"/>
        <v>293.43407817870769</v>
      </c>
      <c r="J51" s="9">
        <f t="shared" si="22"/>
        <v>0.20481154824890341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218.09064088815799</v>
      </c>
      <c r="P51" s="9">
        <f t="shared" si="25"/>
        <v>44.66748181889924</v>
      </c>
      <c r="Q51" s="12">
        <f t="shared" si="26"/>
        <v>10.720195636535816</v>
      </c>
      <c r="R51" s="9">
        <f t="shared" si="27"/>
        <v>14.125500000000001</v>
      </c>
      <c r="S51" s="13">
        <f t="shared" si="28"/>
        <v>0.75892503886841645</v>
      </c>
      <c r="T51" s="2">
        <f t="shared" si="29"/>
        <v>0.43</v>
      </c>
      <c r="U51" s="14">
        <f t="shared" si="30"/>
        <v>0.32633776671341908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0.34193776671341908</v>
      </c>
      <c r="AR51" s="9">
        <f t="shared" si="35"/>
        <v>136.875</v>
      </c>
      <c r="AS51" s="1">
        <f t="shared" si="36"/>
        <v>0.24</v>
      </c>
      <c r="AT51" s="1">
        <f t="shared" si="37"/>
        <v>139580.83333333334</v>
      </c>
      <c r="AU51" s="1">
        <f t="shared" si="38"/>
        <v>10504685009.770021</v>
      </c>
    </row>
    <row r="52" spans="1:48" x14ac:dyDescent="0.15">
      <c r="C52" s="7">
        <v>10</v>
      </c>
      <c r="D52" s="7">
        <f t="shared" si="39"/>
        <v>16.331124052603901</v>
      </c>
      <c r="E52" s="10">
        <f t="shared" si="40"/>
        <v>20.284078178707698</v>
      </c>
      <c r="F52" s="7" t="s">
        <v>83</v>
      </c>
      <c r="G52" s="1">
        <v>11</v>
      </c>
      <c r="H52" s="9">
        <f t="shared" si="20"/>
        <v>16.331124052603901</v>
      </c>
      <c r="I52" s="9">
        <f t="shared" si="21"/>
        <v>289.48112405260389</v>
      </c>
      <c r="J52" s="9">
        <f t="shared" si="22"/>
        <v>0.13018767373007978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164.75200111579582</v>
      </c>
      <c r="O52" s="9">
        <f t="shared" si="41"/>
        <v>67.527407953462955</v>
      </c>
      <c r="P52" s="9">
        <f t="shared" si="25"/>
        <v>8.7912361544834301</v>
      </c>
      <c r="Q52" s="12">
        <f t="shared" si="26"/>
        <v>2.1098966770760232</v>
      </c>
      <c r="R52" s="9">
        <f t="shared" si="27"/>
        <v>14.125500000000001</v>
      </c>
      <c r="S52" s="13">
        <f t="shared" si="28"/>
        <v>0.1493679287158701</v>
      </c>
      <c r="T52" s="2">
        <f t="shared" si="29"/>
        <v>0.43</v>
      </c>
      <c r="U52" s="14">
        <f t="shared" si="30"/>
        <v>6.4228209347824139E-2</v>
      </c>
      <c r="V52" s="13"/>
      <c r="W52" s="2"/>
      <c r="X52" s="14"/>
      <c r="Y52" s="2">
        <v>0.04</v>
      </c>
      <c r="Z52" s="2">
        <v>0.28999999999999998</v>
      </c>
      <c r="AA52" s="2">
        <f t="shared" si="31"/>
        <v>1.1599999999999999E-2</v>
      </c>
      <c r="AB52" s="2"/>
      <c r="AC52" s="2"/>
      <c r="AD52" s="2"/>
      <c r="AE52" s="13">
        <v>5.0000000000000001E-3</v>
      </c>
      <c r="AF52" s="2">
        <v>0.02</v>
      </c>
      <c r="AG52" s="16">
        <f t="shared" si="32"/>
        <v>1E-4</v>
      </c>
      <c r="AH52" s="13"/>
      <c r="AI52" s="2"/>
      <c r="AJ52" s="14"/>
      <c r="AL52" s="2"/>
      <c r="AM52" s="2"/>
      <c r="AN52" s="2">
        <v>1.4999999999999999E-2</v>
      </c>
      <c r="AO52" s="2">
        <v>0.26</v>
      </c>
      <c r="AP52" s="2">
        <f t="shared" si="33"/>
        <v>3.8999999999999998E-3</v>
      </c>
      <c r="AQ52" s="1">
        <f t="shared" si="34"/>
        <v>7.9828209347824142E-2</v>
      </c>
      <c r="AR52" s="9">
        <f t="shared" si="35"/>
        <v>136.875</v>
      </c>
      <c r="AS52" s="1">
        <f t="shared" si="36"/>
        <v>0.24</v>
      </c>
      <c r="AT52" s="1">
        <f t="shared" si="37"/>
        <v>139580.83333333334</v>
      </c>
      <c r="AU52" s="1">
        <f t="shared" si="38"/>
        <v>2452405892.8994646</v>
      </c>
    </row>
    <row r="53" spans="1:48" x14ac:dyDescent="0.15">
      <c r="C53" s="7">
        <v>11</v>
      </c>
      <c r="D53" s="7">
        <f t="shared" si="39"/>
        <v>12.181477996848599</v>
      </c>
      <c r="E53" s="10">
        <f t="shared" si="40"/>
        <v>16.331124052603901</v>
      </c>
      <c r="F53" s="7" t="s">
        <v>85</v>
      </c>
      <c r="G53" s="1">
        <v>12</v>
      </c>
      <c r="H53" s="9">
        <f t="shared" si="20"/>
        <v>12.181477996848599</v>
      </c>
      <c r="I53" s="9">
        <f t="shared" si="21"/>
        <v>285.33147799684855</v>
      </c>
      <c r="J53" s="9">
        <f t="shared" si="22"/>
        <v>7.9822893966471672E-2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117.59242179897953</v>
      </c>
      <c r="P53" s="9">
        <f t="shared" si="25"/>
        <v>9.3865674165205544</v>
      </c>
      <c r="Q53" s="12">
        <f t="shared" si="26"/>
        <v>2.2527761799649331</v>
      </c>
      <c r="R53" s="9">
        <f t="shared" si="27"/>
        <v>14.125500000000001</v>
      </c>
      <c r="S53" s="13">
        <f t="shared" si="28"/>
        <v>0.15948293369897937</v>
      </c>
      <c r="T53" s="2">
        <f t="shared" si="29"/>
        <v>0.43</v>
      </c>
      <c r="U53" s="14">
        <f t="shared" si="30"/>
        <v>6.8577661490561131E-2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7.6997661490561142E-2</v>
      </c>
      <c r="AR53" s="9">
        <f t="shared" si="35"/>
        <v>136.875</v>
      </c>
      <c r="AS53" s="1">
        <f t="shared" si="36"/>
        <v>0.24</v>
      </c>
      <c r="AT53" s="1">
        <f t="shared" si="37"/>
        <v>139580.83333333334</v>
      </c>
      <c r="AU53" s="1">
        <f t="shared" si="38"/>
        <v>2365448509.0122743</v>
      </c>
      <c r="AV53" s="1">
        <f>SUM(AU42:AU53)</f>
        <v>59636982785.961464</v>
      </c>
    </row>
    <row r="54" spans="1:48" x14ac:dyDescent="0.15">
      <c r="C54" s="7">
        <v>12</v>
      </c>
      <c r="D54" s="7">
        <f t="shared" si="39"/>
        <v>10.8998710046593</v>
      </c>
      <c r="E54" s="10">
        <f t="shared" si="40"/>
        <v>12.181477996848599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9.2780078864516096</v>
      </c>
      <c r="E58" s="7"/>
      <c r="F58" s="7"/>
      <c r="G58" s="1">
        <v>1</v>
      </c>
      <c r="H58" s="9">
        <f t="shared" ref="H58:H69" si="42">E59</f>
        <v>9.2780078864516096</v>
      </c>
      <c r="I58" s="9">
        <f t="shared" ref="I58:I69" si="43">H58+273.15</f>
        <v>282.42800788645161</v>
      </c>
      <c r="J58" s="9">
        <f t="shared" ref="J58:J69" si="44">EXP(($C$15*(I58-$C$13))/($C$16*I58*$C$13))</f>
        <v>5.6204529946620077E-2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5.60733860434113E-3</v>
      </c>
      <c r="Q58" s="12">
        <f t="shared" ref="Q58:Q69" si="48">P58*$B$60</f>
        <v>1.0653943348248147E-3</v>
      </c>
      <c r="R58" s="9">
        <f t="shared" ref="R58:R69" si="49">L58*$B$60</f>
        <v>1.8955666666666669E-2</v>
      </c>
      <c r="S58" s="13">
        <f t="shared" ref="S58:S69" si="50">Q58/R58</f>
        <v>5.620452994662007E-2</v>
      </c>
      <c r="T58" s="2">
        <f t="shared" ref="T58:T69" si="51">$B$59/100</f>
        <v>0.01</v>
      </c>
      <c r="U58" s="14">
        <f t="shared" ref="U58:U69" si="52">S58*T58</f>
        <v>5.620452994662007E-4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1.2562045299466201E-2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184981.66666666666</v>
      </c>
      <c r="AU58" s="1">
        <f t="shared" ref="AU58:AU69" si="59">AT58*10000*AS58*0.67*AR58*AQ58</f>
        <v>29512289.946811229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8.3507725723382809</v>
      </c>
      <c r="E59" s="10">
        <f t="shared" ref="E59:E70" si="61">D58</f>
        <v>9.2780078864516096</v>
      </c>
      <c r="F59" s="7" t="s">
        <v>83</v>
      </c>
      <c r="G59" s="1">
        <v>2</v>
      </c>
      <c r="H59" s="9">
        <f t="shared" si="42"/>
        <v>8.3507725723382809</v>
      </c>
      <c r="I59" s="9">
        <f t="shared" si="43"/>
        <v>281.50077257233824</v>
      </c>
      <c r="J59" s="9">
        <f t="shared" si="44"/>
        <v>5.0171101346576305E-2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0.19392599472899222</v>
      </c>
      <c r="P59" s="9">
        <f t="shared" si="47"/>
        <v>9.7294807352838915E-3</v>
      </c>
      <c r="Q59" s="12">
        <f t="shared" si="48"/>
        <v>1.8486013397039393E-3</v>
      </c>
      <c r="R59" s="9">
        <f t="shared" si="49"/>
        <v>1.8955666666666669E-2</v>
      </c>
      <c r="S59" s="13">
        <f t="shared" si="50"/>
        <v>9.7522359525064051E-2</v>
      </c>
      <c r="T59" s="2">
        <f t="shared" si="51"/>
        <v>0.01</v>
      </c>
      <c r="U59" s="14">
        <f t="shared" si="52"/>
        <v>9.7522359525064055E-4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1.2975223595250641E-2</v>
      </c>
      <c r="AR59" s="9">
        <f t="shared" si="56"/>
        <v>9.9766666666666666</v>
      </c>
      <c r="AS59" s="1">
        <f t="shared" si="57"/>
        <v>0.19</v>
      </c>
      <c r="AT59" s="1">
        <f t="shared" si="58"/>
        <v>184981.66666666666</v>
      </c>
      <c r="AU59" s="1">
        <f t="shared" si="59"/>
        <v>30482978.825431805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10.473581878988799</v>
      </c>
      <c r="E60" s="10">
        <f t="shared" si="61"/>
        <v>8.3507725723382809</v>
      </c>
      <c r="F60" s="7" t="s">
        <v>83</v>
      </c>
      <c r="G60" s="1">
        <v>3</v>
      </c>
      <c r="H60" s="9">
        <f t="shared" si="42"/>
        <v>10.473581878988799</v>
      </c>
      <c r="I60" s="9">
        <f t="shared" si="43"/>
        <v>283.62358187898877</v>
      </c>
      <c r="J60" s="9">
        <f t="shared" si="44"/>
        <v>6.4995819817120007E-2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0.28396318066037496</v>
      </c>
      <c r="P60" s="9">
        <f t="shared" si="47"/>
        <v>1.8456419724898029E-2</v>
      </c>
      <c r="Q60" s="12">
        <f t="shared" si="48"/>
        <v>3.5067197477306254E-3</v>
      </c>
      <c r="R60" s="9">
        <f t="shared" si="49"/>
        <v>1.8955666666666669E-2</v>
      </c>
      <c r="S60" s="13">
        <f t="shared" si="50"/>
        <v>0.1849958542422121</v>
      </c>
      <c r="T60" s="2">
        <f t="shared" si="51"/>
        <v>0.01</v>
      </c>
      <c r="U60" s="14">
        <f t="shared" si="52"/>
        <v>1.849958542422121E-3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1.3849958542422122E-2</v>
      </c>
      <c r="AR60" s="9">
        <f t="shared" si="56"/>
        <v>9.9766666666666666</v>
      </c>
      <c r="AS60" s="1">
        <f t="shared" si="57"/>
        <v>0.19</v>
      </c>
      <c r="AT60" s="1">
        <f t="shared" si="58"/>
        <v>184981.66666666666</v>
      </c>
      <c r="AU60" s="1">
        <f t="shared" si="59"/>
        <v>32538012.919969764</v>
      </c>
    </row>
    <row r="61" spans="1:48" x14ac:dyDescent="0.15">
      <c r="C61" s="7">
        <v>3</v>
      </c>
      <c r="D61" s="7">
        <f t="shared" si="60"/>
        <v>12.6971765168849</v>
      </c>
      <c r="E61" s="10">
        <f t="shared" si="61"/>
        <v>10.473581878988799</v>
      </c>
      <c r="F61" s="7" t="s">
        <v>83</v>
      </c>
      <c r="G61" s="1">
        <v>4</v>
      </c>
      <c r="H61" s="9">
        <f t="shared" si="42"/>
        <v>12.6971765168849</v>
      </c>
      <c r="I61" s="9">
        <f t="shared" si="43"/>
        <v>285.84717651688487</v>
      </c>
      <c r="J61" s="9">
        <f t="shared" si="44"/>
        <v>8.4891547418605051E-2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0.3652734276021436</v>
      </c>
      <c r="P61" s="9">
        <f t="shared" si="47"/>
        <v>3.1008626500043771E-2</v>
      </c>
      <c r="Q61" s="12">
        <f t="shared" si="48"/>
        <v>5.8916390350083163E-3</v>
      </c>
      <c r="R61" s="9">
        <f t="shared" si="49"/>
        <v>1.8955666666666669E-2</v>
      </c>
      <c r="S61" s="13">
        <f t="shared" si="50"/>
        <v>0.31081149181467188</v>
      </c>
      <c r="T61" s="2">
        <f t="shared" si="51"/>
        <v>0.01</v>
      </c>
      <c r="U61" s="14">
        <f t="shared" si="52"/>
        <v>3.1081149181467187E-3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1.5108114918146719E-2</v>
      </c>
      <c r="AR61" s="9">
        <f t="shared" si="56"/>
        <v>9.9766666666666666</v>
      </c>
      <c r="AS61" s="1">
        <f t="shared" si="57"/>
        <v>0.19</v>
      </c>
      <c r="AT61" s="1">
        <f t="shared" si="58"/>
        <v>184981.66666666666</v>
      </c>
      <c r="AU61" s="1">
        <f t="shared" si="59"/>
        <v>35493827.428964674</v>
      </c>
    </row>
    <row r="62" spans="1:48" x14ac:dyDescent="0.15">
      <c r="C62" s="7">
        <v>4</v>
      </c>
      <c r="D62" s="7">
        <f t="shared" si="60"/>
        <v>12.7432038026136</v>
      </c>
      <c r="E62" s="10">
        <f t="shared" si="61"/>
        <v>12.6971765168849</v>
      </c>
      <c r="F62" s="7" t="s">
        <v>83</v>
      </c>
      <c r="G62" s="1">
        <v>5</v>
      </c>
      <c r="H62" s="9">
        <f t="shared" si="42"/>
        <v>12.7432038026136</v>
      </c>
      <c r="I62" s="9">
        <f t="shared" si="43"/>
        <v>285.89320380261358</v>
      </c>
      <c r="J62" s="9">
        <f t="shared" si="44"/>
        <v>8.5358367155767445E-2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0.31755156104699483</v>
      </c>
      <c r="O62" s="9">
        <f t="shared" si="62"/>
        <v>0.11647990672177166</v>
      </c>
      <c r="P62" s="9">
        <f t="shared" si="47"/>
        <v>9.9425346442265309E-3</v>
      </c>
      <c r="Q62" s="12">
        <f t="shared" si="48"/>
        <v>1.8890815824030409E-3</v>
      </c>
      <c r="R62" s="9">
        <f t="shared" si="49"/>
        <v>1.8955666666666669E-2</v>
      </c>
      <c r="S62" s="13">
        <f t="shared" si="50"/>
        <v>9.9657881499096518E-2</v>
      </c>
      <c r="T62" s="2">
        <f t="shared" si="51"/>
        <v>0.01</v>
      </c>
      <c r="U62" s="14">
        <f t="shared" si="52"/>
        <v>9.9657881499096526E-4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1.2996578814990965E-2</v>
      </c>
      <c r="AR62" s="9">
        <f t="shared" si="56"/>
        <v>9.9766666666666666</v>
      </c>
      <c r="AS62" s="1">
        <f t="shared" si="57"/>
        <v>0.19</v>
      </c>
      <c r="AT62" s="1">
        <f t="shared" si="58"/>
        <v>184981.66666666666</v>
      </c>
      <c r="AU62" s="1">
        <f t="shared" si="59"/>
        <v>30533149.113934197</v>
      </c>
    </row>
    <row r="63" spans="1:48" x14ac:dyDescent="0.15">
      <c r="C63" s="7">
        <v>5</v>
      </c>
      <c r="D63" s="7">
        <f t="shared" si="60"/>
        <v>17.911373639483699</v>
      </c>
      <c r="E63" s="10">
        <f t="shared" si="61"/>
        <v>12.7432038026136</v>
      </c>
      <c r="F63" s="7" t="s">
        <v>85</v>
      </c>
      <c r="G63" s="1">
        <v>6</v>
      </c>
      <c r="H63" s="9">
        <f t="shared" si="42"/>
        <v>17.911373639483699</v>
      </c>
      <c r="I63" s="9">
        <f t="shared" si="43"/>
        <v>291.06137363948369</v>
      </c>
      <c r="J63" s="9">
        <f t="shared" si="44"/>
        <v>0.15627107008853353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0.2063040387442118</v>
      </c>
      <c r="P63" s="9">
        <f t="shared" si="47"/>
        <v>3.2239352898144259E-2</v>
      </c>
      <c r="Q63" s="12">
        <f t="shared" si="48"/>
        <v>6.1254770506474097E-3</v>
      </c>
      <c r="R63" s="9">
        <f t="shared" si="49"/>
        <v>1.8955666666666669E-2</v>
      </c>
      <c r="S63" s="13">
        <f t="shared" si="50"/>
        <v>0.3231475399078943</v>
      </c>
      <c r="T63" s="2">
        <f t="shared" si="51"/>
        <v>0.01</v>
      </c>
      <c r="U63" s="14">
        <f t="shared" si="52"/>
        <v>3.2314753990789432E-3</v>
      </c>
      <c r="V63" s="13"/>
      <c r="W63" s="2"/>
      <c r="X63" s="14"/>
      <c r="Y63" s="2">
        <v>0.04</v>
      </c>
      <c r="Z63" s="2">
        <v>0.21</v>
      </c>
      <c r="AA63" s="2">
        <f t="shared" si="53"/>
        <v>8.3999999999999995E-3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1.4999999999999999E-2</v>
      </c>
      <c r="AO63" s="2">
        <v>0.78</v>
      </c>
      <c r="AP63" s="2">
        <f t="shared" si="54"/>
        <v>1.17E-2</v>
      </c>
      <c r="AQ63" s="1">
        <f t="shared" si="55"/>
        <v>2.3331475399078944E-2</v>
      </c>
      <c r="AR63" s="9">
        <f t="shared" si="56"/>
        <v>9.9766666666666666</v>
      </c>
      <c r="AS63" s="1">
        <f t="shared" si="57"/>
        <v>0.19</v>
      </c>
      <c r="AT63" s="1">
        <f t="shared" si="58"/>
        <v>184981.66666666666</v>
      </c>
      <c r="AU63" s="1">
        <f t="shared" si="59"/>
        <v>54813149.487191409</v>
      </c>
    </row>
    <row r="64" spans="1:48" x14ac:dyDescent="0.15">
      <c r="C64" s="7">
        <v>6</v>
      </c>
      <c r="D64" s="7">
        <f t="shared" si="60"/>
        <v>17.890212767521199</v>
      </c>
      <c r="E64" s="10">
        <f t="shared" si="61"/>
        <v>17.911373639483699</v>
      </c>
      <c r="F64" s="7" t="s">
        <v>83</v>
      </c>
      <c r="G64" s="1">
        <v>7</v>
      </c>
      <c r="H64" s="9">
        <f t="shared" si="42"/>
        <v>17.890212767521199</v>
      </c>
      <c r="I64" s="9">
        <f t="shared" si="43"/>
        <v>291.04021276752115</v>
      </c>
      <c r="J64" s="9">
        <f t="shared" si="44"/>
        <v>0.1558914385521378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0.27383135251273416</v>
      </c>
      <c r="P64" s="9">
        <f t="shared" si="47"/>
        <v>4.2687963463887681E-2</v>
      </c>
      <c r="Q64" s="12">
        <f t="shared" si="48"/>
        <v>8.1107130581386591E-3</v>
      </c>
      <c r="R64" s="9">
        <f t="shared" si="49"/>
        <v>1.8955666666666669E-2</v>
      </c>
      <c r="S64" s="13">
        <f t="shared" si="50"/>
        <v>0.42787801667779157</v>
      </c>
      <c r="T64" s="2">
        <f t="shared" si="51"/>
        <v>0.01</v>
      </c>
      <c r="U64" s="14">
        <f t="shared" si="52"/>
        <v>4.2787801667779155E-3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2.4378780166777914E-2</v>
      </c>
      <c r="AR64" s="9">
        <f t="shared" si="56"/>
        <v>9.9766666666666666</v>
      </c>
      <c r="AS64" s="1">
        <f t="shared" si="57"/>
        <v>0.19</v>
      </c>
      <c r="AT64" s="1">
        <f t="shared" si="58"/>
        <v>184981.66666666666</v>
      </c>
      <c r="AU64" s="1">
        <f t="shared" si="59"/>
        <v>57273605.665320553</v>
      </c>
    </row>
    <row r="65" spans="1:48" x14ac:dyDescent="0.15">
      <c r="C65" s="7">
        <v>7</v>
      </c>
      <c r="D65" s="7">
        <f t="shared" si="60"/>
        <v>21.376723827485399</v>
      </c>
      <c r="E65" s="10">
        <f t="shared" si="61"/>
        <v>17.890212767521199</v>
      </c>
      <c r="F65" s="7" t="s">
        <v>83</v>
      </c>
      <c r="G65" s="1">
        <v>8</v>
      </c>
      <c r="H65" s="9">
        <f t="shared" si="42"/>
        <v>21.376723827485399</v>
      </c>
      <c r="I65" s="9">
        <f t="shared" si="43"/>
        <v>294.5267238274854</v>
      </c>
      <c r="J65" s="9">
        <f t="shared" si="44"/>
        <v>0.23164147005363503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0.33091005571551313</v>
      </c>
      <c r="P65" s="9">
        <f t="shared" si="47"/>
        <v>7.6652491761471736E-2</v>
      </c>
      <c r="Q65" s="12">
        <f t="shared" si="48"/>
        <v>1.456397343467963E-2</v>
      </c>
      <c r="R65" s="9">
        <f t="shared" si="49"/>
        <v>1.8955666666666669E-2</v>
      </c>
      <c r="S65" s="13">
        <f t="shared" si="50"/>
        <v>0.76831765881862735</v>
      </c>
      <c r="T65" s="2">
        <f t="shared" si="51"/>
        <v>0.01</v>
      </c>
      <c r="U65" s="14">
        <f t="shared" si="52"/>
        <v>7.6831765881862739E-3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2.7783176588186274E-2</v>
      </c>
      <c r="AR65" s="9">
        <f t="shared" si="56"/>
        <v>9.9766666666666666</v>
      </c>
      <c r="AS65" s="1">
        <f t="shared" si="57"/>
        <v>0.19</v>
      </c>
      <c r="AT65" s="1">
        <f t="shared" si="58"/>
        <v>184981.66666666666</v>
      </c>
      <c r="AU65" s="1">
        <f t="shared" si="59"/>
        <v>65271629.226560168</v>
      </c>
    </row>
    <row r="66" spans="1:48" x14ac:dyDescent="0.15">
      <c r="C66" s="7">
        <v>8</v>
      </c>
      <c r="D66" s="7">
        <f t="shared" si="60"/>
        <v>21.6022547812479</v>
      </c>
      <c r="E66" s="10">
        <f t="shared" si="61"/>
        <v>21.376723827485399</v>
      </c>
      <c r="F66" s="7" t="s">
        <v>83</v>
      </c>
      <c r="G66" s="1">
        <v>9</v>
      </c>
      <c r="H66" s="9">
        <f t="shared" si="42"/>
        <v>21.6022547812479</v>
      </c>
      <c r="I66" s="9">
        <f t="shared" si="43"/>
        <v>294.75225478124787</v>
      </c>
      <c r="J66" s="9">
        <f t="shared" si="44"/>
        <v>0.23757565089460569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0.35402423062070809</v>
      </c>
      <c r="P66" s="9">
        <f t="shared" si="47"/>
        <v>8.4107537022176715E-2</v>
      </c>
      <c r="Q66" s="12">
        <f t="shared" si="48"/>
        <v>1.5980432034213576E-2</v>
      </c>
      <c r="R66" s="9">
        <f t="shared" si="49"/>
        <v>1.8955666666666669E-2</v>
      </c>
      <c r="S66" s="13">
        <f t="shared" si="50"/>
        <v>0.84304246931683968</v>
      </c>
      <c r="T66" s="2">
        <f t="shared" si="51"/>
        <v>0.01</v>
      </c>
      <c r="U66" s="14">
        <f t="shared" si="52"/>
        <v>8.4304246931683965E-3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2.8530424693168396E-2</v>
      </c>
      <c r="AR66" s="9">
        <f t="shared" si="56"/>
        <v>9.9766666666666666</v>
      </c>
      <c r="AS66" s="1">
        <f t="shared" si="57"/>
        <v>0.19</v>
      </c>
      <c r="AT66" s="1">
        <f t="shared" si="58"/>
        <v>184981.66666666666</v>
      </c>
      <c r="AU66" s="1">
        <f t="shared" si="59"/>
        <v>67027155.672351182</v>
      </c>
    </row>
    <row r="67" spans="1:48" x14ac:dyDescent="0.15">
      <c r="C67" s="7">
        <v>9</v>
      </c>
      <c r="D67" s="7">
        <f t="shared" si="60"/>
        <v>20.284078178707698</v>
      </c>
      <c r="E67" s="10">
        <f t="shared" si="61"/>
        <v>21.6022547812479</v>
      </c>
      <c r="F67" s="7" t="s">
        <v>83</v>
      </c>
      <c r="G67" s="1">
        <v>10</v>
      </c>
      <c r="H67" s="9">
        <f t="shared" si="42"/>
        <v>20.284078178707698</v>
      </c>
      <c r="I67" s="9">
        <f t="shared" si="43"/>
        <v>293.43407817870769</v>
      </c>
      <c r="J67" s="9">
        <f t="shared" si="44"/>
        <v>0.20481154824890341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0.36968336026519805</v>
      </c>
      <c r="P67" s="9">
        <f t="shared" si="47"/>
        <v>7.5715421377772346E-2</v>
      </c>
      <c r="Q67" s="12">
        <f t="shared" si="48"/>
        <v>1.4385930061776745E-2</v>
      </c>
      <c r="R67" s="9">
        <f t="shared" si="49"/>
        <v>1.8955666666666669E-2</v>
      </c>
      <c r="S67" s="13">
        <f t="shared" si="50"/>
        <v>0.75892503886841634</v>
      </c>
      <c r="T67" s="2">
        <f t="shared" si="51"/>
        <v>0.01</v>
      </c>
      <c r="U67" s="14">
        <f t="shared" si="52"/>
        <v>7.5892503886841635E-3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2.7689250388684163E-2</v>
      </c>
      <c r="AR67" s="9">
        <f t="shared" si="56"/>
        <v>9.9766666666666666</v>
      </c>
      <c r="AS67" s="1">
        <f t="shared" si="57"/>
        <v>0.19</v>
      </c>
      <c r="AT67" s="1">
        <f t="shared" si="58"/>
        <v>184981.66666666666</v>
      </c>
      <c r="AU67" s="1">
        <f t="shared" si="59"/>
        <v>65050966.335508019</v>
      </c>
    </row>
    <row r="68" spans="1:48" x14ac:dyDescent="0.15">
      <c r="C68" s="7">
        <v>10</v>
      </c>
      <c r="D68" s="7">
        <f t="shared" si="60"/>
        <v>16.331124052603901</v>
      </c>
      <c r="E68" s="10">
        <f t="shared" si="61"/>
        <v>20.284078178707698</v>
      </c>
      <c r="F68" s="7" t="s">
        <v>83</v>
      </c>
      <c r="G68" s="1">
        <v>11</v>
      </c>
      <c r="H68" s="9">
        <f t="shared" si="42"/>
        <v>16.331124052603901</v>
      </c>
      <c r="I68" s="9">
        <f t="shared" si="43"/>
        <v>289.48112405260389</v>
      </c>
      <c r="J68" s="9">
        <f t="shared" si="44"/>
        <v>0.13018767373007978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0.27926954194305437</v>
      </c>
      <c r="O68" s="9">
        <f t="shared" si="62"/>
        <v>0.11446506361103798</v>
      </c>
      <c r="P68" s="9">
        <f t="shared" si="47"/>
        <v>1.490194035488664E-2</v>
      </c>
      <c r="Q68" s="12">
        <f t="shared" si="48"/>
        <v>2.8313686674284618E-3</v>
      </c>
      <c r="R68" s="9">
        <f t="shared" si="49"/>
        <v>1.8955666666666669E-2</v>
      </c>
      <c r="S68" s="13">
        <f t="shared" si="50"/>
        <v>0.1493679287158701</v>
      </c>
      <c r="T68" s="2">
        <f t="shared" si="51"/>
        <v>0.01</v>
      </c>
      <c r="U68" s="14">
        <f t="shared" si="52"/>
        <v>1.493679287158701E-3</v>
      </c>
      <c r="V68" s="13"/>
      <c r="W68" s="2"/>
      <c r="X68" s="14"/>
      <c r="Y68" s="2">
        <v>0.04</v>
      </c>
      <c r="Z68" s="2">
        <v>0.21</v>
      </c>
      <c r="AA68" s="2">
        <f t="shared" si="53"/>
        <v>8.3999999999999995E-3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1.4999999999999999E-2</v>
      </c>
      <c r="AO68" s="2">
        <v>0.78</v>
      </c>
      <c r="AP68" s="2">
        <f t="shared" si="54"/>
        <v>1.17E-2</v>
      </c>
      <c r="AQ68" s="1">
        <f t="shared" si="55"/>
        <v>2.1593679287158701E-2</v>
      </c>
      <c r="AR68" s="9">
        <f t="shared" si="56"/>
        <v>9.9766666666666666</v>
      </c>
      <c r="AS68" s="1">
        <f t="shared" si="57"/>
        <v>0.19</v>
      </c>
      <c r="AT68" s="1">
        <f t="shared" si="58"/>
        <v>184981.66666666666</v>
      </c>
      <c r="AU68" s="1">
        <f t="shared" si="59"/>
        <v>50730506.77250459</v>
      </c>
    </row>
    <row r="69" spans="1:48" x14ac:dyDescent="0.15">
      <c r="C69" s="7">
        <v>11</v>
      </c>
      <c r="D69" s="7">
        <f t="shared" si="60"/>
        <v>12.181477996848599</v>
      </c>
      <c r="E69" s="10">
        <f t="shared" si="61"/>
        <v>16.331124052603901</v>
      </c>
      <c r="F69" s="7" t="s">
        <v>85</v>
      </c>
      <c r="G69" s="1">
        <v>12</v>
      </c>
      <c r="H69" s="9">
        <f t="shared" si="42"/>
        <v>12.181477996848599</v>
      </c>
      <c r="I69" s="9">
        <f t="shared" si="43"/>
        <v>285.33147799684855</v>
      </c>
      <c r="J69" s="9">
        <f t="shared" si="44"/>
        <v>7.9822893966471672E-2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0.199329789922818</v>
      </c>
      <c r="P69" s="9">
        <f t="shared" si="47"/>
        <v>1.5911080685368173E-2</v>
      </c>
      <c r="Q69" s="12">
        <f t="shared" si="48"/>
        <v>3.0231053302199528E-3</v>
      </c>
      <c r="R69" s="9">
        <f t="shared" si="49"/>
        <v>1.8955666666666669E-2</v>
      </c>
      <c r="S69" s="13">
        <f t="shared" si="50"/>
        <v>0.15948293369897931</v>
      </c>
      <c r="T69" s="2">
        <f t="shared" si="51"/>
        <v>0.01</v>
      </c>
      <c r="U69" s="14">
        <f t="shared" si="52"/>
        <v>1.5948293369897931E-3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1.3594829336989793E-2</v>
      </c>
      <c r="AR69" s="9">
        <f t="shared" si="56"/>
        <v>9.9766666666666666</v>
      </c>
      <c r="AS69" s="1">
        <f t="shared" si="57"/>
        <v>0.19</v>
      </c>
      <c r="AT69" s="1">
        <f t="shared" si="58"/>
        <v>184981.66666666666</v>
      </c>
      <c r="AU69" s="1">
        <f t="shared" si="59"/>
        <v>31938632.253436234</v>
      </c>
      <c r="AV69" s="1">
        <f>SUM(AU58:AU69)</f>
        <v>550665903.64798379</v>
      </c>
    </row>
    <row r="70" spans="1:48" x14ac:dyDescent="0.15">
      <c r="C70" s="7">
        <v>12</v>
      </c>
      <c r="D70" s="7">
        <f t="shared" si="60"/>
        <v>10.8998710046593</v>
      </c>
      <c r="E70" s="10">
        <f t="shared" si="61"/>
        <v>12.181477996848599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9.2780078864516096</v>
      </c>
      <c r="E73" s="7"/>
      <c r="F73" s="7"/>
      <c r="G73" s="1">
        <v>1</v>
      </c>
      <c r="H73" s="9">
        <f t="shared" ref="H73:H84" si="63">E74</f>
        <v>9.2780078864516096</v>
      </c>
      <c r="I73" s="9">
        <f t="shared" ref="I73:I84" si="64">H73+273.15</f>
        <v>282.42800788645161</v>
      </c>
      <c r="J73" s="9">
        <f t="shared" ref="J73:J84" si="65">EXP(($C$15*(I73-$C$13))/($C$16*I73*$C$13))</f>
        <v>5.6204529946620077E-2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6.1543960291548993E-3</v>
      </c>
      <c r="Q73" s="12">
        <f t="shared" ref="Q73:Q84" si="69">P73*$B$75</f>
        <v>1.1077912852478819E-3</v>
      </c>
      <c r="R73" s="9">
        <f t="shared" ref="R73:R84" si="70">L73*$B$75</f>
        <v>1.9710000000000002E-2</v>
      </c>
      <c r="S73" s="13">
        <f t="shared" ref="S73:S84" si="71">Q73/R73</f>
        <v>5.6204529946620077E-2</v>
      </c>
      <c r="T73" s="2">
        <f t="shared" ref="T73:T84" si="72">$B$74/100</f>
        <v>0.01</v>
      </c>
      <c r="U73" s="14">
        <f t="shared" ref="U73:U84" si="73">S73*T73</f>
        <v>5.6204529946620081E-4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1.3162045299466201E-2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26373.333333333332</v>
      </c>
      <c r="AU73" s="1">
        <f t="shared" ref="AU73:AU84" si="80">AT73*10000*AS73*0.67*AR73*AQ73</f>
        <v>4584055.1299583474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8.3507725723382809</v>
      </c>
      <c r="E74" s="10">
        <f t="shared" ref="E74:E85" si="82">D73</f>
        <v>9.2780078864516096</v>
      </c>
      <c r="F74" s="7" t="s">
        <v>83</v>
      </c>
      <c r="G74" s="1">
        <v>2</v>
      </c>
      <c r="H74" s="9">
        <f t="shared" si="63"/>
        <v>8.3507725723382809</v>
      </c>
      <c r="I74" s="9">
        <f t="shared" si="64"/>
        <v>281.50077257233824</v>
      </c>
      <c r="J74" s="9">
        <f t="shared" si="65"/>
        <v>5.0171101346576305E-2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0.21284560397084512</v>
      </c>
      <c r="P74" s="9">
        <f t="shared" si="68"/>
        <v>1.0678698367994515E-2</v>
      </c>
      <c r="Q74" s="12">
        <f t="shared" si="69"/>
        <v>1.9221657062390128E-3</v>
      </c>
      <c r="R74" s="9">
        <f t="shared" si="70"/>
        <v>1.9710000000000002E-2</v>
      </c>
      <c r="S74" s="13">
        <f t="shared" si="71"/>
        <v>9.7522359525064065E-2</v>
      </c>
      <c r="T74" s="2">
        <f t="shared" si="72"/>
        <v>0.01</v>
      </c>
      <c r="U74" s="14">
        <f t="shared" si="73"/>
        <v>9.7522359525064066E-4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1.3575223595250641E-2</v>
      </c>
      <c r="AR74" s="9">
        <f t="shared" si="77"/>
        <v>10.950000000000001</v>
      </c>
      <c r="AS74" s="1">
        <f t="shared" si="78"/>
        <v>0.18</v>
      </c>
      <c r="AT74" s="1">
        <f t="shared" si="79"/>
        <v>26373.333333333332</v>
      </c>
      <c r="AU74" s="1">
        <f t="shared" si="80"/>
        <v>4727956.1759800417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10.473581878988799</v>
      </c>
      <c r="E75" s="10">
        <f t="shared" si="82"/>
        <v>8.3507725723382809</v>
      </c>
      <c r="F75" s="7" t="s">
        <v>83</v>
      </c>
      <c r="G75" s="1">
        <v>3</v>
      </c>
      <c r="H75" s="9">
        <f t="shared" si="63"/>
        <v>10.473581878988799</v>
      </c>
      <c r="I75" s="9">
        <f t="shared" si="64"/>
        <v>283.62358187898877</v>
      </c>
      <c r="J75" s="9">
        <f t="shared" si="65"/>
        <v>6.4995819817120007E-2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0.3116669056028506</v>
      </c>
      <c r="P75" s="9">
        <f t="shared" si="68"/>
        <v>2.0257046039522227E-2</v>
      </c>
      <c r="Q75" s="12">
        <f t="shared" si="69"/>
        <v>3.6462682871140008E-3</v>
      </c>
      <c r="R75" s="9">
        <f t="shared" si="70"/>
        <v>1.9710000000000002E-2</v>
      </c>
      <c r="S75" s="13">
        <f t="shared" si="71"/>
        <v>0.1849958542422121</v>
      </c>
      <c r="T75" s="2">
        <f t="shared" si="72"/>
        <v>0.01</v>
      </c>
      <c r="U75" s="14">
        <f t="shared" si="73"/>
        <v>1.849958542422121E-3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1.4449958542422122E-2</v>
      </c>
      <c r="AR75" s="9">
        <f t="shared" si="77"/>
        <v>10.950000000000001</v>
      </c>
      <c r="AS75" s="1">
        <f t="shared" si="78"/>
        <v>0.18</v>
      </c>
      <c r="AT75" s="1">
        <f t="shared" si="79"/>
        <v>26373.333333333332</v>
      </c>
      <c r="AU75" s="1">
        <f t="shared" si="80"/>
        <v>5032607.4008240933</v>
      </c>
    </row>
    <row r="76" spans="1:48" x14ac:dyDescent="0.15">
      <c r="C76" s="7">
        <v>3</v>
      </c>
      <c r="D76" s="7">
        <f t="shared" si="81"/>
        <v>12.6971765168849</v>
      </c>
      <c r="E76" s="10">
        <f t="shared" si="82"/>
        <v>10.473581878988799</v>
      </c>
      <c r="F76" s="7" t="s">
        <v>83</v>
      </c>
      <c r="G76" s="1">
        <v>4</v>
      </c>
      <c r="H76" s="9">
        <f t="shared" si="63"/>
        <v>12.6971765168849</v>
      </c>
      <c r="I76" s="9">
        <f t="shared" si="64"/>
        <v>285.84717651688487</v>
      </c>
      <c r="J76" s="9">
        <f t="shared" si="65"/>
        <v>8.4891547418605051E-2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0.40090985956332842</v>
      </c>
      <c r="P76" s="9">
        <f t="shared" si="68"/>
        <v>3.4033858353706585E-2</v>
      </c>
      <c r="Q76" s="12">
        <f t="shared" si="69"/>
        <v>6.1260945036671847E-3</v>
      </c>
      <c r="R76" s="9">
        <f t="shared" si="70"/>
        <v>1.9710000000000002E-2</v>
      </c>
      <c r="S76" s="13">
        <f t="shared" si="71"/>
        <v>0.31081149181467194</v>
      </c>
      <c r="T76" s="2">
        <f t="shared" si="72"/>
        <v>0.01</v>
      </c>
      <c r="U76" s="14">
        <f t="shared" si="73"/>
        <v>3.1081149181467196E-3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1.5708114918146721E-2</v>
      </c>
      <c r="AR76" s="9">
        <f t="shared" si="77"/>
        <v>10.950000000000001</v>
      </c>
      <c r="AS76" s="1">
        <f t="shared" si="78"/>
        <v>0.18</v>
      </c>
      <c r="AT76" s="1">
        <f t="shared" si="79"/>
        <v>26373.333333333332</v>
      </c>
      <c r="AU76" s="1">
        <f t="shared" si="80"/>
        <v>5470795.999723997</v>
      </c>
    </row>
    <row r="77" spans="1:48" x14ac:dyDescent="0.15">
      <c r="C77" s="7">
        <v>4</v>
      </c>
      <c r="D77" s="7">
        <f t="shared" si="81"/>
        <v>12.7432038026136</v>
      </c>
      <c r="E77" s="10">
        <f t="shared" si="82"/>
        <v>12.6971765168849</v>
      </c>
      <c r="F77" s="7" t="s">
        <v>83</v>
      </c>
      <c r="G77" s="1">
        <v>5</v>
      </c>
      <c r="H77" s="9">
        <f t="shared" si="63"/>
        <v>12.7432038026136</v>
      </c>
      <c r="I77" s="9">
        <f t="shared" si="64"/>
        <v>285.89320380261358</v>
      </c>
      <c r="J77" s="9">
        <f t="shared" si="65"/>
        <v>8.5358367155767445E-2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0.34853220114914074</v>
      </c>
      <c r="O77" s="9">
        <f t="shared" si="83"/>
        <v>0.12784380006048107</v>
      </c>
      <c r="P77" s="9">
        <f t="shared" si="68"/>
        <v>1.0912538024151068E-2</v>
      </c>
      <c r="Q77" s="12">
        <f t="shared" si="69"/>
        <v>1.9642568443471922E-3</v>
      </c>
      <c r="R77" s="9">
        <f t="shared" si="70"/>
        <v>1.9710000000000002E-2</v>
      </c>
      <c r="S77" s="13">
        <f t="shared" si="71"/>
        <v>9.9657881499096504E-2</v>
      </c>
      <c r="T77" s="2">
        <f t="shared" si="72"/>
        <v>0.01</v>
      </c>
      <c r="U77" s="14">
        <f t="shared" si="73"/>
        <v>9.9657881499096504E-4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1.3596578814990965E-2</v>
      </c>
      <c r="AR77" s="9">
        <f t="shared" si="77"/>
        <v>10.950000000000001</v>
      </c>
      <c r="AS77" s="1">
        <f t="shared" si="78"/>
        <v>0.18</v>
      </c>
      <c r="AT77" s="1">
        <f t="shared" si="79"/>
        <v>26373.333333333332</v>
      </c>
      <c r="AU77" s="1">
        <f t="shared" si="80"/>
        <v>4735393.7362052742</v>
      </c>
    </row>
    <row r="78" spans="1:48" x14ac:dyDescent="0.15">
      <c r="C78" s="7">
        <v>5</v>
      </c>
      <c r="D78" s="7">
        <f t="shared" si="81"/>
        <v>17.911373639483699</v>
      </c>
      <c r="E78" s="10">
        <f t="shared" si="82"/>
        <v>12.7432038026136</v>
      </c>
      <c r="F78" s="7" t="s">
        <v>85</v>
      </c>
      <c r="G78" s="1">
        <v>6</v>
      </c>
      <c r="H78" s="9">
        <f t="shared" si="63"/>
        <v>17.911373639483699</v>
      </c>
      <c r="I78" s="9">
        <f t="shared" si="64"/>
        <v>291.06137363948369</v>
      </c>
      <c r="J78" s="9">
        <f t="shared" si="65"/>
        <v>0.15627107008853353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0.22643126203633002</v>
      </c>
      <c r="P78" s="9">
        <f t="shared" si="68"/>
        <v>3.5384655619914426E-2</v>
      </c>
      <c r="Q78" s="12">
        <f t="shared" si="69"/>
        <v>6.3692380115845963E-3</v>
      </c>
      <c r="R78" s="9">
        <f t="shared" si="70"/>
        <v>1.9710000000000002E-2</v>
      </c>
      <c r="S78" s="13">
        <f t="shared" si="71"/>
        <v>0.32314753990789424</v>
      </c>
      <c r="T78" s="2">
        <f t="shared" si="72"/>
        <v>0.01</v>
      </c>
      <c r="U78" s="14">
        <f t="shared" si="73"/>
        <v>3.2314753990789423E-3</v>
      </c>
      <c r="V78" s="13"/>
      <c r="W78" s="2"/>
      <c r="X78" s="14"/>
      <c r="Y78" s="2">
        <v>0.04</v>
      </c>
      <c r="Z78" s="2">
        <v>0.27</v>
      </c>
      <c r="AA78" s="2">
        <f t="shared" si="74"/>
        <v>1.0800000000000001E-2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1.4999999999999999E-2</v>
      </c>
      <c r="AO78" s="2">
        <v>0.72</v>
      </c>
      <c r="AP78" s="2">
        <f t="shared" si="75"/>
        <v>1.0799999999999999E-2</v>
      </c>
      <c r="AQ78" s="1">
        <f t="shared" si="76"/>
        <v>2.4831475399078942E-2</v>
      </c>
      <c r="AR78" s="9">
        <f t="shared" si="77"/>
        <v>10.950000000000001</v>
      </c>
      <c r="AS78" s="1">
        <f t="shared" si="78"/>
        <v>0.18</v>
      </c>
      <c r="AT78" s="1">
        <f t="shared" si="79"/>
        <v>26373.333333333332</v>
      </c>
      <c r="AU78" s="1">
        <f t="shared" si="80"/>
        <v>8648264.7337643467</v>
      </c>
    </row>
    <row r="79" spans="1:48" x14ac:dyDescent="0.15">
      <c r="C79" s="7">
        <v>6</v>
      </c>
      <c r="D79" s="7">
        <f t="shared" si="81"/>
        <v>17.890212767521199</v>
      </c>
      <c r="E79" s="10">
        <f t="shared" si="82"/>
        <v>17.911373639483699</v>
      </c>
      <c r="F79" s="7" t="s">
        <v>83</v>
      </c>
      <c r="G79" s="1">
        <v>7</v>
      </c>
      <c r="H79" s="9">
        <f t="shared" si="63"/>
        <v>17.890212767521199</v>
      </c>
      <c r="I79" s="9">
        <f t="shared" si="64"/>
        <v>291.04021276752115</v>
      </c>
      <c r="J79" s="9">
        <f t="shared" si="65"/>
        <v>0.1558914385521378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0.30054660641641562</v>
      </c>
      <c r="P79" s="9">
        <f t="shared" si="68"/>
        <v>4.6852642826218198E-2</v>
      </c>
      <c r="Q79" s="12">
        <f t="shared" si="69"/>
        <v>8.4334757087192753E-3</v>
      </c>
      <c r="R79" s="9">
        <f t="shared" si="70"/>
        <v>1.9710000000000002E-2</v>
      </c>
      <c r="S79" s="13">
        <f t="shared" si="71"/>
        <v>0.42787801667779168</v>
      </c>
      <c r="T79" s="2">
        <f t="shared" si="72"/>
        <v>0.01</v>
      </c>
      <c r="U79" s="14">
        <f t="shared" si="73"/>
        <v>4.2787801667779173E-3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2.5878780166777918E-2</v>
      </c>
      <c r="AR79" s="9">
        <f t="shared" si="77"/>
        <v>10.950000000000001</v>
      </c>
      <c r="AS79" s="1">
        <f t="shared" si="78"/>
        <v>0.18</v>
      </c>
      <c r="AT79" s="1">
        <f t="shared" si="79"/>
        <v>26373.333333333332</v>
      </c>
      <c r="AU79" s="1">
        <f t="shared" si="80"/>
        <v>9013018.287164975</v>
      </c>
    </row>
    <row r="80" spans="1:48" x14ac:dyDescent="0.15">
      <c r="C80" s="7">
        <v>7</v>
      </c>
      <c r="D80" s="7">
        <f t="shared" si="81"/>
        <v>21.376723827485399</v>
      </c>
      <c r="E80" s="10">
        <f t="shared" si="82"/>
        <v>17.890212767521199</v>
      </c>
      <c r="F80" s="7" t="s">
        <v>83</v>
      </c>
      <c r="G80" s="1">
        <v>8</v>
      </c>
      <c r="H80" s="9">
        <f t="shared" si="63"/>
        <v>21.376723827485399</v>
      </c>
      <c r="I80" s="9">
        <f t="shared" si="64"/>
        <v>294.5267238274854</v>
      </c>
      <c r="J80" s="9">
        <f t="shared" si="65"/>
        <v>0.23164147005363503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0.36319396359019746</v>
      </c>
      <c r="P80" s="9">
        <f t="shared" si="68"/>
        <v>8.4130783640639736E-2</v>
      </c>
      <c r="Q80" s="12">
        <f t="shared" si="69"/>
        <v>1.5143541055315152E-2</v>
      </c>
      <c r="R80" s="9">
        <f t="shared" si="70"/>
        <v>1.9710000000000002E-2</v>
      </c>
      <c r="S80" s="13">
        <f t="shared" si="71"/>
        <v>0.76831765881862757</v>
      </c>
      <c r="T80" s="2">
        <f t="shared" si="72"/>
        <v>0.01</v>
      </c>
      <c r="U80" s="14">
        <f t="shared" si="73"/>
        <v>7.6831765881862756E-3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2.9283176588186278E-2</v>
      </c>
      <c r="AR80" s="9">
        <f t="shared" si="77"/>
        <v>10.950000000000001</v>
      </c>
      <c r="AS80" s="1">
        <f t="shared" si="78"/>
        <v>0.18</v>
      </c>
      <c r="AT80" s="1">
        <f t="shared" si="79"/>
        <v>26373.333333333332</v>
      </c>
      <c r="AU80" s="1">
        <f t="shared" si="80"/>
        <v>10198695.780662261</v>
      </c>
    </row>
    <row r="81" spans="1:48" x14ac:dyDescent="0.15">
      <c r="C81" s="7">
        <v>8</v>
      </c>
      <c r="D81" s="7">
        <f t="shared" si="81"/>
        <v>21.6022547812479</v>
      </c>
      <c r="E81" s="10">
        <f t="shared" si="82"/>
        <v>21.376723827485399</v>
      </c>
      <c r="F81" s="7" t="s">
        <v>83</v>
      </c>
      <c r="G81" s="1">
        <v>9</v>
      </c>
      <c r="H81" s="9">
        <f t="shared" si="63"/>
        <v>21.6022547812479</v>
      </c>
      <c r="I81" s="9">
        <f t="shared" si="64"/>
        <v>294.75225478124787</v>
      </c>
      <c r="J81" s="9">
        <f t="shared" si="65"/>
        <v>0.23757565089460569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0.38856317994955769</v>
      </c>
      <c r="P81" s="9">
        <f t="shared" si="68"/>
        <v>9.2313150390193971E-2</v>
      </c>
      <c r="Q81" s="12">
        <f t="shared" si="69"/>
        <v>1.6616367070234915E-2</v>
      </c>
      <c r="R81" s="9">
        <f t="shared" si="70"/>
        <v>1.9710000000000002E-2</v>
      </c>
      <c r="S81" s="13">
        <f t="shared" si="71"/>
        <v>0.8430424693168399</v>
      </c>
      <c r="T81" s="2">
        <f t="shared" si="72"/>
        <v>0.01</v>
      </c>
      <c r="U81" s="14">
        <f t="shared" si="73"/>
        <v>8.4304246931684E-3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3.0030424693168401E-2</v>
      </c>
      <c r="AR81" s="9">
        <f t="shared" si="77"/>
        <v>10.950000000000001</v>
      </c>
      <c r="AS81" s="1">
        <f t="shared" si="78"/>
        <v>0.18</v>
      </c>
      <c r="AT81" s="1">
        <f t="shared" si="79"/>
        <v>26373.333333333332</v>
      </c>
      <c r="AU81" s="1">
        <f t="shared" si="80"/>
        <v>10458946.101266604</v>
      </c>
    </row>
    <row r="82" spans="1:48" x14ac:dyDescent="0.15">
      <c r="C82" s="7">
        <v>9</v>
      </c>
      <c r="D82" s="7">
        <f t="shared" si="81"/>
        <v>20.284078178707698</v>
      </c>
      <c r="E82" s="10">
        <f t="shared" si="82"/>
        <v>21.6022547812479</v>
      </c>
      <c r="F82" s="7" t="s">
        <v>83</v>
      </c>
      <c r="G82" s="1">
        <v>10</v>
      </c>
      <c r="H82" s="9">
        <f t="shared" si="63"/>
        <v>20.284078178707698</v>
      </c>
      <c r="I82" s="9">
        <f t="shared" si="64"/>
        <v>293.43407817870769</v>
      </c>
      <c r="J82" s="9">
        <f t="shared" si="65"/>
        <v>0.20481154824890341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0.40575002955936379</v>
      </c>
      <c r="P82" s="9">
        <f t="shared" si="68"/>
        <v>8.3102291756091615E-2</v>
      </c>
      <c r="Q82" s="12">
        <f t="shared" si="69"/>
        <v>1.4958412516096489E-2</v>
      </c>
      <c r="R82" s="9">
        <f t="shared" si="70"/>
        <v>1.9710000000000002E-2</v>
      </c>
      <c r="S82" s="13">
        <f t="shared" si="71"/>
        <v>0.75892503886841645</v>
      </c>
      <c r="T82" s="2">
        <f t="shared" si="72"/>
        <v>0.01</v>
      </c>
      <c r="U82" s="14">
        <f t="shared" si="73"/>
        <v>7.5892503886841644E-3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2.9189250388684165E-2</v>
      </c>
      <c r="AR82" s="9">
        <f t="shared" si="77"/>
        <v>10.950000000000001</v>
      </c>
      <c r="AS82" s="1">
        <f t="shared" si="78"/>
        <v>0.18</v>
      </c>
      <c r="AT82" s="1">
        <f t="shared" si="79"/>
        <v>26373.333333333332</v>
      </c>
      <c r="AU82" s="1">
        <f t="shared" si="80"/>
        <v>10165983.32094427</v>
      </c>
    </row>
    <row r="83" spans="1:48" x14ac:dyDescent="0.15">
      <c r="C83" s="7">
        <v>10</v>
      </c>
      <c r="D83" s="7">
        <f t="shared" si="81"/>
        <v>16.331124052603901</v>
      </c>
      <c r="E83" s="10">
        <f t="shared" si="82"/>
        <v>20.284078178707698</v>
      </c>
      <c r="F83" s="7" t="s">
        <v>83</v>
      </c>
      <c r="G83" s="1">
        <v>11</v>
      </c>
      <c r="H83" s="9">
        <f t="shared" si="63"/>
        <v>16.331124052603901</v>
      </c>
      <c r="I83" s="9">
        <f t="shared" si="64"/>
        <v>289.48112405260389</v>
      </c>
      <c r="J83" s="9">
        <f t="shared" si="65"/>
        <v>0.13018767373007978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0.30651535091310855</v>
      </c>
      <c r="O83" s="9">
        <f t="shared" si="83"/>
        <v>0.12563238689016365</v>
      </c>
      <c r="P83" s="9">
        <f t="shared" si="68"/>
        <v>1.6355788194387776E-2</v>
      </c>
      <c r="Q83" s="12">
        <f t="shared" si="69"/>
        <v>2.9440418749897995E-3</v>
      </c>
      <c r="R83" s="9">
        <f t="shared" si="70"/>
        <v>1.9710000000000002E-2</v>
      </c>
      <c r="S83" s="13">
        <f t="shared" si="71"/>
        <v>0.14936792871587007</v>
      </c>
      <c r="T83" s="2">
        <f t="shared" si="72"/>
        <v>0.01</v>
      </c>
      <c r="U83" s="14">
        <f t="shared" si="73"/>
        <v>1.4936792871587008E-3</v>
      </c>
      <c r="V83" s="13"/>
      <c r="W83" s="2"/>
      <c r="X83" s="14"/>
      <c r="Y83" s="2">
        <v>0.04</v>
      </c>
      <c r="Z83" s="2">
        <v>0.27</v>
      </c>
      <c r="AA83" s="2">
        <f t="shared" si="74"/>
        <v>1.0800000000000001E-2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1.4999999999999999E-2</v>
      </c>
      <c r="AO83" s="2">
        <v>0.72</v>
      </c>
      <c r="AP83" s="2">
        <f t="shared" si="75"/>
        <v>1.0799999999999999E-2</v>
      </c>
      <c r="AQ83" s="1">
        <f t="shared" si="76"/>
        <v>2.3093679287158702E-2</v>
      </c>
      <c r="AR83" s="9">
        <f t="shared" si="77"/>
        <v>10.950000000000001</v>
      </c>
      <c r="AS83" s="1">
        <f t="shared" si="78"/>
        <v>0.18</v>
      </c>
      <c r="AT83" s="1">
        <f t="shared" si="79"/>
        <v>26373.333333333332</v>
      </c>
      <c r="AU83" s="1">
        <f t="shared" si="80"/>
        <v>8043028.0094998647</v>
      </c>
    </row>
    <row r="84" spans="1:48" x14ac:dyDescent="0.15">
      <c r="C84" s="7">
        <v>11</v>
      </c>
      <c r="D84" s="7">
        <f t="shared" si="81"/>
        <v>12.181477996848599</v>
      </c>
      <c r="E84" s="10">
        <f t="shared" si="82"/>
        <v>16.331124052603901</v>
      </c>
      <c r="F84" s="7" t="s">
        <v>85</v>
      </c>
      <c r="G84" s="1">
        <v>12</v>
      </c>
      <c r="H84" s="9">
        <f t="shared" si="63"/>
        <v>12.181477996848599</v>
      </c>
      <c r="I84" s="9">
        <f t="shared" si="64"/>
        <v>285.33147799684855</v>
      </c>
      <c r="J84" s="9">
        <f t="shared" si="65"/>
        <v>7.9822893966471672E-2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0.2187765986957759</v>
      </c>
      <c r="P84" s="9">
        <f t="shared" si="68"/>
        <v>1.7463381240038243E-2</v>
      </c>
      <c r="Q84" s="12">
        <f t="shared" si="69"/>
        <v>3.1434086232068835E-3</v>
      </c>
      <c r="R84" s="9">
        <f t="shared" si="70"/>
        <v>1.9710000000000002E-2</v>
      </c>
      <c r="S84" s="13">
        <f t="shared" si="71"/>
        <v>0.15948293369897937</v>
      </c>
      <c r="T84" s="2">
        <f t="shared" si="72"/>
        <v>0.01</v>
      </c>
      <c r="U84" s="14">
        <f t="shared" si="73"/>
        <v>1.5948293369897938E-3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1.4194829336989795E-2</v>
      </c>
      <c r="AR84" s="9">
        <f t="shared" si="77"/>
        <v>10.950000000000001</v>
      </c>
      <c r="AS84" s="1">
        <f t="shared" si="78"/>
        <v>0.18</v>
      </c>
      <c r="AT84" s="1">
        <f t="shared" si="79"/>
        <v>26373.333333333332</v>
      </c>
      <c r="AU84" s="1">
        <f t="shared" si="80"/>
        <v>4943751.4277321538</v>
      </c>
      <c r="AV84" s="1">
        <f>SUM(AU73:AU84)</f>
        <v>86022496.103726223</v>
      </c>
    </row>
    <row r="85" spans="1:48" x14ac:dyDescent="0.15">
      <c r="C85" s="7">
        <v>12</v>
      </c>
      <c r="D85" s="7">
        <f t="shared" si="81"/>
        <v>10.8998710046593</v>
      </c>
      <c r="E85" s="10">
        <f t="shared" si="82"/>
        <v>12.181477996848599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9.2780078864516096</v>
      </c>
      <c r="E89" s="7"/>
      <c r="F89" s="7"/>
      <c r="G89" s="1">
        <v>1</v>
      </c>
      <c r="H89" s="9">
        <f t="shared" ref="H89:H100" si="84">E90</f>
        <v>9.2780078864516096</v>
      </c>
      <c r="I89" s="9">
        <f t="shared" ref="I89:I100" si="85">H89+273.15</f>
        <v>282.42800788645161</v>
      </c>
      <c r="J89" s="9">
        <f t="shared" ref="J89:J100" si="86">EXP(($C$15*(I89-$C$13))/($C$16*I89*$C$13))</f>
        <v>5.6204529946620077E-2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0.29818048761255483</v>
      </c>
      <c r="Q89" s="12">
        <f t="shared" ref="Q89:Q100" si="90">P89*$B$91</f>
        <v>0.13418121942564967</v>
      </c>
      <c r="R89" s="9">
        <f t="shared" ref="R89:R100" si="91">L89*$B$91</f>
        <v>2.3873737500000001</v>
      </c>
      <c r="S89" s="13">
        <f t="shared" ref="S89:S100" si="92">Q89/R89</f>
        <v>5.6204529946620077E-2</v>
      </c>
      <c r="T89" s="2">
        <f t="shared" ref="T89:T100" si="93">$B$90/100</f>
        <v>0.51</v>
      </c>
      <c r="U89" s="14">
        <f t="shared" ref="U89:U100" si="94">S89*T89</f>
        <v>2.8664310272776241E-2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3.8979289547242037E-2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187989.16666666666</v>
      </c>
      <c r="AN89" s="1">
        <f t="shared" ref="AN89:AN100" si="99">AM89*10000*AK89*AJ89</f>
        <v>762262344.665434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8.3507725723382809</v>
      </c>
      <c r="E90" s="10">
        <f t="shared" ref="E90:E101" si="101">D89</f>
        <v>9.2780078864516096</v>
      </c>
      <c r="F90" s="7" t="s">
        <v>83</v>
      </c>
      <c r="G90" s="1">
        <v>2</v>
      </c>
      <c r="H90" s="9">
        <f t="shared" si="84"/>
        <v>8.3507725723382809</v>
      </c>
      <c r="I90" s="9">
        <f t="shared" si="85"/>
        <v>281.50077257233824</v>
      </c>
      <c r="J90" s="9">
        <f t="shared" si="86"/>
        <v>5.0171101346576305E-2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10.312369512387445</v>
      </c>
      <c r="P90" s="9">
        <f t="shared" si="89"/>
        <v>0.51738293592933415</v>
      </c>
      <c r="Q90" s="12">
        <f t="shared" si="90"/>
        <v>0.23282232116820037</v>
      </c>
      <c r="R90" s="9">
        <f t="shared" si="91"/>
        <v>2.3873737500000001</v>
      </c>
      <c r="S90" s="13">
        <f t="shared" si="92"/>
        <v>9.7522359525064037E-2</v>
      </c>
      <c r="T90" s="2">
        <f t="shared" si="93"/>
        <v>0.51</v>
      </c>
      <c r="U90" s="14">
        <f t="shared" si="94"/>
        <v>4.9736403357782663E-2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4.5332525612371471E-2</v>
      </c>
      <c r="AK90" s="9">
        <f t="shared" si="96"/>
        <v>10.4025</v>
      </c>
      <c r="AL90" s="1">
        <f t="shared" si="97"/>
        <v>0.45</v>
      </c>
      <c r="AM90" s="17">
        <f t="shared" si="98"/>
        <v>187989.16666666666</v>
      </c>
      <c r="AN90" s="1">
        <f t="shared" si="99"/>
        <v>886503516.72038269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10.473581878988799</v>
      </c>
      <c r="E91" s="10">
        <f t="shared" si="101"/>
        <v>8.3507725723382809</v>
      </c>
      <c r="F91" s="7" t="s">
        <v>83</v>
      </c>
      <c r="G91" s="1">
        <v>3</v>
      </c>
      <c r="H91" s="9">
        <f t="shared" si="84"/>
        <v>10.473581878988799</v>
      </c>
      <c r="I91" s="9">
        <f t="shared" si="85"/>
        <v>283.62358187898877</v>
      </c>
      <c r="J91" s="9">
        <f t="shared" si="86"/>
        <v>6.4995819817120007E-2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15.100261576458111</v>
      </c>
      <c r="P91" s="9">
        <f t="shared" si="89"/>
        <v>0.98145388061485195</v>
      </c>
      <c r="Q91" s="12">
        <f t="shared" si="90"/>
        <v>0.44165424627668337</v>
      </c>
      <c r="R91" s="9">
        <f t="shared" si="91"/>
        <v>2.3873737500000001</v>
      </c>
      <c r="S91" s="13">
        <f t="shared" si="92"/>
        <v>0.18499585424221213</v>
      </c>
      <c r="T91" s="2">
        <f t="shared" si="93"/>
        <v>0.51</v>
      </c>
      <c r="U91" s="14">
        <f t="shared" si="94"/>
        <v>9.4347885663528183E-2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5.878288752755375E-2</v>
      </c>
      <c r="AK91" s="9">
        <f t="shared" si="96"/>
        <v>10.4025</v>
      </c>
      <c r="AL91" s="1">
        <f t="shared" si="97"/>
        <v>0.45</v>
      </c>
      <c r="AM91" s="17">
        <f t="shared" si="98"/>
        <v>187989.16666666666</v>
      </c>
      <c r="AN91" s="1">
        <f t="shared" si="99"/>
        <v>1149533051.869797</v>
      </c>
    </row>
    <row r="92" spans="1:48" x14ac:dyDescent="0.15">
      <c r="C92" s="7">
        <v>3</v>
      </c>
      <c r="D92" s="7">
        <f t="shared" si="100"/>
        <v>12.6971765168849</v>
      </c>
      <c r="E92" s="10">
        <f t="shared" si="101"/>
        <v>10.473581878988799</v>
      </c>
      <c r="F92" s="7" t="s">
        <v>83</v>
      </c>
      <c r="G92" s="1">
        <v>4</v>
      </c>
      <c r="H92" s="9">
        <f t="shared" si="84"/>
        <v>12.6971765168849</v>
      </c>
      <c r="I92" s="9">
        <f t="shared" si="85"/>
        <v>285.84717651688487</v>
      </c>
      <c r="J92" s="9">
        <f t="shared" si="86"/>
        <v>8.4891547418605051E-2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19.424082695843261</v>
      </c>
      <c r="P92" s="9">
        <f t="shared" si="89"/>
        <v>1.6489404372370839</v>
      </c>
      <c r="Q92" s="12">
        <f t="shared" si="90"/>
        <v>0.74202319675668782</v>
      </c>
      <c r="R92" s="9">
        <f t="shared" si="91"/>
        <v>2.3873737500000001</v>
      </c>
      <c r="S92" s="13">
        <f t="shared" si="92"/>
        <v>0.31081149181467199</v>
      </c>
      <c r="T92" s="2">
        <f t="shared" si="93"/>
        <v>0.51</v>
      </c>
      <c r="U92" s="14">
        <f t="shared" si="94"/>
        <v>0.15851386082548272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7.8128929038883049E-2</v>
      </c>
      <c r="AK92" s="9">
        <f t="shared" si="96"/>
        <v>10.4025</v>
      </c>
      <c r="AL92" s="1">
        <f t="shared" si="97"/>
        <v>0.45</v>
      </c>
      <c r="AM92" s="17">
        <f t="shared" si="98"/>
        <v>187989.16666666666</v>
      </c>
      <c r="AN92" s="1">
        <f t="shared" si="99"/>
        <v>1527855980.1147552</v>
      </c>
    </row>
    <row r="93" spans="1:48" x14ac:dyDescent="0.15">
      <c r="C93" s="7">
        <v>4</v>
      </c>
      <c r="D93" s="7">
        <f t="shared" si="100"/>
        <v>12.7432038026136</v>
      </c>
      <c r="E93" s="10">
        <f t="shared" si="101"/>
        <v>12.6971765168849</v>
      </c>
      <c r="F93" s="7" t="s">
        <v>83</v>
      </c>
      <c r="G93" s="1">
        <v>5</v>
      </c>
      <c r="H93" s="9">
        <f t="shared" si="84"/>
        <v>12.7432038026136</v>
      </c>
      <c r="I93" s="9">
        <f t="shared" si="85"/>
        <v>285.89320380261358</v>
      </c>
      <c r="J93" s="9">
        <f t="shared" si="86"/>
        <v>8.5358367155767445E-2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16.886385145675867</v>
      </c>
      <c r="O93" s="9">
        <f t="shared" si="102"/>
        <v>6.1940321129303122</v>
      </c>
      <c r="P93" s="9">
        <f t="shared" si="89"/>
        <v>0.52871246727011956</v>
      </c>
      <c r="Q93" s="12">
        <f t="shared" si="90"/>
        <v>0.23792061027155381</v>
      </c>
      <c r="R93" s="9">
        <f t="shared" si="91"/>
        <v>2.3873737500000001</v>
      </c>
      <c r="S93" s="13">
        <f t="shared" si="92"/>
        <v>9.9657881499096573E-2</v>
      </c>
      <c r="T93" s="2">
        <f t="shared" si="93"/>
        <v>0.51</v>
      </c>
      <c r="U93" s="14">
        <f t="shared" si="94"/>
        <v>5.0825519564539255E-2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4.5660894148708588E-2</v>
      </c>
      <c r="AK93" s="9">
        <f t="shared" si="96"/>
        <v>10.4025</v>
      </c>
      <c r="AL93" s="1">
        <f t="shared" si="97"/>
        <v>0.45</v>
      </c>
      <c r="AM93" s="17">
        <f t="shared" si="98"/>
        <v>187989.16666666666</v>
      </c>
      <c r="AN93" s="1">
        <f t="shared" si="99"/>
        <v>892924951.62414932</v>
      </c>
    </row>
    <row r="94" spans="1:48" x14ac:dyDescent="0.15">
      <c r="C94" s="7">
        <v>5</v>
      </c>
      <c r="D94" s="7">
        <f t="shared" si="100"/>
        <v>17.911373639483699</v>
      </c>
      <c r="E94" s="10">
        <f t="shared" si="101"/>
        <v>12.7432038026136</v>
      </c>
      <c r="F94" s="7" t="s">
        <v>85</v>
      </c>
      <c r="G94" s="1">
        <v>6</v>
      </c>
      <c r="H94" s="9">
        <f t="shared" si="84"/>
        <v>17.911373639483699</v>
      </c>
      <c r="I94" s="9">
        <f t="shared" si="85"/>
        <v>291.06137363948369</v>
      </c>
      <c r="J94" s="9">
        <f t="shared" si="86"/>
        <v>0.15627107008853353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10.970594645660192</v>
      </c>
      <c r="P94" s="9">
        <f t="shared" si="89"/>
        <v>1.7143865647848544</v>
      </c>
      <c r="Q94" s="12">
        <f t="shared" si="90"/>
        <v>0.77147395415318454</v>
      </c>
      <c r="R94" s="9">
        <f t="shared" si="91"/>
        <v>2.3873737500000001</v>
      </c>
      <c r="S94" s="13">
        <f t="shared" si="92"/>
        <v>0.32314753990789441</v>
      </c>
      <c r="T94" s="2">
        <f t="shared" si="93"/>
        <v>0.51</v>
      </c>
      <c r="U94" s="14">
        <f t="shared" si="94"/>
        <v>0.16480524535302615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118</v>
      </c>
      <c r="AC94" s="2">
        <v>0.26</v>
      </c>
      <c r="AD94" s="2">
        <v>43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9.6143781473937387E-2</v>
      </c>
      <c r="AK94" s="9">
        <f t="shared" si="96"/>
        <v>10.4025</v>
      </c>
      <c r="AL94" s="1">
        <f t="shared" si="97"/>
        <v>0.45</v>
      </c>
      <c r="AM94" s="17">
        <f t="shared" si="98"/>
        <v>187989.16666666666</v>
      </c>
      <c r="AN94" s="1">
        <f t="shared" si="99"/>
        <v>1880146743.1186161</v>
      </c>
    </row>
    <row r="95" spans="1:48" x14ac:dyDescent="0.15">
      <c r="C95" s="7">
        <v>6</v>
      </c>
      <c r="D95" s="7">
        <f t="shared" si="100"/>
        <v>17.890212767521199</v>
      </c>
      <c r="E95" s="10">
        <f t="shared" si="101"/>
        <v>17.911373639483699</v>
      </c>
      <c r="F95" s="7" t="s">
        <v>83</v>
      </c>
      <c r="G95" s="1">
        <v>7</v>
      </c>
      <c r="H95" s="9">
        <f t="shared" si="84"/>
        <v>17.890212767521199</v>
      </c>
      <c r="I95" s="9">
        <f t="shared" si="85"/>
        <v>291.04021276752115</v>
      </c>
      <c r="J95" s="9">
        <f t="shared" si="86"/>
        <v>0.1558914385521378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14.561483080875339</v>
      </c>
      <c r="P95" s="9">
        <f t="shared" si="89"/>
        <v>2.2700105449302721</v>
      </c>
      <c r="Q95" s="12">
        <f t="shared" si="90"/>
        <v>1.0215047452186226</v>
      </c>
      <c r="R95" s="9">
        <f t="shared" si="91"/>
        <v>2.3873737500000001</v>
      </c>
      <c r="S95" s="13">
        <f t="shared" si="92"/>
        <v>0.42787801667779185</v>
      </c>
      <c r="T95" s="2">
        <f t="shared" si="93"/>
        <v>0.51</v>
      </c>
      <c r="U95" s="14">
        <f t="shared" si="94"/>
        <v>0.21821778850567386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0.11224766323446067</v>
      </c>
      <c r="AK95" s="9">
        <f t="shared" si="96"/>
        <v>10.4025</v>
      </c>
      <c r="AL95" s="1">
        <f t="shared" si="97"/>
        <v>0.45</v>
      </c>
      <c r="AM95" s="17">
        <f t="shared" si="98"/>
        <v>187989.16666666666</v>
      </c>
      <c r="AN95" s="1">
        <f t="shared" si="99"/>
        <v>2195067379.4763904</v>
      </c>
    </row>
    <row r="96" spans="1:48" x14ac:dyDescent="0.15">
      <c r="C96" s="7">
        <v>7</v>
      </c>
      <c r="D96" s="7">
        <f t="shared" si="100"/>
        <v>21.376723827485399</v>
      </c>
      <c r="E96" s="10">
        <f t="shared" si="101"/>
        <v>17.890212767521199</v>
      </c>
      <c r="F96" s="7" t="s">
        <v>83</v>
      </c>
      <c r="G96" s="1">
        <v>8</v>
      </c>
      <c r="H96" s="9">
        <f t="shared" si="84"/>
        <v>21.376723827485399</v>
      </c>
      <c r="I96" s="9">
        <f t="shared" si="85"/>
        <v>294.5267238274854</v>
      </c>
      <c r="J96" s="9">
        <f t="shared" si="86"/>
        <v>0.23164147005363503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17.596747535945067</v>
      </c>
      <c r="P96" s="9">
        <f t="shared" si="89"/>
        <v>4.076136467388995</v>
      </c>
      <c r="Q96" s="12">
        <f t="shared" si="90"/>
        <v>1.8342614103250479</v>
      </c>
      <c r="R96" s="9">
        <f t="shared" si="91"/>
        <v>2.3873737500000001</v>
      </c>
      <c r="S96" s="13">
        <f t="shared" si="92"/>
        <v>0.76831765881862768</v>
      </c>
      <c r="T96" s="2">
        <f t="shared" si="93"/>
        <v>0.51</v>
      </c>
      <c r="U96" s="14">
        <f t="shared" si="94"/>
        <v>0.39184200599750013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0.16459536480824627</v>
      </c>
      <c r="AK96" s="9">
        <f t="shared" si="96"/>
        <v>10.4025</v>
      </c>
      <c r="AL96" s="1">
        <f t="shared" si="97"/>
        <v>0.45</v>
      </c>
      <c r="AM96" s="17">
        <f t="shared" si="98"/>
        <v>187989.16666666666</v>
      </c>
      <c r="AN96" s="1">
        <f t="shared" si="99"/>
        <v>3218756682.2565007</v>
      </c>
    </row>
    <row r="97" spans="1:50" x14ac:dyDescent="0.15">
      <c r="C97" s="7">
        <v>8</v>
      </c>
      <c r="D97" s="7">
        <f t="shared" si="100"/>
        <v>21.6022547812479</v>
      </c>
      <c r="E97" s="10">
        <f t="shared" si="101"/>
        <v>21.376723827485399</v>
      </c>
      <c r="F97" s="7" t="s">
        <v>83</v>
      </c>
      <c r="G97" s="1">
        <v>9</v>
      </c>
      <c r="H97" s="9">
        <f t="shared" si="84"/>
        <v>21.6022547812479</v>
      </c>
      <c r="I97" s="9">
        <f t="shared" si="85"/>
        <v>294.75225478124787</v>
      </c>
      <c r="J97" s="9">
        <f t="shared" si="86"/>
        <v>0.23757565089460569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18.82588606855607</v>
      </c>
      <c r="P97" s="9">
        <f t="shared" si="89"/>
        <v>4.4725721364048976</v>
      </c>
      <c r="Q97" s="12">
        <f t="shared" si="90"/>
        <v>2.0126574613822039</v>
      </c>
      <c r="R97" s="9">
        <f t="shared" si="91"/>
        <v>2.3873737500000001</v>
      </c>
      <c r="S97" s="13">
        <f t="shared" si="92"/>
        <v>0.84304246931683979</v>
      </c>
      <c r="T97" s="2">
        <f t="shared" si="93"/>
        <v>0.51</v>
      </c>
      <c r="U97" s="14">
        <f t="shared" si="94"/>
        <v>0.4299516593515883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0.17608542529450388</v>
      </c>
      <c r="AK97" s="9">
        <f t="shared" si="96"/>
        <v>10.4025</v>
      </c>
      <c r="AL97" s="1">
        <f t="shared" si="97"/>
        <v>0.45</v>
      </c>
      <c r="AM97" s="17">
        <f t="shared" si="98"/>
        <v>187989.16666666666</v>
      </c>
      <c r="AN97" s="1">
        <f t="shared" si="99"/>
        <v>3443451399.5880556</v>
      </c>
    </row>
    <row r="98" spans="1:50" x14ac:dyDescent="0.15">
      <c r="C98" s="7">
        <v>9</v>
      </c>
      <c r="D98" s="7">
        <f t="shared" si="100"/>
        <v>20.284078178707698</v>
      </c>
      <c r="E98" s="10">
        <f t="shared" si="101"/>
        <v>21.6022547812479</v>
      </c>
      <c r="F98" s="7" t="s">
        <v>83</v>
      </c>
      <c r="G98" s="1">
        <v>10</v>
      </c>
      <c r="H98" s="9">
        <f t="shared" si="84"/>
        <v>20.284078178707698</v>
      </c>
      <c r="I98" s="9">
        <f t="shared" si="85"/>
        <v>293.43407817870769</v>
      </c>
      <c r="J98" s="9">
        <f t="shared" si="86"/>
        <v>0.20481154824890341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19.658588932151169</v>
      </c>
      <c r="P98" s="9">
        <f t="shared" si="89"/>
        <v>4.0263060355826372</v>
      </c>
      <c r="Q98" s="12">
        <f t="shared" si="90"/>
        <v>1.8118377160121868</v>
      </c>
      <c r="R98" s="9">
        <f t="shared" si="91"/>
        <v>2.3873737500000001</v>
      </c>
      <c r="S98" s="13">
        <f t="shared" si="92"/>
        <v>0.75892503886841634</v>
      </c>
      <c r="T98" s="2">
        <f t="shared" si="93"/>
        <v>0.51</v>
      </c>
      <c r="U98" s="14">
        <f t="shared" si="94"/>
        <v>0.38705176982289236</v>
      </c>
      <c r="V98" s="2">
        <v>220.1</v>
      </c>
      <c r="W98" s="2">
        <v>0.06</v>
      </c>
      <c r="X98" s="2">
        <v>12.1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0.16315110860160204</v>
      </c>
      <c r="AK98" s="9">
        <f t="shared" si="96"/>
        <v>10.4025</v>
      </c>
      <c r="AL98" s="1">
        <f t="shared" si="97"/>
        <v>0.45</v>
      </c>
      <c r="AM98" s="17">
        <f t="shared" si="98"/>
        <v>187989.16666666666</v>
      </c>
      <c r="AN98" s="1">
        <f t="shared" si="99"/>
        <v>3190513424.4865003</v>
      </c>
    </row>
    <row r="99" spans="1:50" x14ac:dyDescent="0.15">
      <c r="C99" s="7">
        <v>10</v>
      </c>
      <c r="D99" s="7">
        <f t="shared" si="100"/>
        <v>16.331124052603901</v>
      </c>
      <c r="E99" s="10">
        <f t="shared" si="101"/>
        <v>20.284078178707698</v>
      </c>
      <c r="F99" s="7" t="s">
        <v>83</v>
      </c>
      <c r="G99" s="1">
        <v>11</v>
      </c>
      <c r="H99" s="9">
        <f t="shared" si="84"/>
        <v>16.331124052603901</v>
      </c>
      <c r="I99" s="9">
        <f t="shared" si="85"/>
        <v>289.48112405260389</v>
      </c>
      <c r="J99" s="9">
        <f t="shared" si="86"/>
        <v>0.13018767373007978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14.850668751740104</v>
      </c>
      <c r="O99" s="9">
        <f t="shared" si="102"/>
        <v>6.0868891448284312</v>
      </c>
      <c r="P99" s="9">
        <f t="shared" si="89"/>
        <v>0.79243793801808815</v>
      </c>
      <c r="Q99" s="12">
        <f t="shared" si="90"/>
        <v>0.35659707210813968</v>
      </c>
      <c r="R99" s="9">
        <f t="shared" si="91"/>
        <v>2.3873737500000001</v>
      </c>
      <c r="S99" s="13">
        <f t="shared" si="92"/>
        <v>0.14936792871587018</v>
      </c>
      <c r="T99" s="2">
        <f t="shared" si="93"/>
        <v>0.51</v>
      </c>
      <c r="U99" s="14">
        <f t="shared" si="94"/>
        <v>7.6177643645093787E-2</v>
      </c>
      <c r="V99" s="2">
        <v>220.1</v>
      </c>
      <c r="W99" s="2">
        <v>0.06</v>
      </c>
      <c r="X99" s="2">
        <v>12.1</v>
      </c>
      <c r="Y99" s="2">
        <v>0.14000000000000001</v>
      </c>
      <c r="Z99" s="2"/>
      <c r="AA99" s="2"/>
      <c r="AB99" s="2">
        <v>118</v>
      </c>
      <c r="AC99" s="2">
        <v>0.26</v>
      </c>
      <c r="AD99" s="2">
        <v>43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6.9410559558995777E-2</v>
      </c>
      <c r="AK99" s="9">
        <f t="shared" si="96"/>
        <v>10.4025</v>
      </c>
      <c r="AL99" s="1">
        <f t="shared" si="97"/>
        <v>0.45</v>
      </c>
      <c r="AM99" s="17">
        <f t="shared" si="98"/>
        <v>187989.16666666666</v>
      </c>
      <c r="AN99" s="1">
        <f t="shared" si="99"/>
        <v>1357363268.7649493</v>
      </c>
    </row>
    <row r="100" spans="1:50" x14ac:dyDescent="0.15">
      <c r="C100" s="7">
        <v>11</v>
      </c>
      <c r="D100" s="7">
        <f t="shared" si="100"/>
        <v>12.181477996848599</v>
      </c>
      <c r="E100" s="10">
        <f t="shared" si="101"/>
        <v>16.331124052603901</v>
      </c>
      <c r="F100" s="7" t="s">
        <v>85</v>
      </c>
      <c r="G100" s="1">
        <v>12</v>
      </c>
      <c r="H100" s="9">
        <f t="shared" si="84"/>
        <v>12.181477996848599</v>
      </c>
      <c r="I100" s="9">
        <f t="shared" si="85"/>
        <v>285.33147799684855</v>
      </c>
      <c r="J100" s="9">
        <f t="shared" si="86"/>
        <v>7.9822893966471672E-2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10.599726206810343</v>
      </c>
      <c r="P100" s="9">
        <f t="shared" si="89"/>
        <v>0.84610082107985307</v>
      </c>
      <c r="Q100" s="12">
        <f t="shared" si="90"/>
        <v>0.3807453694859339</v>
      </c>
      <c r="R100" s="9">
        <f t="shared" si="91"/>
        <v>2.3873737500000001</v>
      </c>
      <c r="S100" s="13">
        <f t="shared" si="92"/>
        <v>0.15948293369897942</v>
      </c>
      <c r="T100" s="2">
        <f t="shared" si="93"/>
        <v>0.51</v>
      </c>
      <c r="U100" s="14">
        <f t="shared" si="94"/>
        <v>8.1336296186479501E-2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5.4859893300223575E-2</v>
      </c>
      <c r="AK100" s="9">
        <f t="shared" si="96"/>
        <v>10.4025</v>
      </c>
      <c r="AL100" s="1">
        <f t="shared" si="97"/>
        <v>0.45</v>
      </c>
      <c r="AM100" s="17">
        <f t="shared" si="98"/>
        <v>187989.16666666666</v>
      </c>
      <c r="AN100" s="1">
        <f t="shared" si="99"/>
        <v>1072816651.6334761</v>
      </c>
      <c r="AO100" s="1">
        <f>SUM(AN89:AN100)</f>
        <v>21577195394.319008</v>
      </c>
    </row>
    <row r="101" spans="1:50" x14ac:dyDescent="0.15">
      <c r="C101" s="7">
        <v>12</v>
      </c>
      <c r="D101" s="7">
        <f t="shared" si="100"/>
        <v>10.8998710046593</v>
      </c>
      <c r="E101" s="10">
        <f t="shared" si="101"/>
        <v>12.181477996848599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9.2780078864516096</v>
      </c>
      <c r="E105" s="7"/>
      <c r="F105" s="7"/>
      <c r="G105" s="1">
        <v>1</v>
      </c>
      <c r="H105" s="9">
        <f t="shared" ref="H105:H116" si="103">E106</f>
        <v>9.2780078864516096</v>
      </c>
      <c r="I105" s="9">
        <f t="shared" ref="I105:I116" si="104">H105+273.15</f>
        <v>282.42800788645161</v>
      </c>
      <c r="J105" s="9">
        <f t="shared" ref="J105:J116" si="105">EXP(($C$15*(I105-$C$13))/($C$16*I105*$C$13))</f>
        <v>5.6204529946620077E-2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3.6414364616392761E-2</v>
      </c>
      <c r="Q105" s="12">
        <f t="shared" ref="Q105:Q116" si="109">P105*$B$107</f>
        <v>1.0924309384917829E-2</v>
      </c>
      <c r="R105" s="9">
        <f t="shared" ref="R105:R116" si="110">L105*$B$107</f>
        <v>0.19436706250000002</v>
      </c>
      <c r="S105" s="13">
        <f t="shared" ref="S105:S116" si="111">Q105/R105</f>
        <v>5.6204529946620084E-2</v>
      </c>
      <c r="T105" s="2">
        <f t="shared" ref="T105:T116" si="112">$B$106/100</f>
        <v>0.01</v>
      </c>
      <c r="U105" s="14">
        <f t="shared" ref="U105:U116" si="113">S105*T105</f>
        <v>5.6204529946620081E-4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6.0520452994662008E-3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8.3507725723382809</v>
      </c>
      <c r="E106" s="10">
        <f t="shared" ref="E106:E117" si="122">D105</f>
        <v>9.2780078864516096</v>
      </c>
      <c r="F106" s="7" t="s">
        <v>83</v>
      </c>
      <c r="G106" s="1">
        <v>2</v>
      </c>
      <c r="H106" s="9">
        <f t="shared" si="103"/>
        <v>8.3507725723382809</v>
      </c>
      <c r="I106" s="9">
        <f t="shared" si="104"/>
        <v>281.50077257233824</v>
      </c>
      <c r="J106" s="9">
        <f t="shared" si="105"/>
        <v>5.0171101346576305E-2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1.2593660520502741</v>
      </c>
      <c r="P106" s="9">
        <f t="shared" si="108"/>
        <v>6.3183781829851987E-2</v>
      </c>
      <c r="Q106" s="12">
        <f t="shared" si="109"/>
        <v>1.8955134548955595E-2</v>
      </c>
      <c r="R106" s="9">
        <f t="shared" si="110"/>
        <v>0.19436706250000002</v>
      </c>
      <c r="S106" s="13">
        <f t="shared" si="111"/>
        <v>9.7522359525064037E-2</v>
      </c>
      <c r="T106" s="2">
        <f t="shared" si="112"/>
        <v>0.01</v>
      </c>
      <c r="U106" s="14">
        <f t="shared" si="113"/>
        <v>9.7522359525064044E-4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6.4652235952506404E-3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10.473581878988799</v>
      </c>
      <c r="E107" s="10">
        <f t="shared" si="122"/>
        <v>8.3507725723382809</v>
      </c>
      <c r="F107" s="7" t="s">
        <v>83</v>
      </c>
      <c r="G107" s="1">
        <v>3</v>
      </c>
      <c r="H107" s="9">
        <f t="shared" si="103"/>
        <v>10.473581878988799</v>
      </c>
      <c r="I107" s="9">
        <f t="shared" si="104"/>
        <v>283.62358187898877</v>
      </c>
      <c r="J107" s="9">
        <f t="shared" si="105"/>
        <v>6.4995819817120007E-2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1.8440724785537554</v>
      </c>
      <c r="P107" s="9">
        <f t="shared" si="108"/>
        <v>0.11985700254578979</v>
      </c>
      <c r="Q107" s="12">
        <f t="shared" si="109"/>
        <v>3.5957100763736934E-2</v>
      </c>
      <c r="R107" s="9">
        <f t="shared" si="110"/>
        <v>0.19436706250000002</v>
      </c>
      <c r="S107" s="13">
        <f t="shared" si="111"/>
        <v>0.1849958542422121</v>
      </c>
      <c r="T107" s="2">
        <f t="shared" si="112"/>
        <v>0.01</v>
      </c>
      <c r="U107" s="14">
        <f t="shared" si="113"/>
        <v>1.849958542422121E-3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7.3399585424221208E-3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12.6971765168849</v>
      </c>
      <c r="E108" s="10">
        <f t="shared" si="122"/>
        <v>10.473581878988799</v>
      </c>
      <c r="F108" s="7" t="s">
        <v>83</v>
      </c>
      <c r="G108" s="1">
        <v>4</v>
      </c>
      <c r="H108" s="9">
        <f t="shared" si="103"/>
        <v>12.6971765168849</v>
      </c>
      <c r="I108" s="9">
        <f t="shared" si="104"/>
        <v>285.84717651688487</v>
      </c>
      <c r="J108" s="9">
        <f t="shared" si="105"/>
        <v>8.4891547418605051E-2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2.3721056843412991</v>
      </c>
      <c r="P108" s="9">
        <f t="shared" si="108"/>
        <v>0.20137172218420199</v>
      </c>
      <c r="Q108" s="12">
        <f t="shared" si="109"/>
        <v>6.0411516655260594E-2</v>
      </c>
      <c r="R108" s="9">
        <f t="shared" si="110"/>
        <v>0.19436706250000002</v>
      </c>
      <c r="S108" s="13">
        <f t="shared" si="111"/>
        <v>0.31081149181467199</v>
      </c>
      <c r="T108" s="2">
        <f t="shared" si="112"/>
        <v>0.01</v>
      </c>
      <c r="U108" s="14">
        <f t="shared" si="113"/>
        <v>3.10811491814672E-3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8.5981149181467188E-3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12.7432038026136</v>
      </c>
      <c r="E109" s="10">
        <f t="shared" si="122"/>
        <v>12.6971765168849</v>
      </c>
      <c r="F109" s="7" t="s">
        <v>83</v>
      </c>
      <c r="G109" s="1">
        <v>5</v>
      </c>
      <c r="H109" s="9">
        <f t="shared" si="103"/>
        <v>12.7432038026136</v>
      </c>
      <c r="I109" s="9">
        <f t="shared" si="104"/>
        <v>285.89320380261358</v>
      </c>
      <c r="J109" s="9">
        <f t="shared" si="105"/>
        <v>8.5358367155767445E-2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2.0621972640492423</v>
      </c>
      <c r="O109" s="9">
        <f t="shared" si="123"/>
        <v>0.75642690644118815</v>
      </c>
      <c r="P109" s="9">
        <f t="shared" si="108"/>
        <v>6.456736560650829E-2</v>
      </c>
      <c r="Q109" s="12">
        <f t="shared" si="109"/>
        <v>1.9370209681952487E-2</v>
      </c>
      <c r="R109" s="9">
        <f t="shared" si="110"/>
        <v>0.19436706250000002</v>
      </c>
      <c r="S109" s="13">
        <f t="shared" si="111"/>
        <v>9.9657881499096504E-2</v>
      </c>
      <c r="T109" s="2">
        <f t="shared" si="112"/>
        <v>0.01</v>
      </c>
      <c r="U109" s="14">
        <f t="shared" si="113"/>
        <v>9.9657881499096504E-4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6.4865788149909651E-3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17.911373639483699</v>
      </c>
      <c r="E110" s="10">
        <f t="shared" si="122"/>
        <v>12.7432038026136</v>
      </c>
      <c r="F110" s="7" t="s">
        <v>85</v>
      </c>
      <c r="G110" s="1">
        <v>6</v>
      </c>
      <c r="H110" s="9">
        <f t="shared" si="103"/>
        <v>17.911373639483699</v>
      </c>
      <c r="I110" s="9">
        <f t="shared" si="104"/>
        <v>291.06137363948369</v>
      </c>
      <c r="J110" s="9">
        <f t="shared" si="105"/>
        <v>0.15627107008853353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1.3397497491680135</v>
      </c>
      <c r="P110" s="9">
        <f t="shared" si="108"/>
        <v>0.20936412695332984</v>
      </c>
      <c r="Q110" s="12">
        <f t="shared" si="109"/>
        <v>6.2809238085998947E-2</v>
      </c>
      <c r="R110" s="9">
        <f t="shared" si="110"/>
        <v>0.19436706250000002</v>
      </c>
      <c r="S110" s="13">
        <f t="shared" si="111"/>
        <v>0.3231475399078943</v>
      </c>
      <c r="T110" s="2">
        <f t="shared" si="112"/>
        <v>0.01</v>
      </c>
      <c r="U110" s="14">
        <f t="shared" si="113"/>
        <v>3.2314753990789432E-3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5.0000000000000001E-3</v>
      </c>
      <c r="AF110" s="2">
        <v>0.49</v>
      </c>
      <c r="AG110" s="14">
        <f t="shared" si="114"/>
        <v>2.4499999999999999E-3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1.4999999999999999E-2</v>
      </c>
      <c r="AR110" s="2">
        <v>0.5</v>
      </c>
      <c r="AS110" s="2">
        <f t="shared" si="115"/>
        <v>7.4999999999999997E-3</v>
      </c>
      <c r="AT110" s="1">
        <f t="shared" si="116"/>
        <v>1.3181475399078942E-2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17.890212767521199</v>
      </c>
      <c r="E111" s="10">
        <f t="shared" si="122"/>
        <v>17.911373639483699</v>
      </c>
      <c r="F111" s="7" t="s">
        <v>83</v>
      </c>
      <c r="G111" s="1">
        <v>7</v>
      </c>
      <c r="H111" s="9">
        <f t="shared" si="103"/>
        <v>17.890212767521199</v>
      </c>
      <c r="I111" s="9">
        <f t="shared" si="104"/>
        <v>291.04021276752115</v>
      </c>
      <c r="J111" s="9">
        <f t="shared" si="105"/>
        <v>0.1558914385521378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1.7782758305480169</v>
      </c>
      <c r="P111" s="9">
        <f t="shared" si="108"/>
        <v>0.27721797736662801</v>
      </c>
      <c r="Q111" s="12">
        <f t="shared" si="109"/>
        <v>8.3165393209988406E-2</v>
      </c>
      <c r="R111" s="9">
        <f t="shared" si="110"/>
        <v>0.19436706250000002</v>
      </c>
      <c r="S111" s="13">
        <f t="shared" si="111"/>
        <v>0.42787801667779179</v>
      </c>
      <c r="T111" s="2">
        <f t="shared" si="112"/>
        <v>0.01</v>
      </c>
      <c r="U111" s="14">
        <f t="shared" si="113"/>
        <v>4.2787801667779181E-3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1.4228780166777918E-2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21.376723827485399</v>
      </c>
      <c r="E112" s="10">
        <f t="shared" si="122"/>
        <v>17.890212767521199</v>
      </c>
      <c r="F112" s="7" t="s">
        <v>83</v>
      </c>
      <c r="G112" s="1">
        <v>8</v>
      </c>
      <c r="H112" s="9">
        <f t="shared" si="103"/>
        <v>21.376723827485399</v>
      </c>
      <c r="I112" s="9">
        <f t="shared" si="104"/>
        <v>294.5267238274854</v>
      </c>
      <c r="J112" s="9">
        <f t="shared" si="105"/>
        <v>0.23164147005363503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2.1489480615147225</v>
      </c>
      <c r="P112" s="9">
        <f t="shared" si="108"/>
        <v>0.49778548803817962</v>
      </c>
      <c r="Q112" s="12">
        <f t="shared" si="109"/>
        <v>0.14933564641145389</v>
      </c>
      <c r="R112" s="9">
        <f t="shared" si="110"/>
        <v>0.19436706250000002</v>
      </c>
      <c r="S112" s="13">
        <f t="shared" si="111"/>
        <v>0.76831765881862757</v>
      </c>
      <c r="T112" s="2">
        <f t="shared" si="112"/>
        <v>0.01</v>
      </c>
      <c r="U112" s="14">
        <f t="shared" si="113"/>
        <v>7.6831765881862756E-3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1.7633176588186274E-2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21.6022547812479</v>
      </c>
      <c r="E113" s="10">
        <f t="shared" si="122"/>
        <v>21.376723827485399</v>
      </c>
      <c r="F113" s="7" t="s">
        <v>83</v>
      </c>
      <c r="G113" s="1">
        <v>9</v>
      </c>
      <c r="H113" s="9">
        <f t="shared" si="103"/>
        <v>21.6022547812479</v>
      </c>
      <c r="I113" s="9">
        <f t="shared" si="104"/>
        <v>294.75225478124787</v>
      </c>
      <c r="J113" s="9">
        <f t="shared" si="105"/>
        <v>0.23757565089460569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2.2990527818098765</v>
      </c>
      <c r="P113" s="9">
        <f t="shared" si="108"/>
        <v>0.54619896107953525</v>
      </c>
      <c r="Q113" s="12">
        <f t="shared" si="109"/>
        <v>0.16385968832386058</v>
      </c>
      <c r="R113" s="9">
        <f t="shared" si="110"/>
        <v>0.19436706250000002</v>
      </c>
      <c r="S113" s="13">
        <f t="shared" si="111"/>
        <v>0.8430424693168399</v>
      </c>
      <c r="T113" s="2">
        <f t="shared" si="112"/>
        <v>0.01</v>
      </c>
      <c r="U113" s="14">
        <f t="shared" si="113"/>
        <v>8.4304246931684E-3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1.8380424693168401E-2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20.284078178707698</v>
      </c>
      <c r="E114" s="10">
        <f t="shared" si="122"/>
        <v>21.6022547812479</v>
      </c>
      <c r="F114" s="7" t="s">
        <v>83</v>
      </c>
      <c r="G114" s="1">
        <v>10</v>
      </c>
      <c r="H114" s="9">
        <f t="shared" si="103"/>
        <v>20.284078178707698</v>
      </c>
      <c r="I114" s="9">
        <f t="shared" si="104"/>
        <v>293.43407817870769</v>
      </c>
      <c r="J114" s="9">
        <f t="shared" si="105"/>
        <v>0.20481154824890341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2.4007440290636746</v>
      </c>
      <c r="P114" s="9">
        <f t="shared" si="108"/>
        <v>0.49170010154184157</v>
      </c>
      <c r="Q114" s="12">
        <f t="shared" si="109"/>
        <v>0.14751003046255245</v>
      </c>
      <c r="R114" s="9">
        <f t="shared" si="110"/>
        <v>0.19436706250000002</v>
      </c>
      <c r="S114" s="13">
        <f t="shared" si="111"/>
        <v>0.75892503886841645</v>
      </c>
      <c r="T114" s="2">
        <f t="shared" si="112"/>
        <v>0.01</v>
      </c>
      <c r="U114" s="14">
        <f t="shared" si="113"/>
        <v>7.5892503886841644E-3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1.7539250388684164E-2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16.331124052603901</v>
      </c>
      <c r="E115" s="10">
        <f t="shared" si="122"/>
        <v>20.284078178707698</v>
      </c>
      <c r="F115" s="7" t="s">
        <v>83</v>
      </c>
      <c r="G115" s="1">
        <v>11</v>
      </c>
      <c r="H115" s="9">
        <f t="shared" si="103"/>
        <v>16.331124052603901</v>
      </c>
      <c r="I115" s="9">
        <f t="shared" si="104"/>
        <v>289.48112405260389</v>
      </c>
      <c r="J115" s="9">
        <f t="shared" si="105"/>
        <v>0.13018767373007978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1.8135917311457412</v>
      </c>
      <c r="O115" s="9">
        <f t="shared" si="123"/>
        <v>0.74334240470942547</v>
      </c>
      <c r="P115" s="9">
        <f t="shared" si="108"/>
        <v>9.6774018454043598E-2</v>
      </c>
      <c r="Q115" s="12">
        <f t="shared" si="109"/>
        <v>2.9032205536213079E-2</v>
      </c>
      <c r="R115" s="9">
        <f t="shared" si="110"/>
        <v>0.19436706250000002</v>
      </c>
      <c r="S115" s="13">
        <f t="shared" si="111"/>
        <v>0.14936792871587015</v>
      </c>
      <c r="T115" s="2">
        <f t="shared" si="112"/>
        <v>0.01</v>
      </c>
      <c r="U115" s="14">
        <f t="shared" si="113"/>
        <v>1.4936792871587015E-3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5.0000000000000001E-3</v>
      </c>
      <c r="AF115" s="2">
        <v>0.49</v>
      </c>
      <c r="AG115" s="14">
        <f t="shared" si="114"/>
        <v>2.4499999999999999E-3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1.4999999999999999E-2</v>
      </c>
      <c r="AR115" s="2">
        <v>0.5</v>
      </c>
      <c r="AS115" s="2">
        <f t="shared" si="115"/>
        <v>7.4999999999999997E-3</v>
      </c>
      <c r="AT115" s="1">
        <f t="shared" si="116"/>
        <v>1.1443679287158701E-2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12.181477996848599</v>
      </c>
      <c r="E116" s="10">
        <f t="shared" si="122"/>
        <v>16.331124052603901</v>
      </c>
      <c r="F116" s="7" t="s">
        <v>85</v>
      </c>
      <c r="G116" s="1">
        <v>12</v>
      </c>
      <c r="H116" s="9">
        <f t="shared" si="103"/>
        <v>12.181477996848599</v>
      </c>
      <c r="I116" s="9">
        <f t="shared" si="104"/>
        <v>285.33147799684855</v>
      </c>
      <c r="J116" s="9">
        <f t="shared" si="105"/>
        <v>7.9822893966471672E-2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1.2944585945887153</v>
      </c>
      <c r="P116" s="9">
        <f t="shared" si="108"/>
        <v>0.10332743113984295</v>
      </c>
      <c r="Q116" s="12">
        <f t="shared" si="109"/>
        <v>3.0998229341952885E-2</v>
      </c>
      <c r="R116" s="9">
        <f t="shared" si="110"/>
        <v>0.19436706250000002</v>
      </c>
      <c r="S116" s="13">
        <f t="shared" si="111"/>
        <v>0.15948293369897937</v>
      </c>
      <c r="T116" s="2">
        <f t="shared" si="112"/>
        <v>0.01</v>
      </c>
      <c r="U116" s="14">
        <f t="shared" si="113"/>
        <v>1.5948293369897938E-3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7.0848293369897937E-3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10.8998710046593</v>
      </c>
      <c r="E117" s="10">
        <f t="shared" si="122"/>
        <v>12.181477996848599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9.2780078864516096</v>
      </c>
      <c r="E121" s="7"/>
      <c r="F121" s="7"/>
      <c r="G121" s="1">
        <v>1</v>
      </c>
      <c r="H121" s="9">
        <f t="shared" ref="H121:H132" si="124">E122</f>
        <v>9.2780078864516096</v>
      </c>
      <c r="I121" s="9">
        <f t="shared" ref="I121:I132" si="125">H121+273.15</f>
        <v>282.42800788645161</v>
      </c>
      <c r="J121" s="9">
        <f t="shared" ref="J121:J132" si="126">EXP(($C$15*(I121-$C$13))/($C$16*I121*$C$13))</f>
        <v>5.6204529946620077E-2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1.6001429675802738E-2</v>
      </c>
      <c r="Q121" s="12">
        <f t="shared" ref="Q121:Q132" si="130">P121*$B$123</f>
        <v>5.2804717930149039E-3</v>
      </c>
      <c r="R121" s="9">
        <f t="shared" ref="R121:R132" si="131">L121*$B$123</f>
        <v>9.3951000000000007E-2</v>
      </c>
      <c r="S121" s="13">
        <f t="shared" ref="S121:S132" si="132">Q121/R121</f>
        <v>5.6204529946620084E-2</v>
      </c>
      <c r="T121" s="2">
        <f t="shared" ref="T121:T132" si="133">$B$122/100</f>
        <v>0.01</v>
      </c>
      <c r="U121" s="14">
        <f t="shared" ref="U121:U132" si="134">S121*T121</f>
        <v>5.6204529946620081E-4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6.0520452994662008E-3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8.3507725723382809</v>
      </c>
      <c r="E122" s="10">
        <f t="shared" ref="E122:E133" si="145">D121</f>
        <v>9.2780078864516096</v>
      </c>
      <c r="F122" s="7" t="s">
        <v>83</v>
      </c>
      <c r="G122" s="1">
        <v>2</v>
      </c>
      <c r="H122" s="9">
        <f t="shared" si="124"/>
        <v>8.3507725723382809</v>
      </c>
      <c r="I122" s="9">
        <f t="shared" si="125"/>
        <v>281.50077257233824</v>
      </c>
      <c r="J122" s="9">
        <f t="shared" si="126"/>
        <v>5.0171101346576305E-2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0.55339857032419726</v>
      </c>
      <c r="P122" s="9">
        <f t="shared" si="129"/>
        <v>2.7764615756785734E-2</v>
      </c>
      <c r="Q122" s="12">
        <f t="shared" si="130"/>
        <v>9.1623231997392928E-3</v>
      </c>
      <c r="R122" s="9">
        <f t="shared" si="131"/>
        <v>9.3951000000000007E-2</v>
      </c>
      <c r="S122" s="13">
        <f t="shared" si="132"/>
        <v>9.7522359525064051E-2</v>
      </c>
      <c r="T122" s="2">
        <f t="shared" si="133"/>
        <v>0.01</v>
      </c>
      <c r="U122" s="14">
        <f t="shared" si="134"/>
        <v>9.7522359525064055E-4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6.4652235952506404E-3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10.473581878988799</v>
      </c>
      <c r="E123" s="10">
        <f t="shared" si="145"/>
        <v>8.3507725723382809</v>
      </c>
      <c r="F123" s="7" t="s">
        <v>83</v>
      </c>
      <c r="G123" s="1">
        <v>3</v>
      </c>
      <c r="H123" s="9">
        <f t="shared" si="124"/>
        <v>10.473581878988799</v>
      </c>
      <c r="I123" s="9">
        <f t="shared" si="125"/>
        <v>283.62358187898877</v>
      </c>
      <c r="J123" s="9">
        <f t="shared" si="126"/>
        <v>6.4995819817120007E-2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0.81033395456741153</v>
      </c>
      <c r="P123" s="9">
        <f t="shared" si="129"/>
        <v>5.2668319702757788E-2</v>
      </c>
      <c r="Q123" s="12">
        <f t="shared" si="130"/>
        <v>1.738054550191007E-2</v>
      </c>
      <c r="R123" s="9">
        <f t="shared" si="131"/>
        <v>9.3951000000000007E-2</v>
      </c>
      <c r="S123" s="13">
        <f t="shared" si="132"/>
        <v>0.1849958542422121</v>
      </c>
      <c r="T123" s="2">
        <f t="shared" si="133"/>
        <v>0.01</v>
      </c>
      <c r="U123" s="14">
        <f t="shared" si="134"/>
        <v>1.849958542422121E-3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7.3399585424221208E-3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12.6971765168849</v>
      </c>
      <c r="E124" s="10">
        <f t="shared" si="145"/>
        <v>10.473581878988799</v>
      </c>
      <c r="F124" s="7" t="s">
        <v>83</v>
      </c>
      <c r="G124" s="1">
        <v>4</v>
      </c>
      <c r="H124" s="9">
        <f t="shared" si="124"/>
        <v>12.6971765168849</v>
      </c>
      <c r="I124" s="9">
        <f t="shared" si="125"/>
        <v>285.84717651688487</v>
      </c>
      <c r="J124" s="9">
        <f t="shared" si="126"/>
        <v>8.4891547418605051E-2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1.0423656348646537</v>
      </c>
      <c r="P124" s="9">
        <f t="shared" si="129"/>
        <v>8.8488031719637109E-2</v>
      </c>
      <c r="Q124" s="12">
        <f t="shared" si="130"/>
        <v>2.9201050467480248E-2</v>
      </c>
      <c r="R124" s="9">
        <f t="shared" si="131"/>
        <v>9.3951000000000007E-2</v>
      </c>
      <c r="S124" s="13">
        <f t="shared" si="132"/>
        <v>0.31081149181467199</v>
      </c>
      <c r="T124" s="2">
        <f t="shared" si="133"/>
        <v>0.01</v>
      </c>
      <c r="U124" s="14">
        <f t="shared" si="134"/>
        <v>3.10811491814672E-3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8.5981149181467188E-3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12.7432038026136</v>
      </c>
      <c r="E125" s="10">
        <f t="shared" si="145"/>
        <v>12.6971765168849</v>
      </c>
      <c r="F125" s="7" t="s">
        <v>83</v>
      </c>
      <c r="G125" s="1">
        <v>5</v>
      </c>
      <c r="H125" s="9">
        <f t="shared" si="124"/>
        <v>12.7432038026136</v>
      </c>
      <c r="I125" s="9">
        <f t="shared" si="125"/>
        <v>285.89320380261358</v>
      </c>
      <c r="J125" s="9">
        <f t="shared" si="126"/>
        <v>8.5358367155767445E-2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0.90618372298776573</v>
      </c>
      <c r="O125" s="9">
        <f t="shared" si="146"/>
        <v>0.33239388015725091</v>
      </c>
      <c r="P125" s="9">
        <f t="shared" si="129"/>
        <v>2.8372598862792787E-2</v>
      </c>
      <c r="Q125" s="12">
        <f t="shared" si="130"/>
        <v>9.3629576247216198E-3</v>
      </c>
      <c r="R125" s="9">
        <f t="shared" si="131"/>
        <v>9.3951000000000007E-2</v>
      </c>
      <c r="S125" s="13">
        <f t="shared" si="132"/>
        <v>9.9657881499096546E-2</v>
      </c>
      <c r="T125" s="2">
        <f t="shared" si="133"/>
        <v>0.01</v>
      </c>
      <c r="U125" s="14">
        <f t="shared" si="134"/>
        <v>9.9657881499096547E-4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6.486578814990966E-3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17.911373639483699</v>
      </c>
      <c r="E126" s="10">
        <f t="shared" si="145"/>
        <v>12.7432038026136</v>
      </c>
      <c r="F126" s="7" t="s">
        <v>85</v>
      </c>
      <c r="G126" s="1">
        <v>6</v>
      </c>
      <c r="H126" s="9">
        <f t="shared" si="124"/>
        <v>17.911373639483699</v>
      </c>
      <c r="I126" s="9">
        <f t="shared" si="125"/>
        <v>291.06137363948369</v>
      </c>
      <c r="J126" s="9">
        <f t="shared" si="126"/>
        <v>0.15627107008853353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0.58872128129445822</v>
      </c>
      <c r="P126" s="9">
        <f t="shared" si="129"/>
        <v>9.2000104611777545E-2</v>
      </c>
      <c r="Q126" s="12">
        <f t="shared" si="130"/>
        <v>3.0360034521886591E-2</v>
      </c>
      <c r="R126" s="9">
        <f t="shared" si="131"/>
        <v>9.3951000000000007E-2</v>
      </c>
      <c r="S126" s="13">
        <f t="shared" si="132"/>
        <v>0.32314753990789441</v>
      </c>
      <c r="T126" s="2">
        <f t="shared" si="133"/>
        <v>0.01</v>
      </c>
      <c r="U126" s="14">
        <f t="shared" si="134"/>
        <v>3.2314753990789441E-3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5.0000000000000001E-3</v>
      </c>
      <c r="AF126" s="2">
        <v>0.49</v>
      </c>
      <c r="AG126" s="14">
        <f t="shared" si="135"/>
        <v>2.4499999999999999E-3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1.4999999999999999E-2</v>
      </c>
      <c r="AR126" s="2">
        <v>0.5</v>
      </c>
      <c r="AS126" s="2">
        <f t="shared" si="136"/>
        <v>7.4999999999999997E-3</v>
      </c>
      <c r="AT126" s="1">
        <f t="shared" si="137"/>
        <v>1.3181475399078945E-2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17.890212767521199</v>
      </c>
      <c r="E127" s="10">
        <f t="shared" si="145"/>
        <v>17.911373639483699</v>
      </c>
      <c r="F127" s="7" t="s">
        <v>83</v>
      </c>
      <c r="G127" s="1">
        <v>7</v>
      </c>
      <c r="H127" s="9">
        <f t="shared" si="124"/>
        <v>17.890212767521199</v>
      </c>
      <c r="I127" s="9">
        <f t="shared" si="125"/>
        <v>291.04021276752115</v>
      </c>
      <c r="J127" s="9">
        <f t="shared" si="126"/>
        <v>0.1558914385521378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0.78142117668268063</v>
      </c>
      <c r="P127" s="9">
        <f t="shared" si="129"/>
        <v>0.12181687134816732</v>
      </c>
      <c r="Q127" s="12">
        <f t="shared" si="130"/>
        <v>4.0199567544895218E-2</v>
      </c>
      <c r="R127" s="9">
        <f t="shared" si="131"/>
        <v>9.3951000000000007E-2</v>
      </c>
      <c r="S127" s="13">
        <f t="shared" si="132"/>
        <v>0.42787801667779179</v>
      </c>
      <c r="T127" s="2">
        <f t="shared" si="133"/>
        <v>0.01</v>
      </c>
      <c r="U127" s="14">
        <f t="shared" si="134"/>
        <v>4.2787801667779181E-3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1.4228780166777918E-2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21.376723827485399</v>
      </c>
      <c r="E128" s="10">
        <f t="shared" si="145"/>
        <v>17.890212767521199</v>
      </c>
      <c r="F128" s="7" t="s">
        <v>83</v>
      </c>
      <c r="G128" s="1">
        <v>8</v>
      </c>
      <c r="H128" s="9">
        <f t="shared" si="124"/>
        <v>21.376723827485399</v>
      </c>
      <c r="I128" s="9">
        <f t="shared" si="125"/>
        <v>294.5267238274854</v>
      </c>
      <c r="J128" s="9">
        <f t="shared" si="126"/>
        <v>0.23164147005363503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0.94430430533451326</v>
      </c>
      <c r="P128" s="9">
        <f t="shared" si="129"/>
        <v>0.21874003746566328</v>
      </c>
      <c r="Q128" s="12">
        <f t="shared" si="130"/>
        <v>7.2184212363668884E-2</v>
      </c>
      <c r="R128" s="9">
        <f t="shared" si="131"/>
        <v>9.3951000000000007E-2</v>
      </c>
      <c r="S128" s="13">
        <f t="shared" si="132"/>
        <v>0.76831765881862757</v>
      </c>
      <c r="T128" s="2">
        <f t="shared" si="133"/>
        <v>0.01</v>
      </c>
      <c r="U128" s="14">
        <f t="shared" si="134"/>
        <v>7.6831765881862756E-3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1.7633176588186274E-2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21.6022547812479</v>
      </c>
      <c r="E129" s="10">
        <f t="shared" si="145"/>
        <v>21.376723827485399</v>
      </c>
      <c r="F129" s="7" t="s">
        <v>83</v>
      </c>
      <c r="G129" s="1">
        <v>9</v>
      </c>
      <c r="H129" s="9">
        <f t="shared" si="124"/>
        <v>21.6022547812479</v>
      </c>
      <c r="I129" s="9">
        <f t="shared" si="125"/>
        <v>294.75225478124787</v>
      </c>
      <c r="J129" s="9">
        <f t="shared" si="126"/>
        <v>0.23757565089460569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1.01026426786885</v>
      </c>
      <c r="P129" s="9">
        <f t="shared" si="129"/>
        <v>0.24001419101450433</v>
      </c>
      <c r="Q129" s="12">
        <f t="shared" si="130"/>
        <v>7.9204683034786436E-2</v>
      </c>
      <c r="R129" s="9">
        <f t="shared" si="131"/>
        <v>9.3951000000000007E-2</v>
      </c>
      <c r="S129" s="13">
        <f t="shared" si="132"/>
        <v>0.8430424693168399</v>
      </c>
      <c r="T129" s="2">
        <f t="shared" si="133"/>
        <v>0.01</v>
      </c>
      <c r="U129" s="14">
        <f t="shared" si="134"/>
        <v>8.4304246931684E-3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1.8380424693168401E-2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20.284078178707698</v>
      </c>
      <c r="E130" s="10">
        <f t="shared" si="145"/>
        <v>21.6022547812479</v>
      </c>
      <c r="F130" s="7" t="s">
        <v>83</v>
      </c>
      <c r="G130" s="1">
        <v>10</v>
      </c>
      <c r="H130" s="9">
        <f t="shared" si="124"/>
        <v>20.284078178707698</v>
      </c>
      <c r="I130" s="9">
        <f t="shared" si="125"/>
        <v>293.43407817870769</v>
      </c>
      <c r="J130" s="9">
        <f t="shared" si="126"/>
        <v>0.20481154824890341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1.0549500768543456</v>
      </c>
      <c r="P130" s="9">
        <f t="shared" si="129"/>
        <v>0.21606595856583816</v>
      </c>
      <c r="Q130" s="12">
        <f t="shared" si="130"/>
        <v>7.1301766326726593E-2</v>
      </c>
      <c r="R130" s="9">
        <f t="shared" si="131"/>
        <v>9.3951000000000007E-2</v>
      </c>
      <c r="S130" s="13">
        <f t="shared" si="132"/>
        <v>0.75892503886841634</v>
      </c>
      <c r="T130" s="2">
        <f t="shared" si="133"/>
        <v>0.01</v>
      </c>
      <c r="U130" s="14">
        <f t="shared" si="134"/>
        <v>7.5892503886841635E-3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1.7539250388684164E-2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16.331124052603901</v>
      </c>
      <c r="E131" s="10">
        <f t="shared" si="145"/>
        <v>20.284078178707698</v>
      </c>
      <c r="F131" s="7" t="s">
        <v>83</v>
      </c>
      <c r="G131" s="1">
        <v>11</v>
      </c>
      <c r="H131" s="9">
        <f t="shared" si="124"/>
        <v>16.331124052603901</v>
      </c>
      <c r="I131" s="9">
        <f t="shared" si="125"/>
        <v>289.48112405260389</v>
      </c>
      <c r="J131" s="9">
        <f t="shared" si="126"/>
        <v>0.13018767373007978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0.79693991237408202</v>
      </c>
      <c r="O131" s="9">
        <f t="shared" si="146"/>
        <v>0.32664420591442533</v>
      </c>
      <c r="P131" s="9">
        <f t="shared" si="129"/>
        <v>4.2525049305408201E-2</v>
      </c>
      <c r="Q131" s="12">
        <f t="shared" si="130"/>
        <v>1.4033266270784706E-2</v>
      </c>
      <c r="R131" s="9">
        <f t="shared" si="131"/>
        <v>9.3951000000000007E-2</v>
      </c>
      <c r="S131" s="13">
        <f t="shared" si="132"/>
        <v>0.14936792871587004</v>
      </c>
      <c r="T131" s="2">
        <f t="shared" si="133"/>
        <v>0.01</v>
      </c>
      <c r="U131" s="14">
        <f t="shared" si="134"/>
        <v>1.4936792871587004E-3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5.0000000000000001E-3</v>
      </c>
      <c r="AF131" s="2">
        <v>0.49</v>
      </c>
      <c r="AG131" s="14">
        <f t="shared" si="135"/>
        <v>2.4499999999999999E-3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1.4999999999999999E-2</v>
      </c>
      <c r="AR131" s="2">
        <v>0.5</v>
      </c>
      <c r="AS131" s="2">
        <f t="shared" si="136"/>
        <v>7.4999999999999997E-3</v>
      </c>
      <c r="AT131" s="1">
        <f t="shared" si="137"/>
        <v>1.1443679287158701E-2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12.181477996848599</v>
      </c>
      <c r="E132" s="10">
        <f t="shared" si="145"/>
        <v>16.331124052603901</v>
      </c>
      <c r="F132" s="7" t="s">
        <v>85</v>
      </c>
      <c r="G132" s="1">
        <v>12</v>
      </c>
      <c r="H132" s="9">
        <f t="shared" si="124"/>
        <v>12.181477996848599</v>
      </c>
      <c r="I132" s="9">
        <f t="shared" si="125"/>
        <v>285.33147799684855</v>
      </c>
      <c r="J132" s="9">
        <f t="shared" si="126"/>
        <v>7.9822893966471672E-2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0.56881915660901716</v>
      </c>
      <c r="P132" s="9">
        <f t="shared" si="129"/>
        <v>4.5404791224099419E-2</v>
      </c>
      <c r="Q132" s="12">
        <f t="shared" si="130"/>
        <v>1.4983581103952809E-2</v>
      </c>
      <c r="R132" s="9">
        <f t="shared" si="131"/>
        <v>9.3951000000000007E-2</v>
      </c>
      <c r="S132" s="13">
        <f t="shared" si="132"/>
        <v>0.15948293369897934</v>
      </c>
      <c r="T132" s="2">
        <f t="shared" si="133"/>
        <v>0.01</v>
      </c>
      <c r="U132" s="14">
        <f t="shared" si="134"/>
        <v>1.5948293369897934E-3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7.0848293369897937E-3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10.8998710046593</v>
      </c>
      <c r="E133" s="10">
        <f t="shared" si="145"/>
        <v>12.181477996848599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9.2780078864516096</v>
      </c>
      <c r="E136" s="7"/>
      <c r="F136" s="7"/>
      <c r="G136" s="1">
        <v>1</v>
      </c>
      <c r="H136" s="9">
        <f t="shared" ref="H136:H147" si="147">E137</f>
        <v>9.2780078864516096</v>
      </c>
      <c r="I136" s="9">
        <f t="shared" ref="I136:I147" si="148">H136+273.15</f>
        <v>282.42800788645161</v>
      </c>
      <c r="J136" s="9">
        <f t="shared" ref="J136:J147" si="149">EXP(($C$15*(I136-$C$13))/($C$16*I136*$C$13))</f>
        <v>5.6204529946620077E-2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4.2661931363211253E-2</v>
      </c>
      <c r="Q136" s="12">
        <f t="shared" ref="Q136:Q147" si="153">P136*$B$138</f>
        <v>1.1092102154434926E-2</v>
      </c>
      <c r="R136" s="9">
        <f t="shared" ref="R136:R147" si="154">L136*$B$138</f>
        <v>0.19735245833333334</v>
      </c>
      <c r="S136" s="13">
        <f t="shared" ref="S136:S147" si="155">Q136/R136</f>
        <v>5.6204529946620084E-2</v>
      </c>
      <c r="T136" s="2">
        <f t="shared" ref="T136:T147" si="156">$B$137/100</f>
        <v>0.01</v>
      </c>
      <c r="U136" s="14">
        <f t="shared" ref="U136:U147" si="157">S136*T136</f>
        <v>5.6204529946620081E-4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6.0520452994662008E-3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8.3507725723382809</v>
      </c>
      <c r="E137" s="10">
        <f t="shared" ref="E137:E148" si="166">D136</f>
        <v>9.2780078864516096</v>
      </c>
      <c r="F137" s="7" t="s">
        <v>83</v>
      </c>
      <c r="G137" s="1">
        <v>2</v>
      </c>
      <c r="H137" s="9">
        <f t="shared" si="147"/>
        <v>8.3507725723382809</v>
      </c>
      <c r="I137" s="9">
        <f t="shared" si="148"/>
        <v>281.50077257233824</v>
      </c>
      <c r="J137" s="9">
        <f t="shared" si="149"/>
        <v>5.0171101346576305E-2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1.4754339019701221</v>
      </c>
      <c r="P137" s="9">
        <f t="shared" si="152"/>
        <v>7.4024143825917529E-2</v>
      </c>
      <c r="Q137" s="12">
        <f t="shared" si="153"/>
        <v>1.9246277394738557E-2</v>
      </c>
      <c r="R137" s="9">
        <f t="shared" si="154"/>
        <v>0.19735245833333334</v>
      </c>
      <c r="S137" s="13">
        <f t="shared" si="155"/>
        <v>9.7522359525064051E-2</v>
      </c>
      <c r="T137" s="2">
        <f t="shared" si="156"/>
        <v>0.01</v>
      </c>
      <c r="U137" s="14">
        <f t="shared" si="157"/>
        <v>9.7522359525064055E-4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6.4652235952506404E-3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10.473581878988799</v>
      </c>
      <c r="E138" s="10">
        <f t="shared" si="166"/>
        <v>8.3507725723382809</v>
      </c>
      <c r="F138" s="7" t="s">
        <v>83</v>
      </c>
      <c r="G138" s="1">
        <v>3</v>
      </c>
      <c r="H138" s="9">
        <f t="shared" si="147"/>
        <v>10.473581878988799</v>
      </c>
      <c r="I138" s="9">
        <f t="shared" si="148"/>
        <v>283.62358187898877</v>
      </c>
      <c r="J138" s="9">
        <f t="shared" si="149"/>
        <v>6.4995819817120007E-2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2.1604576748108713</v>
      </c>
      <c r="P138" s="9">
        <f t="shared" si="152"/>
        <v>0.14042071775452145</v>
      </c>
      <c r="Q138" s="12">
        <f t="shared" si="153"/>
        <v>3.6509386616175574E-2</v>
      </c>
      <c r="R138" s="9">
        <f t="shared" si="154"/>
        <v>0.19735245833333334</v>
      </c>
      <c r="S138" s="13">
        <f t="shared" si="155"/>
        <v>0.1849958542422121</v>
      </c>
      <c r="T138" s="2">
        <f t="shared" si="156"/>
        <v>0.01</v>
      </c>
      <c r="U138" s="14">
        <f t="shared" si="157"/>
        <v>1.849958542422121E-3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7.3399585424221208E-3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12.6971765168849</v>
      </c>
      <c r="E139" s="10">
        <f t="shared" si="166"/>
        <v>10.473581878988799</v>
      </c>
      <c r="F139" s="7" t="s">
        <v>83</v>
      </c>
      <c r="G139" s="1">
        <v>4</v>
      </c>
      <c r="H139" s="9">
        <f t="shared" si="147"/>
        <v>12.6971765168849</v>
      </c>
      <c r="I139" s="9">
        <f t="shared" si="148"/>
        <v>285.84717651688487</v>
      </c>
      <c r="J139" s="9">
        <f t="shared" si="149"/>
        <v>8.4891547418605051E-2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2.7790848737230167</v>
      </c>
      <c r="P139" s="9">
        <f t="shared" si="152"/>
        <v>0.23592081533798551</v>
      </c>
      <c r="Q139" s="12">
        <f t="shared" si="153"/>
        <v>6.1339411987876236E-2</v>
      </c>
      <c r="R139" s="9">
        <f t="shared" si="154"/>
        <v>0.19735245833333334</v>
      </c>
      <c r="S139" s="13">
        <f t="shared" si="155"/>
        <v>0.31081149181467199</v>
      </c>
      <c r="T139" s="2">
        <f t="shared" si="156"/>
        <v>0.01</v>
      </c>
      <c r="U139" s="14">
        <f t="shared" si="157"/>
        <v>3.10811491814672E-3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8.5981149181467188E-3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12.7432038026136</v>
      </c>
      <c r="E140" s="10">
        <f t="shared" si="166"/>
        <v>12.6971765168849</v>
      </c>
      <c r="F140" s="7" t="s">
        <v>83</v>
      </c>
      <c r="G140" s="1">
        <v>5</v>
      </c>
      <c r="H140" s="9">
        <f t="shared" si="147"/>
        <v>12.7432038026136</v>
      </c>
      <c r="I140" s="9">
        <f t="shared" si="148"/>
        <v>285.89320380261358</v>
      </c>
      <c r="J140" s="9">
        <f t="shared" si="149"/>
        <v>8.5358367155767445E-2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3.3022119750516978</v>
      </c>
      <c r="P140" s="9">
        <f t="shared" si="152"/>
        <v>0.28187142219263478</v>
      </c>
      <c r="Q140" s="12">
        <f t="shared" si="153"/>
        <v>7.3286569770085047E-2</v>
      </c>
      <c r="R140" s="9">
        <f t="shared" si="154"/>
        <v>0.19735245833333334</v>
      </c>
      <c r="S140" s="13">
        <f t="shared" si="155"/>
        <v>0.37134865402234901</v>
      </c>
      <c r="T140" s="2">
        <f t="shared" si="156"/>
        <v>0.01</v>
      </c>
      <c r="U140" s="14">
        <f t="shared" si="157"/>
        <v>3.7134865402234903E-3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9.2034865402234912E-3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17.911373639483699</v>
      </c>
      <c r="E141" s="10">
        <f t="shared" si="166"/>
        <v>12.7432038026136</v>
      </c>
      <c r="F141" s="7" t="s">
        <v>85</v>
      </c>
      <c r="G141" s="1">
        <v>6</v>
      </c>
      <c r="H141" s="9">
        <f t="shared" si="147"/>
        <v>17.911373639483699</v>
      </c>
      <c r="I141" s="9">
        <f t="shared" si="148"/>
        <v>291.06137363948369</v>
      </c>
      <c r="J141" s="9">
        <f t="shared" si="149"/>
        <v>0.15627107008853353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3.7793884695257298</v>
      </c>
      <c r="P141" s="9">
        <f t="shared" si="152"/>
        <v>0.59060908041305082</v>
      </c>
      <c r="Q141" s="12">
        <f t="shared" si="153"/>
        <v>0.15355836090739322</v>
      </c>
      <c r="R141" s="9">
        <f t="shared" si="154"/>
        <v>0.19735245833333334</v>
      </c>
      <c r="S141" s="13">
        <f t="shared" si="155"/>
        <v>0.77809195894600525</v>
      </c>
      <c r="T141" s="2">
        <f t="shared" si="156"/>
        <v>0.01</v>
      </c>
      <c r="U141" s="14">
        <f t="shared" si="157"/>
        <v>7.7809195894600527E-3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5.0000000000000001E-3</v>
      </c>
      <c r="AF141" s="2">
        <v>0.49</v>
      </c>
      <c r="AG141" s="14">
        <f t="shared" si="158"/>
        <v>2.4499999999999999E-3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1.4999999999999999E-2</v>
      </c>
      <c r="AR141" s="2">
        <v>0.5</v>
      </c>
      <c r="AS141" s="2">
        <f t="shared" si="159"/>
        <v>7.4999999999999997E-3</v>
      </c>
      <c r="AT141" s="1">
        <f t="shared" si="160"/>
        <v>1.7730919589460051E-2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17.890212767521199</v>
      </c>
      <c r="E142" s="10">
        <f t="shared" si="166"/>
        <v>17.911373639483699</v>
      </c>
      <c r="F142" s="7" t="s">
        <v>83</v>
      </c>
      <c r="G142" s="1">
        <v>7</v>
      </c>
      <c r="H142" s="9">
        <f t="shared" si="147"/>
        <v>17.890212767521199</v>
      </c>
      <c r="I142" s="9">
        <f t="shared" si="148"/>
        <v>291.04021276752115</v>
      </c>
      <c r="J142" s="9">
        <f t="shared" si="149"/>
        <v>0.1558914385521378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3.9478273057793452</v>
      </c>
      <c r="P142" s="9">
        <f t="shared" si="152"/>
        <v>0.61543247785335253</v>
      </c>
      <c r="Q142" s="12">
        <f t="shared" si="153"/>
        <v>0.16001244424187167</v>
      </c>
      <c r="R142" s="9">
        <f t="shared" si="154"/>
        <v>0.19735245833333334</v>
      </c>
      <c r="S142" s="13">
        <f t="shared" si="155"/>
        <v>0.81079529281366514</v>
      </c>
      <c r="T142" s="2">
        <f t="shared" si="156"/>
        <v>0.01</v>
      </c>
      <c r="U142" s="14">
        <f t="shared" si="157"/>
        <v>8.1079529281366507E-3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1.805795292813665E-2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21.376723827485399</v>
      </c>
      <c r="E143" s="10">
        <f t="shared" si="166"/>
        <v>17.890212767521199</v>
      </c>
      <c r="F143" s="7" t="s">
        <v>83</v>
      </c>
      <c r="G143" s="1">
        <v>8</v>
      </c>
      <c r="H143" s="9">
        <f t="shared" si="147"/>
        <v>21.376723827485399</v>
      </c>
      <c r="I143" s="9">
        <f t="shared" si="148"/>
        <v>294.5267238274854</v>
      </c>
      <c r="J143" s="9">
        <f t="shared" si="149"/>
        <v>0.23164147005363503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4.0914427445926593</v>
      </c>
      <c r="P143" s="9">
        <f t="shared" si="152"/>
        <v>0.94774781199772284</v>
      </c>
      <c r="Q143" s="12">
        <f t="shared" si="153"/>
        <v>0.24641443111940795</v>
      </c>
      <c r="R143" s="9">
        <f t="shared" si="154"/>
        <v>0.19735245833333334</v>
      </c>
      <c r="S143" s="13">
        <f t="shared" si="155"/>
        <v>1.248600768393813</v>
      </c>
      <c r="T143" s="2">
        <f t="shared" si="156"/>
        <v>0.01</v>
      </c>
      <c r="U143" s="14">
        <f t="shared" si="157"/>
        <v>1.248600768393813E-2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2.2436007683938129E-2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21.6022547812479</v>
      </c>
      <c r="E144" s="10">
        <f t="shared" si="166"/>
        <v>21.376723827485399</v>
      </c>
      <c r="F144" s="7" t="s">
        <v>83</v>
      </c>
      <c r="G144" s="1">
        <v>9</v>
      </c>
      <c r="H144" s="9">
        <f t="shared" si="147"/>
        <v>21.6022547812479</v>
      </c>
      <c r="I144" s="9">
        <f t="shared" si="148"/>
        <v>294.75225478124787</v>
      </c>
      <c r="J144" s="9">
        <f t="shared" si="149"/>
        <v>0.23757565089460569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3.9027428492616032</v>
      </c>
      <c r="P144" s="9">
        <f t="shared" si="152"/>
        <v>0.92719667268759343</v>
      </c>
      <c r="Q144" s="12">
        <f t="shared" si="153"/>
        <v>0.2410711348987743</v>
      </c>
      <c r="R144" s="9">
        <f t="shared" si="154"/>
        <v>0.19735245833333334</v>
      </c>
      <c r="S144" s="13">
        <f t="shared" si="155"/>
        <v>1.2215258777856164</v>
      </c>
      <c r="T144" s="2">
        <f t="shared" si="156"/>
        <v>0.01</v>
      </c>
      <c r="U144" s="14">
        <f t="shared" si="157"/>
        <v>1.2215258777856165E-2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2.2165258777856165E-2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20.284078178707698</v>
      </c>
      <c r="E145" s="10">
        <f t="shared" si="166"/>
        <v>21.6022547812479</v>
      </c>
      <c r="F145" s="7" t="s">
        <v>83</v>
      </c>
      <c r="G145" s="1">
        <v>10</v>
      </c>
      <c r="H145" s="9">
        <f t="shared" si="147"/>
        <v>20.284078178707698</v>
      </c>
      <c r="I145" s="9">
        <f t="shared" si="148"/>
        <v>293.43407817870769</v>
      </c>
      <c r="J145" s="9">
        <f t="shared" si="149"/>
        <v>0.20481154824890341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3.7345940932406765</v>
      </c>
      <c r="P145" s="9">
        <f t="shared" si="152"/>
        <v>0.7648879983178325</v>
      </c>
      <c r="Q145" s="12">
        <f t="shared" si="153"/>
        <v>0.19887087956263647</v>
      </c>
      <c r="R145" s="9">
        <f t="shared" si="154"/>
        <v>0.19735245833333334</v>
      </c>
      <c r="S145" s="13">
        <f t="shared" si="155"/>
        <v>1.0076939564985732</v>
      </c>
      <c r="T145" s="2">
        <f t="shared" si="156"/>
        <v>0.01</v>
      </c>
      <c r="U145" s="14">
        <f t="shared" si="157"/>
        <v>1.0076939564985732E-2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2.0026939564985732E-2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16.331124052603901</v>
      </c>
      <c r="E146" s="10">
        <f t="shared" si="166"/>
        <v>20.284078178707698</v>
      </c>
      <c r="F146" s="7" t="s">
        <v>83</v>
      </c>
      <c r="G146" s="1">
        <v>11</v>
      </c>
      <c r="H146" s="9">
        <f t="shared" si="147"/>
        <v>16.331124052603901</v>
      </c>
      <c r="I146" s="9">
        <f t="shared" si="148"/>
        <v>289.48112405260389</v>
      </c>
      <c r="J146" s="9">
        <f t="shared" si="149"/>
        <v>0.13018767373007978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3.7287540115895101</v>
      </c>
      <c r="P146" s="9">
        <f t="shared" si="152"/>
        <v>0.48543781068054126</v>
      </c>
      <c r="Q146" s="12">
        <f t="shared" si="153"/>
        <v>0.12621383077694073</v>
      </c>
      <c r="R146" s="9">
        <f t="shared" si="154"/>
        <v>0.19735245833333334</v>
      </c>
      <c r="S146" s="13">
        <f t="shared" si="155"/>
        <v>0.63953513345023727</v>
      </c>
      <c r="T146" s="2">
        <f t="shared" si="156"/>
        <v>0.01</v>
      </c>
      <c r="U146" s="14">
        <f t="shared" si="157"/>
        <v>6.3953513345023725E-3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5.0000000000000001E-3</v>
      </c>
      <c r="AF146" s="2">
        <v>0.49</v>
      </c>
      <c r="AG146" s="14">
        <f t="shared" si="158"/>
        <v>2.4499999999999999E-3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1.4999999999999999E-2</v>
      </c>
      <c r="AR146" s="2">
        <v>0.5</v>
      </c>
      <c r="AS146" s="2">
        <f t="shared" si="159"/>
        <v>7.4999999999999997E-3</v>
      </c>
      <c r="AT146" s="1">
        <f t="shared" si="160"/>
        <v>1.6345351334502371E-2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12.181477996848599</v>
      </c>
      <c r="E147" s="10">
        <f t="shared" si="166"/>
        <v>16.331124052603901</v>
      </c>
      <c r="F147" s="7" t="s">
        <v>85</v>
      </c>
      <c r="G147" s="1">
        <v>12</v>
      </c>
      <c r="H147" s="9">
        <f t="shared" si="147"/>
        <v>12.181477996848599</v>
      </c>
      <c r="I147" s="9">
        <f t="shared" si="148"/>
        <v>285.33147799684855</v>
      </c>
      <c r="J147" s="9">
        <f t="shared" si="149"/>
        <v>7.9822893966471672E-2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4.0023641175756355</v>
      </c>
      <c r="P147" s="9">
        <f t="shared" si="152"/>
        <v>0.31948028657245092</v>
      </c>
      <c r="Q147" s="12">
        <f t="shared" si="153"/>
        <v>8.3064874508837247E-2</v>
      </c>
      <c r="R147" s="9">
        <f t="shared" si="154"/>
        <v>0.19735245833333334</v>
      </c>
      <c r="S147" s="13">
        <f t="shared" si="155"/>
        <v>0.42089607198375278</v>
      </c>
      <c r="T147" s="2">
        <f t="shared" si="156"/>
        <v>0.01</v>
      </c>
      <c r="U147" s="14">
        <f t="shared" si="157"/>
        <v>4.2089607198375276E-3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9.6989607198375294E-3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10.8998710046593</v>
      </c>
      <c r="E148" s="10">
        <f t="shared" si="166"/>
        <v>12.181477996848599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48"/>
  <sheetViews>
    <sheetView workbookViewId="0">
      <pane xSplit="4" topLeftCell="E1" activePane="topRight" state="frozen"/>
      <selection pane="topRight" activeCell="F18" sqref="F1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E2">
        <v>19000</v>
      </c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1923300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1594800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 s="1">
        <v>10358700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 s="1">
        <v>3834100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447791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9227970.6469082534</v>
      </c>
      <c r="J13" s="6" t="s">
        <v>37</v>
      </c>
      <c r="K13" s="6">
        <f>I13/(10000*1000)</f>
        <v>0.92279706469082534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1.7134814118387101</v>
      </c>
      <c r="E26" s="7"/>
      <c r="F26" s="7"/>
      <c r="G26" s="1">
        <v>1</v>
      </c>
      <c r="H26" s="9">
        <f t="shared" ref="H26:H37" si="0">E27</f>
        <v>1.7134814118387101</v>
      </c>
      <c r="I26" s="9">
        <f t="shared" ref="I26:I37" si="1">H26+273.15</f>
        <v>274.86348141183868</v>
      </c>
      <c r="J26" s="9">
        <f t="shared" ref="J26:J37" si="2">EXP(($C$15*(I26-$C$13))/($C$16*I26*$C$13))</f>
        <v>2.1762790670240183E-2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0.88209148077562993</v>
      </c>
      <c r="Q26" s="12">
        <f t="shared" ref="Q26:Q37" si="6">P26*$B$28</f>
        <v>8.8209148077562999E-2</v>
      </c>
      <c r="R26" s="9">
        <f t="shared" ref="R26:R37" si="7">L26*$B$28</f>
        <v>4.0532094166666672</v>
      </c>
      <c r="S26" s="13">
        <f t="shared" ref="S26:S37" si="8">Q26/R26</f>
        <v>2.1762790670240183E-2</v>
      </c>
      <c r="T26" s="2">
        <f t="shared" ref="T26:T37" si="9">$B$27/100</f>
        <v>0.34</v>
      </c>
      <c r="U26" s="14">
        <f t="shared" ref="U26:U37" si="10">S26*T26</f>
        <v>7.3993488278816626E-3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2.0299348827881661E-2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1583.3333333333333</v>
      </c>
      <c r="AU26" s="1">
        <f t="shared" ref="AU26:AU37" si="17">AT26*10000*AS26*0.67*AR26*AQ26</f>
        <v>2567139.0330540636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-2.0745742812663899</v>
      </c>
      <c r="E27" s="10">
        <f t="shared" ref="E27:E38" si="18">D26</f>
        <v>1.7134814118387101</v>
      </c>
      <c r="F27" s="7" t="s">
        <v>83</v>
      </c>
      <c r="G27" s="1">
        <v>2</v>
      </c>
      <c r="H27" s="9">
        <f t="shared" si="0"/>
        <v>-2.0745742812663899</v>
      </c>
      <c r="I27" s="9">
        <f t="shared" si="1"/>
        <v>271.07542571873358</v>
      </c>
      <c r="J27" s="9">
        <f t="shared" si="2"/>
        <v>1.3265665732763263E-2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80.182096852557706</v>
      </c>
      <c r="P27" s="9">
        <f t="shared" si="5"/>
        <v>1.0636688945980799</v>
      </c>
      <c r="Q27" s="12">
        <f t="shared" si="6"/>
        <v>0.10636688945980799</v>
      </c>
      <c r="R27" s="9">
        <f t="shared" si="7"/>
        <v>4.0532094166666672</v>
      </c>
      <c r="S27" s="13">
        <f t="shared" si="8"/>
        <v>2.6242633559083021E-2</v>
      </c>
      <c r="T27" s="2">
        <f t="shared" si="9"/>
        <v>0.34</v>
      </c>
      <c r="U27" s="14">
        <f t="shared" si="10"/>
        <v>8.922495410088228E-3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2.1822495410088228E-2</v>
      </c>
      <c r="AR27" s="9">
        <f t="shared" si="14"/>
        <v>119.21204166666666</v>
      </c>
      <c r="AS27" s="1">
        <f t="shared" si="15"/>
        <v>0.1</v>
      </c>
      <c r="AT27" s="1">
        <f t="shared" si="16"/>
        <v>1583.3333333333333</v>
      </c>
      <c r="AU27" s="1">
        <f t="shared" si="17"/>
        <v>2759762.4062173795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1.8425230187572099</v>
      </c>
      <c r="E28" s="10">
        <f t="shared" si="18"/>
        <v>-2.0745742812663899</v>
      </c>
      <c r="F28" s="7" t="s">
        <v>83</v>
      </c>
      <c r="G28" s="1">
        <v>3</v>
      </c>
      <c r="H28" s="9">
        <f t="shared" si="0"/>
        <v>1.8425230187572099</v>
      </c>
      <c r="I28" s="9">
        <f t="shared" si="1"/>
        <v>274.9925230187572</v>
      </c>
      <c r="J28" s="9">
        <f t="shared" si="2"/>
        <v>2.2127575531851278E-2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119.65052212462629</v>
      </c>
      <c r="P28" s="9">
        <f t="shared" si="5"/>
        <v>2.6475759657381106</v>
      </c>
      <c r="Q28" s="12">
        <f t="shared" si="6"/>
        <v>0.26475759657381109</v>
      </c>
      <c r="R28" s="9">
        <f t="shared" si="7"/>
        <v>4.0532094166666672</v>
      </c>
      <c r="S28" s="13">
        <f t="shared" si="8"/>
        <v>6.5320482944980912E-2</v>
      </c>
      <c r="T28" s="2">
        <f t="shared" si="9"/>
        <v>0.34</v>
      </c>
      <c r="U28" s="14">
        <f t="shared" si="10"/>
        <v>2.2208964201293511E-2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3.5108964201293509E-2</v>
      </c>
      <c r="AR28" s="9">
        <f t="shared" si="14"/>
        <v>119.21204166666666</v>
      </c>
      <c r="AS28" s="1">
        <f t="shared" si="15"/>
        <v>0.1</v>
      </c>
      <c r="AT28" s="1">
        <f t="shared" si="16"/>
        <v>1583.3333333333333</v>
      </c>
      <c r="AU28" s="1">
        <f t="shared" si="17"/>
        <v>4440023.8241850948</v>
      </c>
    </row>
    <row r="29" spans="1:47" x14ac:dyDescent="0.15">
      <c r="C29" s="7">
        <v>3</v>
      </c>
      <c r="D29" s="8">
        <v>7.02865959412987</v>
      </c>
      <c r="E29" s="10">
        <f t="shared" si="18"/>
        <v>1.8425230187572099</v>
      </c>
      <c r="F29" s="7" t="s">
        <v>83</v>
      </c>
      <c r="G29" s="1">
        <v>4</v>
      </c>
      <c r="H29" s="9">
        <f t="shared" si="0"/>
        <v>7.02865959412987</v>
      </c>
      <c r="I29" s="9">
        <f t="shared" si="1"/>
        <v>280.17865959412984</v>
      </c>
      <c r="J29" s="9">
        <f t="shared" si="2"/>
        <v>4.2615608182751619E-2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157.53504032555486</v>
      </c>
      <c r="P29" s="9">
        <f t="shared" si="5"/>
        <v>6.7134515535678219</v>
      </c>
      <c r="Q29" s="12">
        <f t="shared" si="6"/>
        <v>0.67134515535678219</v>
      </c>
      <c r="R29" s="9">
        <f t="shared" si="7"/>
        <v>4.0532094166666672</v>
      </c>
      <c r="S29" s="13">
        <f t="shared" si="8"/>
        <v>0.16563298027391143</v>
      </c>
      <c r="T29" s="2">
        <f t="shared" si="9"/>
        <v>0.34</v>
      </c>
      <c r="U29" s="14">
        <f t="shared" si="10"/>
        <v>5.6315213293129891E-2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6.9215213293129893E-2</v>
      </c>
      <c r="AR29" s="9">
        <f t="shared" si="14"/>
        <v>119.21204166666666</v>
      </c>
      <c r="AS29" s="1">
        <f t="shared" si="15"/>
        <v>0.1</v>
      </c>
      <c r="AT29" s="1">
        <f t="shared" si="16"/>
        <v>1583.3333333333333</v>
      </c>
      <c r="AU29" s="1">
        <f t="shared" si="17"/>
        <v>8753240.1769411135</v>
      </c>
    </row>
    <row r="30" spans="1:47" x14ac:dyDescent="0.15">
      <c r="C30" s="7">
        <v>4</v>
      </c>
      <c r="D30" s="8">
        <v>10.346552097429001</v>
      </c>
      <c r="E30" s="10">
        <f t="shared" si="18"/>
        <v>7.02865959412987</v>
      </c>
      <c r="F30" s="7" t="s">
        <v>83</v>
      </c>
      <c r="G30" s="1">
        <v>5</v>
      </c>
      <c r="H30" s="9">
        <f t="shared" si="0"/>
        <v>10.346552097429001</v>
      </c>
      <c r="I30" s="9">
        <f t="shared" si="1"/>
        <v>283.496552097429</v>
      </c>
      <c r="J30" s="9">
        <f t="shared" si="2"/>
        <v>6.4003662351389073E-2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143.28050933338767</v>
      </c>
      <c r="O30" s="9">
        <f t="shared" si="19"/>
        <v>48.073173605266049</v>
      </c>
      <c r="P30" s="9">
        <f t="shared" si="5"/>
        <v>3.0768591715911575</v>
      </c>
      <c r="Q30" s="12">
        <f t="shared" si="6"/>
        <v>0.30768591715911575</v>
      </c>
      <c r="R30" s="9">
        <f t="shared" si="7"/>
        <v>4.0532094166666672</v>
      </c>
      <c r="S30" s="13">
        <f t="shared" si="8"/>
        <v>7.5911675299559195E-2</v>
      </c>
      <c r="T30" s="2">
        <f t="shared" si="9"/>
        <v>0.34</v>
      </c>
      <c r="U30" s="14">
        <f t="shared" si="10"/>
        <v>2.5809969601850127E-2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3.8709969601850129E-2</v>
      </c>
      <c r="AR30" s="9">
        <f t="shared" si="14"/>
        <v>119.21204166666666</v>
      </c>
      <c r="AS30" s="1">
        <f t="shared" si="15"/>
        <v>0.1</v>
      </c>
      <c r="AT30" s="1">
        <f t="shared" si="16"/>
        <v>1583.3333333333333</v>
      </c>
      <c r="AU30" s="1">
        <f t="shared" si="17"/>
        <v>4895421.7583942022</v>
      </c>
    </row>
    <row r="31" spans="1:47" x14ac:dyDescent="0.15">
      <c r="C31" s="7">
        <v>5</v>
      </c>
      <c r="D31" s="8">
        <v>14.5126080385234</v>
      </c>
      <c r="E31" s="10">
        <f t="shared" si="18"/>
        <v>10.346552097429001</v>
      </c>
      <c r="F31" s="7" t="s">
        <v>85</v>
      </c>
      <c r="G31" s="1">
        <v>6</v>
      </c>
      <c r="H31" s="9">
        <f t="shared" si="0"/>
        <v>14.5126080385234</v>
      </c>
      <c r="I31" s="9">
        <f t="shared" si="1"/>
        <v>287.66260803852339</v>
      </c>
      <c r="J31" s="9">
        <f t="shared" si="2"/>
        <v>0.10525066139761546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85.528408600341564</v>
      </c>
      <c r="P31" s="9">
        <f t="shared" si="5"/>
        <v>9.0019215734714528</v>
      </c>
      <c r="Q31" s="12">
        <f t="shared" si="6"/>
        <v>0.90019215734714531</v>
      </c>
      <c r="R31" s="9">
        <f t="shared" si="7"/>
        <v>4.0532094166666672</v>
      </c>
      <c r="S31" s="13">
        <f t="shared" si="8"/>
        <v>0.22209367067134109</v>
      </c>
      <c r="T31" s="2">
        <f t="shared" si="9"/>
        <v>0.34</v>
      </c>
      <c r="U31" s="14">
        <f t="shared" si="10"/>
        <v>7.5511848028255973E-2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8.8411848028255968E-2</v>
      </c>
      <c r="AR31" s="9">
        <f t="shared" si="14"/>
        <v>119.21204166666666</v>
      </c>
      <c r="AS31" s="1">
        <f t="shared" si="15"/>
        <v>0.1</v>
      </c>
      <c r="AT31" s="1">
        <f t="shared" si="16"/>
        <v>1583.3333333333333</v>
      </c>
      <c r="AU31" s="1">
        <f t="shared" si="17"/>
        <v>11180925.45638888</v>
      </c>
    </row>
    <row r="32" spans="1:47" x14ac:dyDescent="0.15">
      <c r="C32" s="7">
        <v>6</v>
      </c>
      <c r="D32" s="8">
        <v>21.082265379095102</v>
      </c>
      <c r="E32" s="10">
        <f t="shared" si="18"/>
        <v>14.5126080385234</v>
      </c>
      <c r="F32" s="7" t="s">
        <v>83</v>
      </c>
      <c r="G32" s="1">
        <v>7</v>
      </c>
      <c r="H32" s="9">
        <f t="shared" si="0"/>
        <v>21.082265379095102</v>
      </c>
      <c r="I32" s="9">
        <f t="shared" si="1"/>
        <v>294.23226537909505</v>
      </c>
      <c r="J32" s="9">
        <f t="shared" si="2"/>
        <v>0.22410311324391324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117.05858119353678</v>
      </c>
      <c r="P32" s="9">
        <f t="shared" si="5"/>
        <v>26.233192477386986</v>
      </c>
      <c r="Q32" s="12">
        <f t="shared" si="6"/>
        <v>2.6233192477386988</v>
      </c>
      <c r="R32" s="9">
        <f t="shared" si="7"/>
        <v>4.0532094166666672</v>
      </c>
      <c r="S32" s="13">
        <f t="shared" si="8"/>
        <v>0.64722025882790413</v>
      </c>
      <c r="T32" s="2">
        <f t="shared" si="9"/>
        <v>0.34</v>
      </c>
      <c r="U32" s="14">
        <f t="shared" si="10"/>
        <v>0.22005488800148743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0.24570488800148743</v>
      </c>
      <c r="AR32" s="9">
        <f t="shared" si="14"/>
        <v>119.21204166666666</v>
      </c>
      <c r="AS32" s="1">
        <f t="shared" si="15"/>
        <v>0.1</v>
      </c>
      <c r="AT32" s="1">
        <f t="shared" si="16"/>
        <v>1583.3333333333333</v>
      </c>
      <c r="AU32" s="1">
        <f t="shared" si="17"/>
        <v>31072849.378026985</v>
      </c>
    </row>
    <row r="33" spans="1:48" x14ac:dyDescent="0.15">
      <c r="C33" s="7">
        <v>7</v>
      </c>
      <c r="D33" s="8">
        <v>20.257533477871501</v>
      </c>
      <c r="E33" s="10">
        <f t="shared" si="18"/>
        <v>21.082265379095102</v>
      </c>
      <c r="F33" s="7" t="s">
        <v>83</v>
      </c>
      <c r="G33" s="1">
        <v>8</v>
      </c>
      <c r="H33" s="9">
        <f t="shared" si="0"/>
        <v>20.257533477871501</v>
      </c>
      <c r="I33" s="9">
        <f t="shared" si="1"/>
        <v>293.40753347787148</v>
      </c>
      <c r="J33" s="9">
        <f t="shared" si="2"/>
        <v>0.20419762438445258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131.35748288281647</v>
      </c>
      <c r="P33" s="9">
        <f t="shared" si="5"/>
        <v>26.822885949792518</v>
      </c>
      <c r="Q33" s="12">
        <f t="shared" si="6"/>
        <v>2.6822885949792519</v>
      </c>
      <c r="R33" s="9">
        <f t="shared" si="7"/>
        <v>4.0532094166666672</v>
      </c>
      <c r="S33" s="13">
        <f t="shared" si="8"/>
        <v>0.66176906230153498</v>
      </c>
      <c r="T33" s="2">
        <f t="shared" si="9"/>
        <v>0.34</v>
      </c>
      <c r="U33" s="14">
        <f t="shared" si="10"/>
        <v>0.22500148118252192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0.2506514811825219</v>
      </c>
      <c r="AR33" s="9">
        <f t="shared" si="14"/>
        <v>119.21204166666666</v>
      </c>
      <c r="AS33" s="1">
        <f t="shared" si="15"/>
        <v>0.1</v>
      </c>
      <c r="AT33" s="1">
        <f t="shared" si="16"/>
        <v>1583.3333333333333</v>
      </c>
      <c r="AU33" s="1">
        <f t="shared" si="17"/>
        <v>31698415.870003849</v>
      </c>
    </row>
    <row r="34" spans="1:48" x14ac:dyDescent="0.15">
      <c r="C34" s="7">
        <v>8</v>
      </c>
      <c r="D34" s="8">
        <v>21.935791570751299</v>
      </c>
      <c r="E34" s="10">
        <f t="shared" si="18"/>
        <v>20.257533477871501</v>
      </c>
      <c r="F34" s="7" t="s">
        <v>83</v>
      </c>
      <c r="G34" s="1">
        <v>9</v>
      </c>
      <c r="H34" s="9">
        <f t="shared" si="0"/>
        <v>21.935791570751299</v>
      </c>
      <c r="I34" s="9">
        <f t="shared" si="1"/>
        <v>295.08579157075127</v>
      </c>
      <c r="J34" s="9">
        <f t="shared" si="2"/>
        <v>0.24661400036573913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145.06669109969062</v>
      </c>
      <c r="P34" s="9">
        <f t="shared" si="5"/>
        <v>35.775477011915669</v>
      </c>
      <c r="Q34" s="12">
        <f t="shared" si="6"/>
        <v>3.5775477011915671</v>
      </c>
      <c r="R34" s="9">
        <f t="shared" si="7"/>
        <v>4.0532094166666672</v>
      </c>
      <c r="S34" s="13">
        <f t="shared" si="8"/>
        <v>0.88264566012326073</v>
      </c>
      <c r="T34" s="2">
        <f t="shared" si="9"/>
        <v>0.34</v>
      </c>
      <c r="U34" s="14">
        <f t="shared" si="10"/>
        <v>0.30009952444190868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0.32574952444190869</v>
      </c>
      <c r="AR34" s="9">
        <f t="shared" si="14"/>
        <v>119.21204166666666</v>
      </c>
      <c r="AS34" s="1">
        <f t="shared" si="15"/>
        <v>0.1</v>
      </c>
      <c r="AT34" s="1">
        <f t="shared" si="16"/>
        <v>1583.3333333333333</v>
      </c>
      <c r="AU34" s="1">
        <f t="shared" si="17"/>
        <v>41195622.888406157</v>
      </c>
    </row>
    <row r="35" spans="1:48" x14ac:dyDescent="0.15">
      <c r="C35" s="7">
        <v>9</v>
      </c>
      <c r="D35" s="8">
        <v>16.8153688636976</v>
      </c>
      <c r="E35" s="10">
        <f t="shared" si="18"/>
        <v>21.935791570751299</v>
      </c>
      <c r="F35" s="7" t="s">
        <v>83</v>
      </c>
      <c r="G35" s="1">
        <v>10</v>
      </c>
      <c r="H35" s="9">
        <f t="shared" si="0"/>
        <v>16.8153688636976</v>
      </c>
      <c r="I35" s="9">
        <f t="shared" si="1"/>
        <v>289.96536886369756</v>
      </c>
      <c r="J35" s="9">
        <f t="shared" si="2"/>
        <v>0.13770976775923477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149.8233082544416</v>
      </c>
      <c r="P35" s="9">
        <f t="shared" si="5"/>
        <v>20.632132984639394</v>
      </c>
      <c r="Q35" s="12">
        <f t="shared" si="6"/>
        <v>2.0632132984639395</v>
      </c>
      <c r="R35" s="9">
        <f t="shared" si="7"/>
        <v>4.0532094166666672</v>
      </c>
      <c r="S35" s="13">
        <f t="shared" si="8"/>
        <v>0.50903200066102494</v>
      </c>
      <c r="T35" s="2">
        <f t="shared" si="9"/>
        <v>0.34</v>
      </c>
      <c r="U35" s="14">
        <f t="shared" si="10"/>
        <v>0.17307088022474848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0.19872088022474849</v>
      </c>
      <c r="AR35" s="9">
        <f t="shared" si="14"/>
        <v>119.21204166666666</v>
      </c>
      <c r="AS35" s="1">
        <f t="shared" si="15"/>
        <v>0.1</v>
      </c>
      <c r="AT35" s="1">
        <f t="shared" si="16"/>
        <v>1583.3333333333333</v>
      </c>
      <c r="AU35" s="1">
        <f t="shared" si="17"/>
        <v>25131058.766137246</v>
      </c>
    </row>
    <row r="36" spans="1:48" x14ac:dyDescent="0.15">
      <c r="C36" s="7">
        <v>10</v>
      </c>
      <c r="D36" s="8">
        <v>11.7449478268553</v>
      </c>
      <c r="E36" s="10">
        <f t="shared" si="18"/>
        <v>16.8153688636976</v>
      </c>
      <c r="F36" s="7" t="s">
        <v>83</v>
      </c>
      <c r="G36" s="1">
        <v>11</v>
      </c>
      <c r="H36" s="9">
        <f t="shared" si="0"/>
        <v>11.7449478268553</v>
      </c>
      <c r="I36" s="9">
        <f t="shared" si="1"/>
        <v>284.89494782685529</v>
      </c>
      <c r="J36" s="9">
        <f t="shared" si="2"/>
        <v>7.5756415198769994E-2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122.73161650631211</v>
      </c>
      <c r="O36" s="9">
        <f t="shared" si="19"/>
        <v>46.991652930156775</v>
      </c>
      <c r="P36" s="9">
        <f t="shared" si="5"/>
        <v>3.5599191702534534</v>
      </c>
      <c r="Q36" s="12">
        <f t="shared" si="6"/>
        <v>0.35599191702534538</v>
      </c>
      <c r="R36" s="9">
        <f t="shared" si="7"/>
        <v>4.0532094166666672</v>
      </c>
      <c r="S36" s="13">
        <f t="shared" si="8"/>
        <v>8.7829638301321913E-2</v>
      </c>
      <c r="T36" s="2">
        <f t="shared" si="9"/>
        <v>0.34</v>
      </c>
      <c r="U36" s="14">
        <f t="shared" si="10"/>
        <v>2.9862077022449453E-2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4.2762077022449455E-2</v>
      </c>
      <c r="AR36" s="9">
        <f t="shared" si="14"/>
        <v>119.21204166666666</v>
      </c>
      <c r="AS36" s="1">
        <f t="shared" si="15"/>
        <v>0.1</v>
      </c>
      <c r="AT36" s="1">
        <f t="shared" si="16"/>
        <v>1583.3333333333333</v>
      </c>
      <c r="AU36" s="1">
        <f t="shared" si="17"/>
        <v>5407867.9069751212</v>
      </c>
    </row>
    <row r="37" spans="1:48" x14ac:dyDescent="0.15">
      <c r="C37" s="7">
        <v>11</v>
      </c>
      <c r="D37" s="8">
        <v>8.8773049487256799</v>
      </c>
      <c r="E37" s="10">
        <f t="shared" si="18"/>
        <v>11.7449478268553</v>
      </c>
      <c r="F37" s="7" t="s">
        <v>85</v>
      </c>
      <c r="G37" s="1">
        <v>12</v>
      </c>
      <c r="H37" s="9">
        <f t="shared" si="0"/>
        <v>8.8773049487256799</v>
      </c>
      <c r="I37" s="9">
        <f t="shared" si="1"/>
        <v>282.02730494872566</v>
      </c>
      <c r="J37" s="9">
        <f t="shared" si="2"/>
        <v>5.3517838886618256E-2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83.963827926569991</v>
      </c>
      <c r="P37" s="9">
        <f t="shared" si="5"/>
        <v>4.4935626152779111</v>
      </c>
      <c r="Q37" s="12">
        <f t="shared" si="6"/>
        <v>0.44935626152779112</v>
      </c>
      <c r="R37" s="9">
        <f t="shared" si="7"/>
        <v>4.0532094166666672</v>
      </c>
      <c r="S37" s="13">
        <f t="shared" si="8"/>
        <v>0.11086430907814745</v>
      </c>
      <c r="T37" s="2">
        <f t="shared" si="9"/>
        <v>0.34</v>
      </c>
      <c r="U37" s="14">
        <f t="shared" si="10"/>
        <v>3.769386508657014E-2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5.0593865086570142E-2</v>
      </c>
      <c r="AR37" s="9">
        <f t="shared" si="14"/>
        <v>119.21204166666666</v>
      </c>
      <c r="AS37" s="1">
        <f t="shared" si="15"/>
        <v>0.1</v>
      </c>
      <c r="AT37" s="1">
        <f t="shared" si="16"/>
        <v>1583.3333333333333</v>
      </c>
      <c r="AU37" s="1">
        <f t="shared" si="17"/>
        <v>6398307.9949052343</v>
      </c>
      <c r="AV37" s="1">
        <f>SUM(AU26:AU37)</f>
        <v>175500635.45963532</v>
      </c>
    </row>
    <row r="38" spans="1:48" x14ac:dyDescent="0.15">
      <c r="C38" s="7">
        <v>12</v>
      </c>
      <c r="D38" s="8">
        <v>2.4409503986137899</v>
      </c>
      <c r="E38" s="10">
        <f t="shared" si="18"/>
        <v>8.8773049487256799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1.7134814118387101</v>
      </c>
      <c r="E42" s="7"/>
      <c r="F42" s="7"/>
      <c r="G42" s="1">
        <v>1</v>
      </c>
      <c r="H42" s="9">
        <f t="shared" ref="H42:H53" si="20">E43</f>
        <v>1.7134814118387101</v>
      </c>
      <c r="I42" s="9">
        <f t="shared" ref="I42:I53" si="21">H42+273.15</f>
        <v>274.86348141183868</v>
      </c>
      <c r="J42" s="9">
        <f t="shared" ref="J42:J53" si="22">EXP(($C$15*(I42-$C$13))/($C$16*I42*$C$13))</f>
        <v>2.1762790670240183E-2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1.2808762483853238</v>
      </c>
      <c r="Q42" s="12">
        <f t="shared" ref="Q42:Q53" si="26">P42*$B$44</f>
        <v>0.30741029961247768</v>
      </c>
      <c r="R42" s="9">
        <f t="shared" ref="R42:R53" si="27">L42*$B$44</f>
        <v>14.125500000000001</v>
      </c>
      <c r="S42" s="13">
        <f t="shared" ref="S42:S53" si="28">Q42/R42</f>
        <v>2.176279067024018E-2</v>
      </c>
      <c r="T42" s="2">
        <f t="shared" ref="T42:T53" si="29">$B$43/100</f>
        <v>0.43</v>
      </c>
      <c r="U42" s="14">
        <f t="shared" ref="U42:U53" si="30">S42*T42</f>
        <v>9.3579999882032767E-3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1.7777999988203275E-2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160275</v>
      </c>
      <c r="AU42" s="1">
        <f t="shared" ref="AU42:AU53" si="38">AT42*10000*AS42*0.67*AR42*AQ42</f>
        <v>627131858.63411212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-2.0745742812663899</v>
      </c>
      <c r="E43" s="10">
        <f t="shared" ref="E43:E54" si="40">D42</f>
        <v>1.7134814118387101</v>
      </c>
      <c r="F43" s="7" t="s">
        <v>83</v>
      </c>
      <c r="G43" s="1">
        <v>2</v>
      </c>
      <c r="H43" s="9">
        <f t="shared" si="20"/>
        <v>-2.0745742812663899</v>
      </c>
      <c r="I43" s="9">
        <f t="shared" si="21"/>
        <v>271.07542571873358</v>
      </c>
      <c r="J43" s="9">
        <f t="shared" si="22"/>
        <v>1.3265665732763263E-2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116.43162375161468</v>
      </c>
      <c r="P43" s="9">
        <f t="shared" si="25"/>
        <v>1.54454300141178</v>
      </c>
      <c r="Q43" s="12">
        <f t="shared" si="26"/>
        <v>0.37069032033882721</v>
      </c>
      <c r="R43" s="9">
        <f t="shared" si="27"/>
        <v>14.125500000000001</v>
      </c>
      <c r="S43" s="13">
        <f t="shared" si="28"/>
        <v>2.6242633559083021E-2</v>
      </c>
      <c r="T43" s="2">
        <f t="shared" si="29"/>
        <v>0.43</v>
      </c>
      <c r="U43" s="14">
        <f t="shared" si="30"/>
        <v>1.1284332430405698E-2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1.9704332430405695E-2</v>
      </c>
      <c r="AR43" s="9">
        <f t="shared" si="35"/>
        <v>136.875</v>
      </c>
      <c r="AS43" s="1">
        <f t="shared" si="36"/>
        <v>0.24</v>
      </c>
      <c r="AT43" s="1">
        <f t="shared" si="37"/>
        <v>160275</v>
      </c>
      <c r="AU43" s="1">
        <f t="shared" si="38"/>
        <v>695084634.29094708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1.8425230187572099</v>
      </c>
      <c r="E44" s="10">
        <f t="shared" si="40"/>
        <v>-2.0745742812663899</v>
      </c>
      <c r="F44" s="7" t="s">
        <v>83</v>
      </c>
      <c r="G44" s="1">
        <v>3</v>
      </c>
      <c r="H44" s="9">
        <f t="shared" si="20"/>
        <v>1.8425230187572099</v>
      </c>
      <c r="I44" s="9">
        <f t="shared" si="21"/>
        <v>274.9925230187572</v>
      </c>
      <c r="J44" s="9">
        <f t="shared" si="22"/>
        <v>2.2127575531851278E-2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173.74333075020292</v>
      </c>
      <c r="P44" s="9">
        <f t="shared" si="25"/>
        <v>3.844518674330534</v>
      </c>
      <c r="Q44" s="12">
        <f t="shared" si="26"/>
        <v>0.92268448183932816</v>
      </c>
      <c r="R44" s="9">
        <f t="shared" si="27"/>
        <v>14.125500000000001</v>
      </c>
      <c r="S44" s="13">
        <f t="shared" si="28"/>
        <v>6.5320482944980926E-2</v>
      </c>
      <c r="T44" s="2">
        <f t="shared" si="29"/>
        <v>0.43</v>
      </c>
      <c r="U44" s="14">
        <f t="shared" si="30"/>
        <v>2.8087807666341797E-2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3.6507807666341797E-2</v>
      </c>
      <c r="AR44" s="9">
        <f t="shared" si="35"/>
        <v>136.875</v>
      </c>
      <c r="AS44" s="1">
        <f t="shared" si="36"/>
        <v>0.24</v>
      </c>
      <c r="AT44" s="1">
        <f t="shared" si="37"/>
        <v>160275</v>
      </c>
      <c r="AU44" s="1">
        <f t="shared" si="38"/>
        <v>1287839424.6620488</v>
      </c>
    </row>
    <row r="45" spans="1:48" x14ac:dyDescent="0.15">
      <c r="C45" s="7">
        <v>3</v>
      </c>
      <c r="D45" s="7">
        <f t="shared" si="39"/>
        <v>7.02865959412987</v>
      </c>
      <c r="E45" s="10">
        <f t="shared" si="40"/>
        <v>1.8425230187572099</v>
      </c>
      <c r="F45" s="7" t="s">
        <v>83</v>
      </c>
      <c r="G45" s="1">
        <v>4</v>
      </c>
      <c r="H45" s="9">
        <f t="shared" si="20"/>
        <v>7.02865959412987</v>
      </c>
      <c r="I45" s="9">
        <f t="shared" si="21"/>
        <v>280.17865959412984</v>
      </c>
      <c r="J45" s="9">
        <f t="shared" si="22"/>
        <v>4.2615608182751619E-2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228.75506207587236</v>
      </c>
      <c r="P45" s="9">
        <f t="shared" si="25"/>
        <v>9.7485360952464006</v>
      </c>
      <c r="Q45" s="12">
        <f t="shared" si="26"/>
        <v>2.339648662859136</v>
      </c>
      <c r="R45" s="9">
        <f t="shared" si="27"/>
        <v>14.125500000000001</v>
      </c>
      <c r="S45" s="13">
        <f t="shared" si="28"/>
        <v>0.16563298027391143</v>
      </c>
      <c r="T45" s="2">
        <f t="shared" si="29"/>
        <v>0.43</v>
      </c>
      <c r="U45" s="14">
        <f t="shared" si="30"/>
        <v>7.122218151778191E-2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7.9642181517781921E-2</v>
      </c>
      <c r="AR45" s="9">
        <f t="shared" si="35"/>
        <v>136.875</v>
      </c>
      <c r="AS45" s="1">
        <f t="shared" si="36"/>
        <v>0.24</v>
      </c>
      <c r="AT45" s="1">
        <f t="shared" si="37"/>
        <v>160275</v>
      </c>
      <c r="AU45" s="1">
        <f t="shared" si="38"/>
        <v>2809435783.2188125</v>
      </c>
    </row>
    <row r="46" spans="1:48" x14ac:dyDescent="0.15">
      <c r="C46" s="7">
        <v>4</v>
      </c>
      <c r="D46" s="7">
        <f t="shared" si="39"/>
        <v>10.346552097429001</v>
      </c>
      <c r="E46" s="10">
        <f t="shared" si="40"/>
        <v>7.02865959412987</v>
      </c>
      <c r="F46" s="7" t="s">
        <v>83</v>
      </c>
      <c r="G46" s="1">
        <v>5</v>
      </c>
      <c r="H46" s="9">
        <f t="shared" si="20"/>
        <v>10.346552097429001</v>
      </c>
      <c r="I46" s="9">
        <f t="shared" si="21"/>
        <v>283.496552097429</v>
      </c>
      <c r="J46" s="9">
        <f t="shared" si="22"/>
        <v>6.4003662351389073E-2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208.05619968159465</v>
      </c>
      <c r="O46" s="9">
        <f t="shared" si="41"/>
        <v>69.806576299031349</v>
      </c>
      <c r="P46" s="9">
        <f t="shared" si="25"/>
        <v>4.4678765393496818</v>
      </c>
      <c r="Q46" s="12">
        <f t="shared" si="26"/>
        <v>1.0722903694439236</v>
      </c>
      <c r="R46" s="9">
        <f t="shared" si="27"/>
        <v>14.125500000000001</v>
      </c>
      <c r="S46" s="13">
        <f t="shared" si="28"/>
        <v>7.5911675299559209E-2</v>
      </c>
      <c r="T46" s="2">
        <f t="shared" si="29"/>
        <v>0.43</v>
      </c>
      <c r="U46" s="14">
        <f t="shared" si="30"/>
        <v>3.2642020378810456E-2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4.1062020378810453E-2</v>
      </c>
      <c r="AR46" s="9">
        <f t="shared" si="35"/>
        <v>136.875</v>
      </c>
      <c r="AS46" s="1">
        <f t="shared" si="36"/>
        <v>0.24</v>
      </c>
      <c r="AT46" s="1">
        <f t="shared" si="37"/>
        <v>160275</v>
      </c>
      <c r="AU46" s="1">
        <f t="shared" si="38"/>
        <v>1448492585.0220866</v>
      </c>
    </row>
    <row r="47" spans="1:48" x14ac:dyDescent="0.15">
      <c r="C47" s="7">
        <v>5</v>
      </c>
      <c r="D47" s="7">
        <f t="shared" si="39"/>
        <v>14.5126080385234</v>
      </c>
      <c r="E47" s="10">
        <f t="shared" si="40"/>
        <v>10.346552097429001</v>
      </c>
      <c r="F47" s="7" t="s">
        <v>85</v>
      </c>
      <c r="G47" s="1">
        <v>6</v>
      </c>
      <c r="H47" s="9">
        <f t="shared" si="20"/>
        <v>14.5126080385234</v>
      </c>
      <c r="I47" s="9">
        <f t="shared" si="21"/>
        <v>287.66260803852339</v>
      </c>
      <c r="J47" s="9">
        <f t="shared" si="22"/>
        <v>0.10525066139761546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124.19494975968166</v>
      </c>
      <c r="P47" s="9">
        <f t="shared" si="25"/>
        <v>13.071600604450119</v>
      </c>
      <c r="Q47" s="12">
        <f t="shared" si="26"/>
        <v>3.1371841450680282</v>
      </c>
      <c r="R47" s="9">
        <f t="shared" si="27"/>
        <v>14.125500000000001</v>
      </c>
      <c r="S47" s="13">
        <f t="shared" si="28"/>
        <v>0.22209367067134106</v>
      </c>
      <c r="T47" s="2">
        <f t="shared" si="29"/>
        <v>0.43</v>
      </c>
      <c r="U47" s="14">
        <f t="shared" si="30"/>
        <v>9.5500278388676654E-2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0.10392027838867667</v>
      </c>
      <c r="AR47" s="9">
        <f t="shared" si="35"/>
        <v>136.875</v>
      </c>
      <c r="AS47" s="1">
        <f t="shared" si="36"/>
        <v>0.24</v>
      </c>
      <c r="AT47" s="1">
        <f t="shared" si="37"/>
        <v>160275</v>
      </c>
      <c r="AU47" s="1">
        <f t="shared" si="38"/>
        <v>3665863279.2727151</v>
      </c>
    </row>
    <row r="48" spans="1:48" x14ac:dyDescent="0.15">
      <c r="C48" s="7">
        <v>6</v>
      </c>
      <c r="D48" s="7">
        <f t="shared" si="39"/>
        <v>21.082265379095102</v>
      </c>
      <c r="E48" s="10">
        <f t="shared" si="40"/>
        <v>14.5126080385234</v>
      </c>
      <c r="F48" s="7" t="s">
        <v>83</v>
      </c>
      <c r="G48" s="1">
        <v>7</v>
      </c>
      <c r="H48" s="9">
        <f t="shared" si="20"/>
        <v>21.082265379095102</v>
      </c>
      <c r="I48" s="9">
        <f t="shared" si="21"/>
        <v>294.23226537909505</v>
      </c>
      <c r="J48" s="9">
        <f t="shared" si="22"/>
        <v>0.22410311324391324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169.97959915523154</v>
      </c>
      <c r="P48" s="9">
        <f t="shared" si="25"/>
        <v>38.092957358639836</v>
      </c>
      <c r="Q48" s="12">
        <f t="shared" si="26"/>
        <v>9.1423097660735611</v>
      </c>
      <c r="R48" s="9">
        <f t="shared" si="27"/>
        <v>14.125500000000001</v>
      </c>
      <c r="S48" s="13">
        <f t="shared" si="28"/>
        <v>0.64722025882790424</v>
      </c>
      <c r="T48" s="2">
        <f t="shared" si="29"/>
        <v>0.43</v>
      </c>
      <c r="U48" s="14">
        <f t="shared" si="30"/>
        <v>0.27830471129599882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0.29390471129599882</v>
      </c>
      <c r="AR48" s="9">
        <f t="shared" si="35"/>
        <v>136.875</v>
      </c>
      <c r="AS48" s="1">
        <f t="shared" si="36"/>
        <v>0.24</v>
      </c>
      <c r="AT48" s="1">
        <f t="shared" si="37"/>
        <v>160275</v>
      </c>
      <c r="AU48" s="1">
        <f t="shared" si="38"/>
        <v>10367702102.524851</v>
      </c>
    </row>
    <row r="49" spans="1:48" x14ac:dyDescent="0.15">
      <c r="C49" s="7">
        <v>7</v>
      </c>
      <c r="D49" s="7">
        <f t="shared" si="39"/>
        <v>20.257533477871501</v>
      </c>
      <c r="E49" s="10">
        <f t="shared" si="40"/>
        <v>21.082265379095102</v>
      </c>
      <c r="F49" s="7" t="s">
        <v>83</v>
      </c>
      <c r="G49" s="1">
        <v>8</v>
      </c>
      <c r="H49" s="9">
        <f t="shared" si="20"/>
        <v>20.257533477871501</v>
      </c>
      <c r="I49" s="9">
        <f t="shared" si="21"/>
        <v>293.40753347787148</v>
      </c>
      <c r="J49" s="9">
        <f t="shared" si="22"/>
        <v>0.20419762438445258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190.74289179659169</v>
      </c>
      <c r="P49" s="9">
        <f t="shared" si="25"/>
        <v>38.949245373084707</v>
      </c>
      <c r="Q49" s="12">
        <f t="shared" si="26"/>
        <v>9.3478188895403296</v>
      </c>
      <c r="R49" s="9">
        <f t="shared" si="27"/>
        <v>14.125500000000001</v>
      </c>
      <c r="S49" s="13">
        <f t="shared" si="28"/>
        <v>0.66176906230153476</v>
      </c>
      <c r="T49" s="2">
        <f t="shared" si="29"/>
        <v>0.43</v>
      </c>
      <c r="U49" s="14">
        <f t="shared" si="30"/>
        <v>0.28456069678965995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0.30016069678965995</v>
      </c>
      <c r="AR49" s="9">
        <f t="shared" si="35"/>
        <v>136.875</v>
      </c>
      <c r="AS49" s="1">
        <f t="shared" si="36"/>
        <v>0.24</v>
      </c>
      <c r="AT49" s="1">
        <f t="shared" si="37"/>
        <v>160275</v>
      </c>
      <c r="AU49" s="1">
        <f t="shared" si="38"/>
        <v>10588386533.441214</v>
      </c>
    </row>
    <row r="50" spans="1:48" x14ac:dyDescent="0.15">
      <c r="C50" s="7">
        <v>8</v>
      </c>
      <c r="D50" s="7">
        <f t="shared" si="39"/>
        <v>21.935791570751299</v>
      </c>
      <c r="E50" s="10">
        <f t="shared" si="40"/>
        <v>20.257533477871501</v>
      </c>
      <c r="F50" s="7" t="s">
        <v>83</v>
      </c>
      <c r="G50" s="1">
        <v>9</v>
      </c>
      <c r="H50" s="9">
        <f t="shared" si="20"/>
        <v>21.935791570751299</v>
      </c>
      <c r="I50" s="9">
        <f t="shared" si="21"/>
        <v>295.08579157075127</v>
      </c>
      <c r="J50" s="9">
        <f t="shared" si="22"/>
        <v>0.24661400036573913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210.64989642350702</v>
      </c>
      <c r="P50" s="9">
        <f t="shared" si="25"/>
        <v>51.949213633629668</v>
      </c>
      <c r="Q50" s="12">
        <f t="shared" si="26"/>
        <v>12.46781127207112</v>
      </c>
      <c r="R50" s="9">
        <f t="shared" si="27"/>
        <v>14.125500000000001</v>
      </c>
      <c r="S50" s="13">
        <f t="shared" si="28"/>
        <v>0.88264566012326073</v>
      </c>
      <c r="T50" s="2">
        <f t="shared" si="29"/>
        <v>0.43</v>
      </c>
      <c r="U50" s="14">
        <f t="shared" si="30"/>
        <v>0.3795376338530021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0.3951376338530021</v>
      </c>
      <c r="AR50" s="9">
        <f t="shared" si="35"/>
        <v>136.875</v>
      </c>
      <c r="AS50" s="1">
        <f t="shared" si="36"/>
        <v>0.24</v>
      </c>
      <c r="AT50" s="1">
        <f t="shared" si="37"/>
        <v>160275</v>
      </c>
      <c r="AU50" s="1">
        <f t="shared" si="38"/>
        <v>13938766953.479034</v>
      </c>
    </row>
    <row r="51" spans="1:48" x14ac:dyDescent="0.15">
      <c r="C51" s="7">
        <v>9</v>
      </c>
      <c r="D51" s="7">
        <f t="shared" si="39"/>
        <v>16.8153688636976</v>
      </c>
      <c r="E51" s="10">
        <f t="shared" si="40"/>
        <v>21.935791570751299</v>
      </c>
      <c r="F51" s="7" t="s">
        <v>83</v>
      </c>
      <c r="G51" s="1">
        <v>10</v>
      </c>
      <c r="H51" s="9">
        <f t="shared" si="20"/>
        <v>16.8153688636976</v>
      </c>
      <c r="I51" s="9">
        <f t="shared" si="21"/>
        <v>289.96536886369756</v>
      </c>
      <c r="J51" s="9">
        <f t="shared" si="22"/>
        <v>0.13770976775923477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217.55693278987735</v>
      </c>
      <c r="P51" s="9">
        <f t="shared" si="25"/>
        <v>29.959714688905457</v>
      </c>
      <c r="Q51" s="12">
        <f t="shared" si="26"/>
        <v>7.1903315253373092</v>
      </c>
      <c r="R51" s="9">
        <f t="shared" si="27"/>
        <v>14.125500000000001</v>
      </c>
      <c r="S51" s="13">
        <f t="shared" si="28"/>
        <v>0.50903200066102505</v>
      </c>
      <c r="T51" s="2">
        <f t="shared" si="29"/>
        <v>0.43</v>
      </c>
      <c r="U51" s="14">
        <f t="shared" si="30"/>
        <v>0.21888376028424078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0.23448376028424078</v>
      </c>
      <c r="AR51" s="9">
        <f t="shared" si="35"/>
        <v>136.875</v>
      </c>
      <c r="AS51" s="1">
        <f t="shared" si="36"/>
        <v>0.24</v>
      </c>
      <c r="AT51" s="1">
        <f t="shared" si="37"/>
        <v>160275</v>
      </c>
      <c r="AU51" s="1">
        <f t="shared" si="38"/>
        <v>8271584908.5470314</v>
      </c>
    </row>
    <row r="52" spans="1:48" x14ac:dyDescent="0.15">
      <c r="C52" s="7">
        <v>10</v>
      </c>
      <c r="D52" s="7">
        <f t="shared" si="39"/>
        <v>11.7449478268553</v>
      </c>
      <c r="E52" s="10">
        <f t="shared" si="40"/>
        <v>16.8153688636976</v>
      </c>
      <c r="F52" s="7" t="s">
        <v>83</v>
      </c>
      <c r="G52" s="1">
        <v>11</v>
      </c>
      <c r="H52" s="9">
        <f t="shared" si="20"/>
        <v>11.7449478268553</v>
      </c>
      <c r="I52" s="9">
        <f t="shared" si="21"/>
        <v>284.89494782685529</v>
      </c>
      <c r="J52" s="9">
        <f t="shared" si="22"/>
        <v>7.5756415198769994E-2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178.21735719592331</v>
      </c>
      <c r="O52" s="9">
        <f t="shared" si="41"/>
        <v>68.236110905048577</v>
      </c>
      <c r="P52" s="9">
        <f t="shared" si="25"/>
        <v>5.1693231492721772</v>
      </c>
      <c r="Q52" s="12">
        <f t="shared" si="26"/>
        <v>1.2406375558253224</v>
      </c>
      <c r="R52" s="9">
        <f t="shared" si="27"/>
        <v>14.125500000000001</v>
      </c>
      <c r="S52" s="13">
        <f t="shared" si="28"/>
        <v>8.7829638301321886E-2</v>
      </c>
      <c r="T52" s="2">
        <f t="shared" si="29"/>
        <v>0.43</v>
      </c>
      <c r="U52" s="14">
        <f t="shared" si="30"/>
        <v>3.776674446956841E-2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4.6186744469568407E-2</v>
      </c>
      <c r="AR52" s="9">
        <f t="shared" si="35"/>
        <v>136.875</v>
      </c>
      <c r="AS52" s="1">
        <f t="shared" si="36"/>
        <v>0.24</v>
      </c>
      <c r="AT52" s="1">
        <f t="shared" si="37"/>
        <v>160275</v>
      </c>
      <c r="AU52" s="1">
        <f t="shared" si="38"/>
        <v>1629270948.5138538</v>
      </c>
    </row>
    <row r="53" spans="1:48" x14ac:dyDescent="0.15">
      <c r="C53" s="7">
        <v>11</v>
      </c>
      <c r="D53" s="7">
        <f t="shared" si="39"/>
        <v>8.8773049487256799</v>
      </c>
      <c r="E53" s="10">
        <f t="shared" si="40"/>
        <v>11.7449478268553</v>
      </c>
      <c r="F53" s="7" t="s">
        <v>85</v>
      </c>
      <c r="G53" s="1">
        <v>12</v>
      </c>
      <c r="H53" s="9">
        <f t="shared" si="20"/>
        <v>8.8773049487256799</v>
      </c>
      <c r="I53" s="9">
        <f t="shared" si="21"/>
        <v>282.02730494872566</v>
      </c>
      <c r="J53" s="9">
        <f t="shared" si="22"/>
        <v>5.3517838886618256E-2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121.92303775577641</v>
      </c>
      <c r="P53" s="9">
        <f t="shared" si="25"/>
        <v>6.525057491180716</v>
      </c>
      <c r="Q53" s="12">
        <f t="shared" si="26"/>
        <v>1.5660137978833717</v>
      </c>
      <c r="R53" s="9">
        <f t="shared" si="27"/>
        <v>14.125500000000001</v>
      </c>
      <c r="S53" s="13">
        <f t="shared" si="28"/>
        <v>0.11086430907814744</v>
      </c>
      <c r="T53" s="2">
        <f t="shared" si="29"/>
        <v>0.43</v>
      </c>
      <c r="U53" s="14">
        <f t="shared" si="30"/>
        <v>4.7671652903603402E-2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5.6091652903603399E-2</v>
      </c>
      <c r="AR53" s="9">
        <f t="shared" si="35"/>
        <v>136.875</v>
      </c>
      <c r="AS53" s="1">
        <f t="shared" si="36"/>
        <v>0.24</v>
      </c>
      <c r="AT53" s="1">
        <f t="shared" si="37"/>
        <v>160275</v>
      </c>
      <c r="AU53" s="1">
        <f t="shared" si="38"/>
        <v>1978673785.7260749</v>
      </c>
      <c r="AV53" s="1">
        <f>SUM(AU42:AU53)</f>
        <v>57308232797.332779</v>
      </c>
    </row>
    <row r="54" spans="1:48" x14ac:dyDescent="0.15">
      <c r="C54" s="7">
        <v>12</v>
      </c>
      <c r="D54" s="7">
        <f t="shared" si="39"/>
        <v>2.4409503986137899</v>
      </c>
      <c r="E54" s="10">
        <f t="shared" si="40"/>
        <v>8.8773049487256799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1.7134814118387101</v>
      </c>
      <c r="E58" s="7"/>
      <c r="F58" s="7"/>
      <c r="G58" s="1">
        <v>1</v>
      </c>
      <c r="H58" s="9">
        <f t="shared" ref="H58:H69" si="42">E59</f>
        <v>1.7134814118387101</v>
      </c>
      <c r="I58" s="9">
        <f t="shared" ref="I58:I69" si="43">H58+273.15</f>
        <v>274.86348141183868</v>
      </c>
      <c r="J58" s="9">
        <f t="shared" ref="J58:J69" si="44">EXP(($C$15*(I58-$C$13))/($C$16*I58*$C$13))</f>
        <v>2.1762790670240183E-2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2.1712010825342956E-3</v>
      </c>
      <c r="Q58" s="12">
        <f t="shared" ref="Q58:Q69" si="48">P58*$B$60</f>
        <v>4.1252820568151615E-4</v>
      </c>
      <c r="R58" s="9">
        <f t="shared" ref="R58:R69" si="49">L58*$B$60</f>
        <v>1.8955666666666669E-2</v>
      </c>
      <c r="S58" s="13">
        <f t="shared" ref="S58:S69" si="50">Q58/R58</f>
        <v>2.176279067024018E-2</v>
      </c>
      <c r="T58" s="2">
        <f t="shared" ref="T58:T69" si="51">$B$59/100</f>
        <v>0.01</v>
      </c>
      <c r="U58" s="14">
        <f t="shared" ref="U58:U69" si="52">S58*T58</f>
        <v>2.1762790670240179E-4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1.2217627906702402E-2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863225</v>
      </c>
      <c r="AU58" s="1">
        <f t="shared" ref="AU58:AU69" si="59">AT58*10000*AS58*0.67*AR58*AQ58</f>
        <v>133944464.30534117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-2.0745742812663899</v>
      </c>
      <c r="E59" s="10">
        <f t="shared" ref="E59:E70" si="61">D58</f>
        <v>1.7134814118387101</v>
      </c>
      <c r="F59" s="7" t="s">
        <v>83</v>
      </c>
      <c r="G59" s="1">
        <v>2</v>
      </c>
      <c r="H59" s="9">
        <f t="shared" si="42"/>
        <v>-2.0745742812663899</v>
      </c>
      <c r="I59" s="9">
        <f t="shared" si="43"/>
        <v>271.07542571873358</v>
      </c>
      <c r="J59" s="9">
        <f t="shared" si="44"/>
        <v>1.3265665732763263E-2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0.19736213225079904</v>
      </c>
      <c r="P59" s="9">
        <f t="shared" si="47"/>
        <v>2.6181400747445163E-3</v>
      </c>
      <c r="Q59" s="12">
        <f t="shared" si="48"/>
        <v>4.9744661420145805E-4</v>
      </c>
      <c r="R59" s="9">
        <f t="shared" si="49"/>
        <v>1.8955666666666669E-2</v>
      </c>
      <c r="S59" s="13">
        <f t="shared" si="50"/>
        <v>2.6242633559083017E-2</v>
      </c>
      <c r="T59" s="2">
        <f t="shared" si="51"/>
        <v>0.01</v>
      </c>
      <c r="U59" s="14">
        <f t="shared" si="52"/>
        <v>2.624263355908302E-4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1.2262426335590831E-2</v>
      </c>
      <c r="AR59" s="9">
        <f t="shared" si="56"/>
        <v>9.9766666666666666</v>
      </c>
      <c r="AS59" s="1">
        <f t="shared" si="57"/>
        <v>0.19</v>
      </c>
      <c r="AT59" s="1">
        <f t="shared" si="58"/>
        <v>863225</v>
      </c>
      <c r="AU59" s="1">
        <f t="shared" si="59"/>
        <v>134435599.04974517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1.8425230187572099</v>
      </c>
      <c r="E60" s="10">
        <f t="shared" si="61"/>
        <v>-2.0745742812663899</v>
      </c>
      <c r="F60" s="7" t="s">
        <v>83</v>
      </c>
      <c r="G60" s="1">
        <v>3</v>
      </c>
      <c r="H60" s="9">
        <f t="shared" si="42"/>
        <v>1.8425230187572099</v>
      </c>
      <c r="I60" s="9">
        <f t="shared" si="43"/>
        <v>274.9925230187572</v>
      </c>
      <c r="J60" s="9">
        <f t="shared" si="44"/>
        <v>2.2127575531851278E-2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0.29451065884272115</v>
      </c>
      <c r="P60" s="9">
        <f t="shared" si="47"/>
        <v>6.5168068484775955E-3</v>
      </c>
      <c r="Q60" s="12">
        <f t="shared" si="48"/>
        <v>1.2381933012107433E-3</v>
      </c>
      <c r="R60" s="9">
        <f t="shared" si="49"/>
        <v>1.8955666666666669E-2</v>
      </c>
      <c r="S60" s="13">
        <f t="shared" si="50"/>
        <v>6.5320482944980912E-2</v>
      </c>
      <c r="T60" s="2">
        <f t="shared" si="51"/>
        <v>0.01</v>
      </c>
      <c r="U60" s="14">
        <f t="shared" si="52"/>
        <v>6.5320482944980919E-4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1.2653204829449809E-2</v>
      </c>
      <c r="AR60" s="9">
        <f t="shared" si="56"/>
        <v>9.9766666666666666</v>
      </c>
      <c r="AS60" s="1">
        <f t="shared" si="57"/>
        <v>0.19</v>
      </c>
      <c r="AT60" s="1">
        <f t="shared" si="58"/>
        <v>863225</v>
      </c>
      <c r="AU60" s="1">
        <f t="shared" si="59"/>
        <v>138719787.14433223</v>
      </c>
    </row>
    <row r="61" spans="1:48" x14ac:dyDescent="0.15">
      <c r="C61" s="7">
        <v>3</v>
      </c>
      <c r="D61" s="7">
        <f t="shared" si="60"/>
        <v>7.02865959412987</v>
      </c>
      <c r="E61" s="10">
        <f t="shared" si="61"/>
        <v>1.8425230187572099</v>
      </c>
      <c r="F61" s="7" t="s">
        <v>83</v>
      </c>
      <c r="G61" s="1">
        <v>4</v>
      </c>
      <c r="H61" s="9">
        <f t="shared" si="42"/>
        <v>7.02865959412987</v>
      </c>
      <c r="I61" s="9">
        <f t="shared" si="43"/>
        <v>280.17865959412984</v>
      </c>
      <c r="J61" s="9">
        <f t="shared" si="44"/>
        <v>4.2615608182751619E-2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0.38776051866091021</v>
      </c>
      <c r="P61" s="9">
        <f t="shared" si="47"/>
        <v>1.6524650331993896E-2</v>
      </c>
      <c r="Q61" s="12">
        <f t="shared" si="48"/>
        <v>3.1396835630788404E-3</v>
      </c>
      <c r="R61" s="9">
        <f t="shared" si="49"/>
        <v>1.8955666666666669E-2</v>
      </c>
      <c r="S61" s="13">
        <f t="shared" si="50"/>
        <v>0.16563298027391141</v>
      </c>
      <c r="T61" s="2">
        <f t="shared" si="51"/>
        <v>0.01</v>
      </c>
      <c r="U61" s="14">
        <f t="shared" si="52"/>
        <v>1.6563298027391141E-3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1.3656329802739115E-2</v>
      </c>
      <c r="AR61" s="9">
        <f t="shared" si="56"/>
        <v>9.9766666666666666</v>
      </c>
      <c r="AS61" s="1">
        <f t="shared" si="57"/>
        <v>0.19</v>
      </c>
      <c r="AT61" s="1">
        <f t="shared" si="58"/>
        <v>863225</v>
      </c>
      <c r="AU61" s="1">
        <f t="shared" si="59"/>
        <v>149717260.48404953</v>
      </c>
    </row>
    <row r="62" spans="1:48" x14ac:dyDescent="0.15">
      <c r="C62" s="7">
        <v>4</v>
      </c>
      <c r="D62" s="7">
        <f t="shared" si="60"/>
        <v>10.346552097429001</v>
      </c>
      <c r="E62" s="10">
        <f t="shared" si="61"/>
        <v>7.02865959412987</v>
      </c>
      <c r="F62" s="7" t="s">
        <v>83</v>
      </c>
      <c r="G62" s="1">
        <v>5</v>
      </c>
      <c r="H62" s="9">
        <f t="shared" si="42"/>
        <v>10.346552097429001</v>
      </c>
      <c r="I62" s="9">
        <f t="shared" si="43"/>
        <v>283.496552097429</v>
      </c>
      <c r="J62" s="9">
        <f t="shared" si="44"/>
        <v>6.4003662351389073E-2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0.35267407491247049</v>
      </c>
      <c r="O62" s="9">
        <f t="shared" si="62"/>
        <v>0.11832846008311249</v>
      </c>
      <c r="P62" s="9">
        <f t="shared" si="47"/>
        <v>7.5734548057193518E-3</v>
      </c>
      <c r="Q62" s="12">
        <f t="shared" si="48"/>
        <v>1.4389564130866768E-3</v>
      </c>
      <c r="R62" s="9">
        <f t="shared" si="49"/>
        <v>1.8955666666666669E-2</v>
      </c>
      <c r="S62" s="13">
        <f t="shared" si="50"/>
        <v>7.5911675299559139E-2</v>
      </c>
      <c r="T62" s="2">
        <f t="shared" si="51"/>
        <v>0.01</v>
      </c>
      <c r="U62" s="14">
        <f t="shared" si="52"/>
        <v>7.5911675299559144E-4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1.2759116752995592E-2</v>
      </c>
      <c r="AR62" s="9">
        <f t="shared" si="56"/>
        <v>9.9766666666666666</v>
      </c>
      <c r="AS62" s="1">
        <f t="shared" si="57"/>
        <v>0.19</v>
      </c>
      <c r="AT62" s="1">
        <f t="shared" si="58"/>
        <v>863225</v>
      </c>
      <c r="AU62" s="1">
        <f t="shared" si="59"/>
        <v>139880922.18390122</v>
      </c>
    </row>
    <row r="63" spans="1:48" x14ac:dyDescent="0.15">
      <c r="C63" s="7">
        <v>5</v>
      </c>
      <c r="D63" s="7">
        <f t="shared" si="60"/>
        <v>14.5126080385234</v>
      </c>
      <c r="E63" s="10">
        <f t="shared" si="61"/>
        <v>10.346552097429001</v>
      </c>
      <c r="F63" s="7" t="s">
        <v>85</v>
      </c>
      <c r="G63" s="1">
        <v>6</v>
      </c>
      <c r="H63" s="9">
        <f t="shared" si="42"/>
        <v>14.5126080385234</v>
      </c>
      <c r="I63" s="9">
        <f t="shared" si="43"/>
        <v>287.66260803852339</v>
      </c>
      <c r="J63" s="9">
        <f t="shared" si="44"/>
        <v>0.10525066139761546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0.2105216719440598</v>
      </c>
      <c r="P63" s="9">
        <f t="shared" si="47"/>
        <v>2.2157545210644121E-2</v>
      </c>
      <c r="Q63" s="12">
        <f t="shared" si="48"/>
        <v>4.2099335900223833E-3</v>
      </c>
      <c r="R63" s="9">
        <f t="shared" si="49"/>
        <v>1.8955666666666669E-2</v>
      </c>
      <c r="S63" s="13">
        <f t="shared" si="50"/>
        <v>0.222093670671341</v>
      </c>
      <c r="T63" s="2">
        <f t="shared" si="51"/>
        <v>0.01</v>
      </c>
      <c r="U63" s="14">
        <f t="shared" si="52"/>
        <v>2.2209367067134102E-3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1.422093670671341E-2</v>
      </c>
      <c r="AR63" s="9">
        <f t="shared" si="56"/>
        <v>9.9766666666666666</v>
      </c>
      <c r="AS63" s="1">
        <f t="shared" si="57"/>
        <v>0.19</v>
      </c>
      <c r="AT63" s="1">
        <f t="shared" si="58"/>
        <v>863225</v>
      </c>
      <c r="AU63" s="1">
        <f t="shared" si="59"/>
        <v>155907166.56675538</v>
      </c>
    </row>
    <row r="64" spans="1:48" x14ac:dyDescent="0.15">
      <c r="C64" s="7">
        <v>6</v>
      </c>
      <c r="D64" s="7">
        <f t="shared" si="60"/>
        <v>21.082265379095102</v>
      </c>
      <c r="E64" s="10">
        <f t="shared" si="61"/>
        <v>14.5126080385234</v>
      </c>
      <c r="F64" s="7" t="s">
        <v>83</v>
      </c>
      <c r="G64" s="1">
        <v>7</v>
      </c>
      <c r="H64" s="9">
        <f t="shared" si="42"/>
        <v>21.082265379095102</v>
      </c>
      <c r="I64" s="9">
        <f t="shared" si="43"/>
        <v>294.23226537909505</v>
      </c>
      <c r="J64" s="9">
        <f t="shared" si="44"/>
        <v>0.22410311324391324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0.28813079340008235</v>
      </c>
      <c r="P64" s="9">
        <f t="shared" si="47"/>
        <v>6.4571007822397219E-2</v>
      </c>
      <c r="Q64" s="12">
        <f t="shared" si="48"/>
        <v>1.2268491486255471E-2</v>
      </c>
      <c r="R64" s="9">
        <f t="shared" si="49"/>
        <v>1.8955666666666669E-2</v>
      </c>
      <c r="S64" s="13">
        <f t="shared" si="50"/>
        <v>0.64722025882790379</v>
      </c>
      <c r="T64" s="2">
        <f t="shared" si="51"/>
        <v>0.01</v>
      </c>
      <c r="U64" s="14">
        <f t="shared" si="52"/>
        <v>6.4722025882790381E-3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2.657220258827904E-2</v>
      </c>
      <c r="AR64" s="9">
        <f t="shared" si="56"/>
        <v>9.9766666666666666</v>
      </c>
      <c r="AS64" s="1">
        <f t="shared" si="57"/>
        <v>0.19</v>
      </c>
      <c r="AT64" s="1">
        <f t="shared" si="58"/>
        <v>863225</v>
      </c>
      <c r="AU64" s="1">
        <f t="shared" si="59"/>
        <v>291316732.53426832</v>
      </c>
    </row>
    <row r="65" spans="1:48" x14ac:dyDescent="0.15">
      <c r="C65" s="7">
        <v>7</v>
      </c>
      <c r="D65" s="7">
        <f t="shared" si="60"/>
        <v>20.257533477871501</v>
      </c>
      <c r="E65" s="10">
        <f t="shared" si="61"/>
        <v>21.082265379095102</v>
      </c>
      <c r="F65" s="7" t="s">
        <v>83</v>
      </c>
      <c r="G65" s="1">
        <v>8</v>
      </c>
      <c r="H65" s="9">
        <f t="shared" si="42"/>
        <v>20.257533477871501</v>
      </c>
      <c r="I65" s="9">
        <f t="shared" si="43"/>
        <v>293.40753347787148</v>
      </c>
      <c r="J65" s="9">
        <f t="shared" si="44"/>
        <v>0.20419762438445258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0.3233264522443518</v>
      </c>
      <c r="P65" s="9">
        <f t="shared" si="47"/>
        <v>6.6022493448949796E-2</v>
      </c>
      <c r="Q65" s="12">
        <f t="shared" si="48"/>
        <v>1.2544273755300461E-2</v>
      </c>
      <c r="R65" s="9">
        <f t="shared" si="49"/>
        <v>1.8955666666666669E-2</v>
      </c>
      <c r="S65" s="13">
        <f t="shared" si="50"/>
        <v>0.66176906230153476</v>
      </c>
      <c r="T65" s="2">
        <f t="shared" si="51"/>
        <v>0.01</v>
      </c>
      <c r="U65" s="14">
        <f t="shared" si="52"/>
        <v>6.6176906230153475E-3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2.6717690623015346E-2</v>
      </c>
      <c r="AR65" s="9">
        <f t="shared" si="56"/>
        <v>9.9766666666666666</v>
      </c>
      <c r="AS65" s="1">
        <f t="shared" si="57"/>
        <v>0.19</v>
      </c>
      <c r="AT65" s="1">
        <f t="shared" si="58"/>
        <v>863225</v>
      </c>
      <c r="AU65" s="1">
        <f t="shared" si="59"/>
        <v>292911748.93388391</v>
      </c>
    </row>
    <row r="66" spans="1:48" x14ac:dyDescent="0.15">
      <c r="C66" s="7">
        <v>8</v>
      </c>
      <c r="D66" s="7">
        <f t="shared" si="60"/>
        <v>21.935791570751299</v>
      </c>
      <c r="E66" s="10">
        <f t="shared" si="61"/>
        <v>20.257533477871501</v>
      </c>
      <c r="F66" s="7" t="s">
        <v>83</v>
      </c>
      <c r="G66" s="1">
        <v>9</v>
      </c>
      <c r="H66" s="9">
        <f t="shared" si="42"/>
        <v>21.935791570751299</v>
      </c>
      <c r="I66" s="9">
        <f t="shared" si="43"/>
        <v>295.08579157075127</v>
      </c>
      <c r="J66" s="9">
        <f t="shared" si="44"/>
        <v>0.24661400036573913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0.35707062546206869</v>
      </c>
      <c r="P66" s="9">
        <f t="shared" si="47"/>
        <v>8.8058615358297315E-2</v>
      </c>
      <c r="Q66" s="12">
        <f t="shared" si="48"/>
        <v>1.673113691807649E-2</v>
      </c>
      <c r="R66" s="9">
        <f t="shared" si="49"/>
        <v>1.8955666666666669E-2</v>
      </c>
      <c r="S66" s="13">
        <f t="shared" si="50"/>
        <v>0.88264566012326062</v>
      </c>
      <c r="T66" s="2">
        <f t="shared" si="51"/>
        <v>0.01</v>
      </c>
      <c r="U66" s="14">
        <f t="shared" si="52"/>
        <v>8.826456601232607E-3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2.8926456601232609E-2</v>
      </c>
      <c r="AR66" s="9">
        <f t="shared" si="56"/>
        <v>9.9766666666666666</v>
      </c>
      <c r="AS66" s="1">
        <f t="shared" si="57"/>
        <v>0.19</v>
      </c>
      <c r="AT66" s="1">
        <f t="shared" si="58"/>
        <v>863225</v>
      </c>
      <c r="AU66" s="1">
        <f t="shared" si="59"/>
        <v>317126922.1235891</v>
      </c>
    </row>
    <row r="67" spans="1:48" x14ac:dyDescent="0.15">
      <c r="C67" s="7">
        <v>9</v>
      </c>
      <c r="D67" s="7">
        <f t="shared" si="60"/>
        <v>16.8153688636976</v>
      </c>
      <c r="E67" s="10">
        <f t="shared" si="61"/>
        <v>21.935791570751299</v>
      </c>
      <c r="F67" s="7" t="s">
        <v>83</v>
      </c>
      <c r="G67" s="1">
        <v>10</v>
      </c>
      <c r="H67" s="9">
        <f t="shared" si="42"/>
        <v>16.8153688636976</v>
      </c>
      <c r="I67" s="9">
        <f t="shared" si="43"/>
        <v>289.96536886369756</v>
      </c>
      <c r="J67" s="9">
        <f t="shared" si="44"/>
        <v>0.13770976775923477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0.36877867677043807</v>
      </c>
      <c r="P67" s="9">
        <f t="shared" si="47"/>
        <v>5.0784425932614931E-2</v>
      </c>
      <c r="Q67" s="12">
        <f t="shared" si="48"/>
        <v>9.6490409271968378E-3</v>
      </c>
      <c r="R67" s="9">
        <f t="shared" si="49"/>
        <v>1.8955666666666669E-2</v>
      </c>
      <c r="S67" s="13">
        <f t="shared" si="50"/>
        <v>0.50903200066102505</v>
      </c>
      <c r="T67" s="2">
        <f t="shared" si="51"/>
        <v>0.01</v>
      </c>
      <c r="U67" s="14">
        <f t="shared" si="52"/>
        <v>5.0903200066102503E-3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2.5190320006610249E-2</v>
      </c>
      <c r="AR67" s="9">
        <f t="shared" si="56"/>
        <v>9.9766666666666666</v>
      </c>
      <c r="AS67" s="1">
        <f t="shared" si="57"/>
        <v>0.19</v>
      </c>
      <c r="AT67" s="1">
        <f t="shared" si="58"/>
        <v>863225</v>
      </c>
      <c r="AU67" s="1">
        <f t="shared" si="59"/>
        <v>276166858.63501757</v>
      </c>
    </row>
    <row r="68" spans="1:48" x14ac:dyDescent="0.15">
      <c r="C68" s="7">
        <v>10</v>
      </c>
      <c r="D68" s="7">
        <f t="shared" si="60"/>
        <v>11.7449478268553</v>
      </c>
      <c r="E68" s="10">
        <f t="shared" si="61"/>
        <v>16.8153688636976</v>
      </c>
      <c r="F68" s="7" t="s">
        <v>83</v>
      </c>
      <c r="G68" s="1">
        <v>11</v>
      </c>
      <c r="H68" s="9">
        <f t="shared" si="42"/>
        <v>11.7449478268553</v>
      </c>
      <c r="I68" s="9">
        <f t="shared" si="43"/>
        <v>284.89494782685529</v>
      </c>
      <c r="J68" s="9">
        <f t="shared" si="44"/>
        <v>7.5756415198769994E-2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0.30209453829593197</v>
      </c>
      <c r="O68" s="9">
        <f t="shared" si="62"/>
        <v>0.11566637920855782</v>
      </c>
      <c r="P68" s="9">
        <f t="shared" si="47"/>
        <v>8.7624702478618834E-3</v>
      </c>
      <c r="Q68" s="12">
        <f t="shared" si="48"/>
        <v>1.6648693470937578E-3</v>
      </c>
      <c r="R68" s="9">
        <f t="shared" si="49"/>
        <v>1.8955666666666669E-2</v>
      </c>
      <c r="S68" s="13">
        <f t="shared" si="50"/>
        <v>8.78296383013219E-2</v>
      </c>
      <c r="T68" s="2">
        <f t="shared" si="51"/>
        <v>0.01</v>
      </c>
      <c r="U68" s="14">
        <f t="shared" si="52"/>
        <v>8.78296383013219E-4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1.2878296383013219E-2</v>
      </c>
      <c r="AR68" s="9">
        <f t="shared" si="56"/>
        <v>9.9766666666666666</v>
      </c>
      <c r="AS68" s="1">
        <f t="shared" si="57"/>
        <v>0.19</v>
      </c>
      <c r="AT68" s="1">
        <f t="shared" si="58"/>
        <v>863225</v>
      </c>
      <c r="AU68" s="1">
        <f t="shared" si="59"/>
        <v>141187513.92337158</v>
      </c>
    </row>
    <row r="69" spans="1:48" x14ac:dyDescent="0.15">
      <c r="C69" s="7">
        <v>11</v>
      </c>
      <c r="D69" s="7">
        <f t="shared" si="60"/>
        <v>8.8773049487256799</v>
      </c>
      <c r="E69" s="10">
        <f t="shared" si="61"/>
        <v>11.7449478268553</v>
      </c>
      <c r="F69" s="7" t="s">
        <v>85</v>
      </c>
      <c r="G69" s="1">
        <v>12</v>
      </c>
      <c r="H69" s="9">
        <f t="shared" si="42"/>
        <v>8.8773049487256799</v>
      </c>
      <c r="I69" s="9">
        <f t="shared" si="43"/>
        <v>282.02730494872566</v>
      </c>
      <c r="J69" s="9">
        <f t="shared" si="44"/>
        <v>5.3517838886618256E-2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0.2066705756273626</v>
      </c>
      <c r="P69" s="9">
        <f t="shared" si="47"/>
        <v>1.1060562569029845E-2</v>
      </c>
      <c r="Q69" s="12">
        <f t="shared" si="48"/>
        <v>2.1015068881156708E-3</v>
      </c>
      <c r="R69" s="9">
        <f t="shared" si="49"/>
        <v>1.8955666666666669E-2</v>
      </c>
      <c r="S69" s="13">
        <f t="shared" si="50"/>
        <v>0.11086430907814745</v>
      </c>
      <c r="T69" s="2">
        <f t="shared" si="51"/>
        <v>0.01</v>
      </c>
      <c r="U69" s="14">
        <f t="shared" si="52"/>
        <v>1.1086430907814747E-3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1.3108643090781476E-2</v>
      </c>
      <c r="AR69" s="9">
        <f t="shared" si="56"/>
        <v>9.9766666666666666</v>
      </c>
      <c r="AS69" s="1">
        <f t="shared" si="57"/>
        <v>0.19</v>
      </c>
      <c r="AT69" s="1">
        <f t="shared" si="58"/>
        <v>863225</v>
      </c>
      <c r="AU69" s="1">
        <f t="shared" si="59"/>
        <v>143712854.08040747</v>
      </c>
      <c r="AV69" s="1">
        <f>SUM(AU58:AU69)</f>
        <v>2315027829.964663</v>
      </c>
    </row>
    <row r="70" spans="1:48" x14ac:dyDescent="0.15">
      <c r="C70" s="7">
        <v>12</v>
      </c>
      <c r="D70" s="7">
        <f t="shared" si="60"/>
        <v>2.4409503986137899</v>
      </c>
      <c r="E70" s="10">
        <f t="shared" si="61"/>
        <v>8.8773049487256799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1.7134814118387101</v>
      </c>
      <c r="E73" s="7"/>
      <c r="F73" s="7"/>
      <c r="G73" s="1">
        <v>1</v>
      </c>
      <c r="H73" s="9">
        <f t="shared" ref="H73:H84" si="63">E74</f>
        <v>1.7134814118387101</v>
      </c>
      <c r="I73" s="9">
        <f t="shared" ref="I73:I84" si="64">H73+273.15</f>
        <v>274.86348141183868</v>
      </c>
      <c r="J73" s="9">
        <f t="shared" ref="J73:J84" si="65">EXP(($C$15*(I73-$C$13))/($C$16*I73*$C$13))</f>
        <v>2.1762790670240183E-2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2.3830255783913006E-3</v>
      </c>
      <c r="Q73" s="12">
        <f t="shared" ref="Q73:Q84" si="69">P73*$B$75</f>
        <v>4.289446041104341E-4</v>
      </c>
      <c r="R73" s="9">
        <f t="shared" ref="R73:R84" si="70">L73*$B$75</f>
        <v>1.9710000000000002E-2</v>
      </c>
      <c r="S73" s="13">
        <f t="shared" ref="S73:S84" si="71">Q73/R73</f>
        <v>2.1762790670240187E-2</v>
      </c>
      <c r="T73" s="2">
        <f t="shared" ref="T73:T84" si="72">$B$74/100</f>
        <v>0.01</v>
      </c>
      <c r="U73" s="14">
        <f t="shared" ref="U73:U84" si="73">S73*T73</f>
        <v>2.1762790670240188E-4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1.2817627906702402E-2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132900</v>
      </c>
      <c r="AU73" s="1">
        <f t="shared" ref="AU73:AU84" si="80">AT73*10000*AS73*0.67*AR73*AQ73</f>
        <v>22495418.021838058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-2.0745742812663899</v>
      </c>
      <c r="E74" s="10">
        <f t="shared" ref="E74:E85" si="82">D73</f>
        <v>1.7134814118387101</v>
      </c>
      <c r="F74" s="7" t="s">
        <v>83</v>
      </c>
      <c r="G74" s="1">
        <v>2</v>
      </c>
      <c r="H74" s="9">
        <f t="shared" si="63"/>
        <v>-2.0745742812663899</v>
      </c>
      <c r="I74" s="9">
        <f t="shared" si="64"/>
        <v>271.07542571873358</v>
      </c>
      <c r="J74" s="9">
        <f t="shared" si="65"/>
        <v>1.3265665732763263E-2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0.21661697442160874</v>
      </c>
      <c r="P74" s="9">
        <f t="shared" si="68"/>
        <v>2.8735683747195912E-3</v>
      </c>
      <c r="Q74" s="12">
        <f t="shared" si="69"/>
        <v>5.1724230744952646E-4</v>
      </c>
      <c r="R74" s="9">
        <f t="shared" si="70"/>
        <v>1.9710000000000002E-2</v>
      </c>
      <c r="S74" s="13">
        <f t="shared" si="71"/>
        <v>2.6242633559083024E-2</v>
      </c>
      <c r="T74" s="2">
        <f t="shared" si="72"/>
        <v>0.01</v>
      </c>
      <c r="U74" s="14">
        <f t="shared" si="73"/>
        <v>2.6242633559083026E-4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1.2862426335590831E-2</v>
      </c>
      <c r="AR74" s="9">
        <f t="shared" si="77"/>
        <v>10.950000000000001</v>
      </c>
      <c r="AS74" s="1">
        <f t="shared" si="78"/>
        <v>0.18</v>
      </c>
      <c r="AT74" s="1">
        <f t="shared" si="79"/>
        <v>132900</v>
      </c>
      <c r="AU74" s="1">
        <f t="shared" si="80"/>
        <v>22574040.945822287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1.8425230187572099</v>
      </c>
      <c r="E75" s="10">
        <f t="shared" si="82"/>
        <v>-2.0745742812663899</v>
      </c>
      <c r="F75" s="7" t="s">
        <v>83</v>
      </c>
      <c r="G75" s="1">
        <v>3</v>
      </c>
      <c r="H75" s="9">
        <f t="shared" si="63"/>
        <v>1.8425230187572099</v>
      </c>
      <c r="I75" s="9">
        <f t="shared" si="64"/>
        <v>274.9925230187572</v>
      </c>
      <c r="J75" s="9">
        <f t="shared" si="65"/>
        <v>2.2127575531851278E-2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0.32324340604688917</v>
      </c>
      <c r="P75" s="9">
        <f t="shared" si="68"/>
        <v>7.1525928824754123E-3</v>
      </c>
      <c r="Q75" s="12">
        <f t="shared" si="69"/>
        <v>1.2874667188455741E-3</v>
      </c>
      <c r="R75" s="9">
        <f t="shared" si="70"/>
        <v>1.9710000000000002E-2</v>
      </c>
      <c r="S75" s="13">
        <f t="shared" si="71"/>
        <v>6.5320482944980926E-2</v>
      </c>
      <c r="T75" s="2">
        <f t="shared" si="72"/>
        <v>0.01</v>
      </c>
      <c r="U75" s="14">
        <f t="shared" si="73"/>
        <v>6.5320482944980929E-4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1.3253204829449809E-2</v>
      </c>
      <c r="AR75" s="9">
        <f t="shared" si="77"/>
        <v>10.950000000000001</v>
      </c>
      <c r="AS75" s="1">
        <f t="shared" si="78"/>
        <v>0.18</v>
      </c>
      <c r="AT75" s="1">
        <f t="shared" si="79"/>
        <v>132900</v>
      </c>
      <c r="AU75" s="1">
        <f t="shared" si="80"/>
        <v>23259871.868461665</v>
      </c>
    </row>
    <row r="76" spans="1:48" x14ac:dyDescent="0.15">
      <c r="C76" s="7">
        <v>3</v>
      </c>
      <c r="D76" s="7">
        <f t="shared" si="81"/>
        <v>7.02865959412987</v>
      </c>
      <c r="E76" s="10">
        <f t="shared" si="82"/>
        <v>1.8425230187572099</v>
      </c>
      <c r="F76" s="7" t="s">
        <v>83</v>
      </c>
      <c r="G76" s="1">
        <v>4</v>
      </c>
      <c r="H76" s="9">
        <f t="shared" si="63"/>
        <v>7.02865959412987</v>
      </c>
      <c r="I76" s="9">
        <f t="shared" si="64"/>
        <v>280.17865959412984</v>
      </c>
      <c r="J76" s="9">
        <f t="shared" si="65"/>
        <v>4.2615608182751619E-2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0.42559081316441377</v>
      </c>
      <c r="P76" s="9">
        <f t="shared" si="68"/>
        <v>1.8136811339993307E-2</v>
      </c>
      <c r="Q76" s="12">
        <f t="shared" si="69"/>
        <v>3.2646260411987953E-3</v>
      </c>
      <c r="R76" s="9">
        <f t="shared" si="70"/>
        <v>1.9710000000000002E-2</v>
      </c>
      <c r="S76" s="13">
        <f t="shared" si="71"/>
        <v>0.16563298027391146</v>
      </c>
      <c r="T76" s="2">
        <f t="shared" si="72"/>
        <v>0.01</v>
      </c>
      <c r="U76" s="14">
        <f t="shared" si="73"/>
        <v>1.6563298027391146E-3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1.4256329802739115E-2</v>
      </c>
      <c r="AR76" s="9">
        <f t="shared" si="77"/>
        <v>10.950000000000001</v>
      </c>
      <c r="AS76" s="1">
        <f t="shared" si="78"/>
        <v>0.18</v>
      </c>
      <c r="AT76" s="1">
        <f t="shared" si="79"/>
        <v>132900</v>
      </c>
      <c r="AU76" s="1">
        <f t="shared" si="80"/>
        <v>25020393.843864646</v>
      </c>
    </row>
    <row r="77" spans="1:48" x14ac:dyDescent="0.15">
      <c r="C77" s="7">
        <v>4</v>
      </c>
      <c r="D77" s="7">
        <f t="shared" si="81"/>
        <v>10.346552097429001</v>
      </c>
      <c r="E77" s="10">
        <f t="shared" si="82"/>
        <v>7.02865959412987</v>
      </c>
      <c r="F77" s="7" t="s">
        <v>83</v>
      </c>
      <c r="G77" s="1">
        <v>5</v>
      </c>
      <c r="H77" s="9">
        <f t="shared" si="63"/>
        <v>10.346552097429001</v>
      </c>
      <c r="I77" s="9">
        <f t="shared" si="64"/>
        <v>283.496552097429</v>
      </c>
      <c r="J77" s="9">
        <f t="shared" si="65"/>
        <v>6.4003662351389073E-2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0.38708130173319943</v>
      </c>
      <c r="O77" s="9">
        <f t="shared" si="83"/>
        <v>0.12987270009122098</v>
      </c>
      <c r="P77" s="9">
        <f t="shared" si="68"/>
        <v>8.3123284453017251E-3</v>
      </c>
      <c r="Q77" s="12">
        <f t="shared" si="69"/>
        <v>1.4962191201543106E-3</v>
      </c>
      <c r="R77" s="9">
        <f t="shared" si="70"/>
        <v>1.9710000000000002E-2</v>
      </c>
      <c r="S77" s="13">
        <f t="shared" si="71"/>
        <v>7.5911675299559125E-2</v>
      </c>
      <c r="T77" s="2">
        <f t="shared" si="72"/>
        <v>0.01</v>
      </c>
      <c r="U77" s="14">
        <f t="shared" si="73"/>
        <v>7.5911675299559123E-4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1.3359116752995592E-2</v>
      </c>
      <c r="AR77" s="9">
        <f t="shared" si="77"/>
        <v>10.950000000000001</v>
      </c>
      <c r="AS77" s="1">
        <f t="shared" si="78"/>
        <v>0.18</v>
      </c>
      <c r="AT77" s="1">
        <f t="shared" si="79"/>
        <v>132900</v>
      </c>
      <c r="AU77" s="1">
        <f t="shared" si="80"/>
        <v>23445751.269159008</v>
      </c>
    </row>
    <row r="78" spans="1:48" x14ac:dyDescent="0.15">
      <c r="C78" s="7">
        <v>5</v>
      </c>
      <c r="D78" s="7">
        <f t="shared" si="81"/>
        <v>14.5126080385234</v>
      </c>
      <c r="E78" s="10">
        <f t="shared" si="82"/>
        <v>10.346552097429001</v>
      </c>
      <c r="F78" s="7" t="s">
        <v>85</v>
      </c>
      <c r="G78" s="1">
        <v>6</v>
      </c>
      <c r="H78" s="9">
        <f t="shared" si="63"/>
        <v>14.5126080385234</v>
      </c>
      <c r="I78" s="9">
        <f t="shared" si="64"/>
        <v>287.66260803852339</v>
      </c>
      <c r="J78" s="9">
        <f t="shared" si="65"/>
        <v>0.10525066139761546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0.23106037164591928</v>
      </c>
      <c r="P78" s="9">
        <f t="shared" si="68"/>
        <v>2.4319256938511839E-2</v>
      </c>
      <c r="Q78" s="12">
        <f t="shared" si="69"/>
        <v>4.377466248932131E-3</v>
      </c>
      <c r="R78" s="9">
        <f t="shared" si="70"/>
        <v>1.9710000000000002E-2</v>
      </c>
      <c r="S78" s="13">
        <f t="shared" si="71"/>
        <v>0.22209367067134098</v>
      </c>
      <c r="T78" s="2">
        <f t="shared" si="72"/>
        <v>0.01</v>
      </c>
      <c r="U78" s="14">
        <f t="shared" si="73"/>
        <v>2.2209367067134098E-3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1.482093670671341E-2</v>
      </c>
      <c r="AR78" s="9">
        <f t="shared" si="77"/>
        <v>10.950000000000001</v>
      </c>
      <c r="AS78" s="1">
        <f t="shared" si="78"/>
        <v>0.18</v>
      </c>
      <c r="AT78" s="1">
        <f t="shared" si="79"/>
        <v>132900</v>
      </c>
      <c r="AU78" s="1">
        <f t="shared" si="80"/>
        <v>26011300.15003664</v>
      </c>
    </row>
    <row r="79" spans="1:48" x14ac:dyDescent="0.15">
      <c r="C79" s="7">
        <v>6</v>
      </c>
      <c r="D79" s="7">
        <f t="shared" si="81"/>
        <v>21.082265379095102</v>
      </c>
      <c r="E79" s="10">
        <f t="shared" si="82"/>
        <v>14.5126080385234</v>
      </c>
      <c r="F79" s="7" t="s">
        <v>83</v>
      </c>
      <c r="G79" s="1">
        <v>7</v>
      </c>
      <c r="H79" s="9">
        <f t="shared" si="63"/>
        <v>21.082265379095102</v>
      </c>
      <c r="I79" s="9">
        <f t="shared" si="64"/>
        <v>294.23226537909505</v>
      </c>
      <c r="J79" s="9">
        <f t="shared" si="65"/>
        <v>0.22410311324391324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0.31624111470740746</v>
      </c>
      <c r="P79" s="9">
        <f t="shared" si="68"/>
        <v>7.0870618341655492E-2</v>
      </c>
      <c r="Q79" s="12">
        <f t="shared" si="69"/>
        <v>1.2756711301497988E-2</v>
      </c>
      <c r="R79" s="9">
        <f t="shared" si="70"/>
        <v>1.9710000000000002E-2</v>
      </c>
      <c r="S79" s="13">
        <f t="shared" si="71"/>
        <v>0.64722025882790402</v>
      </c>
      <c r="T79" s="2">
        <f t="shared" si="72"/>
        <v>0.01</v>
      </c>
      <c r="U79" s="14">
        <f t="shared" si="73"/>
        <v>6.4722025882790399E-3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2.8072202588279041E-2</v>
      </c>
      <c r="AR79" s="9">
        <f t="shared" si="77"/>
        <v>10.950000000000001</v>
      </c>
      <c r="AS79" s="1">
        <f t="shared" si="78"/>
        <v>0.18</v>
      </c>
      <c r="AT79" s="1">
        <f t="shared" si="79"/>
        <v>132900</v>
      </c>
      <c r="AU79" s="1">
        <f t="shared" si="80"/>
        <v>49267769.092192858</v>
      </c>
    </row>
    <row r="80" spans="1:48" x14ac:dyDescent="0.15">
      <c r="C80" s="7">
        <v>7</v>
      </c>
      <c r="D80" s="7">
        <f t="shared" si="81"/>
        <v>20.257533477871501</v>
      </c>
      <c r="E80" s="10">
        <f t="shared" si="82"/>
        <v>21.082265379095102</v>
      </c>
      <c r="F80" s="7" t="s">
        <v>83</v>
      </c>
      <c r="G80" s="1">
        <v>8</v>
      </c>
      <c r="H80" s="9">
        <f t="shared" si="63"/>
        <v>20.257533477871501</v>
      </c>
      <c r="I80" s="9">
        <f t="shared" si="64"/>
        <v>293.40753347787148</v>
      </c>
      <c r="J80" s="9">
        <f t="shared" si="65"/>
        <v>0.20419762438445258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0.35487049636575202</v>
      </c>
      <c r="P80" s="9">
        <f t="shared" si="68"/>
        <v>7.2463712322018078E-2</v>
      </c>
      <c r="Q80" s="12">
        <f t="shared" si="69"/>
        <v>1.3043468217963254E-2</v>
      </c>
      <c r="R80" s="9">
        <f t="shared" si="70"/>
        <v>1.9710000000000002E-2</v>
      </c>
      <c r="S80" s="13">
        <f t="shared" si="71"/>
        <v>0.66176906230153487</v>
      </c>
      <c r="T80" s="2">
        <f t="shared" si="72"/>
        <v>0.01</v>
      </c>
      <c r="U80" s="14">
        <f t="shared" si="73"/>
        <v>6.6176906230153492E-3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2.8217690623015351E-2</v>
      </c>
      <c r="AR80" s="9">
        <f t="shared" si="77"/>
        <v>10.950000000000001</v>
      </c>
      <c r="AS80" s="1">
        <f t="shared" si="78"/>
        <v>0.18</v>
      </c>
      <c r="AT80" s="1">
        <f t="shared" si="79"/>
        <v>132900</v>
      </c>
      <c r="AU80" s="1">
        <f t="shared" si="80"/>
        <v>49523106.053321026</v>
      </c>
    </row>
    <row r="81" spans="1:48" x14ac:dyDescent="0.15">
      <c r="C81" s="7">
        <v>8</v>
      </c>
      <c r="D81" s="7">
        <f t="shared" si="81"/>
        <v>21.935791570751299</v>
      </c>
      <c r="E81" s="10">
        <f t="shared" si="82"/>
        <v>20.257533477871501</v>
      </c>
      <c r="F81" s="7" t="s">
        <v>83</v>
      </c>
      <c r="G81" s="1">
        <v>9</v>
      </c>
      <c r="H81" s="9">
        <f t="shared" si="63"/>
        <v>21.935791570751299</v>
      </c>
      <c r="I81" s="9">
        <f t="shared" si="64"/>
        <v>295.08579157075127</v>
      </c>
      <c r="J81" s="9">
        <f t="shared" si="65"/>
        <v>0.24661400036573913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0.39190678404373391</v>
      </c>
      <c r="P81" s="9">
        <f t="shared" si="68"/>
        <v>9.6649699783497037E-2</v>
      </c>
      <c r="Q81" s="12">
        <f t="shared" si="69"/>
        <v>1.7396945961029465E-2</v>
      </c>
      <c r="R81" s="9">
        <f t="shared" si="70"/>
        <v>1.9710000000000002E-2</v>
      </c>
      <c r="S81" s="13">
        <f t="shared" si="71"/>
        <v>0.8826456601232604</v>
      </c>
      <c r="T81" s="2">
        <f t="shared" si="72"/>
        <v>0.01</v>
      </c>
      <c r="U81" s="14">
        <f t="shared" si="73"/>
        <v>8.8264566012326035E-3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3.0426456601232603E-2</v>
      </c>
      <c r="AR81" s="9">
        <f t="shared" si="77"/>
        <v>10.950000000000001</v>
      </c>
      <c r="AS81" s="1">
        <f t="shared" si="78"/>
        <v>0.18</v>
      </c>
      <c r="AT81" s="1">
        <f t="shared" si="79"/>
        <v>132900</v>
      </c>
      <c r="AU81" s="1">
        <f t="shared" si="80"/>
        <v>53399573.24007947</v>
      </c>
    </row>
    <row r="82" spans="1:48" x14ac:dyDescent="0.15">
      <c r="C82" s="7">
        <v>9</v>
      </c>
      <c r="D82" s="7">
        <f t="shared" si="81"/>
        <v>16.8153688636976</v>
      </c>
      <c r="E82" s="10">
        <f t="shared" si="82"/>
        <v>21.935791570751299</v>
      </c>
      <c r="F82" s="7" t="s">
        <v>83</v>
      </c>
      <c r="G82" s="1">
        <v>10</v>
      </c>
      <c r="H82" s="9">
        <f t="shared" si="63"/>
        <v>16.8153688636976</v>
      </c>
      <c r="I82" s="9">
        <f t="shared" si="64"/>
        <v>289.96536886369756</v>
      </c>
      <c r="J82" s="9">
        <f t="shared" si="65"/>
        <v>0.13770976775923477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0.40475708426023693</v>
      </c>
      <c r="P82" s="9">
        <f t="shared" si="68"/>
        <v>5.5739004072382248E-2</v>
      </c>
      <c r="Q82" s="12">
        <f t="shared" si="69"/>
        <v>1.0033020733028804E-2</v>
      </c>
      <c r="R82" s="9">
        <f t="shared" si="70"/>
        <v>1.9710000000000002E-2</v>
      </c>
      <c r="S82" s="13">
        <f t="shared" si="71"/>
        <v>0.50903200066102505</v>
      </c>
      <c r="T82" s="2">
        <f t="shared" si="72"/>
        <v>0.01</v>
      </c>
      <c r="U82" s="14">
        <f t="shared" si="73"/>
        <v>5.0903200066102503E-3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2.6690320006610251E-2</v>
      </c>
      <c r="AR82" s="9">
        <f t="shared" si="77"/>
        <v>10.950000000000001</v>
      </c>
      <c r="AS82" s="1">
        <f t="shared" si="78"/>
        <v>0.18</v>
      </c>
      <c r="AT82" s="1">
        <f t="shared" si="79"/>
        <v>132900</v>
      </c>
      <c r="AU82" s="1">
        <f t="shared" si="80"/>
        <v>46842513.299310841</v>
      </c>
    </row>
    <row r="83" spans="1:48" x14ac:dyDescent="0.15">
      <c r="C83" s="7">
        <v>10</v>
      </c>
      <c r="D83" s="7">
        <f t="shared" si="81"/>
        <v>11.7449478268553</v>
      </c>
      <c r="E83" s="10">
        <f t="shared" si="82"/>
        <v>16.8153688636976</v>
      </c>
      <c r="F83" s="7" t="s">
        <v>83</v>
      </c>
      <c r="G83" s="1">
        <v>11</v>
      </c>
      <c r="H83" s="9">
        <f t="shared" si="63"/>
        <v>11.7449478268553</v>
      </c>
      <c r="I83" s="9">
        <f t="shared" si="64"/>
        <v>284.89494782685529</v>
      </c>
      <c r="J83" s="9">
        <f t="shared" si="65"/>
        <v>7.5756415198769994E-2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0.33156717617846199</v>
      </c>
      <c r="O83" s="9">
        <f t="shared" si="83"/>
        <v>0.12695090400939274</v>
      </c>
      <c r="P83" s="9">
        <f t="shared" si="68"/>
        <v>9.6173453939947511E-3</v>
      </c>
      <c r="Q83" s="12">
        <f t="shared" si="69"/>
        <v>1.731122170919055E-3</v>
      </c>
      <c r="R83" s="9">
        <f t="shared" si="70"/>
        <v>1.9710000000000002E-2</v>
      </c>
      <c r="S83" s="13">
        <f t="shared" si="71"/>
        <v>8.7829638301321913E-2</v>
      </c>
      <c r="T83" s="2">
        <f t="shared" si="72"/>
        <v>0.01</v>
      </c>
      <c r="U83" s="14">
        <f t="shared" si="73"/>
        <v>8.782963830132191E-4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1.3478296383013219E-2</v>
      </c>
      <c r="AR83" s="9">
        <f t="shared" si="77"/>
        <v>10.950000000000001</v>
      </c>
      <c r="AS83" s="1">
        <f t="shared" si="78"/>
        <v>0.18</v>
      </c>
      <c r="AT83" s="1">
        <f t="shared" si="79"/>
        <v>132900</v>
      </c>
      <c r="AU83" s="1">
        <f t="shared" si="80"/>
        <v>23654915.992651459</v>
      </c>
    </row>
    <row r="84" spans="1:48" x14ac:dyDescent="0.15">
      <c r="C84" s="7">
        <v>11</v>
      </c>
      <c r="D84" s="7">
        <f t="shared" si="81"/>
        <v>8.8773049487256799</v>
      </c>
      <c r="E84" s="10">
        <f t="shared" si="82"/>
        <v>11.7449478268553</v>
      </c>
      <c r="F84" s="7" t="s">
        <v>85</v>
      </c>
      <c r="G84" s="1">
        <v>12</v>
      </c>
      <c r="H84" s="9">
        <f t="shared" si="63"/>
        <v>8.8773049487256799</v>
      </c>
      <c r="I84" s="9">
        <f t="shared" si="64"/>
        <v>282.02730494872566</v>
      </c>
      <c r="J84" s="9">
        <f t="shared" si="65"/>
        <v>5.3517838886618256E-2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0.226833558615398</v>
      </c>
      <c r="P84" s="9">
        <f t="shared" si="68"/>
        <v>1.2139641844057148E-2</v>
      </c>
      <c r="Q84" s="12">
        <f t="shared" si="69"/>
        <v>2.1851355319302867E-3</v>
      </c>
      <c r="R84" s="9">
        <f t="shared" si="70"/>
        <v>1.9710000000000002E-2</v>
      </c>
      <c r="S84" s="13">
        <f t="shared" si="71"/>
        <v>0.11086430907814745</v>
      </c>
      <c r="T84" s="2">
        <f t="shared" si="72"/>
        <v>0.01</v>
      </c>
      <c r="U84" s="14">
        <f t="shared" si="73"/>
        <v>1.1086430907814747E-3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1.3708643090781476E-2</v>
      </c>
      <c r="AR84" s="9">
        <f t="shared" si="77"/>
        <v>10.950000000000001</v>
      </c>
      <c r="AS84" s="1">
        <f t="shared" si="78"/>
        <v>0.18</v>
      </c>
      <c r="AT84" s="1">
        <f t="shared" si="79"/>
        <v>132900</v>
      </c>
      <c r="AU84" s="1">
        <f t="shared" si="80"/>
        <v>24059183.10969669</v>
      </c>
      <c r="AV84" s="1">
        <f>SUM(AU73:AU84)</f>
        <v>389553836.88643467</v>
      </c>
    </row>
    <row r="85" spans="1:48" x14ac:dyDescent="0.15">
      <c r="C85" s="7">
        <v>12</v>
      </c>
      <c r="D85" s="7">
        <f t="shared" si="81"/>
        <v>2.4409503986137899</v>
      </c>
      <c r="E85" s="10">
        <f t="shared" si="82"/>
        <v>8.8773049487256799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1.7134814118387101</v>
      </c>
      <c r="E89" s="7"/>
      <c r="F89" s="7"/>
      <c r="G89" s="1">
        <v>1</v>
      </c>
      <c r="H89" s="9">
        <f t="shared" ref="H89:H100" si="84">E90</f>
        <v>1.7134814118387101</v>
      </c>
      <c r="I89" s="9">
        <f t="shared" ref="I89:I100" si="85">H89+273.15</f>
        <v>274.86348141183868</v>
      </c>
      <c r="J89" s="9">
        <f t="shared" ref="J89:J100" si="86">EXP(($C$15*(I89-$C$13))/($C$16*I89*$C$13))</f>
        <v>2.1762790670240183E-2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0.11545758927305849</v>
      </c>
      <c r="Q89" s="12">
        <f t="shared" ref="Q89:Q100" si="90">P89*$B$91</f>
        <v>5.1955915172876323E-2</v>
      </c>
      <c r="R89" s="9">
        <f t="shared" ref="R89:R100" si="91">L89*$B$91</f>
        <v>2.3873737500000001</v>
      </c>
      <c r="S89" s="13">
        <f t="shared" ref="S89:S100" si="92">Q89/R89</f>
        <v>2.1762790670240183E-2</v>
      </c>
      <c r="T89" s="2">
        <f t="shared" ref="T89:T100" si="93">$B$90/100</f>
        <v>0.51</v>
      </c>
      <c r="U89" s="14">
        <f t="shared" ref="U89:U100" si="94">S89*T89</f>
        <v>1.1099023241822494E-2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3.3683355507409481E-2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319508.33333333331</v>
      </c>
      <c r="AN89" s="1">
        <f t="shared" ref="AN89:AN100" si="99">AM89*10000*AK89*AJ89</f>
        <v>1119528781.8611231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-2.0745742812663899</v>
      </c>
      <c r="E90" s="10">
        <f t="shared" ref="E90:E101" si="101">D89</f>
        <v>1.7134814118387101</v>
      </c>
      <c r="F90" s="7" t="s">
        <v>83</v>
      </c>
      <c r="G90" s="1">
        <v>2</v>
      </c>
      <c r="H90" s="9">
        <f t="shared" si="84"/>
        <v>-2.0745742812663899</v>
      </c>
      <c r="I90" s="9">
        <f t="shared" si="85"/>
        <v>271.07542571873358</v>
      </c>
      <c r="J90" s="9">
        <f t="shared" si="86"/>
        <v>1.3265665732763263E-2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10.495092410726942</v>
      </c>
      <c r="P90" s="9">
        <f t="shared" si="89"/>
        <v>0.13922438775516419</v>
      </c>
      <c r="Q90" s="12">
        <f t="shared" si="90"/>
        <v>6.2650974489823888E-2</v>
      </c>
      <c r="R90" s="9">
        <f t="shared" si="91"/>
        <v>2.3873737500000001</v>
      </c>
      <c r="S90" s="13">
        <f t="shared" si="92"/>
        <v>2.6242633559083024E-2</v>
      </c>
      <c r="T90" s="2">
        <f t="shared" si="93"/>
        <v>0.51</v>
      </c>
      <c r="U90" s="14">
        <f t="shared" si="94"/>
        <v>1.3383743115132343E-2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3.4372198549212404E-2</v>
      </c>
      <c r="AK90" s="9">
        <f t="shared" si="96"/>
        <v>10.4025</v>
      </c>
      <c r="AL90" s="1">
        <f t="shared" si="97"/>
        <v>0.45</v>
      </c>
      <c r="AM90" s="17">
        <f t="shared" si="98"/>
        <v>319508.33333333331</v>
      </c>
      <c r="AN90" s="1">
        <f t="shared" si="99"/>
        <v>1142423757.7287588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1.8425230187572099</v>
      </c>
      <c r="E91" s="10">
        <f t="shared" si="101"/>
        <v>-2.0745742812663899</v>
      </c>
      <c r="F91" s="7" t="s">
        <v>83</v>
      </c>
      <c r="G91" s="1">
        <v>3</v>
      </c>
      <c r="H91" s="9">
        <f t="shared" si="84"/>
        <v>1.8425230187572099</v>
      </c>
      <c r="I91" s="9">
        <f t="shared" si="85"/>
        <v>274.9925230187572</v>
      </c>
      <c r="J91" s="9">
        <f t="shared" si="86"/>
        <v>2.2127575531851278E-2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15.661143022971778</v>
      </c>
      <c r="P91" s="9">
        <f t="shared" si="89"/>
        <v>0.34654312515593366</v>
      </c>
      <c r="Q91" s="12">
        <f t="shared" si="90"/>
        <v>0.15594440632017015</v>
      </c>
      <c r="R91" s="9">
        <f t="shared" si="91"/>
        <v>2.3873737500000001</v>
      </c>
      <c r="S91" s="13">
        <f t="shared" si="92"/>
        <v>6.5320482944980926E-2</v>
      </c>
      <c r="T91" s="2">
        <f t="shared" si="93"/>
        <v>0.51</v>
      </c>
      <c r="U91" s="14">
        <f t="shared" si="94"/>
        <v>3.3313446301940275E-2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4.0381004060034996E-2</v>
      </c>
      <c r="AK91" s="9">
        <f t="shared" si="96"/>
        <v>10.4025</v>
      </c>
      <c r="AL91" s="1">
        <f t="shared" si="97"/>
        <v>0.45</v>
      </c>
      <c r="AM91" s="17">
        <f t="shared" si="98"/>
        <v>319508.33333333331</v>
      </c>
      <c r="AN91" s="1">
        <f t="shared" si="99"/>
        <v>1342137551.4596667</v>
      </c>
    </row>
    <row r="92" spans="1:48" x14ac:dyDescent="0.15">
      <c r="C92" s="7">
        <v>3</v>
      </c>
      <c r="D92" s="7">
        <f t="shared" si="100"/>
        <v>7.02865959412987</v>
      </c>
      <c r="E92" s="10">
        <f t="shared" si="101"/>
        <v>1.8425230187572099</v>
      </c>
      <c r="F92" s="7" t="s">
        <v>83</v>
      </c>
      <c r="G92" s="1">
        <v>4</v>
      </c>
      <c r="H92" s="9">
        <f t="shared" si="84"/>
        <v>7.02865959412987</v>
      </c>
      <c r="I92" s="9">
        <f t="shared" si="85"/>
        <v>280.17865959412984</v>
      </c>
      <c r="J92" s="9">
        <f t="shared" si="86"/>
        <v>4.2615608182751619E-2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20.619874897815848</v>
      </c>
      <c r="P92" s="9">
        <f t="shared" si="89"/>
        <v>0.87872850942267577</v>
      </c>
      <c r="Q92" s="12">
        <f t="shared" si="90"/>
        <v>0.39542782924020409</v>
      </c>
      <c r="R92" s="9">
        <f t="shared" si="91"/>
        <v>2.3873737500000001</v>
      </c>
      <c r="S92" s="13">
        <f t="shared" si="92"/>
        <v>0.16563298027391149</v>
      </c>
      <c r="T92" s="2">
        <f t="shared" si="93"/>
        <v>0.51</v>
      </c>
      <c r="U92" s="14">
        <f t="shared" si="94"/>
        <v>8.4472819939694868E-2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5.5805555211818E-2</v>
      </c>
      <c r="AK92" s="9">
        <f t="shared" si="96"/>
        <v>10.4025</v>
      </c>
      <c r="AL92" s="1">
        <f t="shared" si="97"/>
        <v>0.45</v>
      </c>
      <c r="AM92" s="17">
        <f t="shared" si="98"/>
        <v>319508.33333333331</v>
      </c>
      <c r="AN92" s="1">
        <f t="shared" si="99"/>
        <v>1854801111.891217</v>
      </c>
    </row>
    <row r="93" spans="1:48" x14ac:dyDescent="0.15">
      <c r="C93" s="7">
        <v>4</v>
      </c>
      <c r="D93" s="7">
        <f t="shared" si="100"/>
        <v>10.346552097429001</v>
      </c>
      <c r="E93" s="10">
        <f t="shared" si="101"/>
        <v>7.02865959412987</v>
      </c>
      <c r="F93" s="7" t="s">
        <v>83</v>
      </c>
      <c r="G93" s="1">
        <v>5</v>
      </c>
      <c r="H93" s="9">
        <f t="shared" si="84"/>
        <v>10.346552097429001</v>
      </c>
      <c r="I93" s="9">
        <f t="shared" si="85"/>
        <v>283.496552097429</v>
      </c>
      <c r="J93" s="9">
        <f t="shared" si="86"/>
        <v>6.4003662351389073E-2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18.754089068973514</v>
      </c>
      <c r="O93" s="9">
        <f t="shared" si="102"/>
        <v>6.2923323194196605</v>
      </c>
      <c r="P93" s="9">
        <f t="shared" si="89"/>
        <v>0.40273231317486879</v>
      </c>
      <c r="Q93" s="12">
        <f t="shared" si="90"/>
        <v>0.18122954092869095</v>
      </c>
      <c r="R93" s="9">
        <f t="shared" si="91"/>
        <v>2.3873737500000001</v>
      </c>
      <c r="S93" s="13">
        <f t="shared" si="92"/>
        <v>7.5911675299559167E-2</v>
      </c>
      <c r="T93" s="2">
        <f t="shared" si="93"/>
        <v>0.51</v>
      </c>
      <c r="U93" s="14">
        <f t="shared" si="94"/>
        <v>3.8714954402775177E-2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3.4583558752436717E-2</v>
      </c>
      <c r="AK93" s="9">
        <f t="shared" si="96"/>
        <v>10.4025</v>
      </c>
      <c r="AL93" s="1">
        <f t="shared" si="97"/>
        <v>0.45</v>
      </c>
      <c r="AM93" s="17">
        <f t="shared" si="98"/>
        <v>319508.33333333331</v>
      </c>
      <c r="AN93" s="1">
        <f t="shared" si="99"/>
        <v>1149448706.0239956</v>
      </c>
    </row>
    <row r="94" spans="1:48" x14ac:dyDescent="0.15">
      <c r="C94" s="7">
        <v>5</v>
      </c>
      <c r="D94" s="7">
        <f t="shared" si="100"/>
        <v>14.5126080385234</v>
      </c>
      <c r="E94" s="10">
        <f t="shared" si="101"/>
        <v>10.346552097429001</v>
      </c>
      <c r="F94" s="7" t="s">
        <v>85</v>
      </c>
      <c r="G94" s="1">
        <v>6</v>
      </c>
      <c r="H94" s="9">
        <f t="shared" si="84"/>
        <v>14.5126080385234</v>
      </c>
      <c r="I94" s="9">
        <f t="shared" si="85"/>
        <v>287.66260803852339</v>
      </c>
      <c r="J94" s="9">
        <f t="shared" si="86"/>
        <v>0.10525066139761546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11.194875006244791</v>
      </c>
      <c r="P94" s="9">
        <f t="shared" si="89"/>
        <v>1.1782679986708988</v>
      </c>
      <c r="Q94" s="12">
        <f t="shared" si="90"/>
        <v>0.53022059940190447</v>
      </c>
      <c r="R94" s="9">
        <f t="shared" si="91"/>
        <v>2.3873737500000001</v>
      </c>
      <c r="S94" s="13">
        <f t="shared" si="92"/>
        <v>0.22209367067134103</v>
      </c>
      <c r="T94" s="2">
        <f t="shared" si="93"/>
        <v>0.51</v>
      </c>
      <c r="U94" s="14">
        <f t="shared" si="94"/>
        <v>0.11326777204238393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6.0279233270778762E-2</v>
      </c>
      <c r="AK94" s="9">
        <f t="shared" si="96"/>
        <v>10.4025</v>
      </c>
      <c r="AL94" s="1">
        <f t="shared" si="97"/>
        <v>0.45</v>
      </c>
      <c r="AM94" s="17">
        <f t="shared" si="98"/>
        <v>319508.33333333331</v>
      </c>
      <c r="AN94" s="1">
        <f t="shared" si="99"/>
        <v>2003492098.0575285</v>
      </c>
    </row>
    <row r="95" spans="1:48" x14ac:dyDescent="0.15">
      <c r="C95" s="7">
        <v>6</v>
      </c>
      <c r="D95" s="7">
        <f t="shared" si="100"/>
        <v>21.082265379095102</v>
      </c>
      <c r="E95" s="10">
        <f t="shared" si="101"/>
        <v>14.5126080385234</v>
      </c>
      <c r="F95" s="7" t="s">
        <v>83</v>
      </c>
      <c r="G95" s="1">
        <v>7</v>
      </c>
      <c r="H95" s="9">
        <f t="shared" si="84"/>
        <v>21.082265379095102</v>
      </c>
      <c r="I95" s="9">
        <f t="shared" si="85"/>
        <v>294.23226537909505</v>
      </c>
      <c r="J95" s="9">
        <f t="shared" si="86"/>
        <v>0.22410311324391324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15.321882007573892</v>
      </c>
      <c r="P95" s="9">
        <f t="shared" si="89"/>
        <v>3.4336814586532087</v>
      </c>
      <c r="Q95" s="12">
        <f t="shared" si="90"/>
        <v>1.5451566563939441</v>
      </c>
      <c r="R95" s="9">
        <f t="shared" si="91"/>
        <v>2.3873737500000001</v>
      </c>
      <c r="S95" s="13">
        <f t="shared" si="92"/>
        <v>0.64722025882790413</v>
      </c>
      <c r="T95" s="2">
        <f t="shared" si="93"/>
        <v>0.51</v>
      </c>
      <c r="U95" s="14">
        <f t="shared" si="94"/>
        <v>0.33008233200223114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0.14597482309867271</v>
      </c>
      <c r="AK95" s="9">
        <f t="shared" si="96"/>
        <v>10.4025</v>
      </c>
      <c r="AL95" s="1">
        <f t="shared" si="97"/>
        <v>0.45</v>
      </c>
      <c r="AM95" s="17">
        <f t="shared" si="98"/>
        <v>319508.33333333331</v>
      </c>
      <c r="AN95" s="1">
        <f t="shared" si="99"/>
        <v>4851743937.7469702</v>
      </c>
    </row>
    <row r="96" spans="1:48" x14ac:dyDescent="0.15">
      <c r="C96" s="7">
        <v>7</v>
      </c>
      <c r="D96" s="7">
        <f t="shared" si="100"/>
        <v>20.257533477871501</v>
      </c>
      <c r="E96" s="10">
        <f t="shared" si="101"/>
        <v>21.082265379095102</v>
      </c>
      <c r="F96" s="7" t="s">
        <v>83</v>
      </c>
      <c r="G96" s="1">
        <v>8</v>
      </c>
      <c r="H96" s="9">
        <f t="shared" si="84"/>
        <v>20.257533477871501</v>
      </c>
      <c r="I96" s="9">
        <f t="shared" si="85"/>
        <v>293.40753347787148</v>
      </c>
      <c r="J96" s="9">
        <f t="shared" si="86"/>
        <v>0.20419762438445258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17.193475548920684</v>
      </c>
      <c r="P96" s="9">
        <f t="shared" si="89"/>
        <v>3.5108668620017753</v>
      </c>
      <c r="Q96" s="12">
        <f t="shared" si="90"/>
        <v>1.5798900879007989</v>
      </c>
      <c r="R96" s="9">
        <f t="shared" si="91"/>
        <v>2.3873737500000001</v>
      </c>
      <c r="S96" s="13">
        <f t="shared" si="92"/>
        <v>0.66176906230153487</v>
      </c>
      <c r="T96" s="2">
        <f t="shared" si="93"/>
        <v>0.51</v>
      </c>
      <c r="U96" s="14">
        <f t="shared" si="94"/>
        <v>0.33750222177378281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0.14821191986479551</v>
      </c>
      <c r="AK96" s="9">
        <f t="shared" si="96"/>
        <v>10.4025</v>
      </c>
      <c r="AL96" s="1">
        <f t="shared" si="97"/>
        <v>0.45</v>
      </c>
      <c r="AM96" s="17">
        <f t="shared" si="98"/>
        <v>319508.33333333331</v>
      </c>
      <c r="AN96" s="1">
        <f t="shared" si="99"/>
        <v>4926097997.1853771</v>
      </c>
    </row>
    <row r="97" spans="1:50" x14ac:dyDescent="0.15">
      <c r="C97" s="7">
        <v>8</v>
      </c>
      <c r="D97" s="7">
        <f t="shared" si="100"/>
        <v>21.935791570751299</v>
      </c>
      <c r="E97" s="10">
        <f t="shared" si="101"/>
        <v>20.257533477871501</v>
      </c>
      <c r="F97" s="7" t="s">
        <v>83</v>
      </c>
      <c r="G97" s="1">
        <v>9</v>
      </c>
      <c r="H97" s="9">
        <f t="shared" si="84"/>
        <v>21.935791570751299</v>
      </c>
      <c r="I97" s="9">
        <f t="shared" si="85"/>
        <v>295.08579157075127</v>
      </c>
      <c r="J97" s="9">
        <f t="shared" si="86"/>
        <v>0.24661400036573913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18.987883686918906</v>
      </c>
      <c r="P97" s="9">
        <f t="shared" si="89"/>
        <v>4.6826779545104316</v>
      </c>
      <c r="Q97" s="12">
        <f t="shared" si="90"/>
        <v>2.1072050795296944</v>
      </c>
      <c r="R97" s="9">
        <f t="shared" si="91"/>
        <v>2.3873737500000001</v>
      </c>
      <c r="S97" s="13">
        <f t="shared" si="92"/>
        <v>0.88264566012326073</v>
      </c>
      <c r="T97" s="2">
        <f t="shared" si="93"/>
        <v>0.51</v>
      </c>
      <c r="U97" s="14">
        <f t="shared" si="94"/>
        <v>0.45014928666286297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0.18217500992885322</v>
      </c>
      <c r="AK97" s="9">
        <f t="shared" si="96"/>
        <v>10.4025</v>
      </c>
      <c r="AL97" s="1">
        <f t="shared" si="97"/>
        <v>0.45</v>
      </c>
      <c r="AM97" s="17">
        <f t="shared" si="98"/>
        <v>319508.33333333331</v>
      </c>
      <c r="AN97" s="1">
        <f t="shared" si="99"/>
        <v>6054924275.7694731</v>
      </c>
    </row>
    <row r="98" spans="1:50" x14ac:dyDescent="0.15">
      <c r="C98" s="7">
        <v>9</v>
      </c>
      <c r="D98" s="7">
        <f t="shared" si="100"/>
        <v>16.8153688636976</v>
      </c>
      <c r="E98" s="10">
        <f t="shared" si="101"/>
        <v>21.935791570751299</v>
      </c>
      <c r="F98" s="7" t="s">
        <v>83</v>
      </c>
      <c r="G98" s="1">
        <v>10</v>
      </c>
      <c r="H98" s="9">
        <f t="shared" si="84"/>
        <v>16.8153688636976</v>
      </c>
      <c r="I98" s="9">
        <f t="shared" si="85"/>
        <v>289.96536886369756</v>
      </c>
      <c r="J98" s="9">
        <f t="shared" si="86"/>
        <v>0.13770976775923477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19.610480732408476</v>
      </c>
      <c r="P98" s="9">
        <f t="shared" si="89"/>
        <v>2.7005547473069194</v>
      </c>
      <c r="Q98" s="12">
        <f t="shared" si="90"/>
        <v>1.2152496362881138</v>
      </c>
      <c r="R98" s="9">
        <f t="shared" si="91"/>
        <v>2.3873737500000001</v>
      </c>
      <c r="S98" s="13">
        <f t="shared" si="92"/>
        <v>0.50903200066102505</v>
      </c>
      <c r="T98" s="2">
        <f t="shared" si="93"/>
        <v>0.51</v>
      </c>
      <c r="U98" s="14">
        <f t="shared" si="94"/>
        <v>0.25960632033712278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0.12152030558164252</v>
      </c>
      <c r="AK98" s="9">
        <f t="shared" si="96"/>
        <v>10.4025</v>
      </c>
      <c r="AL98" s="1">
        <f t="shared" si="97"/>
        <v>0.45</v>
      </c>
      <c r="AM98" s="17">
        <f t="shared" si="98"/>
        <v>319508.33333333331</v>
      </c>
      <c r="AN98" s="1">
        <f t="shared" si="99"/>
        <v>4038952700.2225518</v>
      </c>
    </row>
    <row r="99" spans="1:50" x14ac:dyDescent="0.15">
      <c r="C99" s="7">
        <v>10</v>
      </c>
      <c r="D99" s="7">
        <f t="shared" si="100"/>
        <v>11.7449478268553</v>
      </c>
      <c r="E99" s="10">
        <f t="shared" si="101"/>
        <v>16.8153688636976</v>
      </c>
      <c r="F99" s="7" t="s">
        <v>83</v>
      </c>
      <c r="G99" s="1">
        <v>11</v>
      </c>
      <c r="H99" s="9">
        <f t="shared" si="84"/>
        <v>11.7449478268553</v>
      </c>
      <c r="I99" s="9">
        <f t="shared" si="85"/>
        <v>284.89494782685529</v>
      </c>
      <c r="J99" s="9">
        <f t="shared" si="86"/>
        <v>7.5756415198769994E-2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16.064429685846477</v>
      </c>
      <c r="O99" s="9">
        <f t="shared" si="102"/>
        <v>6.15077129925508</v>
      </c>
      <c r="P99" s="9">
        <f t="shared" si="89"/>
        <v>0.4659603843390458</v>
      </c>
      <c r="Q99" s="12">
        <f t="shared" si="90"/>
        <v>0.20968217295257061</v>
      </c>
      <c r="R99" s="9">
        <f t="shared" si="91"/>
        <v>2.3873737500000001</v>
      </c>
      <c r="S99" s="13">
        <f t="shared" si="92"/>
        <v>8.7829638301321941E-2</v>
      </c>
      <c r="T99" s="2">
        <f t="shared" si="93"/>
        <v>0.51</v>
      </c>
      <c r="U99" s="14">
        <f t="shared" si="94"/>
        <v>4.479311553367419E-2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4.3842124333402767E-2</v>
      </c>
      <c r="AK99" s="9">
        <f t="shared" si="96"/>
        <v>10.4025</v>
      </c>
      <c r="AL99" s="1">
        <f t="shared" si="97"/>
        <v>0.45</v>
      </c>
      <c r="AM99" s="17">
        <f t="shared" si="98"/>
        <v>319508.33333333331</v>
      </c>
      <c r="AN99" s="1">
        <f t="shared" si="99"/>
        <v>1457174301.9599516</v>
      </c>
    </row>
    <row r="100" spans="1:50" x14ac:dyDescent="0.15">
      <c r="C100" s="7">
        <v>11</v>
      </c>
      <c r="D100" s="7">
        <f t="shared" si="100"/>
        <v>8.8773049487256799</v>
      </c>
      <c r="E100" s="10">
        <f t="shared" si="101"/>
        <v>11.7449478268553</v>
      </c>
      <c r="F100" s="7" t="s">
        <v>85</v>
      </c>
      <c r="G100" s="1">
        <v>12</v>
      </c>
      <c r="H100" s="9">
        <f t="shared" si="84"/>
        <v>8.8773049487256799</v>
      </c>
      <c r="I100" s="9">
        <f t="shared" si="85"/>
        <v>282.02730494872566</v>
      </c>
      <c r="J100" s="9">
        <f t="shared" si="86"/>
        <v>5.3517838886618256E-2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10.990085914916035</v>
      </c>
      <c r="P100" s="9">
        <f t="shared" si="89"/>
        <v>0.588165647344569</v>
      </c>
      <c r="Q100" s="12">
        <f t="shared" si="90"/>
        <v>0.26467454130505608</v>
      </c>
      <c r="R100" s="9">
        <f t="shared" si="91"/>
        <v>2.3873737500000001</v>
      </c>
      <c r="S100" s="13">
        <f t="shared" si="92"/>
        <v>0.11086430907814751</v>
      </c>
      <c r="T100" s="2">
        <f t="shared" si="93"/>
        <v>0.51</v>
      </c>
      <c r="U100" s="14">
        <f t="shared" si="94"/>
        <v>5.6540797629855234E-2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4.7384050485401355E-2</v>
      </c>
      <c r="AK100" s="9">
        <f t="shared" si="96"/>
        <v>10.4025</v>
      </c>
      <c r="AL100" s="1">
        <f t="shared" si="97"/>
        <v>0.45</v>
      </c>
      <c r="AM100" s="17">
        <f t="shared" si="98"/>
        <v>319508.33333333331</v>
      </c>
      <c r="AN100" s="1">
        <f t="shared" si="99"/>
        <v>1574896785.6809328</v>
      </c>
      <c r="AO100" s="1">
        <f>SUM(AN89:AN100)</f>
        <v>31515622005.587547</v>
      </c>
    </row>
    <row r="101" spans="1:50" x14ac:dyDescent="0.15">
      <c r="C101" s="7">
        <v>12</v>
      </c>
      <c r="D101" s="7">
        <f t="shared" si="100"/>
        <v>2.4409503986137899</v>
      </c>
      <c r="E101" s="10">
        <f t="shared" si="101"/>
        <v>8.8773049487256799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1.7134814118387101</v>
      </c>
      <c r="E105" s="7"/>
      <c r="F105" s="7"/>
      <c r="G105" s="1">
        <v>1</v>
      </c>
      <c r="H105" s="9">
        <f t="shared" ref="H105:H116" si="103">E106</f>
        <v>1.7134814118387101</v>
      </c>
      <c r="I105" s="9">
        <f t="shared" ref="I105:I116" si="104">H105+273.15</f>
        <v>274.86348141183868</v>
      </c>
      <c r="J105" s="9">
        <f t="shared" ref="J105:J116" si="105">EXP(($C$15*(I105-$C$13))/($C$16*I105*$C$13))</f>
        <v>2.1762790670240183E-2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1.4099898981256638E-2</v>
      </c>
      <c r="Q105" s="12">
        <f t="shared" ref="Q105:Q116" si="109">P105*$B$107</f>
        <v>4.2299696943769909E-3</v>
      </c>
      <c r="R105" s="9">
        <f t="shared" ref="R105:R116" si="110">L105*$B$107</f>
        <v>0.19436706250000002</v>
      </c>
      <c r="S105" s="13">
        <f t="shared" ref="S105:S116" si="111">Q105/R105</f>
        <v>2.1762790670240183E-2</v>
      </c>
      <c r="T105" s="2">
        <f t="shared" ref="T105:T116" si="112">$B$106/100</f>
        <v>0.01</v>
      </c>
      <c r="U105" s="14">
        <f t="shared" ref="U105:U116" si="113">S105*T105</f>
        <v>2.1762790670240185E-4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5.7076279067024022E-3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37315.916666666664</v>
      </c>
      <c r="AX105" s="1">
        <f t="shared" ref="AX105:AX116" si="120">AW105*10000*AV105*0.67*AU105*AT105</f>
        <v>27736217.93639886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-2.0745742812663899</v>
      </c>
      <c r="E106" s="10">
        <f t="shared" ref="E106:E117" si="122">D105</f>
        <v>1.7134814118387101</v>
      </c>
      <c r="F106" s="7" t="s">
        <v>83</v>
      </c>
      <c r="G106" s="1">
        <v>2</v>
      </c>
      <c r="H106" s="9">
        <f t="shared" si="103"/>
        <v>-2.0745742812663899</v>
      </c>
      <c r="I106" s="9">
        <f t="shared" si="104"/>
        <v>271.07542571873358</v>
      </c>
      <c r="J106" s="9">
        <f t="shared" si="105"/>
        <v>1.3265665732763263E-2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1.2816805176854102</v>
      </c>
      <c r="P106" s="9">
        <f t="shared" si="108"/>
        <v>1.7002345323809627E-2</v>
      </c>
      <c r="Q106" s="12">
        <f t="shared" si="109"/>
        <v>5.1007035971428879E-3</v>
      </c>
      <c r="R106" s="9">
        <f t="shared" si="110"/>
        <v>0.19436706250000002</v>
      </c>
      <c r="S106" s="13">
        <f t="shared" si="111"/>
        <v>2.6242633559083024E-2</v>
      </c>
      <c r="T106" s="2">
        <f t="shared" si="112"/>
        <v>0.01</v>
      </c>
      <c r="U106" s="14">
        <f t="shared" si="113"/>
        <v>2.6242633559083026E-4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5.75242633559083E-3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37315.916666666664</v>
      </c>
      <c r="AX106" s="1">
        <f t="shared" si="120"/>
        <v>27953915.902553696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1.8425230187572099</v>
      </c>
      <c r="E107" s="10">
        <f t="shared" si="122"/>
        <v>-2.0745742812663899</v>
      </c>
      <c r="F107" s="7" t="s">
        <v>83</v>
      </c>
      <c r="G107" s="1">
        <v>3</v>
      </c>
      <c r="H107" s="9">
        <f t="shared" si="103"/>
        <v>1.8425230187572099</v>
      </c>
      <c r="I107" s="9">
        <f t="shared" si="104"/>
        <v>274.9925230187572</v>
      </c>
      <c r="J107" s="9">
        <f t="shared" si="105"/>
        <v>2.2127575531851278E-2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1.9125683806949341</v>
      </c>
      <c r="P107" s="9">
        <f t="shared" si="108"/>
        <v>4.2320501303657644E-2</v>
      </c>
      <c r="Q107" s="12">
        <f t="shared" si="109"/>
        <v>1.2696150391097293E-2</v>
      </c>
      <c r="R107" s="9">
        <f t="shared" si="110"/>
        <v>0.19436706250000002</v>
      </c>
      <c r="S107" s="13">
        <f t="shared" si="111"/>
        <v>6.5320482944980926E-2</v>
      </c>
      <c r="T107" s="2">
        <f t="shared" si="112"/>
        <v>0.01</v>
      </c>
      <c r="U107" s="14">
        <f t="shared" si="113"/>
        <v>6.5320482944980929E-4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6.1432048294498094E-3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37315.916666666664</v>
      </c>
      <c r="AX107" s="1">
        <f t="shared" si="120"/>
        <v>29852904.00193603</v>
      </c>
    </row>
    <row r="108" spans="1:50" x14ac:dyDescent="0.15">
      <c r="C108" s="7">
        <v>3</v>
      </c>
      <c r="D108" s="7">
        <f t="shared" si="121"/>
        <v>7.02865959412987</v>
      </c>
      <c r="E108" s="10">
        <f t="shared" si="122"/>
        <v>1.8425230187572099</v>
      </c>
      <c r="F108" s="7" t="s">
        <v>83</v>
      </c>
      <c r="G108" s="1">
        <v>4</v>
      </c>
      <c r="H108" s="9">
        <f t="shared" si="103"/>
        <v>7.02865959412987</v>
      </c>
      <c r="I108" s="9">
        <f t="shared" si="104"/>
        <v>280.17865959412984</v>
      </c>
      <c r="J108" s="9">
        <f t="shared" si="105"/>
        <v>4.2615608182751619E-2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2.5181380877246098</v>
      </c>
      <c r="P108" s="9">
        <f t="shared" si="108"/>
        <v>0.10731198609653539</v>
      </c>
      <c r="Q108" s="12">
        <f t="shared" si="109"/>
        <v>3.2193595828960614E-2</v>
      </c>
      <c r="R108" s="9">
        <f t="shared" si="110"/>
        <v>0.19436706250000002</v>
      </c>
      <c r="S108" s="13">
        <f t="shared" si="111"/>
        <v>0.16563298027391143</v>
      </c>
      <c r="T108" s="2">
        <f t="shared" si="112"/>
        <v>0.01</v>
      </c>
      <c r="U108" s="14">
        <f t="shared" si="113"/>
        <v>1.6563298027391143E-3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7.1463298027391146E-3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37315.916666666664</v>
      </c>
      <c r="AX108" s="1">
        <f t="shared" si="120"/>
        <v>34727589.831389688</v>
      </c>
    </row>
    <row r="109" spans="1:50" x14ac:dyDescent="0.15">
      <c r="C109" s="7">
        <v>4</v>
      </c>
      <c r="D109" s="7">
        <f t="shared" si="121"/>
        <v>10.346552097429001</v>
      </c>
      <c r="E109" s="10">
        <f t="shared" si="122"/>
        <v>7.02865959412987</v>
      </c>
      <c r="F109" s="7" t="s">
        <v>83</v>
      </c>
      <c r="G109" s="1">
        <v>5</v>
      </c>
      <c r="H109" s="9">
        <f t="shared" si="103"/>
        <v>10.346552097429001</v>
      </c>
      <c r="I109" s="9">
        <f t="shared" si="104"/>
        <v>283.496552097429</v>
      </c>
      <c r="J109" s="9">
        <f t="shared" si="105"/>
        <v>6.4003662351389073E-2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2.2902847965466706</v>
      </c>
      <c r="O109" s="9">
        <f t="shared" si="123"/>
        <v>0.76843151341473748</v>
      </c>
      <c r="P109" s="9">
        <f t="shared" si="108"/>
        <v>4.918243112476376E-2</v>
      </c>
      <c r="Q109" s="12">
        <f t="shared" si="109"/>
        <v>1.4754729337429127E-2</v>
      </c>
      <c r="R109" s="9">
        <f t="shared" si="110"/>
        <v>0.19436706250000002</v>
      </c>
      <c r="S109" s="13">
        <f t="shared" si="111"/>
        <v>7.5911675299559181E-2</v>
      </c>
      <c r="T109" s="2">
        <f t="shared" si="112"/>
        <v>0.01</v>
      </c>
      <c r="U109" s="14">
        <f t="shared" si="113"/>
        <v>7.5911675299559188E-4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6.249116752995592E-3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37315.916666666664</v>
      </c>
      <c r="AX109" s="1">
        <f t="shared" si="120"/>
        <v>30367582.996703617</v>
      </c>
    </row>
    <row r="110" spans="1:50" x14ac:dyDescent="0.15">
      <c r="C110" s="7">
        <v>5</v>
      </c>
      <c r="D110" s="7">
        <f t="shared" si="121"/>
        <v>14.5126080385234</v>
      </c>
      <c r="E110" s="10">
        <f t="shared" si="122"/>
        <v>10.346552097429001</v>
      </c>
      <c r="F110" s="7" t="s">
        <v>85</v>
      </c>
      <c r="G110" s="1">
        <v>6</v>
      </c>
      <c r="H110" s="9">
        <f t="shared" si="103"/>
        <v>14.5126080385234</v>
      </c>
      <c r="I110" s="9">
        <f t="shared" si="104"/>
        <v>287.66260803852339</v>
      </c>
      <c r="J110" s="9">
        <f t="shared" si="105"/>
        <v>0.10525066139761546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1.3671392906233073</v>
      </c>
      <c r="P110" s="9">
        <f t="shared" si="108"/>
        <v>0.14389231456076992</v>
      </c>
      <c r="Q110" s="12">
        <f t="shared" si="109"/>
        <v>4.3167694368230973E-2</v>
      </c>
      <c r="R110" s="9">
        <f t="shared" si="110"/>
        <v>0.19436706250000002</v>
      </c>
      <c r="S110" s="13">
        <f t="shared" si="111"/>
        <v>0.22209367067134109</v>
      </c>
      <c r="T110" s="2">
        <f t="shared" si="112"/>
        <v>0.01</v>
      </c>
      <c r="U110" s="14">
        <f t="shared" si="113"/>
        <v>2.2209367067134111E-3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7.7109367067134107E-3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37315.916666666664</v>
      </c>
      <c r="AX110" s="1">
        <f t="shared" si="120"/>
        <v>37471297.093497135</v>
      </c>
    </row>
    <row r="111" spans="1:50" x14ac:dyDescent="0.15">
      <c r="C111" s="7">
        <v>6</v>
      </c>
      <c r="D111" s="7">
        <f t="shared" si="121"/>
        <v>21.082265379095102</v>
      </c>
      <c r="E111" s="10">
        <f t="shared" si="122"/>
        <v>14.5126080385234</v>
      </c>
      <c r="F111" s="7" t="s">
        <v>83</v>
      </c>
      <c r="G111" s="1">
        <v>7</v>
      </c>
      <c r="H111" s="9">
        <f t="shared" si="103"/>
        <v>21.082265379095102</v>
      </c>
      <c r="I111" s="9">
        <f t="shared" si="104"/>
        <v>294.23226537909505</v>
      </c>
      <c r="J111" s="9">
        <f t="shared" si="105"/>
        <v>0.22410311324391324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1.8711371843958706</v>
      </c>
      <c r="P111" s="9">
        <f t="shared" si="108"/>
        <v>0.41932766832956475</v>
      </c>
      <c r="Q111" s="12">
        <f t="shared" si="109"/>
        <v>0.12579830049886942</v>
      </c>
      <c r="R111" s="9">
        <f t="shared" si="110"/>
        <v>0.19436706250000002</v>
      </c>
      <c r="S111" s="13">
        <f t="shared" si="111"/>
        <v>0.64722025882790402</v>
      </c>
      <c r="T111" s="2">
        <f t="shared" si="112"/>
        <v>0.01</v>
      </c>
      <c r="U111" s="14">
        <f t="shared" si="113"/>
        <v>6.4722025882790399E-3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1.642220258827904E-2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37315.916666666664</v>
      </c>
      <c r="AX111" s="1">
        <f t="shared" si="120"/>
        <v>79803693.833882272</v>
      </c>
    </row>
    <row r="112" spans="1:50" x14ac:dyDescent="0.15">
      <c r="C112" s="7">
        <v>7</v>
      </c>
      <c r="D112" s="7">
        <f t="shared" si="121"/>
        <v>20.257533477871501</v>
      </c>
      <c r="E112" s="10">
        <f t="shared" si="122"/>
        <v>21.082265379095102</v>
      </c>
      <c r="F112" s="7" t="s">
        <v>83</v>
      </c>
      <c r="G112" s="1">
        <v>8</v>
      </c>
      <c r="H112" s="9">
        <f t="shared" si="103"/>
        <v>20.257533477871501</v>
      </c>
      <c r="I112" s="9">
        <f t="shared" si="104"/>
        <v>293.40753347787148</v>
      </c>
      <c r="J112" s="9">
        <f t="shared" si="105"/>
        <v>0.20419762438445258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2.0996997243996396</v>
      </c>
      <c r="P112" s="9">
        <f t="shared" si="108"/>
        <v>0.42875369564309618</v>
      </c>
      <c r="Q112" s="12">
        <f t="shared" si="109"/>
        <v>0.12862610869292884</v>
      </c>
      <c r="R112" s="9">
        <f t="shared" si="110"/>
        <v>0.19436706250000002</v>
      </c>
      <c r="S112" s="13">
        <f t="shared" si="111"/>
        <v>0.66176906230153487</v>
      </c>
      <c r="T112" s="2">
        <f t="shared" si="112"/>
        <v>0.01</v>
      </c>
      <c r="U112" s="14">
        <f t="shared" si="113"/>
        <v>6.6176906230153492E-3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1.6567690623015351E-2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37315.916666666664</v>
      </c>
      <c r="AX112" s="1">
        <f t="shared" si="120"/>
        <v>80510692.941838503</v>
      </c>
    </row>
    <row r="113" spans="1:53" x14ac:dyDescent="0.15">
      <c r="C113" s="7">
        <v>8</v>
      </c>
      <c r="D113" s="7">
        <f t="shared" si="121"/>
        <v>21.935791570751299</v>
      </c>
      <c r="E113" s="10">
        <f t="shared" si="122"/>
        <v>20.257533477871501</v>
      </c>
      <c r="F113" s="7" t="s">
        <v>83</v>
      </c>
      <c r="G113" s="1">
        <v>9</v>
      </c>
      <c r="H113" s="9">
        <f t="shared" si="103"/>
        <v>21.935791570751299</v>
      </c>
      <c r="I113" s="9">
        <f t="shared" si="104"/>
        <v>295.08579157075127</v>
      </c>
      <c r="J113" s="9">
        <f t="shared" si="105"/>
        <v>0.24661400036573913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2.3188362370898767</v>
      </c>
      <c r="P113" s="9">
        <f t="shared" si="108"/>
        <v>0.571857480621772</v>
      </c>
      <c r="Q113" s="12">
        <f t="shared" si="109"/>
        <v>0.17155724418653159</v>
      </c>
      <c r="R113" s="9">
        <f t="shared" si="110"/>
        <v>0.19436706250000002</v>
      </c>
      <c r="S113" s="13">
        <f t="shared" si="111"/>
        <v>0.88264566012326073</v>
      </c>
      <c r="T113" s="2">
        <f t="shared" si="112"/>
        <v>0.01</v>
      </c>
      <c r="U113" s="14">
        <f t="shared" si="113"/>
        <v>8.826456601232607E-3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1.8776456601232609E-2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37315.916666666664</v>
      </c>
      <c r="AX113" s="1">
        <f t="shared" si="120"/>
        <v>91244191.260885701</v>
      </c>
    </row>
    <row r="114" spans="1:53" x14ac:dyDescent="0.15">
      <c r="C114" s="7">
        <v>9</v>
      </c>
      <c r="D114" s="7">
        <f t="shared" si="121"/>
        <v>16.8153688636976</v>
      </c>
      <c r="E114" s="10">
        <f t="shared" si="122"/>
        <v>21.935791570751299</v>
      </c>
      <c r="F114" s="7" t="s">
        <v>83</v>
      </c>
      <c r="G114" s="1">
        <v>10</v>
      </c>
      <c r="H114" s="9">
        <f t="shared" si="103"/>
        <v>16.8153688636976</v>
      </c>
      <c r="I114" s="9">
        <f t="shared" si="104"/>
        <v>289.96536886369756</v>
      </c>
      <c r="J114" s="9">
        <f t="shared" si="105"/>
        <v>0.13770976775923477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2.3948689648014385</v>
      </c>
      <c r="P114" s="9">
        <f t="shared" si="108"/>
        <v>0.3297968489566051</v>
      </c>
      <c r="Q114" s="12">
        <f t="shared" si="109"/>
        <v>9.8939054686981526E-2</v>
      </c>
      <c r="R114" s="9">
        <f t="shared" si="110"/>
        <v>0.19436706250000002</v>
      </c>
      <c r="S114" s="13">
        <f t="shared" si="111"/>
        <v>0.50903200066102516</v>
      </c>
      <c r="T114" s="2">
        <f t="shared" si="112"/>
        <v>0.01</v>
      </c>
      <c r="U114" s="14">
        <f t="shared" si="113"/>
        <v>5.090320006610252E-3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1.5040320006610253E-2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37315.916666666664</v>
      </c>
      <c r="AX114" s="1">
        <f t="shared" si="120"/>
        <v>73088435.398294598</v>
      </c>
    </row>
    <row r="115" spans="1:53" x14ac:dyDescent="0.15">
      <c r="C115" s="7">
        <v>10</v>
      </c>
      <c r="D115" s="7">
        <f t="shared" si="121"/>
        <v>11.7449478268553</v>
      </c>
      <c r="E115" s="10">
        <f t="shared" si="122"/>
        <v>16.8153688636976</v>
      </c>
      <c r="F115" s="7" t="s">
        <v>83</v>
      </c>
      <c r="G115" s="1">
        <v>11</v>
      </c>
      <c r="H115" s="9">
        <f t="shared" si="103"/>
        <v>11.7449478268553</v>
      </c>
      <c r="I115" s="9">
        <f t="shared" si="104"/>
        <v>284.89494782685529</v>
      </c>
      <c r="J115" s="9">
        <f t="shared" si="105"/>
        <v>7.5756415198769994E-2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1.9618185100525918</v>
      </c>
      <c r="O115" s="9">
        <f t="shared" si="123"/>
        <v>0.75114381412557529</v>
      </c>
      <c r="P115" s="9">
        <f t="shared" si="108"/>
        <v>5.6903962656884799E-2</v>
      </c>
      <c r="Q115" s="12">
        <f t="shared" si="109"/>
        <v>1.7071188797065439E-2</v>
      </c>
      <c r="R115" s="9">
        <f t="shared" si="110"/>
        <v>0.19436706250000002</v>
      </c>
      <c r="S115" s="13">
        <f t="shared" si="111"/>
        <v>8.7829638301321955E-2</v>
      </c>
      <c r="T115" s="2">
        <f t="shared" si="112"/>
        <v>0.01</v>
      </c>
      <c r="U115" s="14">
        <f t="shared" si="113"/>
        <v>8.7829638301321954E-4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6.36829638301322E-3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37315.916666666664</v>
      </c>
      <c r="AX115" s="1">
        <f t="shared" si="120"/>
        <v>30946736.411358871</v>
      </c>
    </row>
    <row r="116" spans="1:53" x14ac:dyDescent="0.15">
      <c r="C116" s="7">
        <v>11</v>
      </c>
      <c r="D116" s="7">
        <f t="shared" si="121"/>
        <v>8.8773049487256799</v>
      </c>
      <c r="E116" s="10">
        <f t="shared" si="122"/>
        <v>11.7449478268553</v>
      </c>
      <c r="F116" s="7" t="s">
        <v>85</v>
      </c>
      <c r="G116" s="1">
        <v>12</v>
      </c>
      <c r="H116" s="9">
        <f t="shared" si="103"/>
        <v>8.8773049487256799</v>
      </c>
      <c r="I116" s="9">
        <f t="shared" si="104"/>
        <v>282.02730494872566</v>
      </c>
      <c r="J116" s="9">
        <f t="shared" si="105"/>
        <v>5.3517838886618256E-2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1.342130059802024</v>
      </c>
      <c r="P116" s="9">
        <f t="shared" si="108"/>
        <v>7.1827900305372047E-2</v>
      </c>
      <c r="Q116" s="12">
        <f t="shared" si="109"/>
        <v>2.1548370091611615E-2</v>
      </c>
      <c r="R116" s="9">
        <f t="shared" si="110"/>
        <v>0.19436706250000002</v>
      </c>
      <c r="S116" s="13">
        <f t="shared" si="111"/>
        <v>0.1108643090781475</v>
      </c>
      <c r="T116" s="2">
        <f t="shared" si="112"/>
        <v>0.01</v>
      </c>
      <c r="U116" s="14">
        <f t="shared" si="113"/>
        <v>1.1086430907814751E-3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6.5986430907814747E-3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37315.916666666664</v>
      </c>
      <c r="AX116" s="1">
        <f t="shared" si="120"/>
        <v>32066106.242754124</v>
      </c>
      <c r="AY116" s="1">
        <f>SUM(AX105:AX116)</f>
        <v>575769363.851493</v>
      </c>
    </row>
    <row r="117" spans="1:53" x14ac:dyDescent="0.15">
      <c r="C117" s="7">
        <v>12</v>
      </c>
      <c r="D117" s="7">
        <f t="shared" si="121"/>
        <v>2.4409503986137899</v>
      </c>
      <c r="E117" s="10">
        <f t="shared" si="122"/>
        <v>8.8773049487256799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1.7134814118387101</v>
      </c>
      <c r="E121" s="7"/>
      <c r="F121" s="7"/>
      <c r="G121" s="1">
        <v>1</v>
      </c>
      <c r="H121" s="9">
        <f t="shared" ref="H121:H132" si="124">E122</f>
        <v>1.7134814118387101</v>
      </c>
      <c r="I121" s="9">
        <f t="shared" ref="I121:I132" si="125">H121+273.15</f>
        <v>274.86348141183868</v>
      </c>
      <c r="J121" s="9">
        <f t="shared" ref="J121:J132" si="126">EXP(($C$15*(I121-$C$13))/($C$16*I121*$C$13))</f>
        <v>2.1762790670240183E-2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6.1958665038173806E-3</v>
      </c>
      <c r="Q121" s="12">
        <f t="shared" ref="Q121:Q132" si="130">P121*$B$123</f>
        <v>2.0446359462597359E-3</v>
      </c>
      <c r="R121" s="9">
        <f t="shared" ref="R121:R132" si="131">L121*$B$123</f>
        <v>9.3951000000000007E-2</v>
      </c>
      <c r="S121" s="13">
        <f t="shared" ref="S121:S132" si="132">Q121/R121</f>
        <v>2.1762790670240187E-2</v>
      </c>
      <c r="T121" s="2">
        <f t="shared" ref="T121:T132" si="133">$B$122/100</f>
        <v>0.01</v>
      </c>
      <c r="U121" s="14">
        <f t="shared" ref="U121:U132" si="134">S121*T121</f>
        <v>2.1762790670240188E-4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5.7076279067024022E-3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-2.0745742812663899</v>
      </c>
      <c r="E122" s="10">
        <f t="shared" ref="E122:E133" si="145">D121</f>
        <v>1.7134814118387101</v>
      </c>
      <c r="F122" s="7" t="s">
        <v>83</v>
      </c>
      <c r="G122" s="1">
        <v>2</v>
      </c>
      <c r="H122" s="9">
        <f t="shared" si="124"/>
        <v>-2.0745742812663899</v>
      </c>
      <c r="I122" s="9">
        <f t="shared" si="125"/>
        <v>271.07542571873358</v>
      </c>
      <c r="J122" s="9">
        <f t="shared" si="126"/>
        <v>1.3265665732763263E-2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0.56320413349618259</v>
      </c>
      <c r="P122" s="9">
        <f t="shared" si="129"/>
        <v>7.4712777742709357E-3</v>
      </c>
      <c r="Q122" s="12">
        <f t="shared" si="130"/>
        <v>2.4655216655094089E-3</v>
      </c>
      <c r="R122" s="9">
        <f t="shared" si="131"/>
        <v>9.3951000000000007E-2</v>
      </c>
      <c r="S122" s="13">
        <f t="shared" si="132"/>
        <v>2.6242633559083017E-2</v>
      </c>
      <c r="T122" s="2">
        <f t="shared" si="133"/>
        <v>0.01</v>
      </c>
      <c r="U122" s="14">
        <f t="shared" si="134"/>
        <v>2.624263355908302E-4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5.75242633559083E-3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1.8425230187572099</v>
      </c>
      <c r="E123" s="10">
        <f t="shared" si="145"/>
        <v>-2.0745742812663899</v>
      </c>
      <c r="F123" s="7" t="s">
        <v>83</v>
      </c>
      <c r="G123" s="1">
        <v>3</v>
      </c>
      <c r="H123" s="9">
        <f t="shared" si="124"/>
        <v>1.8425230187572099</v>
      </c>
      <c r="I123" s="9">
        <f t="shared" si="125"/>
        <v>274.9925230187572</v>
      </c>
      <c r="J123" s="9">
        <f t="shared" si="126"/>
        <v>2.2127575531851278E-2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0.84043285572191162</v>
      </c>
      <c r="P123" s="9">
        <f t="shared" si="129"/>
        <v>1.8596741494436068E-2</v>
      </c>
      <c r="Q123" s="12">
        <f t="shared" si="130"/>
        <v>6.1369246931639032E-3</v>
      </c>
      <c r="R123" s="9">
        <f t="shared" si="131"/>
        <v>9.3951000000000007E-2</v>
      </c>
      <c r="S123" s="13">
        <f t="shared" si="132"/>
        <v>6.5320482944980926E-2</v>
      </c>
      <c r="T123" s="2">
        <f t="shared" si="133"/>
        <v>0.01</v>
      </c>
      <c r="U123" s="14">
        <f t="shared" si="134"/>
        <v>6.5320482944980929E-4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6.1432048294498094E-3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7.02865959412987</v>
      </c>
      <c r="E124" s="10">
        <f t="shared" si="145"/>
        <v>1.8425230187572099</v>
      </c>
      <c r="F124" s="7" t="s">
        <v>83</v>
      </c>
      <c r="G124" s="1">
        <v>4</v>
      </c>
      <c r="H124" s="9">
        <f t="shared" si="124"/>
        <v>7.02865959412987</v>
      </c>
      <c r="I124" s="9">
        <f t="shared" si="125"/>
        <v>280.17865959412984</v>
      </c>
      <c r="J124" s="9">
        <f t="shared" si="126"/>
        <v>4.2615608182751619E-2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1.1065361142274754</v>
      </c>
      <c r="P124" s="9">
        <f t="shared" si="129"/>
        <v>4.715570948398258E-2</v>
      </c>
      <c r="Q124" s="12">
        <f t="shared" si="130"/>
        <v>1.5561384129714253E-2</v>
      </c>
      <c r="R124" s="9">
        <f t="shared" si="131"/>
        <v>9.3951000000000007E-2</v>
      </c>
      <c r="S124" s="13">
        <f t="shared" si="132"/>
        <v>0.16563298027391141</v>
      </c>
      <c r="T124" s="2">
        <f t="shared" si="133"/>
        <v>0.01</v>
      </c>
      <c r="U124" s="14">
        <f t="shared" si="134"/>
        <v>1.6563298027391141E-3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7.1463298027391138E-3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10.346552097429001</v>
      </c>
      <c r="E125" s="10">
        <f t="shared" si="145"/>
        <v>7.02865959412987</v>
      </c>
      <c r="F125" s="7" t="s">
        <v>83</v>
      </c>
      <c r="G125" s="1">
        <v>5</v>
      </c>
      <c r="H125" s="9">
        <f t="shared" si="124"/>
        <v>10.346552097429001</v>
      </c>
      <c r="I125" s="9">
        <f t="shared" si="125"/>
        <v>283.496552097429</v>
      </c>
      <c r="J125" s="9">
        <f t="shared" si="126"/>
        <v>6.4003662351389073E-2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1.0064113845063183</v>
      </c>
      <c r="O125" s="9">
        <f t="shared" si="146"/>
        <v>0.3376690202371746</v>
      </c>
      <c r="P125" s="9">
        <f t="shared" si="129"/>
        <v>2.1612053957784486E-2</v>
      </c>
      <c r="Q125" s="12">
        <f t="shared" si="130"/>
        <v>7.1319778060688812E-3</v>
      </c>
      <c r="R125" s="9">
        <f t="shared" si="131"/>
        <v>9.3951000000000007E-2</v>
      </c>
      <c r="S125" s="13">
        <f t="shared" si="132"/>
        <v>7.5911675299559139E-2</v>
      </c>
      <c r="T125" s="2">
        <f t="shared" si="133"/>
        <v>0.01</v>
      </c>
      <c r="U125" s="14">
        <f t="shared" si="134"/>
        <v>7.5911675299559144E-4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6.2491167529955911E-3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14.5126080385234</v>
      </c>
      <c r="E126" s="10">
        <f t="shared" si="145"/>
        <v>10.346552097429001</v>
      </c>
      <c r="F126" s="7" t="s">
        <v>85</v>
      </c>
      <c r="G126" s="1">
        <v>6</v>
      </c>
      <c r="H126" s="9">
        <f t="shared" si="124"/>
        <v>14.5126080385234</v>
      </c>
      <c r="I126" s="9">
        <f t="shared" si="125"/>
        <v>287.66260803852339</v>
      </c>
      <c r="J126" s="9">
        <f t="shared" si="126"/>
        <v>0.10525066139761546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0.60075696627939001</v>
      </c>
      <c r="P126" s="9">
        <f t="shared" si="129"/>
        <v>6.3230068040130774E-2</v>
      </c>
      <c r="Q126" s="12">
        <f t="shared" si="130"/>
        <v>2.0865922453243157E-2</v>
      </c>
      <c r="R126" s="9">
        <f t="shared" si="131"/>
        <v>9.3951000000000007E-2</v>
      </c>
      <c r="S126" s="13">
        <f t="shared" si="132"/>
        <v>0.22209367067134098</v>
      </c>
      <c r="T126" s="2">
        <f t="shared" si="133"/>
        <v>0.01</v>
      </c>
      <c r="U126" s="14">
        <f t="shared" si="134"/>
        <v>2.2209367067134098E-3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7.7109367067134098E-3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21.082265379095102</v>
      </c>
      <c r="E127" s="10">
        <f t="shared" si="145"/>
        <v>14.5126080385234</v>
      </c>
      <c r="F127" s="7" t="s">
        <v>83</v>
      </c>
      <c r="G127" s="1">
        <v>7</v>
      </c>
      <c r="H127" s="9">
        <f t="shared" si="124"/>
        <v>21.082265379095102</v>
      </c>
      <c r="I127" s="9">
        <f t="shared" si="125"/>
        <v>294.23226537909505</v>
      </c>
      <c r="J127" s="9">
        <f t="shared" si="126"/>
        <v>0.22410311324391324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0.82222689823925932</v>
      </c>
      <c r="P127" s="9">
        <f t="shared" si="129"/>
        <v>0.18426360768830427</v>
      </c>
      <c r="Q127" s="12">
        <f t="shared" si="130"/>
        <v>6.0806990537140414E-2</v>
      </c>
      <c r="R127" s="9">
        <f t="shared" si="131"/>
        <v>9.3951000000000007E-2</v>
      </c>
      <c r="S127" s="13">
        <f t="shared" si="132"/>
        <v>0.64722025882790402</v>
      </c>
      <c r="T127" s="2">
        <f t="shared" si="133"/>
        <v>0.01</v>
      </c>
      <c r="U127" s="14">
        <f t="shared" si="134"/>
        <v>6.4722025882790399E-3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1.642220258827904E-2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20.257533477871501</v>
      </c>
      <c r="E128" s="10">
        <f t="shared" si="145"/>
        <v>21.082265379095102</v>
      </c>
      <c r="F128" s="7" t="s">
        <v>83</v>
      </c>
      <c r="G128" s="1">
        <v>8</v>
      </c>
      <c r="H128" s="9">
        <f t="shared" si="124"/>
        <v>20.257533477871501</v>
      </c>
      <c r="I128" s="9">
        <f t="shared" si="125"/>
        <v>293.40753347787148</v>
      </c>
      <c r="J128" s="9">
        <f t="shared" si="126"/>
        <v>0.20419762438445258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0.92266329055095497</v>
      </c>
      <c r="P128" s="9">
        <f t="shared" si="129"/>
        <v>0.18840565203724693</v>
      </c>
      <c r="Q128" s="12">
        <f t="shared" si="130"/>
        <v>6.2173865172291488E-2</v>
      </c>
      <c r="R128" s="9">
        <f t="shared" si="131"/>
        <v>9.3951000000000007E-2</v>
      </c>
      <c r="S128" s="13">
        <f t="shared" si="132"/>
        <v>0.66176906230153465</v>
      </c>
      <c r="T128" s="2">
        <f t="shared" si="133"/>
        <v>0.01</v>
      </c>
      <c r="U128" s="14">
        <f t="shared" si="134"/>
        <v>6.6176906230153466E-3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1.6567690623015347E-2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21.935791570751299</v>
      </c>
      <c r="E129" s="10">
        <f t="shared" si="145"/>
        <v>20.257533477871501</v>
      </c>
      <c r="F129" s="7" t="s">
        <v>83</v>
      </c>
      <c r="G129" s="1">
        <v>9</v>
      </c>
      <c r="H129" s="9">
        <f t="shared" si="124"/>
        <v>21.935791570751299</v>
      </c>
      <c r="I129" s="9">
        <f t="shared" si="125"/>
        <v>295.08579157075127</v>
      </c>
      <c r="J129" s="9">
        <f t="shared" si="126"/>
        <v>0.24661400036573913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1.018957638513708</v>
      </c>
      <c r="P129" s="9">
        <f t="shared" si="129"/>
        <v>0.25128921943709226</v>
      </c>
      <c r="Q129" s="12">
        <f t="shared" si="130"/>
        <v>8.2925442414240449E-2</v>
      </c>
      <c r="R129" s="9">
        <f t="shared" si="131"/>
        <v>9.3951000000000007E-2</v>
      </c>
      <c r="S129" s="13">
        <f t="shared" si="132"/>
        <v>0.88264566012326051</v>
      </c>
      <c r="T129" s="2">
        <f t="shared" si="133"/>
        <v>0.01</v>
      </c>
      <c r="U129" s="14">
        <f t="shared" si="134"/>
        <v>8.8264566012326053E-3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1.8776456601232606E-2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16.8153688636976</v>
      </c>
      <c r="E130" s="10">
        <f t="shared" si="145"/>
        <v>21.935791570751299</v>
      </c>
      <c r="F130" s="7" t="s">
        <v>83</v>
      </c>
      <c r="G130" s="1">
        <v>10</v>
      </c>
      <c r="H130" s="9">
        <f t="shared" si="124"/>
        <v>16.8153688636976</v>
      </c>
      <c r="I130" s="9">
        <f t="shared" si="125"/>
        <v>289.96536886369756</v>
      </c>
      <c r="J130" s="9">
        <f t="shared" si="126"/>
        <v>0.13770976775923477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1.0523684190766156</v>
      </c>
      <c r="P130" s="9">
        <f t="shared" si="129"/>
        <v>0.14492141058819377</v>
      </c>
      <c r="Q130" s="12">
        <f t="shared" si="130"/>
        <v>4.7824065494103944E-2</v>
      </c>
      <c r="R130" s="9">
        <f t="shared" si="131"/>
        <v>9.3951000000000007E-2</v>
      </c>
      <c r="S130" s="13">
        <f t="shared" si="132"/>
        <v>0.50903200066102483</v>
      </c>
      <c r="T130" s="2">
        <f t="shared" si="133"/>
        <v>0.01</v>
      </c>
      <c r="U130" s="14">
        <f t="shared" si="134"/>
        <v>5.0903200066102485E-3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1.504032000661025E-2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11.7449478268553</v>
      </c>
      <c r="E131" s="10">
        <f t="shared" si="145"/>
        <v>16.8153688636976</v>
      </c>
      <c r="F131" s="7" t="s">
        <v>83</v>
      </c>
      <c r="G131" s="1">
        <v>11</v>
      </c>
      <c r="H131" s="9">
        <f t="shared" si="124"/>
        <v>11.7449478268553</v>
      </c>
      <c r="I131" s="9">
        <f t="shared" si="125"/>
        <v>284.89494782685529</v>
      </c>
      <c r="J131" s="9">
        <f t="shared" si="126"/>
        <v>7.5756415198769994E-2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0.86207465806400085</v>
      </c>
      <c r="O131" s="9">
        <f t="shared" si="146"/>
        <v>0.33007235042442096</v>
      </c>
      <c r="P131" s="9">
        <f t="shared" si="129"/>
        <v>2.500509802438634E-2</v>
      </c>
      <c r="Q131" s="12">
        <f t="shared" si="130"/>
        <v>8.2516823480474934E-3</v>
      </c>
      <c r="R131" s="9">
        <f t="shared" si="131"/>
        <v>9.3951000000000007E-2</v>
      </c>
      <c r="S131" s="13">
        <f t="shared" si="132"/>
        <v>8.7829638301321886E-2</v>
      </c>
      <c r="T131" s="2">
        <f t="shared" si="133"/>
        <v>0.01</v>
      </c>
      <c r="U131" s="14">
        <f t="shared" si="134"/>
        <v>8.7829638301321889E-4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6.3682963830132191E-3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8.8773049487256799</v>
      </c>
      <c r="E132" s="10">
        <f t="shared" si="145"/>
        <v>11.7449478268553</v>
      </c>
      <c r="F132" s="7" t="s">
        <v>85</v>
      </c>
      <c r="G132" s="1">
        <v>12</v>
      </c>
      <c r="H132" s="9">
        <f t="shared" si="124"/>
        <v>8.8773049487256799</v>
      </c>
      <c r="I132" s="9">
        <f t="shared" si="125"/>
        <v>282.02730494872566</v>
      </c>
      <c r="J132" s="9">
        <f t="shared" si="126"/>
        <v>5.3517838886618256E-2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0.58976725240003458</v>
      </c>
      <c r="P132" s="9">
        <f t="shared" si="129"/>
        <v>3.1563068794548572E-2</v>
      </c>
      <c r="Q132" s="12">
        <f t="shared" si="130"/>
        <v>1.041581270220103E-2</v>
      </c>
      <c r="R132" s="9">
        <f t="shared" si="131"/>
        <v>9.3951000000000007E-2</v>
      </c>
      <c r="S132" s="13">
        <f t="shared" si="132"/>
        <v>0.11086430907814743</v>
      </c>
      <c r="T132" s="2">
        <f t="shared" si="133"/>
        <v>0.01</v>
      </c>
      <c r="U132" s="14">
        <f t="shared" si="134"/>
        <v>1.1086430907814742E-3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6.5986430907814747E-3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2.4409503986137899</v>
      </c>
      <c r="E133" s="10">
        <f t="shared" si="145"/>
        <v>8.8773049487256799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1.7134814118387101</v>
      </c>
      <c r="E136" s="7"/>
      <c r="F136" s="7"/>
      <c r="G136" s="1">
        <v>1</v>
      </c>
      <c r="H136" s="9">
        <f t="shared" ref="H136:H147" si="147">E137</f>
        <v>1.7134814118387101</v>
      </c>
      <c r="I136" s="9">
        <f t="shared" ref="I136:I147" si="148">H136+273.15</f>
        <v>274.86348141183868</v>
      </c>
      <c r="J136" s="9">
        <f t="shared" ref="J136:J147" si="149">EXP(($C$15*(I136-$C$13))/($C$16*I136*$C$13))</f>
        <v>2.1762790670240183E-2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1.6519000919098581E-2</v>
      </c>
      <c r="Q136" s="12">
        <f t="shared" ref="Q136:Q147" si="153">P136*$B$138</f>
        <v>4.2949402389656308E-3</v>
      </c>
      <c r="R136" s="9">
        <f t="shared" ref="R136:R147" si="154">L136*$B$138</f>
        <v>0.19735245833333334</v>
      </c>
      <c r="S136" s="13">
        <f t="shared" ref="S136:S147" si="155">Q136/R136</f>
        <v>2.176279067024018E-2</v>
      </c>
      <c r="T136" s="2">
        <f t="shared" ref="T136:T147" si="156">$B$137/100</f>
        <v>0.01</v>
      </c>
      <c r="U136" s="14">
        <f t="shared" ref="U136:U147" si="157">S136*T136</f>
        <v>2.1762790670240179E-4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5.7076279067024022E-3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-2.0745742812663899</v>
      </c>
      <c r="E137" s="10">
        <f t="shared" ref="E137:E148" si="166">D136</f>
        <v>1.7134814118387101</v>
      </c>
      <c r="F137" s="7" t="s">
        <v>83</v>
      </c>
      <c r="G137" s="1">
        <v>2</v>
      </c>
      <c r="H137" s="9">
        <f t="shared" si="147"/>
        <v>-2.0745742812663899</v>
      </c>
      <c r="I137" s="9">
        <f t="shared" si="148"/>
        <v>271.07542571873358</v>
      </c>
      <c r="J137" s="9">
        <f t="shared" si="149"/>
        <v>1.3265665732763263E-2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1.5015768324142349</v>
      </c>
      <c r="P137" s="9">
        <f t="shared" si="152"/>
        <v>1.991941633086872E-2</v>
      </c>
      <c r="Q137" s="12">
        <f t="shared" si="153"/>
        <v>5.1790482460258675E-3</v>
      </c>
      <c r="R137" s="9">
        <f t="shared" si="154"/>
        <v>0.19735245833333334</v>
      </c>
      <c r="S137" s="13">
        <f t="shared" si="155"/>
        <v>2.6242633559083024E-2</v>
      </c>
      <c r="T137" s="2">
        <f t="shared" si="156"/>
        <v>0.01</v>
      </c>
      <c r="U137" s="14">
        <f t="shared" si="157"/>
        <v>2.6242633559083026E-4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5.75242633559083E-3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1.8425230187572099</v>
      </c>
      <c r="E138" s="10">
        <f t="shared" si="166"/>
        <v>-2.0745742812663899</v>
      </c>
      <c r="F138" s="7" t="s">
        <v>83</v>
      </c>
      <c r="G138" s="1">
        <v>3</v>
      </c>
      <c r="H138" s="9">
        <f t="shared" si="147"/>
        <v>1.8425230187572099</v>
      </c>
      <c r="I138" s="9">
        <f t="shared" si="148"/>
        <v>274.9925230187572</v>
      </c>
      <c r="J138" s="9">
        <f t="shared" si="149"/>
        <v>2.2127575531851278E-2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2.240705332750033</v>
      </c>
      <c r="P138" s="9">
        <f t="shared" si="152"/>
        <v>4.9581376495048304E-2</v>
      </c>
      <c r="Q138" s="12">
        <f t="shared" si="153"/>
        <v>1.2891157888712559E-2</v>
      </c>
      <c r="R138" s="9">
        <f t="shared" si="154"/>
        <v>0.19735245833333334</v>
      </c>
      <c r="S138" s="13">
        <f t="shared" si="155"/>
        <v>6.5320482944980926E-2</v>
      </c>
      <c r="T138" s="2">
        <f t="shared" si="156"/>
        <v>0.01</v>
      </c>
      <c r="U138" s="14">
        <f t="shared" si="157"/>
        <v>6.5320482944980929E-4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6.1432048294498094E-3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7.02865959412987</v>
      </c>
      <c r="E139" s="10">
        <f t="shared" si="166"/>
        <v>1.8425230187572099</v>
      </c>
      <c r="F139" s="7" t="s">
        <v>83</v>
      </c>
      <c r="G139" s="1">
        <v>4</v>
      </c>
      <c r="H139" s="9">
        <f t="shared" si="147"/>
        <v>7.02865959412987</v>
      </c>
      <c r="I139" s="9">
        <f t="shared" si="148"/>
        <v>280.17865959412984</v>
      </c>
      <c r="J139" s="9">
        <f t="shared" si="149"/>
        <v>4.2615608182751619E-2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2.9501718729216515</v>
      </c>
      <c r="P139" s="9">
        <f t="shared" si="152"/>
        <v>0.1257233686082036</v>
      </c>
      <c r="Q139" s="12">
        <f t="shared" si="153"/>
        <v>3.2688075838132935E-2</v>
      </c>
      <c r="R139" s="9">
        <f t="shared" si="154"/>
        <v>0.19735245833333334</v>
      </c>
      <c r="S139" s="13">
        <f t="shared" si="155"/>
        <v>0.16563298027391146</v>
      </c>
      <c r="T139" s="2">
        <f t="shared" si="156"/>
        <v>0.01</v>
      </c>
      <c r="U139" s="14">
        <f t="shared" si="157"/>
        <v>1.6563298027391146E-3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7.1463298027391146E-3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10.346552097429001</v>
      </c>
      <c r="E140" s="10">
        <f t="shared" si="166"/>
        <v>7.02865959412987</v>
      </c>
      <c r="F140" s="7" t="s">
        <v>83</v>
      </c>
      <c r="G140" s="1">
        <v>5</v>
      </c>
      <c r="H140" s="9">
        <f t="shared" si="147"/>
        <v>10.346552097429001</v>
      </c>
      <c r="I140" s="9">
        <f t="shared" si="148"/>
        <v>283.496552097429</v>
      </c>
      <c r="J140" s="9">
        <f t="shared" si="149"/>
        <v>6.4003662351389073E-2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3.5834964209801146</v>
      </c>
      <c r="P140" s="9">
        <f t="shared" si="152"/>
        <v>0.22935689496582246</v>
      </c>
      <c r="Q140" s="12">
        <f t="shared" si="153"/>
        <v>5.9632792691113844E-2</v>
      </c>
      <c r="R140" s="9">
        <f t="shared" si="154"/>
        <v>0.19735245833333334</v>
      </c>
      <c r="S140" s="13">
        <f t="shared" si="155"/>
        <v>0.3021639213147907</v>
      </c>
      <c r="T140" s="2">
        <f t="shared" si="156"/>
        <v>0.01</v>
      </c>
      <c r="U140" s="14">
        <f t="shared" si="157"/>
        <v>3.0216392131479069E-3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8.511639213147907E-3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14.5126080385234</v>
      </c>
      <c r="E141" s="10">
        <f t="shared" si="166"/>
        <v>10.346552097429001</v>
      </c>
      <c r="F141" s="7" t="s">
        <v>85</v>
      </c>
      <c r="G141" s="1">
        <v>6</v>
      </c>
      <c r="H141" s="9">
        <f t="shared" si="147"/>
        <v>14.5126080385234</v>
      </c>
      <c r="I141" s="9">
        <f t="shared" si="148"/>
        <v>287.66260803852339</v>
      </c>
      <c r="J141" s="9">
        <f t="shared" si="149"/>
        <v>0.10525066139761546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4.1131874426809585</v>
      </c>
      <c r="P141" s="9">
        <f t="shared" si="152"/>
        <v>0.43291569879453745</v>
      </c>
      <c r="Q141" s="12">
        <f t="shared" si="153"/>
        <v>0.11255808168657974</v>
      </c>
      <c r="R141" s="9">
        <f t="shared" si="154"/>
        <v>0.19735245833333334</v>
      </c>
      <c r="S141" s="13">
        <f t="shared" si="155"/>
        <v>0.57034040841014644</v>
      </c>
      <c r="T141" s="2">
        <f t="shared" si="156"/>
        <v>0.01</v>
      </c>
      <c r="U141" s="14">
        <f t="shared" si="157"/>
        <v>5.7034040841014641E-3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1.1193404084101466E-2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21.082265379095102</v>
      </c>
      <c r="E142" s="10">
        <f t="shared" si="166"/>
        <v>14.5126080385234</v>
      </c>
      <c r="F142" s="7" t="s">
        <v>83</v>
      </c>
      <c r="G142" s="1">
        <v>7</v>
      </c>
      <c r="H142" s="9">
        <f t="shared" si="147"/>
        <v>21.082265379095102</v>
      </c>
      <c r="I142" s="9">
        <f t="shared" si="148"/>
        <v>294.23226537909505</v>
      </c>
      <c r="J142" s="9">
        <f t="shared" si="149"/>
        <v>0.22410311324391324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4.439319660553088</v>
      </c>
      <c r="P142" s="9">
        <f t="shared" si="152"/>
        <v>0.9948653566148592</v>
      </c>
      <c r="Q142" s="12">
        <f t="shared" si="153"/>
        <v>0.25866499271986337</v>
      </c>
      <c r="R142" s="9">
        <f t="shared" si="154"/>
        <v>0.19735245833333334</v>
      </c>
      <c r="S142" s="13">
        <f t="shared" si="155"/>
        <v>1.310675300953037</v>
      </c>
      <c r="T142" s="2">
        <f t="shared" si="156"/>
        <v>0.01</v>
      </c>
      <c r="U142" s="14">
        <f t="shared" si="157"/>
        <v>1.310675300953037E-2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2.3056753009530369E-2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20.257533477871501</v>
      </c>
      <c r="E143" s="10">
        <f t="shared" si="166"/>
        <v>21.082265379095102</v>
      </c>
      <c r="F143" s="7" t="s">
        <v>83</v>
      </c>
      <c r="G143" s="1">
        <v>8</v>
      </c>
      <c r="H143" s="9">
        <f t="shared" si="147"/>
        <v>20.257533477871501</v>
      </c>
      <c r="I143" s="9">
        <f t="shared" si="148"/>
        <v>293.40753347787148</v>
      </c>
      <c r="J143" s="9">
        <f t="shared" si="149"/>
        <v>0.20419762438445258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4.2035022206048955</v>
      </c>
      <c r="P143" s="9">
        <f t="shared" si="152"/>
        <v>0.85834516754229073</v>
      </c>
      <c r="Q143" s="12">
        <f t="shared" si="153"/>
        <v>0.22316974356099559</v>
      </c>
      <c r="R143" s="9">
        <f t="shared" si="154"/>
        <v>0.19735245833333334</v>
      </c>
      <c r="S143" s="13">
        <f t="shared" si="155"/>
        <v>1.1308181587687962</v>
      </c>
      <c r="T143" s="2">
        <f t="shared" si="156"/>
        <v>0.01</v>
      </c>
      <c r="U143" s="14">
        <f t="shared" si="157"/>
        <v>1.1308181587687963E-2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2.1258181587687962E-2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21.935791570751299</v>
      </c>
      <c r="E144" s="10">
        <f t="shared" si="166"/>
        <v>20.257533477871501</v>
      </c>
      <c r="F144" s="7" t="s">
        <v>83</v>
      </c>
      <c r="G144" s="1">
        <v>9</v>
      </c>
      <c r="H144" s="9">
        <f t="shared" si="147"/>
        <v>21.935791570751299</v>
      </c>
      <c r="I144" s="9">
        <f t="shared" si="148"/>
        <v>295.08579157075127</v>
      </c>
      <c r="J144" s="9">
        <f t="shared" si="149"/>
        <v>0.24661400036573913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4.1042049697292713</v>
      </c>
      <c r="P144" s="9">
        <f t="shared" si="152"/>
        <v>1.0121544059058829</v>
      </c>
      <c r="Q144" s="12">
        <f t="shared" si="153"/>
        <v>0.26316014553552958</v>
      </c>
      <c r="R144" s="9">
        <f t="shared" si="154"/>
        <v>0.19735245833333334</v>
      </c>
      <c r="S144" s="13">
        <f t="shared" si="155"/>
        <v>1.3334525840617875</v>
      </c>
      <c r="T144" s="2">
        <f t="shared" si="156"/>
        <v>0.01</v>
      </c>
      <c r="U144" s="14">
        <f t="shared" si="157"/>
        <v>1.3334525840617876E-2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2.3284525840617874E-2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16.8153688636976</v>
      </c>
      <c r="E145" s="10">
        <f t="shared" si="166"/>
        <v>21.935791570751299</v>
      </c>
      <c r="F145" s="7" t="s">
        <v>83</v>
      </c>
      <c r="G145" s="1">
        <v>10</v>
      </c>
      <c r="H145" s="9">
        <f t="shared" si="147"/>
        <v>16.8153688636976</v>
      </c>
      <c r="I145" s="9">
        <f t="shared" si="148"/>
        <v>289.96536886369756</v>
      </c>
      <c r="J145" s="9">
        <f t="shared" si="149"/>
        <v>0.13770976775923477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3.8510984804900552</v>
      </c>
      <c r="P145" s="9">
        <f t="shared" si="152"/>
        <v>0.53033387736622739</v>
      </c>
      <c r="Q145" s="12">
        <f t="shared" si="153"/>
        <v>0.13788680811521914</v>
      </c>
      <c r="R145" s="9">
        <f t="shared" si="154"/>
        <v>0.19735245833333334</v>
      </c>
      <c r="S145" s="13">
        <f t="shared" si="155"/>
        <v>0.69868300237904712</v>
      </c>
      <c r="T145" s="2">
        <f t="shared" si="156"/>
        <v>0.01</v>
      </c>
      <c r="U145" s="14">
        <f t="shared" si="157"/>
        <v>6.9868300237904716E-3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1.6936830023790473E-2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11.7449478268553</v>
      </c>
      <c r="E146" s="10">
        <f t="shared" si="166"/>
        <v>16.8153688636976</v>
      </c>
      <c r="F146" s="7" t="s">
        <v>83</v>
      </c>
      <c r="G146" s="1">
        <v>11</v>
      </c>
      <c r="H146" s="9">
        <f t="shared" si="147"/>
        <v>11.7449478268553</v>
      </c>
      <c r="I146" s="9">
        <f t="shared" si="148"/>
        <v>284.89494782685529</v>
      </c>
      <c r="J146" s="9">
        <f t="shared" si="149"/>
        <v>7.5756415198769994E-2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4.0798125197904946</v>
      </c>
      <c r="P146" s="9">
        <f t="shared" si="152"/>
        <v>0.30907197118238872</v>
      </c>
      <c r="Q146" s="12">
        <f t="shared" si="153"/>
        <v>8.0358712507421062E-2</v>
      </c>
      <c r="R146" s="9">
        <f t="shared" si="154"/>
        <v>0.19735245833333334</v>
      </c>
      <c r="S146" s="13">
        <f t="shared" si="155"/>
        <v>0.40718374215381264</v>
      </c>
      <c r="T146" s="2">
        <f t="shared" si="156"/>
        <v>0.01</v>
      </c>
      <c r="U146" s="14">
        <f t="shared" si="157"/>
        <v>4.0718374215381265E-3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9.5618374215381274E-3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8.8773049487256799</v>
      </c>
      <c r="E147" s="10">
        <f t="shared" si="166"/>
        <v>11.7449478268553</v>
      </c>
      <c r="F147" s="7" t="s">
        <v>85</v>
      </c>
      <c r="G147" s="1">
        <v>12</v>
      </c>
      <c r="H147" s="9">
        <f t="shared" si="147"/>
        <v>8.8773049487256799</v>
      </c>
      <c r="I147" s="9">
        <f t="shared" si="148"/>
        <v>282.02730494872566</v>
      </c>
      <c r="J147" s="9">
        <f t="shared" si="149"/>
        <v>5.3517838886618256E-2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4.5297884652747724</v>
      </c>
      <c r="P147" s="9">
        <f t="shared" si="152"/>
        <v>0.24242448927503704</v>
      </c>
      <c r="Q147" s="12">
        <f t="shared" si="153"/>
        <v>6.3030367211509633E-2</v>
      </c>
      <c r="R147" s="9">
        <f t="shared" si="154"/>
        <v>0.19735245833333334</v>
      </c>
      <c r="S147" s="13">
        <f t="shared" si="155"/>
        <v>0.31937969125801174</v>
      </c>
      <c r="T147" s="2">
        <f t="shared" si="156"/>
        <v>0.01</v>
      </c>
      <c r="U147" s="14">
        <f t="shared" si="157"/>
        <v>3.1937969125801174E-3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8.6837969125801162E-3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2.4409503986137899</v>
      </c>
      <c r="E148" s="10">
        <f t="shared" si="166"/>
        <v>8.8773049487256799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432250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35590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320560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589230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 s="1">
        <v>6960</v>
      </c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1585940.6734911494</v>
      </c>
      <c r="J13" s="6" t="s">
        <v>37</v>
      </c>
      <c r="K13" s="6">
        <f>I13/(10000*1000)</f>
        <v>0.15859406734911494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0.69410592783870895</v>
      </c>
      <c r="E26" s="7"/>
      <c r="F26" s="7"/>
      <c r="G26" s="1">
        <v>1</v>
      </c>
      <c r="H26" s="9">
        <f t="shared" ref="H26:H37" si="0">E27</f>
        <v>0.69410592783870895</v>
      </c>
      <c r="I26" s="9">
        <f t="shared" ref="I26:I37" si="1">H26+273.15</f>
        <v>273.84410592783871</v>
      </c>
      <c r="J26" s="9">
        <f t="shared" ref="J26:J37" si="2">EXP(($C$15*(I26-$C$13))/($C$16*I26*$C$13))</f>
        <v>1.9074200653158839E-2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0.77311729702772891</v>
      </c>
      <c r="Q26" s="12">
        <f t="shared" ref="Q26:Q37" si="6">P26*$B$28</f>
        <v>7.7311729702772891E-2</v>
      </c>
      <c r="R26" s="9">
        <f t="shared" ref="R26:R37" si="7">L26*$B$28</f>
        <v>4.0532094166666672</v>
      </c>
      <c r="S26" s="13">
        <f t="shared" ref="S26:S37" si="8">Q26/R26</f>
        <v>1.9074200653158836E-2</v>
      </c>
      <c r="T26" s="2">
        <f t="shared" ref="T26:T37" si="9">$B$27/100</f>
        <v>0.34</v>
      </c>
      <c r="U26" s="14">
        <f t="shared" ref="U26:U37" si="10">S26*T26</f>
        <v>6.4852282220740042E-3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1.9385228222074002E-2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-3.38245930644492</v>
      </c>
      <c r="E27" s="10">
        <f t="shared" ref="E27:E38" si="18">D26</f>
        <v>0.69410592783870895</v>
      </c>
      <c r="F27" s="7" t="s">
        <v>83</v>
      </c>
      <c r="G27" s="1">
        <v>2</v>
      </c>
      <c r="H27" s="9">
        <f t="shared" si="0"/>
        <v>-3.38245930644492</v>
      </c>
      <c r="I27" s="9">
        <f t="shared" si="1"/>
        <v>269.76754069355508</v>
      </c>
      <c r="J27" s="9">
        <f t="shared" si="2"/>
        <v>1.1145506214020754E-2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80.29107103630561</v>
      </c>
      <c r="P27" s="9">
        <f t="shared" si="5"/>
        <v>0.89488463116552597</v>
      </c>
      <c r="Q27" s="12">
        <f t="shared" si="6"/>
        <v>8.9488463116552605E-2</v>
      </c>
      <c r="R27" s="9">
        <f t="shared" si="7"/>
        <v>4.0532094166666672</v>
      </c>
      <c r="S27" s="13">
        <f t="shared" si="8"/>
        <v>2.2078420806134248E-2</v>
      </c>
      <c r="T27" s="2">
        <f t="shared" si="9"/>
        <v>0.34</v>
      </c>
      <c r="U27" s="14">
        <f t="shared" si="10"/>
        <v>7.506663074085645E-3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2.0406663074085646E-2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1.6916414949295999</v>
      </c>
      <c r="E28" s="10">
        <f t="shared" si="18"/>
        <v>-3.38245930644492</v>
      </c>
      <c r="F28" s="7" t="s">
        <v>83</v>
      </c>
      <c r="G28" s="1">
        <v>3</v>
      </c>
      <c r="H28" s="9">
        <f t="shared" si="0"/>
        <v>1.6916414949295999</v>
      </c>
      <c r="I28" s="9">
        <f t="shared" si="1"/>
        <v>274.8416414949296</v>
      </c>
      <c r="J28" s="9">
        <f t="shared" si="2"/>
        <v>2.1701616139861518E-2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119.92828057180675</v>
      </c>
      <c r="P28" s="9">
        <f t="shared" si="5"/>
        <v>2.6026375092829621</v>
      </c>
      <c r="Q28" s="12">
        <f t="shared" si="6"/>
        <v>0.26026375092829623</v>
      </c>
      <c r="R28" s="9">
        <f t="shared" si="7"/>
        <v>4.0532094166666672</v>
      </c>
      <c r="S28" s="13">
        <f t="shared" si="8"/>
        <v>6.4211770025525958E-2</v>
      </c>
      <c r="T28" s="2">
        <f t="shared" si="9"/>
        <v>0.34</v>
      </c>
      <c r="U28" s="14">
        <f t="shared" si="10"/>
        <v>2.1832001808678825E-2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3.4732001808678824E-2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5.7707213244897799</v>
      </c>
      <c r="E29" s="10">
        <f t="shared" si="18"/>
        <v>1.6916414949295999</v>
      </c>
      <c r="F29" s="7" t="s">
        <v>83</v>
      </c>
      <c r="G29" s="1">
        <v>4</v>
      </c>
      <c r="H29" s="9">
        <f t="shared" si="0"/>
        <v>5.7707213244897799</v>
      </c>
      <c r="I29" s="9">
        <f t="shared" si="1"/>
        <v>278.92072132448976</v>
      </c>
      <c r="J29" s="9">
        <f t="shared" si="2"/>
        <v>3.6433475300912392E-2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157.85773722919046</v>
      </c>
      <c r="P29" s="9">
        <f t="shared" si="5"/>
        <v>5.7513059703976293</v>
      </c>
      <c r="Q29" s="12">
        <f t="shared" si="6"/>
        <v>0.57513059703976299</v>
      </c>
      <c r="R29" s="9">
        <f t="shared" si="7"/>
        <v>4.0532094166666672</v>
      </c>
      <c r="S29" s="13">
        <f t="shared" si="8"/>
        <v>0.14189511024889176</v>
      </c>
      <c r="T29" s="2">
        <f t="shared" si="9"/>
        <v>0.34</v>
      </c>
      <c r="U29" s="14">
        <f t="shared" si="10"/>
        <v>4.8244337484623201E-2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6.1144337484623203E-2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10.0601051059614</v>
      </c>
      <c r="E30" s="10">
        <f t="shared" si="18"/>
        <v>5.7707213244897799</v>
      </c>
      <c r="F30" s="7" t="s">
        <v>83</v>
      </c>
      <c r="G30" s="1">
        <v>5</v>
      </c>
      <c r="H30" s="9">
        <f t="shared" si="0"/>
        <v>10.0601051059614</v>
      </c>
      <c r="I30" s="9">
        <f t="shared" si="1"/>
        <v>283.21010510596136</v>
      </c>
      <c r="J30" s="9">
        <f t="shared" si="2"/>
        <v>6.1818483811821284E-2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144.50110969585319</v>
      </c>
      <c r="O30" s="9">
        <f t="shared" si="19"/>
        <v>48.137415729606317</v>
      </c>
      <c r="P30" s="9">
        <f t="shared" si="5"/>
        <v>2.9757820550235792</v>
      </c>
      <c r="Q30" s="12">
        <f t="shared" si="6"/>
        <v>0.29757820550235792</v>
      </c>
      <c r="R30" s="9">
        <f t="shared" si="7"/>
        <v>4.0532094166666672</v>
      </c>
      <c r="S30" s="13">
        <f t="shared" si="8"/>
        <v>7.341792019892332E-2</v>
      </c>
      <c r="T30" s="2">
        <f t="shared" si="9"/>
        <v>0.34</v>
      </c>
      <c r="U30" s="14">
        <f t="shared" si="10"/>
        <v>2.4962092867633932E-2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3.786209286763393E-2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11.4673958253151</v>
      </c>
      <c r="E31" s="10">
        <f t="shared" si="18"/>
        <v>10.0601051059614</v>
      </c>
      <c r="F31" s="7" t="s">
        <v>85</v>
      </c>
      <c r="G31" s="1">
        <v>6</v>
      </c>
      <c r="H31" s="9">
        <f t="shared" si="0"/>
        <v>11.4673958253151</v>
      </c>
      <c r="I31" s="9">
        <f t="shared" si="1"/>
        <v>284.6173958253151</v>
      </c>
      <c r="J31" s="9">
        <f t="shared" si="2"/>
        <v>7.3273188928779015E-2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85.693727841249398</v>
      </c>
      <c r="P31" s="9">
        <f t="shared" si="5"/>
        <v>6.2790527101232376</v>
      </c>
      <c r="Q31" s="12">
        <f t="shared" si="6"/>
        <v>0.62790527101232385</v>
      </c>
      <c r="R31" s="9">
        <f t="shared" si="7"/>
        <v>4.0532094166666672</v>
      </c>
      <c r="S31" s="13">
        <f t="shared" si="8"/>
        <v>0.15491557589657162</v>
      </c>
      <c r="T31" s="2">
        <f t="shared" si="9"/>
        <v>0.34</v>
      </c>
      <c r="U31" s="14">
        <f t="shared" si="10"/>
        <v>5.2671295804834359E-2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6.5571295804834354E-2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20.976267569497601</v>
      </c>
      <c r="E32" s="10">
        <f t="shared" si="18"/>
        <v>11.4673958253151</v>
      </c>
      <c r="F32" s="7" t="s">
        <v>83</v>
      </c>
      <c r="G32" s="1">
        <v>7</v>
      </c>
      <c r="H32" s="9">
        <f t="shared" si="0"/>
        <v>20.976267569497601</v>
      </c>
      <c r="I32" s="9">
        <f t="shared" si="1"/>
        <v>294.1262675694976</v>
      </c>
      <c r="J32" s="9">
        <f t="shared" si="2"/>
        <v>0.22144637143185208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119.94676929779283</v>
      </c>
      <c r="P32" s="9">
        <f t="shared" si="5"/>
        <v>26.561776825969702</v>
      </c>
      <c r="Q32" s="12">
        <f t="shared" si="6"/>
        <v>2.6561776825969705</v>
      </c>
      <c r="R32" s="9">
        <f t="shared" si="7"/>
        <v>4.0532094166666672</v>
      </c>
      <c r="S32" s="13">
        <f t="shared" si="8"/>
        <v>0.65532702842218149</v>
      </c>
      <c r="T32" s="2">
        <f t="shared" si="9"/>
        <v>0.34</v>
      </c>
      <c r="U32" s="14">
        <f t="shared" si="10"/>
        <v>0.22281118966354171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0.24846118966354172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18.8917812816157</v>
      </c>
      <c r="E33" s="10">
        <f t="shared" si="18"/>
        <v>20.976267569497601</v>
      </c>
      <c r="F33" s="7" t="s">
        <v>83</v>
      </c>
      <c r="G33" s="1">
        <v>8</v>
      </c>
      <c r="H33" s="9">
        <f t="shared" si="0"/>
        <v>18.8917812816157</v>
      </c>
      <c r="I33" s="9">
        <f t="shared" si="1"/>
        <v>292.04178128161567</v>
      </c>
      <c r="J33" s="9">
        <f t="shared" si="2"/>
        <v>0.17484424062602555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133.91708663848979</v>
      </c>
      <c r="P33" s="9">
        <f t="shared" si="5"/>
        <v>23.41463132015642</v>
      </c>
      <c r="Q33" s="12">
        <f t="shared" si="6"/>
        <v>2.341463132015642</v>
      </c>
      <c r="R33" s="9">
        <f t="shared" si="7"/>
        <v>4.0532094166666672</v>
      </c>
      <c r="S33" s="13">
        <f t="shared" si="8"/>
        <v>0.57768126225790872</v>
      </c>
      <c r="T33" s="2">
        <f t="shared" si="9"/>
        <v>0.34</v>
      </c>
      <c r="U33" s="14">
        <f t="shared" si="10"/>
        <v>0.19641162916768898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0.22206162916768898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20.0609040116783</v>
      </c>
      <c r="E34" s="10">
        <f t="shared" si="18"/>
        <v>18.8917812816157</v>
      </c>
      <c r="F34" s="7" t="s">
        <v>83</v>
      </c>
      <c r="G34" s="1">
        <v>9</v>
      </c>
      <c r="H34" s="9">
        <f t="shared" si="0"/>
        <v>20.0609040116783</v>
      </c>
      <c r="I34" s="9">
        <f t="shared" si="1"/>
        <v>293.21090401167828</v>
      </c>
      <c r="J34" s="9">
        <f t="shared" si="2"/>
        <v>0.19970355073811807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151.03454948500004</v>
      </c>
      <c r="P34" s="9">
        <f t="shared" si="5"/>
        <v>30.162135816286511</v>
      </c>
      <c r="Q34" s="12">
        <f t="shared" si="6"/>
        <v>3.0162135816286515</v>
      </c>
      <c r="R34" s="9">
        <f t="shared" si="7"/>
        <v>4.0532094166666672</v>
      </c>
      <c r="S34" s="13">
        <f t="shared" si="8"/>
        <v>0.7441543901546458</v>
      </c>
      <c r="T34" s="2">
        <f t="shared" si="9"/>
        <v>0.34</v>
      </c>
      <c r="U34" s="14">
        <f t="shared" si="10"/>
        <v>0.25301249265257958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0.27866249265257959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14.0264714942527</v>
      </c>
      <c r="E35" s="10">
        <f t="shared" si="18"/>
        <v>20.0609040116783</v>
      </c>
      <c r="F35" s="7" t="s">
        <v>83</v>
      </c>
      <c r="G35" s="1">
        <v>10</v>
      </c>
      <c r="H35" s="9">
        <f t="shared" si="0"/>
        <v>14.0264714942527</v>
      </c>
      <c r="I35" s="9">
        <f t="shared" si="1"/>
        <v>287.17647149425267</v>
      </c>
      <c r="J35" s="9">
        <f t="shared" si="2"/>
        <v>9.938949787095365E-2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161.4045078353802</v>
      </c>
      <c r="P35" s="9">
        <f t="shared" si="5"/>
        <v>16.041912987866841</v>
      </c>
      <c r="Q35" s="12">
        <f t="shared" si="6"/>
        <v>1.6041912987866842</v>
      </c>
      <c r="R35" s="9">
        <f t="shared" si="7"/>
        <v>4.0532094166666672</v>
      </c>
      <c r="S35" s="13">
        <f t="shared" si="8"/>
        <v>0.39578297933245221</v>
      </c>
      <c r="T35" s="2">
        <f t="shared" si="9"/>
        <v>0.34</v>
      </c>
      <c r="U35" s="14">
        <f t="shared" si="10"/>
        <v>0.13456621297303376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0.16021621297303376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10.126322250890199</v>
      </c>
      <c r="E36" s="10">
        <f t="shared" si="18"/>
        <v>14.0264714942527</v>
      </c>
      <c r="F36" s="7" t="s">
        <v>83</v>
      </c>
      <c r="G36" s="1">
        <v>11</v>
      </c>
      <c r="H36" s="9">
        <f t="shared" si="0"/>
        <v>10.126322250890199</v>
      </c>
      <c r="I36" s="9">
        <f t="shared" si="1"/>
        <v>283.27632225089019</v>
      </c>
      <c r="J36" s="9">
        <f t="shared" si="2"/>
        <v>6.2317289983214418E-2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138.09446510513769</v>
      </c>
      <c r="O36" s="9">
        <f t="shared" si="19"/>
        <v>47.80022390904233</v>
      </c>
      <c r="P36" s="9">
        <f t="shared" si="5"/>
        <v>2.9787804146023698</v>
      </c>
      <c r="Q36" s="12">
        <f t="shared" si="6"/>
        <v>0.297878041460237</v>
      </c>
      <c r="R36" s="9">
        <f t="shared" si="7"/>
        <v>4.0532094166666672</v>
      </c>
      <c r="S36" s="13">
        <f t="shared" si="8"/>
        <v>7.3491895147428613E-2</v>
      </c>
      <c r="T36" s="2">
        <f t="shared" si="9"/>
        <v>0.34</v>
      </c>
      <c r="U36" s="14">
        <f t="shared" si="10"/>
        <v>2.4987244350125729E-2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3.7887244350125727E-2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6.9842662458031102</v>
      </c>
      <c r="E37" s="10">
        <f t="shared" si="18"/>
        <v>10.126322250890199</v>
      </c>
      <c r="F37" s="7" t="s">
        <v>85</v>
      </c>
      <c r="G37" s="1">
        <v>12</v>
      </c>
      <c r="H37" s="9">
        <f t="shared" si="0"/>
        <v>6.9842662458031102</v>
      </c>
      <c r="I37" s="9">
        <f t="shared" si="1"/>
        <v>280.13426624580308</v>
      </c>
      <c r="J37" s="9">
        <f t="shared" si="2"/>
        <v>4.2381559748219513E-2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85.353537661106628</v>
      </c>
      <c r="P37" s="9">
        <f t="shared" si="5"/>
        <v>3.6174160561060948</v>
      </c>
      <c r="Q37" s="12">
        <f t="shared" si="6"/>
        <v>0.36174160561060953</v>
      </c>
      <c r="R37" s="9">
        <f t="shared" si="7"/>
        <v>4.0532094166666672</v>
      </c>
      <c r="S37" s="13">
        <f t="shared" si="8"/>
        <v>8.9248190365674079E-2</v>
      </c>
      <c r="T37" s="2">
        <f t="shared" si="9"/>
        <v>0.34</v>
      </c>
      <c r="U37" s="14">
        <f t="shared" si="10"/>
        <v>3.0344384724329189E-2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4.3244384724329191E-2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1.5166507349568801</v>
      </c>
      <c r="E38" s="10">
        <f t="shared" si="18"/>
        <v>6.9842662458031102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0.69410592783870895</v>
      </c>
      <c r="E42" s="7"/>
      <c r="F42" s="7"/>
      <c r="G42" s="1">
        <v>1</v>
      </c>
      <c r="H42" s="9">
        <f t="shared" ref="H42:H53" si="20">E43</f>
        <v>0.69410592783870895</v>
      </c>
      <c r="I42" s="9">
        <f t="shared" ref="I42:I53" si="21">H42+273.15</f>
        <v>273.84410592783871</v>
      </c>
      <c r="J42" s="9">
        <f t="shared" ref="J42:J53" si="22">EXP(($C$15*(I42-$C$13))/($C$16*I42*$C$13))</f>
        <v>1.9074200653158839E-2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1.12263592219248</v>
      </c>
      <c r="Q42" s="12">
        <f t="shared" ref="Q42:Q53" si="26">P42*$B$44</f>
        <v>0.26943262132619517</v>
      </c>
      <c r="R42" s="9">
        <f t="shared" ref="R42:R53" si="27">L42*$B$44</f>
        <v>14.125500000000001</v>
      </c>
      <c r="S42" s="13">
        <f t="shared" ref="S42:S53" si="28">Q42/R42</f>
        <v>1.9074200653158836E-2</v>
      </c>
      <c r="T42" s="2">
        <f t="shared" ref="T42:T53" si="29">$B$43/100</f>
        <v>0.43</v>
      </c>
      <c r="U42" s="14">
        <f t="shared" ref="U42:U53" si="30">S42*T42</f>
        <v>8.2019062808582986E-3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1.6621906280858297E-2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36020.833333333336</v>
      </c>
      <c r="AU42" s="1">
        <f t="shared" ref="AU42:AU53" si="38">AT42*10000*AS42*0.67*AR42*AQ42</f>
        <v>131778561.2985217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-3.38245930644492</v>
      </c>
      <c r="E43" s="10">
        <f t="shared" ref="E43:E54" si="40">D42</f>
        <v>0.69410592783870895</v>
      </c>
      <c r="F43" s="7" t="s">
        <v>83</v>
      </c>
      <c r="G43" s="1">
        <v>2</v>
      </c>
      <c r="H43" s="9">
        <f t="shared" si="20"/>
        <v>-3.38245930644492</v>
      </c>
      <c r="I43" s="9">
        <f t="shared" si="21"/>
        <v>269.76754069355508</v>
      </c>
      <c r="J43" s="9">
        <f t="shared" si="22"/>
        <v>1.1145506214020754E-2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116.58986407780752</v>
      </c>
      <c r="P43" s="9">
        <f t="shared" si="25"/>
        <v>1.2994530545710388</v>
      </c>
      <c r="Q43" s="12">
        <f t="shared" si="26"/>
        <v>0.31186873309704927</v>
      </c>
      <c r="R43" s="9">
        <f t="shared" si="27"/>
        <v>14.125500000000001</v>
      </c>
      <c r="S43" s="13">
        <f t="shared" si="28"/>
        <v>2.2078420806134244E-2</v>
      </c>
      <c r="T43" s="2">
        <f t="shared" si="29"/>
        <v>0.43</v>
      </c>
      <c r="U43" s="14">
        <f t="shared" si="30"/>
        <v>9.4937209466377254E-3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1.7913720946637724E-2</v>
      </c>
      <c r="AR43" s="9">
        <f t="shared" si="35"/>
        <v>136.875</v>
      </c>
      <c r="AS43" s="1">
        <f t="shared" si="36"/>
        <v>0.24</v>
      </c>
      <c r="AT43" s="1">
        <f t="shared" si="37"/>
        <v>36020.833333333336</v>
      </c>
      <c r="AU43" s="1">
        <f t="shared" si="38"/>
        <v>142020074.83158642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1.6916414949295999</v>
      </c>
      <c r="E44" s="10">
        <f t="shared" si="40"/>
        <v>-3.38245930644492</v>
      </c>
      <c r="F44" s="7" t="s">
        <v>83</v>
      </c>
      <c r="G44" s="1">
        <v>3</v>
      </c>
      <c r="H44" s="9">
        <f t="shared" si="20"/>
        <v>1.6916414949295999</v>
      </c>
      <c r="I44" s="9">
        <f t="shared" si="21"/>
        <v>274.8416414949296</v>
      </c>
      <c r="J44" s="9">
        <f t="shared" si="22"/>
        <v>2.1701616139861518E-2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174.14666102323648</v>
      </c>
      <c r="P44" s="9">
        <f t="shared" si="25"/>
        <v>3.7792639895648614</v>
      </c>
      <c r="Q44" s="12">
        <f t="shared" si="26"/>
        <v>0.90702335749556673</v>
      </c>
      <c r="R44" s="9">
        <f t="shared" si="27"/>
        <v>14.125500000000001</v>
      </c>
      <c r="S44" s="13">
        <f t="shared" si="28"/>
        <v>6.4211770025525944E-2</v>
      </c>
      <c r="T44" s="2">
        <f t="shared" si="29"/>
        <v>0.43</v>
      </c>
      <c r="U44" s="14">
        <f t="shared" si="30"/>
        <v>2.7611061110976155E-2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3.6031061110976155E-2</v>
      </c>
      <c r="AR44" s="9">
        <f t="shared" si="35"/>
        <v>136.875</v>
      </c>
      <c r="AS44" s="1">
        <f t="shared" si="36"/>
        <v>0.24</v>
      </c>
      <c r="AT44" s="1">
        <f t="shared" si="37"/>
        <v>36020.833333333336</v>
      </c>
      <c r="AU44" s="1">
        <f t="shared" si="38"/>
        <v>285654443.90283114</v>
      </c>
    </row>
    <row r="45" spans="1:48" x14ac:dyDescent="0.15">
      <c r="C45" s="7">
        <v>3</v>
      </c>
      <c r="D45" s="7">
        <f t="shared" si="39"/>
        <v>5.7707213244897799</v>
      </c>
      <c r="E45" s="10">
        <f t="shared" si="40"/>
        <v>1.6916414949295999</v>
      </c>
      <c r="F45" s="7" t="s">
        <v>83</v>
      </c>
      <c r="G45" s="1">
        <v>4</v>
      </c>
      <c r="H45" s="9">
        <f t="shared" si="20"/>
        <v>5.7707213244897799</v>
      </c>
      <c r="I45" s="9">
        <f t="shared" si="21"/>
        <v>278.92072132448976</v>
      </c>
      <c r="J45" s="9">
        <f t="shared" si="22"/>
        <v>3.6433475300912392E-2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229.22364703367163</v>
      </c>
      <c r="P45" s="9">
        <f t="shared" si="25"/>
        <v>8.3514140825863361</v>
      </c>
      <c r="Q45" s="12">
        <f t="shared" si="26"/>
        <v>2.0043393798207205</v>
      </c>
      <c r="R45" s="9">
        <f t="shared" si="27"/>
        <v>14.125500000000001</v>
      </c>
      <c r="S45" s="13">
        <f t="shared" si="28"/>
        <v>0.14189511024889176</v>
      </c>
      <c r="T45" s="2">
        <f t="shared" si="29"/>
        <v>0.43</v>
      </c>
      <c r="U45" s="14">
        <f t="shared" si="30"/>
        <v>6.1014897407023455E-2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6.9434897407023466E-2</v>
      </c>
      <c r="AR45" s="9">
        <f t="shared" si="35"/>
        <v>136.875</v>
      </c>
      <c r="AS45" s="1">
        <f t="shared" si="36"/>
        <v>0.24</v>
      </c>
      <c r="AT45" s="1">
        <f t="shared" si="37"/>
        <v>36020.833333333336</v>
      </c>
      <c r="AU45" s="1">
        <f t="shared" si="38"/>
        <v>550480235.51577449</v>
      </c>
    </row>
    <row r="46" spans="1:48" x14ac:dyDescent="0.15">
      <c r="C46" s="7">
        <v>4</v>
      </c>
      <c r="D46" s="7">
        <f t="shared" si="39"/>
        <v>10.0601051059614</v>
      </c>
      <c r="E46" s="10">
        <f t="shared" si="40"/>
        <v>5.7707213244897799</v>
      </c>
      <c r="F46" s="7" t="s">
        <v>83</v>
      </c>
      <c r="G46" s="1">
        <v>5</v>
      </c>
      <c r="H46" s="9">
        <f t="shared" si="20"/>
        <v>10.0601051059614</v>
      </c>
      <c r="I46" s="9">
        <f t="shared" si="21"/>
        <v>283.21010510596136</v>
      </c>
      <c r="J46" s="9">
        <f t="shared" si="22"/>
        <v>6.1818483811821284E-2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209.82862130353104</v>
      </c>
      <c r="O46" s="9">
        <f t="shared" si="41"/>
        <v>69.899861647554218</v>
      </c>
      <c r="P46" s="9">
        <f t="shared" si="25"/>
        <v>4.3211034657078775</v>
      </c>
      <c r="Q46" s="12">
        <f t="shared" si="26"/>
        <v>1.0370648317698905</v>
      </c>
      <c r="R46" s="9">
        <f t="shared" si="27"/>
        <v>14.125500000000001</v>
      </c>
      <c r="S46" s="13">
        <f t="shared" si="28"/>
        <v>7.341792019892325E-2</v>
      </c>
      <c r="T46" s="2">
        <f t="shared" si="29"/>
        <v>0.43</v>
      </c>
      <c r="U46" s="14">
        <f t="shared" si="30"/>
        <v>3.1569705685536999E-2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3.9989705685536996E-2</v>
      </c>
      <c r="AR46" s="9">
        <f t="shared" si="35"/>
        <v>136.875</v>
      </c>
      <c r="AS46" s="1">
        <f t="shared" si="36"/>
        <v>0.24</v>
      </c>
      <c r="AT46" s="1">
        <f t="shared" si="37"/>
        <v>36020.833333333336</v>
      </c>
      <c r="AU46" s="1">
        <f t="shared" si="38"/>
        <v>317038599.12024873</v>
      </c>
    </row>
    <row r="47" spans="1:48" x14ac:dyDescent="0.15">
      <c r="C47" s="7">
        <v>5</v>
      </c>
      <c r="D47" s="7">
        <f t="shared" si="39"/>
        <v>11.4673958253151</v>
      </c>
      <c r="E47" s="10">
        <f t="shared" si="40"/>
        <v>10.0601051059614</v>
      </c>
      <c r="F47" s="7" t="s">
        <v>85</v>
      </c>
      <c r="G47" s="1">
        <v>6</v>
      </c>
      <c r="H47" s="9">
        <f t="shared" si="20"/>
        <v>11.4673958253151</v>
      </c>
      <c r="I47" s="9">
        <f t="shared" si="21"/>
        <v>284.6173958253151</v>
      </c>
      <c r="J47" s="9">
        <f t="shared" si="22"/>
        <v>7.3273188928779015E-2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124.43500818184636</v>
      </c>
      <c r="P47" s="9">
        <f t="shared" si="25"/>
        <v>9.1177498638625902</v>
      </c>
      <c r="Q47" s="12">
        <f t="shared" si="26"/>
        <v>2.1882599673270215</v>
      </c>
      <c r="R47" s="9">
        <f t="shared" si="27"/>
        <v>14.125500000000001</v>
      </c>
      <c r="S47" s="13">
        <f t="shared" si="28"/>
        <v>0.15491557589657154</v>
      </c>
      <c r="T47" s="2">
        <f t="shared" si="29"/>
        <v>0.43</v>
      </c>
      <c r="U47" s="14">
        <f t="shared" si="30"/>
        <v>6.6613697635525757E-2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7.5033697635525767E-2</v>
      </c>
      <c r="AR47" s="9">
        <f t="shared" si="35"/>
        <v>136.875</v>
      </c>
      <c r="AS47" s="1">
        <f t="shared" si="36"/>
        <v>0.24</v>
      </c>
      <c r="AT47" s="1">
        <f t="shared" si="37"/>
        <v>36020.833333333336</v>
      </c>
      <c r="AU47" s="1">
        <f t="shared" si="38"/>
        <v>594867553.47096694</v>
      </c>
    </row>
    <row r="48" spans="1:48" x14ac:dyDescent="0.15">
      <c r="C48" s="7">
        <v>6</v>
      </c>
      <c r="D48" s="7">
        <f t="shared" si="39"/>
        <v>20.976267569497601</v>
      </c>
      <c r="E48" s="10">
        <f t="shared" si="40"/>
        <v>11.4673958253151</v>
      </c>
      <c r="F48" s="7" t="s">
        <v>83</v>
      </c>
      <c r="G48" s="1">
        <v>7</v>
      </c>
      <c r="H48" s="9">
        <f t="shared" si="20"/>
        <v>20.976267569497601</v>
      </c>
      <c r="I48" s="9">
        <f t="shared" si="21"/>
        <v>294.1262675694976</v>
      </c>
      <c r="J48" s="9">
        <f t="shared" si="22"/>
        <v>0.22144637143185208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174.17350831798376</v>
      </c>
      <c r="P48" s="9">
        <f t="shared" si="25"/>
        <v>38.570091416573007</v>
      </c>
      <c r="Q48" s="12">
        <f t="shared" si="26"/>
        <v>9.256821939977522</v>
      </c>
      <c r="R48" s="9">
        <f t="shared" si="27"/>
        <v>14.125500000000001</v>
      </c>
      <c r="S48" s="13">
        <f t="shared" si="28"/>
        <v>0.65532702842218127</v>
      </c>
      <c r="T48" s="2">
        <f t="shared" si="29"/>
        <v>0.43</v>
      </c>
      <c r="U48" s="14">
        <f t="shared" si="30"/>
        <v>0.28179062222153795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0.29739062222153795</v>
      </c>
      <c r="AR48" s="9">
        <f t="shared" si="35"/>
        <v>136.875</v>
      </c>
      <c r="AS48" s="1">
        <f t="shared" si="36"/>
        <v>0.24</v>
      </c>
      <c r="AT48" s="1">
        <f t="shared" si="37"/>
        <v>36020.833333333336</v>
      </c>
      <c r="AU48" s="1">
        <f t="shared" si="38"/>
        <v>2357714432.8600335</v>
      </c>
    </row>
    <row r="49" spans="1:48" x14ac:dyDescent="0.15">
      <c r="C49" s="7">
        <v>7</v>
      </c>
      <c r="D49" s="7">
        <f t="shared" si="39"/>
        <v>18.8917812816157</v>
      </c>
      <c r="E49" s="10">
        <f t="shared" si="40"/>
        <v>20.976267569497601</v>
      </c>
      <c r="F49" s="7" t="s">
        <v>83</v>
      </c>
      <c r="G49" s="1">
        <v>8</v>
      </c>
      <c r="H49" s="9">
        <f t="shared" si="20"/>
        <v>18.8917812816157</v>
      </c>
      <c r="I49" s="9">
        <f t="shared" si="21"/>
        <v>292.04178128161567</v>
      </c>
      <c r="J49" s="9">
        <f t="shared" si="22"/>
        <v>0.17484424062602555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194.45966690141074</v>
      </c>
      <c r="P49" s="9">
        <f t="shared" si="25"/>
        <v>34.000152791767036</v>
      </c>
      <c r="Q49" s="12">
        <f t="shared" si="26"/>
        <v>8.1600366700240876</v>
      </c>
      <c r="R49" s="9">
        <f t="shared" si="27"/>
        <v>14.125500000000001</v>
      </c>
      <c r="S49" s="13">
        <f t="shared" si="28"/>
        <v>0.5776812622579085</v>
      </c>
      <c r="T49" s="2">
        <f t="shared" si="29"/>
        <v>0.43</v>
      </c>
      <c r="U49" s="14">
        <f t="shared" si="30"/>
        <v>0.24840294277090066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0.26400294277090064</v>
      </c>
      <c r="AR49" s="9">
        <f t="shared" si="35"/>
        <v>136.875</v>
      </c>
      <c r="AS49" s="1">
        <f t="shared" si="36"/>
        <v>0.24</v>
      </c>
      <c r="AT49" s="1">
        <f t="shared" si="37"/>
        <v>36020.833333333336</v>
      </c>
      <c r="AU49" s="1">
        <f t="shared" si="38"/>
        <v>2093016732.8033338</v>
      </c>
    </row>
    <row r="50" spans="1:48" x14ac:dyDescent="0.15">
      <c r="C50" s="7">
        <v>8</v>
      </c>
      <c r="D50" s="7">
        <f t="shared" si="39"/>
        <v>20.0609040116783</v>
      </c>
      <c r="E50" s="10">
        <f t="shared" si="40"/>
        <v>18.8917812816157</v>
      </c>
      <c r="F50" s="7" t="s">
        <v>83</v>
      </c>
      <c r="G50" s="1">
        <v>9</v>
      </c>
      <c r="H50" s="9">
        <f t="shared" si="20"/>
        <v>20.0609040116783</v>
      </c>
      <c r="I50" s="9">
        <f t="shared" si="21"/>
        <v>293.21090401167828</v>
      </c>
      <c r="J50" s="9">
        <f t="shared" si="22"/>
        <v>0.19970355073811807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219.31576410964368</v>
      </c>
      <c r="P50" s="9">
        <f t="shared" si="25"/>
        <v>43.798136825539359</v>
      </c>
      <c r="Q50" s="12">
        <f t="shared" si="26"/>
        <v>10.511552838129445</v>
      </c>
      <c r="R50" s="9">
        <f t="shared" si="27"/>
        <v>14.125500000000001</v>
      </c>
      <c r="S50" s="13">
        <f t="shared" si="28"/>
        <v>0.74415439015464546</v>
      </c>
      <c r="T50" s="2">
        <f t="shared" si="29"/>
        <v>0.43</v>
      </c>
      <c r="U50" s="14">
        <f t="shared" si="30"/>
        <v>0.31998638776649757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0.33558638776649757</v>
      </c>
      <c r="AR50" s="9">
        <f t="shared" si="35"/>
        <v>136.875</v>
      </c>
      <c r="AS50" s="1">
        <f t="shared" si="36"/>
        <v>0.24</v>
      </c>
      <c r="AT50" s="1">
        <f t="shared" si="37"/>
        <v>36020.833333333336</v>
      </c>
      <c r="AU50" s="1">
        <f t="shared" si="38"/>
        <v>2660530665.0154777</v>
      </c>
    </row>
    <row r="51" spans="1:48" x14ac:dyDescent="0.15">
      <c r="C51" s="7">
        <v>9</v>
      </c>
      <c r="D51" s="7">
        <f t="shared" si="39"/>
        <v>14.0264714942527</v>
      </c>
      <c r="E51" s="10">
        <f t="shared" si="40"/>
        <v>20.0609040116783</v>
      </c>
      <c r="F51" s="7" t="s">
        <v>83</v>
      </c>
      <c r="G51" s="1">
        <v>10</v>
      </c>
      <c r="H51" s="9">
        <f t="shared" si="20"/>
        <v>14.0264714942527</v>
      </c>
      <c r="I51" s="9">
        <f t="shared" si="21"/>
        <v>287.17647149425267</v>
      </c>
      <c r="J51" s="9">
        <f t="shared" si="22"/>
        <v>9.938949787095365E-2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234.37387728410431</v>
      </c>
      <c r="P51" s="9">
        <f t="shared" si="25"/>
        <v>23.294301977335639</v>
      </c>
      <c r="Q51" s="12">
        <f t="shared" si="26"/>
        <v>5.5906324745605529</v>
      </c>
      <c r="R51" s="9">
        <f t="shared" si="27"/>
        <v>14.125500000000001</v>
      </c>
      <c r="S51" s="13">
        <f t="shared" si="28"/>
        <v>0.39578297933245216</v>
      </c>
      <c r="T51" s="2">
        <f t="shared" si="29"/>
        <v>0.43</v>
      </c>
      <c r="U51" s="14">
        <f t="shared" si="30"/>
        <v>0.17018668111295443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0.18578668111295443</v>
      </c>
      <c r="AR51" s="9">
        <f t="shared" si="35"/>
        <v>136.875</v>
      </c>
      <c r="AS51" s="1">
        <f t="shared" si="36"/>
        <v>0.24</v>
      </c>
      <c r="AT51" s="1">
        <f t="shared" si="37"/>
        <v>36020.833333333336</v>
      </c>
      <c r="AU51" s="1">
        <f t="shared" si="38"/>
        <v>1472917794.8552461</v>
      </c>
    </row>
    <row r="52" spans="1:48" x14ac:dyDescent="0.15">
      <c r="C52" s="7">
        <v>10</v>
      </c>
      <c r="D52" s="7">
        <f t="shared" si="39"/>
        <v>10.126322250890199</v>
      </c>
      <c r="E52" s="10">
        <f t="shared" si="40"/>
        <v>14.0264714942527</v>
      </c>
      <c r="F52" s="7" t="s">
        <v>83</v>
      </c>
      <c r="G52" s="1">
        <v>11</v>
      </c>
      <c r="H52" s="9">
        <f t="shared" si="20"/>
        <v>10.126322250890199</v>
      </c>
      <c r="I52" s="9">
        <f t="shared" si="21"/>
        <v>283.27632225089019</v>
      </c>
      <c r="J52" s="9">
        <f t="shared" si="22"/>
        <v>6.2317289983214418E-2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200.52559654143025</v>
      </c>
      <c r="O52" s="9">
        <f t="shared" si="41"/>
        <v>69.410228765338417</v>
      </c>
      <c r="P52" s="9">
        <f t="shared" si="25"/>
        <v>4.3254573537708447</v>
      </c>
      <c r="Q52" s="12">
        <f t="shared" si="26"/>
        <v>1.0381097649050026</v>
      </c>
      <c r="R52" s="9">
        <f t="shared" si="27"/>
        <v>14.125500000000001</v>
      </c>
      <c r="S52" s="13">
        <f t="shared" si="28"/>
        <v>7.3491895147428599E-2</v>
      </c>
      <c r="T52" s="2">
        <f t="shared" si="29"/>
        <v>0.43</v>
      </c>
      <c r="U52" s="14">
        <f t="shared" si="30"/>
        <v>3.1601514913394295E-2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4.0021514913394292E-2</v>
      </c>
      <c r="AR52" s="9">
        <f t="shared" si="35"/>
        <v>136.875</v>
      </c>
      <c r="AS52" s="1">
        <f t="shared" si="36"/>
        <v>0.24</v>
      </c>
      <c r="AT52" s="1">
        <f t="shared" si="37"/>
        <v>36020.833333333336</v>
      </c>
      <c r="AU52" s="1">
        <f t="shared" si="38"/>
        <v>317290782.8476879</v>
      </c>
    </row>
    <row r="53" spans="1:48" x14ac:dyDescent="0.15">
      <c r="C53" s="7">
        <v>11</v>
      </c>
      <c r="D53" s="7">
        <f t="shared" si="39"/>
        <v>6.9842662458031102</v>
      </c>
      <c r="E53" s="10">
        <f t="shared" si="40"/>
        <v>10.126322250890199</v>
      </c>
      <c r="F53" s="7" t="s">
        <v>85</v>
      </c>
      <c r="G53" s="1">
        <v>12</v>
      </c>
      <c r="H53" s="9">
        <f t="shared" si="20"/>
        <v>6.9842662458031102</v>
      </c>
      <c r="I53" s="9">
        <f t="shared" si="21"/>
        <v>280.13426624580308</v>
      </c>
      <c r="J53" s="9">
        <f t="shared" si="22"/>
        <v>4.2381559748219513E-2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123.94102141156759</v>
      </c>
      <c r="P53" s="9">
        <f t="shared" si="25"/>
        <v>5.2528138042097057</v>
      </c>
      <c r="Q53" s="12">
        <f t="shared" si="26"/>
        <v>1.2606753130103294</v>
      </c>
      <c r="R53" s="9">
        <f t="shared" si="27"/>
        <v>14.125500000000001</v>
      </c>
      <c r="S53" s="13">
        <f t="shared" si="28"/>
        <v>8.9248190365674093E-2</v>
      </c>
      <c r="T53" s="2">
        <f t="shared" si="29"/>
        <v>0.43</v>
      </c>
      <c r="U53" s="14">
        <f t="shared" si="30"/>
        <v>3.8376721857239858E-2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4.6796721857239855E-2</v>
      </c>
      <c r="AR53" s="9">
        <f t="shared" si="35"/>
        <v>136.875</v>
      </c>
      <c r="AS53" s="1">
        <f t="shared" si="36"/>
        <v>0.24</v>
      </c>
      <c r="AT53" s="1">
        <f t="shared" si="37"/>
        <v>36020.833333333336</v>
      </c>
      <c r="AU53" s="1">
        <f t="shared" si="38"/>
        <v>371004659.49178243</v>
      </c>
      <c r="AV53" s="1">
        <f>SUM(AU42:AU53)</f>
        <v>11294314536.013493</v>
      </c>
    </row>
    <row r="54" spans="1:48" x14ac:dyDescent="0.15">
      <c r="C54" s="7">
        <v>12</v>
      </c>
      <c r="D54" s="7">
        <f t="shared" si="39"/>
        <v>1.5166507349568801</v>
      </c>
      <c r="E54" s="10">
        <f t="shared" si="40"/>
        <v>6.9842662458031102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0.69410592783870895</v>
      </c>
      <c r="E58" s="7"/>
      <c r="F58" s="7"/>
      <c r="G58" s="1">
        <v>1</v>
      </c>
      <c r="H58" s="9">
        <f t="shared" ref="H58:H69" si="42">E59</f>
        <v>0.69410592783870895</v>
      </c>
      <c r="I58" s="9">
        <f t="shared" ref="I58:I69" si="43">H58+273.15</f>
        <v>273.84410592783871</v>
      </c>
      <c r="J58" s="9">
        <f t="shared" ref="J58:J69" si="44">EXP(($C$15*(I58-$C$13))/($C$16*I58*$C$13))</f>
        <v>1.9074200653158839E-2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1.9029694184968136E-3</v>
      </c>
      <c r="Q58" s="12">
        <f t="shared" ref="Q58:Q69" si="48">P58*$B$60</f>
        <v>3.6156418951439461E-4</v>
      </c>
      <c r="R58" s="9">
        <f t="shared" ref="R58:R69" si="49">L58*$B$60</f>
        <v>1.8955666666666669E-2</v>
      </c>
      <c r="S58" s="13">
        <f t="shared" ref="S58:S69" si="50">Q58/R58</f>
        <v>1.9074200653158839E-2</v>
      </c>
      <c r="T58" s="2">
        <f t="shared" ref="T58:T69" si="51">$B$59/100</f>
        <v>0.01</v>
      </c>
      <c r="U58" s="14">
        <f t="shared" ref="U58:U69" si="52">S58*T58</f>
        <v>1.9074200653158841E-4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1.2190742006531589E-2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26713.333333333332</v>
      </c>
      <c r="AU58" s="1">
        <f t="shared" ref="AU58:AU69" si="59">AT58*10000*AS58*0.67*AR58*AQ58</f>
        <v>4135919.6170631591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-3.38245930644492</v>
      </c>
      <c r="E59" s="10">
        <f t="shared" ref="E59:E70" si="61">D58</f>
        <v>0.69410592783870895</v>
      </c>
      <c r="F59" s="7" t="s">
        <v>83</v>
      </c>
      <c r="G59" s="1">
        <v>2</v>
      </c>
      <c r="H59" s="9">
        <f t="shared" si="42"/>
        <v>-3.38245930644492</v>
      </c>
      <c r="I59" s="9">
        <f t="shared" si="43"/>
        <v>269.76754069355508</v>
      </c>
      <c r="J59" s="9">
        <f t="shared" si="44"/>
        <v>1.1145506214020754E-2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0.19763036391483652</v>
      </c>
      <c r="P59" s="9">
        <f t="shared" si="47"/>
        <v>2.2026904490919934E-3</v>
      </c>
      <c r="Q59" s="12">
        <f t="shared" si="48"/>
        <v>4.1851118532747872E-4</v>
      </c>
      <c r="R59" s="9">
        <f t="shared" si="49"/>
        <v>1.8955666666666669E-2</v>
      </c>
      <c r="S59" s="13">
        <f t="shared" si="50"/>
        <v>2.2078420806134244E-2</v>
      </c>
      <c r="T59" s="2">
        <f t="shared" si="51"/>
        <v>0.01</v>
      </c>
      <c r="U59" s="14">
        <f t="shared" si="52"/>
        <v>2.2078420806134245E-4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1.2220784208061343E-2</v>
      </c>
      <c r="AR59" s="9">
        <f t="shared" si="56"/>
        <v>9.9766666666666666</v>
      </c>
      <c r="AS59" s="1">
        <f t="shared" si="57"/>
        <v>0.19</v>
      </c>
      <c r="AT59" s="1">
        <f t="shared" si="58"/>
        <v>26713.333333333332</v>
      </c>
      <c r="AU59" s="1">
        <f t="shared" si="59"/>
        <v>4146111.9524091212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1.6916414949295999</v>
      </c>
      <c r="E60" s="10">
        <f t="shared" si="61"/>
        <v>-3.38245930644492</v>
      </c>
      <c r="F60" s="7" t="s">
        <v>83</v>
      </c>
      <c r="G60" s="1">
        <v>3</v>
      </c>
      <c r="H60" s="9">
        <f t="shared" si="42"/>
        <v>1.6916414949295999</v>
      </c>
      <c r="I60" s="9">
        <f t="shared" si="43"/>
        <v>274.8416414949296</v>
      </c>
      <c r="J60" s="9">
        <f t="shared" si="44"/>
        <v>2.1701616139861518E-2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0.29519434013241119</v>
      </c>
      <c r="P60" s="9">
        <f t="shared" si="47"/>
        <v>6.4061942562133054E-3</v>
      </c>
      <c r="Q60" s="12">
        <f t="shared" si="48"/>
        <v>1.2171769086805281E-3</v>
      </c>
      <c r="R60" s="9">
        <f t="shared" si="49"/>
        <v>1.8955666666666669E-2</v>
      </c>
      <c r="S60" s="13">
        <f t="shared" si="50"/>
        <v>6.4211770025525944E-2</v>
      </c>
      <c r="T60" s="2">
        <f t="shared" si="51"/>
        <v>0.01</v>
      </c>
      <c r="U60" s="14">
        <f t="shared" si="52"/>
        <v>6.4211770025525948E-4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1.264211770025526E-2</v>
      </c>
      <c r="AR60" s="9">
        <f t="shared" si="56"/>
        <v>9.9766666666666666</v>
      </c>
      <c r="AS60" s="1">
        <f t="shared" si="57"/>
        <v>0.19</v>
      </c>
      <c r="AT60" s="1">
        <f t="shared" si="58"/>
        <v>26713.333333333332</v>
      </c>
      <c r="AU60" s="1">
        <f t="shared" si="59"/>
        <v>4289056.6111310339</v>
      </c>
    </row>
    <row r="61" spans="1:48" x14ac:dyDescent="0.15">
      <c r="C61" s="7">
        <v>3</v>
      </c>
      <c r="D61" s="7">
        <f t="shared" si="60"/>
        <v>5.7707213244897799</v>
      </c>
      <c r="E61" s="10">
        <f t="shared" si="61"/>
        <v>1.6916414949295999</v>
      </c>
      <c r="F61" s="7" t="s">
        <v>83</v>
      </c>
      <c r="G61" s="1">
        <v>4</v>
      </c>
      <c r="H61" s="9">
        <f t="shared" si="42"/>
        <v>5.7707213244897799</v>
      </c>
      <c r="I61" s="9">
        <f t="shared" si="43"/>
        <v>278.92072132448976</v>
      </c>
      <c r="J61" s="9">
        <f t="shared" si="44"/>
        <v>3.6433475300912392E-2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0.38855481254286456</v>
      </c>
      <c r="P61" s="9">
        <f t="shared" si="47"/>
        <v>1.4156402165831101E-2</v>
      </c>
      <c r="Q61" s="12">
        <f t="shared" si="48"/>
        <v>2.6897164115079093E-3</v>
      </c>
      <c r="R61" s="9">
        <f t="shared" si="49"/>
        <v>1.8955666666666669E-2</v>
      </c>
      <c r="S61" s="13">
        <f t="shared" si="50"/>
        <v>0.14189511024889173</v>
      </c>
      <c r="T61" s="2">
        <f t="shared" si="51"/>
        <v>0.01</v>
      </c>
      <c r="U61" s="14">
        <f t="shared" si="52"/>
        <v>1.4189511024889174E-3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1.3418951102488919E-2</v>
      </c>
      <c r="AR61" s="9">
        <f t="shared" si="56"/>
        <v>9.9766666666666666</v>
      </c>
      <c r="AS61" s="1">
        <f t="shared" si="57"/>
        <v>0.19</v>
      </c>
      <c r="AT61" s="1">
        <f t="shared" si="58"/>
        <v>26713.333333333332</v>
      </c>
      <c r="AU61" s="1">
        <f t="shared" si="59"/>
        <v>4552610.749654077</v>
      </c>
    </row>
    <row r="62" spans="1:48" x14ac:dyDescent="0.15">
      <c r="C62" s="7">
        <v>4</v>
      </c>
      <c r="D62" s="7">
        <f t="shared" si="60"/>
        <v>10.0601051059614</v>
      </c>
      <c r="E62" s="10">
        <f t="shared" si="61"/>
        <v>5.7707213244897799</v>
      </c>
      <c r="F62" s="7" t="s">
        <v>83</v>
      </c>
      <c r="G62" s="1">
        <v>5</v>
      </c>
      <c r="H62" s="9">
        <f t="shared" si="42"/>
        <v>10.0601051059614</v>
      </c>
      <c r="I62" s="9">
        <f t="shared" si="43"/>
        <v>283.21010510596136</v>
      </c>
      <c r="J62" s="9">
        <f t="shared" si="44"/>
        <v>6.1818483811821284E-2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0.35567848985818179</v>
      </c>
      <c r="O62" s="9">
        <f t="shared" si="62"/>
        <v>0.11848658718551836</v>
      </c>
      <c r="P62" s="9">
        <f t="shared" si="47"/>
        <v>7.3246611718459174E-3</v>
      </c>
      <c r="Q62" s="12">
        <f t="shared" si="48"/>
        <v>1.3916856226507243E-3</v>
      </c>
      <c r="R62" s="9">
        <f t="shared" si="49"/>
        <v>1.8955666666666669E-2</v>
      </c>
      <c r="S62" s="13">
        <f t="shared" si="50"/>
        <v>7.341792019892332E-2</v>
      </c>
      <c r="T62" s="2">
        <f t="shared" si="51"/>
        <v>0.01</v>
      </c>
      <c r="U62" s="14">
        <f t="shared" si="52"/>
        <v>7.3417920198923323E-4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1.2734179201989233E-2</v>
      </c>
      <c r="AR62" s="9">
        <f t="shared" si="56"/>
        <v>9.9766666666666666</v>
      </c>
      <c r="AS62" s="1">
        <f t="shared" si="57"/>
        <v>0.19</v>
      </c>
      <c r="AT62" s="1">
        <f t="shared" si="58"/>
        <v>26713.333333333332</v>
      </c>
      <c r="AU62" s="1">
        <f t="shared" si="59"/>
        <v>4320290.0644182768</v>
      </c>
    </row>
    <row r="63" spans="1:48" x14ac:dyDescent="0.15">
      <c r="C63" s="7">
        <v>5</v>
      </c>
      <c r="D63" s="7">
        <f t="shared" si="60"/>
        <v>11.4673958253151</v>
      </c>
      <c r="E63" s="10">
        <f t="shared" si="61"/>
        <v>10.0601051059614</v>
      </c>
      <c r="F63" s="7" t="s">
        <v>85</v>
      </c>
      <c r="G63" s="1">
        <v>6</v>
      </c>
      <c r="H63" s="9">
        <f t="shared" si="42"/>
        <v>11.4673958253151</v>
      </c>
      <c r="I63" s="9">
        <f t="shared" si="43"/>
        <v>284.6173958253151</v>
      </c>
      <c r="J63" s="9">
        <f t="shared" si="44"/>
        <v>7.3273188928779015E-2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0.21092859268033912</v>
      </c>
      <c r="P63" s="9">
        <f t="shared" si="47"/>
        <v>1.5455410621947963E-2</v>
      </c>
      <c r="Q63" s="12">
        <f t="shared" si="48"/>
        <v>2.9365280181701129E-3</v>
      </c>
      <c r="R63" s="9">
        <f t="shared" si="49"/>
        <v>1.8955666666666669E-2</v>
      </c>
      <c r="S63" s="13">
        <f t="shared" si="50"/>
        <v>0.15491557589657159</v>
      </c>
      <c r="T63" s="2">
        <f t="shared" si="51"/>
        <v>0.01</v>
      </c>
      <c r="U63" s="14">
        <f t="shared" si="52"/>
        <v>1.549155758965716E-3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1.3549155758965717E-2</v>
      </c>
      <c r="AR63" s="9">
        <f t="shared" si="56"/>
        <v>9.9766666666666666</v>
      </c>
      <c r="AS63" s="1">
        <f t="shared" si="57"/>
        <v>0.19</v>
      </c>
      <c r="AT63" s="1">
        <f t="shared" si="58"/>
        <v>26713.333333333332</v>
      </c>
      <c r="AU63" s="1">
        <f t="shared" si="59"/>
        <v>4596784.9264734071</v>
      </c>
    </row>
    <row r="64" spans="1:48" x14ac:dyDescent="0.15">
      <c r="C64" s="7">
        <v>6</v>
      </c>
      <c r="D64" s="7">
        <f t="shared" si="60"/>
        <v>20.976267569497601</v>
      </c>
      <c r="E64" s="10">
        <f t="shared" si="61"/>
        <v>11.4673958253151</v>
      </c>
      <c r="F64" s="7" t="s">
        <v>83</v>
      </c>
      <c r="G64" s="1">
        <v>7</v>
      </c>
      <c r="H64" s="9">
        <f t="shared" si="42"/>
        <v>20.976267569497601</v>
      </c>
      <c r="I64" s="9">
        <f t="shared" si="43"/>
        <v>294.1262675694976</v>
      </c>
      <c r="J64" s="9">
        <f t="shared" si="44"/>
        <v>0.22144637143185208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0.29523984872505787</v>
      </c>
      <c r="P64" s="9">
        <f t="shared" si="47"/>
        <v>6.5379793202252984E-2</v>
      </c>
      <c r="Q64" s="12">
        <f t="shared" si="48"/>
        <v>1.2422160708428068E-2</v>
      </c>
      <c r="R64" s="9">
        <f t="shared" si="49"/>
        <v>1.8955666666666669E-2</v>
      </c>
      <c r="S64" s="13">
        <f t="shared" si="50"/>
        <v>0.6553270284221816</v>
      </c>
      <c r="T64" s="2">
        <f t="shared" si="51"/>
        <v>0.01</v>
      </c>
      <c r="U64" s="14">
        <f t="shared" si="52"/>
        <v>6.5532702842218161E-3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2.6653270284221816E-2</v>
      </c>
      <c r="AR64" s="9">
        <f t="shared" si="56"/>
        <v>9.9766666666666666</v>
      </c>
      <c r="AS64" s="1">
        <f t="shared" si="57"/>
        <v>0.19</v>
      </c>
      <c r="AT64" s="1">
        <f t="shared" si="58"/>
        <v>26713.333333333332</v>
      </c>
      <c r="AU64" s="1">
        <f t="shared" si="59"/>
        <v>9042581.9337606486</v>
      </c>
    </row>
    <row r="65" spans="1:48" x14ac:dyDescent="0.15">
      <c r="C65" s="7">
        <v>7</v>
      </c>
      <c r="D65" s="7">
        <f t="shared" si="60"/>
        <v>18.8917812816157</v>
      </c>
      <c r="E65" s="10">
        <f t="shared" si="61"/>
        <v>20.976267569497601</v>
      </c>
      <c r="F65" s="7" t="s">
        <v>83</v>
      </c>
      <c r="G65" s="1">
        <v>8</v>
      </c>
      <c r="H65" s="9">
        <f t="shared" si="42"/>
        <v>18.8917812816157</v>
      </c>
      <c r="I65" s="9">
        <f t="shared" si="43"/>
        <v>292.04178128161567</v>
      </c>
      <c r="J65" s="9">
        <f t="shared" si="44"/>
        <v>0.17484424062602555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0.32962672218947153</v>
      </c>
      <c r="P65" s="9">
        <f t="shared" si="47"/>
        <v>5.7633333931264033E-2</v>
      </c>
      <c r="Q65" s="12">
        <f t="shared" si="48"/>
        <v>1.0950333446940167E-2</v>
      </c>
      <c r="R65" s="9">
        <f t="shared" si="49"/>
        <v>1.8955666666666669E-2</v>
      </c>
      <c r="S65" s="13">
        <f t="shared" si="50"/>
        <v>0.57768126225790872</v>
      </c>
      <c r="T65" s="2">
        <f t="shared" si="51"/>
        <v>0.01</v>
      </c>
      <c r="U65" s="14">
        <f t="shared" si="52"/>
        <v>5.7768126225790873E-3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2.5876812622579088E-2</v>
      </c>
      <c r="AR65" s="9">
        <f t="shared" si="56"/>
        <v>9.9766666666666666</v>
      </c>
      <c r="AS65" s="1">
        <f t="shared" si="57"/>
        <v>0.19</v>
      </c>
      <c r="AT65" s="1">
        <f t="shared" si="58"/>
        <v>26713.333333333332</v>
      </c>
      <c r="AU65" s="1">
        <f t="shared" si="59"/>
        <v>8779155.2717177179</v>
      </c>
    </row>
    <row r="66" spans="1:48" x14ac:dyDescent="0.15">
      <c r="C66" s="7">
        <v>8</v>
      </c>
      <c r="D66" s="7">
        <f t="shared" si="60"/>
        <v>20.0609040116783</v>
      </c>
      <c r="E66" s="10">
        <f t="shared" si="61"/>
        <v>18.8917812816157</v>
      </c>
      <c r="F66" s="7" t="s">
        <v>83</v>
      </c>
      <c r="G66" s="1">
        <v>9</v>
      </c>
      <c r="H66" s="9">
        <f t="shared" si="42"/>
        <v>20.0609040116783</v>
      </c>
      <c r="I66" s="9">
        <f t="shared" si="43"/>
        <v>293.21090401167828</v>
      </c>
      <c r="J66" s="9">
        <f t="shared" si="44"/>
        <v>0.19970355073811807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0.37176005492487418</v>
      </c>
      <c r="P66" s="9">
        <f t="shared" si="47"/>
        <v>7.4241802991095174E-2</v>
      </c>
      <c r="Q66" s="12">
        <f t="shared" si="48"/>
        <v>1.4105942568308083E-2</v>
      </c>
      <c r="R66" s="9">
        <f t="shared" si="49"/>
        <v>1.8955666666666669E-2</v>
      </c>
      <c r="S66" s="13">
        <f t="shared" si="50"/>
        <v>0.7441543901546458</v>
      </c>
      <c r="T66" s="2">
        <f t="shared" si="51"/>
        <v>0.01</v>
      </c>
      <c r="U66" s="14">
        <f t="shared" si="52"/>
        <v>7.4415439015464583E-3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2.7541543901546457E-2</v>
      </c>
      <c r="AR66" s="9">
        <f t="shared" si="56"/>
        <v>9.9766666666666666</v>
      </c>
      <c r="AS66" s="1">
        <f t="shared" si="57"/>
        <v>0.19</v>
      </c>
      <c r="AT66" s="1">
        <f t="shared" si="58"/>
        <v>26713.333333333332</v>
      </c>
      <c r="AU66" s="1">
        <f t="shared" si="59"/>
        <v>9343944.0885207318</v>
      </c>
    </row>
    <row r="67" spans="1:48" x14ac:dyDescent="0.15">
      <c r="C67" s="7">
        <v>9</v>
      </c>
      <c r="D67" s="7">
        <f t="shared" si="60"/>
        <v>14.0264714942527</v>
      </c>
      <c r="E67" s="10">
        <f t="shared" si="61"/>
        <v>20.0609040116783</v>
      </c>
      <c r="F67" s="7" t="s">
        <v>83</v>
      </c>
      <c r="G67" s="1">
        <v>10</v>
      </c>
      <c r="H67" s="9">
        <f t="shared" si="42"/>
        <v>14.0264714942527</v>
      </c>
      <c r="I67" s="9">
        <f t="shared" si="43"/>
        <v>287.17647149425267</v>
      </c>
      <c r="J67" s="9">
        <f t="shared" si="44"/>
        <v>9.938949787095365E-2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0.39728491860044568</v>
      </c>
      <c r="P67" s="9">
        <f t="shared" si="47"/>
        <v>3.9485948571400989E-2</v>
      </c>
      <c r="Q67" s="12">
        <f t="shared" si="48"/>
        <v>7.5023302285661883E-3</v>
      </c>
      <c r="R67" s="9">
        <f t="shared" si="49"/>
        <v>1.8955666666666669E-2</v>
      </c>
      <c r="S67" s="13">
        <f t="shared" si="50"/>
        <v>0.39578297933245227</v>
      </c>
      <c r="T67" s="2">
        <f t="shared" si="51"/>
        <v>0.01</v>
      </c>
      <c r="U67" s="14">
        <f t="shared" si="52"/>
        <v>3.9578297933245228E-3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2.4057829793324523E-2</v>
      </c>
      <c r="AR67" s="9">
        <f t="shared" si="56"/>
        <v>9.9766666666666666</v>
      </c>
      <c r="AS67" s="1">
        <f t="shared" si="57"/>
        <v>0.19</v>
      </c>
      <c r="AT67" s="1">
        <f t="shared" si="58"/>
        <v>26713.333333333332</v>
      </c>
      <c r="AU67" s="1">
        <f t="shared" si="59"/>
        <v>8162033.9543619556</v>
      </c>
    </row>
    <row r="68" spans="1:48" x14ac:dyDescent="0.15">
      <c r="C68" s="7">
        <v>10</v>
      </c>
      <c r="D68" s="7">
        <f t="shared" si="60"/>
        <v>10.126322250890199</v>
      </c>
      <c r="E68" s="10">
        <f t="shared" si="61"/>
        <v>14.0264714942527</v>
      </c>
      <c r="F68" s="7" t="s">
        <v>83</v>
      </c>
      <c r="G68" s="1">
        <v>11</v>
      </c>
      <c r="H68" s="9">
        <f t="shared" si="42"/>
        <v>10.126322250890199</v>
      </c>
      <c r="I68" s="9">
        <f t="shared" si="43"/>
        <v>283.27632225089019</v>
      </c>
      <c r="J68" s="9">
        <f t="shared" si="44"/>
        <v>6.2317289983214418E-2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0.33990902152759245</v>
      </c>
      <c r="O68" s="9">
        <f t="shared" si="62"/>
        <v>0.11765661516811893</v>
      </c>
      <c r="P68" s="9">
        <f t="shared" si="47"/>
        <v>7.3320414058751313E-3</v>
      </c>
      <c r="Q68" s="12">
        <f t="shared" si="48"/>
        <v>1.3930878671162749E-3</v>
      </c>
      <c r="R68" s="9">
        <f t="shared" si="49"/>
        <v>1.8955666666666669E-2</v>
      </c>
      <c r="S68" s="13">
        <f t="shared" si="50"/>
        <v>7.349189514742864E-2</v>
      </c>
      <c r="T68" s="2">
        <f t="shared" si="51"/>
        <v>0.01</v>
      </c>
      <c r="U68" s="14">
        <f t="shared" si="52"/>
        <v>7.3491895147428639E-4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1.2734918951474286E-2</v>
      </c>
      <c r="AR68" s="9">
        <f t="shared" si="56"/>
        <v>9.9766666666666666</v>
      </c>
      <c r="AS68" s="1">
        <f t="shared" si="57"/>
        <v>0.19</v>
      </c>
      <c r="AT68" s="1">
        <f t="shared" si="58"/>
        <v>26713.333333333332</v>
      </c>
      <c r="AU68" s="1">
        <f t="shared" si="59"/>
        <v>4320541.0371978916</v>
      </c>
    </row>
    <row r="69" spans="1:48" x14ac:dyDescent="0.15">
      <c r="C69" s="7">
        <v>11</v>
      </c>
      <c r="D69" s="7">
        <f t="shared" si="60"/>
        <v>6.9842662458031102</v>
      </c>
      <c r="E69" s="10">
        <f t="shared" si="61"/>
        <v>10.126322250890199</v>
      </c>
      <c r="F69" s="7" t="s">
        <v>85</v>
      </c>
      <c r="G69" s="1">
        <v>12</v>
      </c>
      <c r="H69" s="9">
        <f t="shared" si="42"/>
        <v>6.9842662458031102</v>
      </c>
      <c r="I69" s="9">
        <f t="shared" si="43"/>
        <v>280.13426624580308</v>
      </c>
      <c r="J69" s="9">
        <f t="shared" si="44"/>
        <v>4.2381559748219513E-2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0.21009124042891048</v>
      </c>
      <c r="P69" s="9">
        <f t="shared" si="47"/>
        <v>8.9039944588154198E-3</v>
      </c>
      <c r="Q69" s="12">
        <f t="shared" si="48"/>
        <v>1.6917589471749299E-3</v>
      </c>
      <c r="R69" s="9">
        <f t="shared" si="49"/>
        <v>1.8955666666666669E-2</v>
      </c>
      <c r="S69" s="13">
        <f t="shared" si="50"/>
        <v>8.9248190365674093E-2</v>
      </c>
      <c r="T69" s="2">
        <f t="shared" si="51"/>
        <v>0.01</v>
      </c>
      <c r="U69" s="14">
        <f t="shared" si="52"/>
        <v>8.92481903656741E-4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1.289248190365674E-2</v>
      </c>
      <c r="AR69" s="9">
        <f t="shared" si="56"/>
        <v>9.9766666666666666</v>
      </c>
      <c r="AS69" s="1">
        <f t="shared" si="57"/>
        <v>0.19</v>
      </c>
      <c r="AT69" s="1">
        <f t="shared" si="58"/>
        <v>26713.333333333332</v>
      </c>
      <c r="AU69" s="1">
        <f t="shared" si="59"/>
        <v>4373996.9879927365</v>
      </c>
      <c r="AV69" s="1">
        <f>SUM(AU58:AU69)</f>
        <v>70063027.194700763</v>
      </c>
    </row>
    <row r="70" spans="1:48" x14ac:dyDescent="0.15">
      <c r="C70" s="7">
        <v>12</v>
      </c>
      <c r="D70" s="7">
        <f t="shared" si="60"/>
        <v>1.5166507349568801</v>
      </c>
      <c r="E70" s="10">
        <f t="shared" si="61"/>
        <v>6.9842662458031102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0.69410592783870895</v>
      </c>
      <c r="E73" s="7"/>
      <c r="F73" s="7"/>
      <c r="G73" s="1">
        <v>1</v>
      </c>
      <c r="H73" s="9">
        <f t="shared" ref="H73:H84" si="63">E74</f>
        <v>0.69410592783870895</v>
      </c>
      <c r="I73" s="9">
        <f t="shared" ref="I73:I84" si="64">H73+273.15</f>
        <v>273.84410592783871</v>
      </c>
      <c r="J73" s="9">
        <f t="shared" ref="J73:J84" si="65">EXP(($C$15*(I73-$C$13))/($C$16*I73*$C$13))</f>
        <v>1.9074200653158839E-2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2.0886249715208931E-3</v>
      </c>
      <c r="Q73" s="12">
        <f t="shared" ref="Q73:Q84" si="69">P73*$B$75</f>
        <v>3.7595249487376077E-4</v>
      </c>
      <c r="R73" s="9">
        <f t="shared" ref="R73:R84" si="70">L73*$B$75</f>
        <v>1.9710000000000002E-2</v>
      </c>
      <c r="S73" s="13">
        <f t="shared" ref="S73:S84" si="71">Q73/R73</f>
        <v>1.9074200653158839E-2</v>
      </c>
      <c r="T73" s="2">
        <f t="shared" ref="T73:T84" si="72">$B$74/100</f>
        <v>0.01</v>
      </c>
      <c r="U73" s="14">
        <f t="shared" ref="U73:U84" si="73">S73*T73</f>
        <v>1.9074200653158841E-4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1.2790742006531589E-2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2965.8333333333335</v>
      </c>
      <c r="AU73" s="1">
        <f t="shared" ref="AU73:AU84" si="80">AT73*10000*AS73*0.67*AR73*AQ73</f>
        <v>500960.98950501118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-3.38245930644492</v>
      </c>
      <c r="E74" s="10">
        <f t="shared" ref="E74:E85" si="82">D73</f>
        <v>0.69410592783870895</v>
      </c>
      <c r="F74" s="7" t="s">
        <v>83</v>
      </c>
      <c r="G74" s="1">
        <v>2</v>
      </c>
      <c r="H74" s="9">
        <f t="shared" si="63"/>
        <v>-3.38245930644492</v>
      </c>
      <c r="I74" s="9">
        <f t="shared" si="64"/>
        <v>269.76754069355508</v>
      </c>
      <c r="J74" s="9">
        <f t="shared" si="65"/>
        <v>1.1145506214020754E-2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0.21691137502847913</v>
      </c>
      <c r="P74" s="9">
        <f t="shared" si="68"/>
        <v>2.4175870782717004E-3</v>
      </c>
      <c r="Q74" s="12">
        <f t="shared" si="69"/>
        <v>4.3516567408890606E-4</v>
      </c>
      <c r="R74" s="9">
        <f t="shared" si="70"/>
        <v>1.9710000000000002E-2</v>
      </c>
      <c r="S74" s="13">
        <f t="shared" si="71"/>
        <v>2.2078420806134248E-2</v>
      </c>
      <c r="T74" s="2">
        <f t="shared" si="72"/>
        <v>0.01</v>
      </c>
      <c r="U74" s="14">
        <f t="shared" si="73"/>
        <v>2.2078420806134248E-4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1.2820784208061342E-2</v>
      </c>
      <c r="AR74" s="9">
        <f t="shared" si="77"/>
        <v>10.950000000000001</v>
      </c>
      <c r="AS74" s="1">
        <f t="shared" si="78"/>
        <v>0.18</v>
      </c>
      <c r="AT74" s="1">
        <f t="shared" si="79"/>
        <v>2965.8333333333335</v>
      </c>
      <c r="AU74" s="1">
        <f t="shared" si="80"/>
        <v>502137.61952362693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1.6916414949295999</v>
      </c>
      <c r="E75" s="10">
        <f t="shared" si="82"/>
        <v>-3.38245930644492</v>
      </c>
      <c r="F75" s="7" t="s">
        <v>83</v>
      </c>
      <c r="G75" s="1">
        <v>3</v>
      </c>
      <c r="H75" s="9">
        <f t="shared" si="63"/>
        <v>1.6916414949295999</v>
      </c>
      <c r="I75" s="9">
        <f t="shared" si="64"/>
        <v>274.8416414949296</v>
      </c>
      <c r="J75" s="9">
        <f t="shared" si="65"/>
        <v>2.1701616139861518E-2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0.32399378795020745</v>
      </c>
      <c r="P75" s="9">
        <f t="shared" si="68"/>
        <v>7.0311888177950919E-3</v>
      </c>
      <c r="Q75" s="12">
        <f t="shared" si="69"/>
        <v>1.2656139872031164E-3</v>
      </c>
      <c r="R75" s="9">
        <f t="shared" si="70"/>
        <v>1.9710000000000002E-2</v>
      </c>
      <c r="S75" s="13">
        <f t="shared" si="71"/>
        <v>6.4211770025525944E-2</v>
      </c>
      <c r="T75" s="2">
        <f t="shared" si="72"/>
        <v>0.01</v>
      </c>
      <c r="U75" s="14">
        <f t="shared" si="73"/>
        <v>6.4211770025525948E-4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1.3242117700255259E-2</v>
      </c>
      <c r="AR75" s="9">
        <f t="shared" si="77"/>
        <v>10.950000000000001</v>
      </c>
      <c r="AS75" s="1">
        <f t="shared" si="78"/>
        <v>0.18</v>
      </c>
      <c r="AT75" s="1">
        <f t="shared" si="79"/>
        <v>2965.8333333333335</v>
      </c>
      <c r="AU75" s="1">
        <f t="shared" si="80"/>
        <v>518639.5271575455</v>
      </c>
    </row>
    <row r="76" spans="1:48" x14ac:dyDescent="0.15">
      <c r="C76" s="7">
        <v>3</v>
      </c>
      <c r="D76" s="7">
        <f t="shared" si="81"/>
        <v>5.7707213244897799</v>
      </c>
      <c r="E76" s="10">
        <f t="shared" si="82"/>
        <v>1.6916414949295999</v>
      </c>
      <c r="F76" s="7" t="s">
        <v>83</v>
      </c>
      <c r="G76" s="1">
        <v>4</v>
      </c>
      <c r="H76" s="9">
        <f t="shared" si="63"/>
        <v>5.7707213244897799</v>
      </c>
      <c r="I76" s="9">
        <f t="shared" si="64"/>
        <v>278.92072132448976</v>
      </c>
      <c r="J76" s="9">
        <f t="shared" si="65"/>
        <v>3.6433475300912392E-2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0.42646259913241236</v>
      </c>
      <c r="P76" s="9">
        <f t="shared" si="68"/>
        <v>1.5537514572253648E-2</v>
      </c>
      <c r="Q76" s="12">
        <f t="shared" si="69"/>
        <v>2.7967526230056566E-3</v>
      </c>
      <c r="R76" s="9">
        <f t="shared" si="70"/>
        <v>1.9710000000000002E-2</v>
      </c>
      <c r="S76" s="13">
        <f t="shared" si="71"/>
        <v>0.14189511024889176</v>
      </c>
      <c r="T76" s="2">
        <f t="shared" si="72"/>
        <v>0.01</v>
      </c>
      <c r="U76" s="14">
        <f t="shared" si="73"/>
        <v>1.4189511024889176E-3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1.4018951102488918E-2</v>
      </c>
      <c r="AR76" s="9">
        <f t="shared" si="77"/>
        <v>10.950000000000001</v>
      </c>
      <c r="AS76" s="1">
        <f t="shared" si="78"/>
        <v>0.18</v>
      </c>
      <c r="AT76" s="1">
        <f t="shared" si="79"/>
        <v>2965.8333333333335</v>
      </c>
      <c r="AU76" s="1">
        <f t="shared" si="80"/>
        <v>549064.91058446409</v>
      </c>
    </row>
    <row r="77" spans="1:48" x14ac:dyDescent="0.15">
      <c r="C77" s="7">
        <v>4</v>
      </c>
      <c r="D77" s="7">
        <f t="shared" si="81"/>
        <v>10.0601051059614</v>
      </c>
      <c r="E77" s="10">
        <f t="shared" si="82"/>
        <v>5.7707213244897799</v>
      </c>
      <c r="F77" s="7" t="s">
        <v>83</v>
      </c>
      <c r="G77" s="1">
        <v>5</v>
      </c>
      <c r="H77" s="9">
        <f t="shared" si="63"/>
        <v>10.0601051059614</v>
      </c>
      <c r="I77" s="9">
        <f t="shared" si="64"/>
        <v>283.21010510596136</v>
      </c>
      <c r="J77" s="9">
        <f t="shared" si="65"/>
        <v>6.1818483811821284E-2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0.39037883033215076</v>
      </c>
      <c r="O77" s="9">
        <f t="shared" si="83"/>
        <v>0.13004625422800803</v>
      </c>
      <c r="P77" s="9">
        <f t="shared" si="68"/>
        <v>8.03926226178211E-3</v>
      </c>
      <c r="Q77" s="12">
        <f t="shared" si="69"/>
        <v>1.4470672071207797E-3</v>
      </c>
      <c r="R77" s="9">
        <f t="shared" si="70"/>
        <v>1.9710000000000002E-2</v>
      </c>
      <c r="S77" s="13">
        <f t="shared" si="71"/>
        <v>7.3417920198923375E-2</v>
      </c>
      <c r="T77" s="2">
        <f t="shared" si="72"/>
        <v>0.01</v>
      </c>
      <c r="U77" s="14">
        <f t="shared" si="73"/>
        <v>7.3417920198923378E-4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1.3334179201989234E-2</v>
      </c>
      <c r="AR77" s="9">
        <f t="shared" si="77"/>
        <v>10.950000000000001</v>
      </c>
      <c r="AS77" s="1">
        <f t="shared" si="78"/>
        <v>0.18</v>
      </c>
      <c r="AT77" s="1">
        <f t="shared" si="79"/>
        <v>2965.8333333333335</v>
      </c>
      <c r="AU77" s="1">
        <f t="shared" si="80"/>
        <v>522245.19921163103</v>
      </c>
    </row>
    <row r="78" spans="1:48" x14ac:dyDescent="0.15">
      <c r="C78" s="7">
        <v>5</v>
      </c>
      <c r="D78" s="7">
        <f t="shared" si="81"/>
        <v>11.4673958253151</v>
      </c>
      <c r="E78" s="10">
        <f t="shared" si="82"/>
        <v>10.0601051059614</v>
      </c>
      <c r="F78" s="7" t="s">
        <v>85</v>
      </c>
      <c r="G78" s="1">
        <v>6</v>
      </c>
      <c r="H78" s="9">
        <f t="shared" si="63"/>
        <v>11.4673958253151</v>
      </c>
      <c r="I78" s="9">
        <f t="shared" si="64"/>
        <v>284.6173958253151</v>
      </c>
      <c r="J78" s="9">
        <f t="shared" si="65"/>
        <v>7.3273188928779015E-2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0.23150699196622593</v>
      </c>
      <c r="P78" s="9">
        <f t="shared" si="68"/>
        <v>1.6963255560674597E-2</v>
      </c>
      <c r="Q78" s="12">
        <f t="shared" si="69"/>
        <v>3.0533860009214274E-3</v>
      </c>
      <c r="R78" s="9">
        <f t="shared" si="70"/>
        <v>1.9710000000000002E-2</v>
      </c>
      <c r="S78" s="13">
        <f t="shared" si="71"/>
        <v>0.15491557589657165</v>
      </c>
      <c r="T78" s="2">
        <f t="shared" si="72"/>
        <v>0.01</v>
      </c>
      <c r="U78" s="14">
        <f t="shared" si="73"/>
        <v>1.5491557589657166E-3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1.4149155758965717E-2</v>
      </c>
      <c r="AR78" s="9">
        <f t="shared" si="77"/>
        <v>10.950000000000001</v>
      </c>
      <c r="AS78" s="1">
        <f t="shared" si="78"/>
        <v>0.18</v>
      </c>
      <c r="AT78" s="1">
        <f t="shared" si="79"/>
        <v>2965.8333333333335</v>
      </c>
      <c r="AU78" s="1">
        <f t="shared" si="80"/>
        <v>554164.49382314319</v>
      </c>
    </row>
    <row r="79" spans="1:48" x14ac:dyDescent="0.15">
      <c r="C79" s="7">
        <v>6</v>
      </c>
      <c r="D79" s="7">
        <f t="shared" si="81"/>
        <v>20.976267569497601</v>
      </c>
      <c r="E79" s="10">
        <f t="shared" si="82"/>
        <v>11.4673958253151</v>
      </c>
      <c r="F79" s="7" t="s">
        <v>83</v>
      </c>
      <c r="G79" s="1">
        <v>7</v>
      </c>
      <c r="H79" s="9">
        <f t="shared" si="63"/>
        <v>20.976267569497601</v>
      </c>
      <c r="I79" s="9">
        <f t="shared" si="64"/>
        <v>294.1262675694976</v>
      </c>
      <c r="J79" s="9">
        <f t="shared" si="65"/>
        <v>0.22144637143185208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0.3240437364055514</v>
      </c>
      <c r="P79" s="9">
        <f t="shared" si="68"/>
        <v>7.1758309612228899E-2</v>
      </c>
      <c r="Q79" s="12">
        <f t="shared" si="69"/>
        <v>1.2916495730201202E-2</v>
      </c>
      <c r="R79" s="9">
        <f t="shared" si="70"/>
        <v>1.9710000000000002E-2</v>
      </c>
      <c r="S79" s="13">
        <f t="shared" si="71"/>
        <v>0.65532702842218171</v>
      </c>
      <c r="T79" s="2">
        <f t="shared" si="72"/>
        <v>0.01</v>
      </c>
      <c r="U79" s="14">
        <f t="shared" si="73"/>
        <v>6.553270284221817E-3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2.8153270284221817E-2</v>
      </c>
      <c r="AR79" s="9">
        <f t="shared" si="77"/>
        <v>10.950000000000001</v>
      </c>
      <c r="AS79" s="1">
        <f t="shared" si="78"/>
        <v>0.18</v>
      </c>
      <c r="AT79" s="1">
        <f t="shared" si="79"/>
        <v>2965.8333333333335</v>
      </c>
      <c r="AU79" s="1">
        <f t="shared" si="80"/>
        <v>1102648.3164294725</v>
      </c>
    </row>
    <row r="80" spans="1:48" x14ac:dyDescent="0.15">
      <c r="C80" s="7">
        <v>7</v>
      </c>
      <c r="D80" s="7">
        <f t="shared" si="81"/>
        <v>18.8917812816157</v>
      </c>
      <c r="E80" s="10">
        <f t="shared" si="82"/>
        <v>20.976267569497601</v>
      </c>
      <c r="F80" s="7" t="s">
        <v>83</v>
      </c>
      <c r="G80" s="1">
        <v>8</v>
      </c>
      <c r="H80" s="9">
        <f t="shared" si="63"/>
        <v>18.8917812816157</v>
      </c>
      <c r="I80" s="9">
        <f t="shared" si="64"/>
        <v>292.04178128161567</v>
      </c>
      <c r="J80" s="9">
        <f t="shared" si="65"/>
        <v>0.17484424062602555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0.36178542679332254</v>
      </c>
      <c r="P80" s="9">
        <f t="shared" si="68"/>
        <v>6.3256098217241041E-2</v>
      </c>
      <c r="Q80" s="12">
        <f t="shared" si="69"/>
        <v>1.1386097679103388E-2</v>
      </c>
      <c r="R80" s="9">
        <f t="shared" si="70"/>
        <v>1.9710000000000002E-2</v>
      </c>
      <c r="S80" s="13">
        <f t="shared" si="71"/>
        <v>0.57768126225790906</v>
      </c>
      <c r="T80" s="2">
        <f t="shared" si="72"/>
        <v>0.01</v>
      </c>
      <c r="U80" s="14">
        <f t="shared" si="73"/>
        <v>5.7768126225790908E-3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2.7376812622579093E-2</v>
      </c>
      <c r="AR80" s="9">
        <f t="shared" si="77"/>
        <v>10.950000000000001</v>
      </c>
      <c r="AS80" s="1">
        <f t="shared" si="78"/>
        <v>0.18</v>
      </c>
      <c r="AT80" s="1">
        <f t="shared" si="79"/>
        <v>2965.8333333333335</v>
      </c>
      <c r="AU80" s="1">
        <f t="shared" si="80"/>
        <v>1072237.6492229369</v>
      </c>
    </row>
    <row r="81" spans="1:48" x14ac:dyDescent="0.15">
      <c r="C81" s="7">
        <v>8</v>
      </c>
      <c r="D81" s="7">
        <f t="shared" si="81"/>
        <v>20.0609040116783</v>
      </c>
      <c r="E81" s="10">
        <f t="shared" si="82"/>
        <v>18.8917812816157</v>
      </c>
      <c r="F81" s="7" t="s">
        <v>83</v>
      </c>
      <c r="G81" s="1">
        <v>9</v>
      </c>
      <c r="H81" s="9">
        <f t="shared" si="63"/>
        <v>20.0609040116783</v>
      </c>
      <c r="I81" s="9">
        <f t="shared" si="64"/>
        <v>293.21090401167828</v>
      </c>
      <c r="J81" s="9">
        <f t="shared" si="65"/>
        <v>0.19970355073811807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0.40802932857608148</v>
      </c>
      <c r="P81" s="9">
        <f t="shared" si="68"/>
        <v>8.1484905721933745E-2</v>
      </c>
      <c r="Q81" s="12">
        <f t="shared" si="69"/>
        <v>1.4667283029948073E-2</v>
      </c>
      <c r="R81" s="9">
        <f t="shared" si="70"/>
        <v>1.9710000000000002E-2</v>
      </c>
      <c r="S81" s="13">
        <f t="shared" si="71"/>
        <v>0.74415439015464591</v>
      </c>
      <c r="T81" s="2">
        <f t="shared" si="72"/>
        <v>0.01</v>
      </c>
      <c r="U81" s="14">
        <f t="shared" si="73"/>
        <v>7.4415439015464591E-3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2.9041543901546459E-2</v>
      </c>
      <c r="AR81" s="9">
        <f t="shared" si="77"/>
        <v>10.950000000000001</v>
      </c>
      <c r="AS81" s="1">
        <f t="shared" si="78"/>
        <v>0.18</v>
      </c>
      <c r="AT81" s="1">
        <f t="shared" si="79"/>
        <v>2965.8333333333335</v>
      </c>
      <c r="AU81" s="1">
        <f t="shared" si="80"/>
        <v>1137438.3567616842</v>
      </c>
    </row>
    <row r="82" spans="1:48" x14ac:dyDescent="0.15">
      <c r="C82" s="7">
        <v>9</v>
      </c>
      <c r="D82" s="7">
        <f t="shared" si="81"/>
        <v>14.0264714942527</v>
      </c>
      <c r="E82" s="10">
        <f t="shared" si="82"/>
        <v>20.0609040116783</v>
      </c>
      <c r="F82" s="7" t="s">
        <v>83</v>
      </c>
      <c r="G82" s="1">
        <v>10</v>
      </c>
      <c r="H82" s="9">
        <f t="shared" si="63"/>
        <v>14.0264714942527</v>
      </c>
      <c r="I82" s="9">
        <f t="shared" si="64"/>
        <v>287.17647149425267</v>
      </c>
      <c r="J82" s="9">
        <f t="shared" si="65"/>
        <v>9.938949787095365E-2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0.43604442285414774</v>
      </c>
      <c r="P82" s="9">
        <f t="shared" si="68"/>
        <v>4.3338236236903527E-2</v>
      </c>
      <c r="Q82" s="12">
        <f t="shared" si="69"/>
        <v>7.8008825226426343E-3</v>
      </c>
      <c r="R82" s="9">
        <f t="shared" si="70"/>
        <v>1.9710000000000002E-2</v>
      </c>
      <c r="S82" s="13">
        <f t="shared" si="71"/>
        <v>0.39578297933245221</v>
      </c>
      <c r="T82" s="2">
        <f t="shared" si="72"/>
        <v>0.01</v>
      </c>
      <c r="U82" s="14">
        <f t="shared" si="73"/>
        <v>3.9578297933245219E-3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2.5557829793324521E-2</v>
      </c>
      <c r="AR82" s="9">
        <f t="shared" si="77"/>
        <v>10.950000000000001</v>
      </c>
      <c r="AS82" s="1">
        <f t="shared" si="78"/>
        <v>0.18</v>
      </c>
      <c r="AT82" s="1">
        <f t="shared" si="79"/>
        <v>2965.8333333333335</v>
      </c>
      <c r="AU82" s="1">
        <f t="shared" si="80"/>
        <v>1000995.5400809755</v>
      </c>
    </row>
    <row r="83" spans="1:48" x14ac:dyDescent="0.15">
      <c r="C83" s="7">
        <v>10</v>
      </c>
      <c r="D83" s="7">
        <f t="shared" si="81"/>
        <v>10.126322250890199</v>
      </c>
      <c r="E83" s="10">
        <f t="shared" si="82"/>
        <v>14.0264714942527</v>
      </c>
      <c r="F83" s="7" t="s">
        <v>83</v>
      </c>
      <c r="G83" s="1">
        <v>11</v>
      </c>
      <c r="H83" s="9">
        <f t="shared" si="63"/>
        <v>10.126322250890199</v>
      </c>
      <c r="I83" s="9">
        <f t="shared" si="64"/>
        <v>283.27632225089019</v>
      </c>
      <c r="J83" s="9">
        <f t="shared" si="65"/>
        <v>6.2317289983214418E-2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0.373070877286382</v>
      </c>
      <c r="O83" s="9">
        <f t="shared" si="83"/>
        <v>0.12913530933086226</v>
      </c>
      <c r="P83" s="9">
        <f t="shared" si="68"/>
        <v>8.0473625186434378E-3</v>
      </c>
      <c r="Q83" s="12">
        <f t="shared" si="69"/>
        <v>1.4485252533558187E-3</v>
      </c>
      <c r="R83" s="9">
        <f t="shared" si="70"/>
        <v>1.9710000000000002E-2</v>
      </c>
      <c r="S83" s="13">
        <f t="shared" si="71"/>
        <v>7.349189514742864E-2</v>
      </c>
      <c r="T83" s="2">
        <f t="shared" si="72"/>
        <v>0.01</v>
      </c>
      <c r="U83" s="14">
        <f t="shared" si="73"/>
        <v>7.3491895147428639E-4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1.3334918951474286E-2</v>
      </c>
      <c r="AR83" s="9">
        <f t="shared" si="77"/>
        <v>10.950000000000001</v>
      </c>
      <c r="AS83" s="1">
        <f t="shared" si="78"/>
        <v>0.18</v>
      </c>
      <c r="AT83" s="1">
        <f t="shared" si="79"/>
        <v>2965.8333333333335</v>
      </c>
      <c r="AU83" s="1">
        <f t="shared" si="80"/>
        <v>522274.17216987134</v>
      </c>
    </row>
    <row r="84" spans="1:48" x14ac:dyDescent="0.15">
      <c r="C84" s="7">
        <v>11</v>
      </c>
      <c r="D84" s="7">
        <f t="shared" si="81"/>
        <v>6.9842662458031102</v>
      </c>
      <c r="E84" s="10">
        <f t="shared" si="82"/>
        <v>10.126322250890199</v>
      </c>
      <c r="F84" s="7" t="s">
        <v>85</v>
      </c>
      <c r="G84" s="1">
        <v>12</v>
      </c>
      <c r="H84" s="9">
        <f t="shared" si="63"/>
        <v>6.9842662458031102</v>
      </c>
      <c r="I84" s="9">
        <f t="shared" si="64"/>
        <v>280.13426624580308</v>
      </c>
      <c r="J84" s="9">
        <f t="shared" si="65"/>
        <v>4.2381559748219513E-2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0.23058794681221884</v>
      </c>
      <c r="P84" s="9">
        <f t="shared" si="68"/>
        <v>9.7726768450413157E-3</v>
      </c>
      <c r="Q84" s="12">
        <f t="shared" si="69"/>
        <v>1.7590818321074368E-3</v>
      </c>
      <c r="R84" s="9">
        <f t="shared" si="70"/>
        <v>1.9710000000000002E-2</v>
      </c>
      <c r="S84" s="13">
        <f t="shared" si="71"/>
        <v>8.9248190365674107E-2</v>
      </c>
      <c r="T84" s="2">
        <f t="shared" si="72"/>
        <v>0.01</v>
      </c>
      <c r="U84" s="14">
        <f t="shared" si="73"/>
        <v>8.9248190365674111E-4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1.349248190365674E-2</v>
      </c>
      <c r="AR84" s="9">
        <f t="shared" si="77"/>
        <v>10.950000000000001</v>
      </c>
      <c r="AS84" s="1">
        <f t="shared" si="78"/>
        <v>0.18</v>
      </c>
      <c r="AT84" s="1">
        <f t="shared" si="79"/>
        <v>2965.8333333333335</v>
      </c>
      <c r="AU84" s="1">
        <f t="shared" si="80"/>
        <v>528445.2678259596</v>
      </c>
      <c r="AV84" s="1">
        <f>SUM(AU73:AU84)</f>
        <v>8511252.0422963221</v>
      </c>
    </row>
    <row r="85" spans="1:48" x14ac:dyDescent="0.15">
      <c r="C85" s="7">
        <v>12</v>
      </c>
      <c r="D85" s="7">
        <f t="shared" si="81"/>
        <v>1.5166507349568801</v>
      </c>
      <c r="E85" s="10">
        <f t="shared" si="82"/>
        <v>6.9842662458031102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0.69410592783870895</v>
      </c>
      <c r="E89" s="7"/>
      <c r="F89" s="7"/>
      <c r="G89" s="1">
        <v>1</v>
      </c>
      <c r="H89" s="9">
        <f t="shared" ref="H89:H100" si="84">E90</f>
        <v>0.69410592783870895</v>
      </c>
      <c r="I89" s="9">
        <f t="shared" ref="I89:I100" si="85">H89+273.15</f>
        <v>273.84410592783871</v>
      </c>
      <c r="J89" s="9">
        <f t="shared" ref="J89:J100" si="86">EXP(($C$15*(I89-$C$13))/($C$16*I89*$C$13))</f>
        <v>1.9074200653158839E-2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0.10119387987018726</v>
      </c>
      <c r="Q89" s="12">
        <f t="shared" ref="Q89:Q100" si="90">P89*$B$91</f>
        <v>4.5537245941584266E-2</v>
      </c>
      <c r="R89" s="9">
        <f t="shared" ref="R89:R100" si="91">L89*$B$91</f>
        <v>2.3873737500000001</v>
      </c>
      <c r="S89" s="13">
        <f t="shared" ref="S89:S100" si="92">Q89/R89</f>
        <v>1.9074200653158839E-2</v>
      </c>
      <c r="T89" s="2">
        <f t="shared" ref="T89:T100" si="93">$B$90/100</f>
        <v>0.51</v>
      </c>
      <c r="U89" s="14">
        <f t="shared" ref="U89:U100" si="94">S89*T89</f>
        <v>9.727842333111008E-3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3.3269944463432968E-2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49102.5</v>
      </c>
      <c r="AN89" s="1">
        <f t="shared" ref="AN89:AN100" si="99">AM89*10000*AK89*AJ89</f>
        <v>169939135.52983499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-3.38245930644492</v>
      </c>
      <c r="E90" s="10">
        <f t="shared" ref="E90:E101" si="101">D89</f>
        <v>0.69410592783870895</v>
      </c>
      <c r="F90" s="7" t="s">
        <v>83</v>
      </c>
      <c r="G90" s="1">
        <v>2</v>
      </c>
      <c r="H90" s="9">
        <f t="shared" si="84"/>
        <v>-3.38245930644492</v>
      </c>
      <c r="I90" s="9">
        <f t="shared" si="85"/>
        <v>269.76754069355508</v>
      </c>
      <c r="J90" s="9">
        <f t="shared" si="86"/>
        <v>1.1145506214020754E-2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10.509356120129812</v>
      </c>
      <c r="P90" s="9">
        <f t="shared" si="89"/>
        <v>0.11713209394226386</v>
      </c>
      <c r="Q90" s="12">
        <f t="shared" si="90"/>
        <v>5.2709442274018733E-2</v>
      </c>
      <c r="R90" s="9">
        <f t="shared" si="91"/>
        <v>2.3873737500000001</v>
      </c>
      <c r="S90" s="13">
        <f t="shared" si="92"/>
        <v>2.2078420806134244E-2</v>
      </c>
      <c r="T90" s="2">
        <f t="shared" si="93"/>
        <v>0.51</v>
      </c>
      <c r="U90" s="14">
        <f t="shared" si="94"/>
        <v>1.1259994611128464E-2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3.3731888375255231E-2</v>
      </c>
      <c r="AK90" s="9">
        <f t="shared" si="96"/>
        <v>10.4025</v>
      </c>
      <c r="AL90" s="1">
        <f t="shared" si="97"/>
        <v>0.45</v>
      </c>
      <c r="AM90" s="17">
        <f t="shared" si="98"/>
        <v>49102.5</v>
      </c>
      <c r="AN90" s="1">
        <f t="shared" si="99"/>
        <v>172298693.09160453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1.6916414949295999</v>
      </c>
      <c r="E91" s="10">
        <f t="shared" si="101"/>
        <v>-3.38245930644492</v>
      </c>
      <c r="F91" s="7" t="s">
        <v>83</v>
      </c>
      <c r="G91" s="1">
        <v>3</v>
      </c>
      <c r="H91" s="9">
        <f t="shared" si="84"/>
        <v>1.6916414949295999</v>
      </c>
      <c r="I91" s="9">
        <f t="shared" si="85"/>
        <v>274.8416414949296</v>
      </c>
      <c r="J91" s="9">
        <f t="shared" si="86"/>
        <v>2.1701616139861518E-2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15.697499026187549</v>
      </c>
      <c r="P91" s="9">
        <f t="shared" si="89"/>
        <v>0.34066109822217217</v>
      </c>
      <c r="Q91" s="12">
        <f t="shared" si="90"/>
        <v>0.15329749419997749</v>
      </c>
      <c r="R91" s="9">
        <f t="shared" si="91"/>
        <v>2.3873737500000001</v>
      </c>
      <c r="S91" s="13">
        <f t="shared" si="92"/>
        <v>6.4211770025525944E-2</v>
      </c>
      <c r="T91" s="2">
        <f t="shared" si="93"/>
        <v>0.51</v>
      </c>
      <c r="U91" s="14">
        <f t="shared" si="94"/>
        <v>3.2748002713018233E-2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4.0210522817974999E-2</v>
      </c>
      <c r="AK91" s="9">
        <f t="shared" si="96"/>
        <v>10.4025</v>
      </c>
      <c r="AL91" s="1">
        <f t="shared" si="97"/>
        <v>0.45</v>
      </c>
      <c r="AM91" s="17">
        <f t="shared" si="98"/>
        <v>49102.5</v>
      </c>
      <c r="AN91" s="1">
        <f t="shared" si="99"/>
        <v>205390829.38355696</v>
      </c>
    </row>
    <row r="92" spans="1:48" x14ac:dyDescent="0.15">
      <c r="C92" s="7">
        <v>3</v>
      </c>
      <c r="D92" s="7">
        <f t="shared" si="100"/>
        <v>5.7707213244897799</v>
      </c>
      <c r="E92" s="10">
        <f t="shared" si="101"/>
        <v>1.6916414949295999</v>
      </c>
      <c r="F92" s="7" t="s">
        <v>83</v>
      </c>
      <c r="G92" s="1">
        <v>4</v>
      </c>
      <c r="H92" s="9">
        <f t="shared" si="84"/>
        <v>5.7707213244897799</v>
      </c>
      <c r="I92" s="9">
        <f t="shared" si="85"/>
        <v>278.92072132448976</v>
      </c>
      <c r="J92" s="9">
        <f t="shared" si="86"/>
        <v>3.6433475300912392E-2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20.662112927965378</v>
      </c>
      <c r="P92" s="9">
        <f t="shared" si="89"/>
        <v>0.75279258102568924</v>
      </c>
      <c r="Q92" s="12">
        <f t="shared" si="90"/>
        <v>0.33875666146156019</v>
      </c>
      <c r="R92" s="9">
        <f t="shared" si="91"/>
        <v>2.3873737500000001</v>
      </c>
      <c r="S92" s="13">
        <f t="shared" si="92"/>
        <v>0.14189511024889176</v>
      </c>
      <c r="T92" s="2">
        <f t="shared" si="93"/>
        <v>0.51</v>
      </c>
      <c r="U92" s="14">
        <f t="shared" si="94"/>
        <v>7.2366506226934801E-2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5.2155501627420844E-2</v>
      </c>
      <c r="AK92" s="9">
        <f t="shared" si="96"/>
        <v>10.4025</v>
      </c>
      <c r="AL92" s="1">
        <f t="shared" si="97"/>
        <v>0.45</v>
      </c>
      <c r="AM92" s="17">
        <f t="shared" si="98"/>
        <v>49102.5</v>
      </c>
      <c r="AN92" s="1">
        <f t="shared" si="99"/>
        <v>266404438.07865143</v>
      </c>
    </row>
    <row r="93" spans="1:48" x14ac:dyDescent="0.15">
      <c r="C93" s="7">
        <v>4</v>
      </c>
      <c r="D93" s="7">
        <f t="shared" si="100"/>
        <v>10.0601051059614</v>
      </c>
      <c r="E93" s="10">
        <f t="shared" si="101"/>
        <v>5.7707213244897799</v>
      </c>
      <c r="F93" s="7" t="s">
        <v>83</v>
      </c>
      <c r="G93" s="1">
        <v>5</v>
      </c>
      <c r="H93" s="9">
        <f t="shared" si="84"/>
        <v>10.0601051059614</v>
      </c>
      <c r="I93" s="9">
        <f t="shared" si="85"/>
        <v>283.21010510596136</v>
      </c>
      <c r="J93" s="9">
        <f t="shared" si="86"/>
        <v>6.1818483811821284E-2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18.913854329592702</v>
      </c>
      <c r="O93" s="9">
        <f t="shared" si="102"/>
        <v>6.3007410173469864</v>
      </c>
      <c r="P93" s="9">
        <f t="shared" si="89"/>
        <v>0.38950225658334303</v>
      </c>
      <c r="Q93" s="12">
        <f t="shared" si="90"/>
        <v>0.17527601546250438</v>
      </c>
      <c r="R93" s="9">
        <f t="shared" si="91"/>
        <v>2.3873737500000001</v>
      </c>
      <c r="S93" s="13">
        <f t="shared" si="92"/>
        <v>7.3417920198923348E-2</v>
      </c>
      <c r="T93" s="2">
        <f t="shared" si="93"/>
        <v>0.51</v>
      </c>
      <c r="U93" s="14">
        <f t="shared" si="94"/>
        <v>3.7443139301450906E-2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3.4200106499387449E-2</v>
      </c>
      <c r="AK93" s="9">
        <f t="shared" si="96"/>
        <v>10.4025</v>
      </c>
      <c r="AL93" s="1">
        <f t="shared" si="97"/>
        <v>0.45</v>
      </c>
      <c r="AM93" s="17">
        <f t="shared" si="98"/>
        <v>49102.5</v>
      </c>
      <c r="AN93" s="1">
        <f t="shared" si="99"/>
        <v>174690298.62439656</v>
      </c>
    </row>
    <row r="94" spans="1:48" x14ac:dyDescent="0.15">
      <c r="C94" s="7">
        <v>5</v>
      </c>
      <c r="D94" s="7">
        <f t="shared" si="100"/>
        <v>11.4673958253151</v>
      </c>
      <c r="E94" s="10">
        <f t="shared" si="101"/>
        <v>10.0601051059614</v>
      </c>
      <c r="F94" s="7" t="s">
        <v>85</v>
      </c>
      <c r="G94" s="1">
        <v>6</v>
      </c>
      <c r="H94" s="9">
        <f t="shared" si="84"/>
        <v>11.4673958253151</v>
      </c>
      <c r="I94" s="9">
        <f t="shared" si="85"/>
        <v>284.6173958253151</v>
      </c>
      <c r="J94" s="9">
        <f t="shared" si="86"/>
        <v>7.3273188928779015E-2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11.216513760763643</v>
      </c>
      <c r="P94" s="9">
        <f t="shared" si="89"/>
        <v>0.82186973191468404</v>
      </c>
      <c r="Q94" s="12">
        <f t="shared" si="90"/>
        <v>0.36984137936160782</v>
      </c>
      <c r="R94" s="9">
        <f t="shared" si="91"/>
        <v>2.3873737500000001</v>
      </c>
      <c r="S94" s="13">
        <f t="shared" si="92"/>
        <v>0.15491557589657162</v>
      </c>
      <c r="T94" s="2">
        <f t="shared" si="93"/>
        <v>0.51</v>
      </c>
      <c r="U94" s="14">
        <f t="shared" si="94"/>
        <v>7.9006943707251531E-2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4.9949593527736341E-2</v>
      </c>
      <c r="AK94" s="9">
        <f t="shared" si="96"/>
        <v>10.4025</v>
      </c>
      <c r="AL94" s="1">
        <f t="shared" si="97"/>
        <v>0.45</v>
      </c>
      <c r="AM94" s="17">
        <f t="shared" si="98"/>
        <v>49102.5</v>
      </c>
      <c r="AN94" s="1">
        <f t="shared" si="99"/>
        <v>255136907.53225496</v>
      </c>
    </row>
    <row r="95" spans="1:48" x14ac:dyDescent="0.15">
      <c r="C95" s="7">
        <v>6</v>
      </c>
      <c r="D95" s="7">
        <f t="shared" si="100"/>
        <v>20.976267569497601</v>
      </c>
      <c r="E95" s="10">
        <f t="shared" si="101"/>
        <v>11.4673958253151</v>
      </c>
      <c r="F95" s="7" t="s">
        <v>83</v>
      </c>
      <c r="G95" s="1">
        <v>7</v>
      </c>
      <c r="H95" s="9">
        <f t="shared" si="84"/>
        <v>20.976267569497601</v>
      </c>
      <c r="I95" s="9">
        <f t="shared" si="85"/>
        <v>294.1262675694976</v>
      </c>
      <c r="J95" s="9">
        <f t="shared" si="86"/>
        <v>0.22144637143185208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15.699919028848957</v>
      </c>
      <c r="P95" s="9">
        <f t="shared" si="89"/>
        <v>3.4766901007124886</v>
      </c>
      <c r="Q95" s="12">
        <f t="shared" si="90"/>
        <v>1.5645105453206198</v>
      </c>
      <c r="R95" s="9">
        <f t="shared" si="91"/>
        <v>2.3873737500000001</v>
      </c>
      <c r="S95" s="13">
        <f t="shared" si="92"/>
        <v>0.65532702842218138</v>
      </c>
      <c r="T95" s="2">
        <f t="shared" si="93"/>
        <v>0.51</v>
      </c>
      <c r="U95" s="14">
        <f t="shared" si="94"/>
        <v>0.3342167844953125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0.14722136052533674</v>
      </c>
      <c r="AK95" s="9">
        <f t="shared" si="96"/>
        <v>10.4025</v>
      </c>
      <c r="AL95" s="1">
        <f t="shared" si="97"/>
        <v>0.45</v>
      </c>
      <c r="AM95" s="17">
        <f t="shared" si="98"/>
        <v>49102.5</v>
      </c>
      <c r="AN95" s="1">
        <f t="shared" si="99"/>
        <v>751990156.361696</v>
      </c>
    </row>
    <row r="96" spans="1:48" x14ac:dyDescent="0.15">
      <c r="C96" s="7">
        <v>7</v>
      </c>
      <c r="D96" s="7">
        <f t="shared" si="100"/>
        <v>18.8917812816157</v>
      </c>
      <c r="E96" s="10">
        <f t="shared" si="101"/>
        <v>20.976267569497601</v>
      </c>
      <c r="F96" s="7" t="s">
        <v>83</v>
      </c>
      <c r="G96" s="1">
        <v>8</v>
      </c>
      <c r="H96" s="9">
        <f t="shared" si="84"/>
        <v>18.8917812816157</v>
      </c>
      <c r="I96" s="9">
        <f t="shared" si="85"/>
        <v>292.04178128161567</v>
      </c>
      <c r="J96" s="9">
        <f t="shared" si="86"/>
        <v>0.17484424062602555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17.528503928136466</v>
      </c>
      <c r="P96" s="9">
        <f t="shared" si="89"/>
        <v>3.0647579586253264</v>
      </c>
      <c r="Q96" s="12">
        <f t="shared" si="90"/>
        <v>1.3791410813813969</v>
      </c>
      <c r="R96" s="9">
        <f t="shared" si="91"/>
        <v>2.3873737500000001</v>
      </c>
      <c r="S96" s="13">
        <f t="shared" si="92"/>
        <v>0.57768126225790861</v>
      </c>
      <c r="T96" s="2">
        <f t="shared" si="93"/>
        <v>0.51</v>
      </c>
      <c r="U96" s="14">
        <f t="shared" si="94"/>
        <v>0.29461744375153337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0.13528215929108733</v>
      </c>
      <c r="AK96" s="9">
        <f t="shared" si="96"/>
        <v>10.4025</v>
      </c>
      <c r="AL96" s="1">
        <f t="shared" si="97"/>
        <v>0.45</v>
      </c>
      <c r="AM96" s="17">
        <f t="shared" si="98"/>
        <v>49102.5</v>
      </c>
      <c r="AN96" s="1">
        <f t="shared" si="99"/>
        <v>691006058.87108886</v>
      </c>
    </row>
    <row r="97" spans="1:50" x14ac:dyDescent="0.15">
      <c r="C97" s="7">
        <v>8</v>
      </c>
      <c r="D97" s="7">
        <f t="shared" si="100"/>
        <v>20.0609040116783</v>
      </c>
      <c r="E97" s="10">
        <f t="shared" si="101"/>
        <v>18.8917812816157</v>
      </c>
      <c r="F97" s="7" t="s">
        <v>83</v>
      </c>
      <c r="G97" s="1">
        <v>9</v>
      </c>
      <c r="H97" s="9">
        <f t="shared" si="84"/>
        <v>20.0609040116783</v>
      </c>
      <c r="I97" s="9">
        <f t="shared" si="85"/>
        <v>293.21090401167828</v>
      </c>
      <c r="J97" s="9">
        <f t="shared" si="86"/>
        <v>0.19970355073811807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19.769020969511143</v>
      </c>
      <c r="P97" s="9">
        <f t="shared" si="89"/>
        <v>3.9479436822276885</v>
      </c>
      <c r="Q97" s="12">
        <f t="shared" si="90"/>
        <v>1.7765746570024599</v>
      </c>
      <c r="R97" s="9">
        <f t="shared" si="91"/>
        <v>2.3873737500000001</v>
      </c>
      <c r="S97" s="13">
        <f t="shared" si="92"/>
        <v>0.7441543901546458</v>
      </c>
      <c r="T97" s="2">
        <f t="shared" si="93"/>
        <v>0.51</v>
      </c>
      <c r="U97" s="14">
        <f t="shared" si="94"/>
        <v>0.37951873897886934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0.16087989980212913</v>
      </c>
      <c r="AK97" s="9">
        <f t="shared" si="96"/>
        <v>10.4025</v>
      </c>
      <c r="AL97" s="1">
        <f t="shared" si="97"/>
        <v>0.45</v>
      </c>
      <c r="AM97" s="17">
        <f t="shared" si="98"/>
        <v>49102.5</v>
      </c>
      <c r="AN97" s="1">
        <f t="shared" si="99"/>
        <v>821756439.25554156</v>
      </c>
    </row>
    <row r="98" spans="1:50" x14ac:dyDescent="0.15">
      <c r="C98" s="7">
        <v>9</v>
      </c>
      <c r="D98" s="7">
        <f t="shared" si="100"/>
        <v>14.0264714942527</v>
      </c>
      <c r="E98" s="10">
        <f t="shared" si="101"/>
        <v>20.0609040116783</v>
      </c>
      <c r="F98" s="7" t="s">
        <v>83</v>
      </c>
      <c r="G98" s="1">
        <v>10</v>
      </c>
      <c r="H98" s="9">
        <f t="shared" si="84"/>
        <v>14.0264714942527</v>
      </c>
      <c r="I98" s="9">
        <f t="shared" si="85"/>
        <v>287.17647149425267</v>
      </c>
      <c r="J98" s="9">
        <f t="shared" si="86"/>
        <v>9.938949787095365E-2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21.126352287283453</v>
      </c>
      <c r="P98" s="9">
        <f t="shared" si="89"/>
        <v>2.0997375456779754</v>
      </c>
      <c r="Q98" s="12">
        <f t="shared" si="90"/>
        <v>0.94488189555508895</v>
      </c>
      <c r="R98" s="9">
        <f t="shared" si="91"/>
        <v>2.3873737500000001</v>
      </c>
      <c r="S98" s="13">
        <f t="shared" si="92"/>
        <v>0.39578297933245221</v>
      </c>
      <c r="T98" s="2">
        <f t="shared" si="93"/>
        <v>0.51</v>
      </c>
      <c r="U98" s="14">
        <f t="shared" si="94"/>
        <v>0.20184931945955062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0.10410656981705452</v>
      </c>
      <c r="AK98" s="9">
        <f t="shared" si="96"/>
        <v>10.4025</v>
      </c>
      <c r="AL98" s="1">
        <f t="shared" si="97"/>
        <v>0.45</v>
      </c>
      <c r="AM98" s="17">
        <f t="shared" si="98"/>
        <v>49102.5</v>
      </c>
      <c r="AN98" s="1">
        <f t="shared" si="99"/>
        <v>531764653.1430707</v>
      </c>
    </row>
    <row r="99" spans="1:50" x14ac:dyDescent="0.15">
      <c r="C99" s="7">
        <v>10</v>
      </c>
      <c r="D99" s="7">
        <f t="shared" si="100"/>
        <v>10.126322250890199</v>
      </c>
      <c r="E99" s="10">
        <f t="shared" si="101"/>
        <v>14.0264714942527</v>
      </c>
      <c r="F99" s="7" t="s">
        <v>83</v>
      </c>
      <c r="G99" s="1">
        <v>11</v>
      </c>
      <c r="H99" s="9">
        <f t="shared" si="84"/>
        <v>10.126322250890199</v>
      </c>
      <c r="I99" s="9">
        <f t="shared" si="85"/>
        <v>283.27632225089019</v>
      </c>
      <c r="J99" s="9">
        <f t="shared" si="86"/>
        <v>6.2317289983214418E-2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18.075284004525205</v>
      </c>
      <c r="O99" s="9">
        <f t="shared" si="102"/>
        <v>6.2566057370802746</v>
      </c>
      <c r="P99" s="9">
        <f t="shared" si="89"/>
        <v>0.38989471402827447</v>
      </c>
      <c r="Q99" s="12">
        <f t="shared" si="90"/>
        <v>0.17545262131272352</v>
      </c>
      <c r="R99" s="9">
        <f t="shared" si="91"/>
        <v>2.3873737500000001</v>
      </c>
      <c r="S99" s="13">
        <f t="shared" si="92"/>
        <v>7.349189514742864E-2</v>
      </c>
      <c r="T99" s="2">
        <f t="shared" si="93"/>
        <v>0.51</v>
      </c>
      <c r="U99" s="14">
        <f t="shared" si="94"/>
        <v>3.7480866525188609E-2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4.1637481257344365E-2</v>
      </c>
      <c r="AK99" s="9">
        <f t="shared" si="96"/>
        <v>10.4025</v>
      </c>
      <c r="AL99" s="1">
        <f t="shared" si="97"/>
        <v>0.45</v>
      </c>
      <c r="AM99" s="17">
        <f t="shared" si="98"/>
        <v>49102.5</v>
      </c>
      <c r="AN99" s="1">
        <f t="shared" si="99"/>
        <v>212679572.64821616</v>
      </c>
    </row>
    <row r="100" spans="1:50" x14ac:dyDescent="0.15">
      <c r="C100" s="7">
        <v>11</v>
      </c>
      <c r="D100" s="7">
        <f t="shared" si="100"/>
        <v>6.9842662458031102</v>
      </c>
      <c r="E100" s="10">
        <f t="shared" si="101"/>
        <v>10.126322250890199</v>
      </c>
      <c r="F100" s="7" t="s">
        <v>85</v>
      </c>
      <c r="G100" s="1">
        <v>12</v>
      </c>
      <c r="H100" s="9">
        <f t="shared" si="84"/>
        <v>6.9842662458031102</v>
      </c>
      <c r="I100" s="9">
        <f t="shared" si="85"/>
        <v>280.13426624580308</v>
      </c>
      <c r="J100" s="9">
        <f t="shared" si="86"/>
        <v>4.2381559748219513E-2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11.171986023052</v>
      </c>
      <c r="P100" s="9">
        <f t="shared" si="89"/>
        <v>0.47348619314225165</v>
      </c>
      <c r="Q100" s="12">
        <f t="shared" si="90"/>
        <v>0.21306878691401324</v>
      </c>
      <c r="R100" s="9">
        <f t="shared" si="91"/>
        <v>2.3873737500000001</v>
      </c>
      <c r="S100" s="13">
        <f t="shared" si="92"/>
        <v>8.9248190365674093E-2</v>
      </c>
      <c r="T100" s="2">
        <f t="shared" si="93"/>
        <v>0.51</v>
      </c>
      <c r="U100" s="14">
        <f t="shared" si="94"/>
        <v>4.5516577086493787E-2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4.4060247991577872E-2</v>
      </c>
      <c r="AK100" s="9">
        <f t="shared" si="96"/>
        <v>10.4025</v>
      </c>
      <c r="AL100" s="1">
        <f t="shared" si="97"/>
        <v>0.45</v>
      </c>
      <c r="AM100" s="17">
        <f t="shared" si="98"/>
        <v>49102.5</v>
      </c>
      <c r="AN100" s="1">
        <f t="shared" si="99"/>
        <v>225054792.71684623</v>
      </c>
      <c r="AO100" s="1">
        <f>SUM(AN89:AN100)</f>
        <v>4478111975.2367592</v>
      </c>
    </row>
    <row r="101" spans="1:50" x14ac:dyDescent="0.15">
      <c r="C101" s="7">
        <v>12</v>
      </c>
      <c r="D101" s="7">
        <f t="shared" si="100"/>
        <v>1.5166507349568801</v>
      </c>
      <c r="E101" s="10">
        <f t="shared" si="101"/>
        <v>6.9842662458031102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v>0</v>
      </c>
      <c r="E105" s="7"/>
      <c r="F105" s="7"/>
      <c r="G105" s="1">
        <v>1</v>
      </c>
      <c r="H105" s="9">
        <f t="shared" ref="H105:H116" si="103">E106</f>
        <v>0</v>
      </c>
      <c r="I105" s="9">
        <f t="shared" ref="I105:I116" si="104">H105+273.15</f>
        <v>273.14999999999998</v>
      </c>
      <c r="J105" s="9">
        <f t="shared" ref="J105:J116" si="105">EXP(($C$15*(I105-$C$13))/($C$16*I105*$C$13))</f>
        <v>1.7426374748752829E-2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1.1290377566464211E-2</v>
      </c>
      <c r="Q105" s="12">
        <f t="shared" ref="Q105:Q116" si="109">P105*$B$107</f>
        <v>3.3871132699392634E-3</v>
      </c>
      <c r="R105" s="9">
        <f t="shared" ref="R105:R116" si="110">L105*$B$107</f>
        <v>0.19436706250000002</v>
      </c>
      <c r="S105" s="13">
        <f t="shared" ref="S105:S116" si="111">Q105/R105</f>
        <v>1.7426374748752829E-2</v>
      </c>
      <c r="T105" s="2">
        <f t="shared" ref="T105:T116" si="112">$B$106/100</f>
        <v>0.01</v>
      </c>
      <c r="U105" s="14">
        <f t="shared" ref="U105:U116" si="113">S105*T105</f>
        <v>1.7426374748752828E-4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5.6642637474875286E-3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580</v>
      </c>
      <c r="AX105" s="1">
        <f t="shared" ref="AX105:AX116" si="120">AW105*10000*AV105*0.67*AU105*AT105</f>
        <v>427827.73444335908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v>-2.1072333553548401</v>
      </c>
      <c r="E106" s="10">
        <f t="shared" ref="E106:E117" si="121">D105</f>
        <v>0</v>
      </c>
      <c r="F106" s="7" t="s">
        <v>83</v>
      </c>
      <c r="G106" s="1">
        <v>2</v>
      </c>
      <c r="H106" s="9">
        <f t="shared" si="103"/>
        <v>-2.1072333553548401</v>
      </c>
      <c r="I106" s="9">
        <f t="shared" si="104"/>
        <v>271.04276664464516</v>
      </c>
      <c r="J106" s="9">
        <f t="shared" si="105"/>
        <v>1.3208375415372047E-2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2">L106+O105-P105-N106</f>
        <v>1.2844900391002028</v>
      </c>
      <c r="P106" s="9">
        <f t="shared" si="108"/>
        <v>1.6966026653741396E-2</v>
      </c>
      <c r="Q106" s="12">
        <f t="shared" si="109"/>
        <v>5.0898079961224189E-3</v>
      </c>
      <c r="R106" s="9">
        <f t="shared" si="110"/>
        <v>0.19436706250000002</v>
      </c>
      <c r="S106" s="13">
        <f t="shared" si="111"/>
        <v>2.6186576730933608E-2</v>
      </c>
      <c r="T106" s="2">
        <f t="shared" si="112"/>
        <v>0.01</v>
      </c>
      <c r="U106" s="14">
        <f t="shared" si="113"/>
        <v>2.6186576730933609E-4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5.751865767309336E-3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580</v>
      </c>
      <c r="AX106" s="1">
        <f t="shared" si="120"/>
        <v>434444.4061493068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v>-2.4300081525000001</v>
      </c>
      <c r="E107" s="10">
        <f t="shared" si="121"/>
        <v>-2.1072333553548401</v>
      </c>
      <c r="F107" s="7" t="s">
        <v>83</v>
      </c>
      <c r="G107" s="1">
        <v>3</v>
      </c>
      <c r="H107" s="9">
        <f t="shared" si="103"/>
        <v>-2.4300081525000001</v>
      </c>
      <c r="I107" s="9">
        <f t="shared" si="104"/>
        <v>270.71999184749995</v>
      </c>
      <c r="J107" s="9">
        <f t="shared" si="105"/>
        <v>1.2654592926527972E-2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2"/>
        <v>1.9154142207797946</v>
      </c>
      <c r="P107" s="9">
        <f t="shared" si="108"/>
        <v>2.4238787249651075E-2</v>
      </c>
      <c r="Q107" s="12">
        <f t="shared" si="109"/>
        <v>7.2716361748953219E-3</v>
      </c>
      <c r="R107" s="9">
        <f t="shared" si="110"/>
        <v>0.19436706250000002</v>
      </c>
      <c r="S107" s="13">
        <f t="shared" si="111"/>
        <v>3.7411874632284063E-2</v>
      </c>
      <c r="T107" s="2">
        <f t="shared" si="112"/>
        <v>0.01</v>
      </c>
      <c r="U107" s="14">
        <f t="shared" si="113"/>
        <v>3.7411874632284066E-4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5.864118746322841E-3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580</v>
      </c>
      <c r="AX107" s="1">
        <f t="shared" si="120"/>
        <v>442922.99045201833</v>
      </c>
    </row>
    <row r="108" spans="1:50" x14ac:dyDescent="0.15">
      <c r="C108" s="7">
        <v>3</v>
      </c>
      <c r="D108" s="7">
        <v>4.1773860651290304</v>
      </c>
      <c r="E108" s="10">
        <f t="shared" si="121"/>
        <v>-2.4300081525000001</v>
      </c>
      <c r="F108" s="7" t="s">
        <v>83</v>
      </c>
      <c r="G108" s="1">
        <v>4</v>
      </c>
      <c r="H108" s="9">
        <f t="shared" si="103"/>
        <v>4.1773860651290304</v>
      </c>
      <c r="I108" s="9">
        <f t="shared" si="104"/>
        <v>277.32738606512902</v>
      </c>
      <c r="J108" s="9">
        <f t="shared" si="105"/>
        <v>2.9812437153938241E-2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2"/>
        <v>2.5390656418634769</v>
      </c>
      <c r="P108" s="9">
        <f t="shared" si="108"/>
        <v>7.5695734877778767E-2</v>
      </c>
      <c r="Q108" s="12">
        <f t="shared" si="109"/>
        <v>2.270872046333363E-2</v>
      </c>
      <c r="R108" s="9">
        <f t="shared" si="110"/>
        <v>0.19436706250000002</v>
      </c>
      <c r="S108" s="13">
        <f t="shared" si="111"/>
        <v>0.11683420107938107</v>
      </c>
      <c r="T108" s="2">
        <f t="shared" si="112"/>
        <v>0.01</v>
      </c>
      <c r="U108" s="14">
        <f t="shared" si="113"/>
        <v>1.1683420107938107E-3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6.6583420107938105E-3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580</v>
      </c>
      <c r="AX108" s="1">
        <f t="shared" si="120"/>
        <v>502911.49999688956</v>
      </c>
    </row>
    <row r="109" spans="1:50" x14ac:dyDescent="0.15">
      <c r="C109" s="7">
        <v>4</v>
      </c>
      <c r="D109" s="7">
        <v>10.4270633876333</v>
      </c>
      <c r="E109" s="10">
        <f t="shared" si="121"/>
        <v>4.1773860651290304</v>
      </c>
      <c r="F109" s="7" t="s">
        <v>83</v>
      </c>
      <c r="G109" s="1">
        <v>5</v>
      </c>
      <c r="H109" s="9">
        <f t="shared" si="103"/>
        <v>10.4270633876333</v>
      </c>
      <c r="I109" s="9">
        <f t="shared" si="104"/>
        <v>283.5770633876333</v>
      </c>
      <c r="J109" s="9">
        <f t="shared" si="105"/>
        <v>6.4630821323288623E-2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2.3402014116364134</v>
      </c>
      <c r="O109" s="9">
        <f t="shared" si="122"/>
        <v>0.77105870368261842</v>
      </c>
      <c r="P109" s="9">
        <f t="shared" si="108"/>
        <v>4.983415730747786E-2</v>
      </c>
      <c r="Q109" s="12">
        <f t="shared" si="109"/>
        <v>1.4950247192243356E-2</v>
      </c>
      <c r="R109" s="9">
        <f t="shared" si="110"/>
        <v>0.19436706250000002</v>
      </c>
      <c r="S109" s="13">
        <f t="shared" si="111"/>
        <v>7.691759601626616E-2</v>
      </c>
      <c r="T109" s="2">
        <f t="shared" si="112"/>
        <v>0.01</v>
      </c>
      <c r="U109" s="14">
        <f t="shared" si="113"/>
        <v>7.691759601626616E-4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6.2591759601626617E-3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580</v>
      </c>
      <c r="AX109" s="1">
        <f t="shared" si="120"/>
        <v>472762.07286543277</v>
      </c>
    </row>
    <row r="110" spans="1:50" x14ac:dyDescent="0.15">
      <c r="C110" s="7">
        <v>5</v>
      </c>
      <c r="D110" s="7">
        <v>13.538016093806499</v>
      </c>
      <c r="E110" s="10">
        <f t="shared" si="121"/>
        <v>10.4270633876333</v>
      </c>
      <c r="F110" s="7" t="s">
        <v>85</v>
      </c>
      <c r="G110" s="1">
        <v>6</v>
      </c>
      <c r="H110" s="9">
        <f t="shared" si="103"/>
        <v>13.538016093806499</v>
      </c>
      <c r="I110" s="9">
        <f t="shared" si="104"/>
        <v>286.68801609380648</v>
      </c>
      <c r="J110" s="9">
        <f t="shared" si="105"/>
        <v>9.3810718957112599E-2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2"/>
        <v>1.3691147547084741</v>
      </c>
      <c r="P110" s="9">
        <f t="shared" si="108"/>
        <v>0.12843763947399281</v>
      </c>
      <c r="Q110" s="12">
        <f t="shared" si="109"/>
        <v>3.8531291842197841E-2</v>
      </c>
      <c r="R110" s="9">
        <f t="shared" si="110"/>
        <v>0.19436706250000002</v>
      </c>
      <c r="S110" s="13">
        <f t="shared" si="111"/>
        <v>0.19823982184326028</v>
      </c>
      <c r="T110" s="2">
        <f t="shared" si="112"/>
        <v>0.01</v>
      </c>
      <c r="U110" s="14">
        <f t="shared" si="113"/>
        <v>1.982398218432603E-3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7.4723982184326026E-3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580</v>
      </c>
      <c r="AX110" s="1">
        <f t="shared" si="120"/>
        <v>564398.01237515581</v>
      </c>
    </row>
    <row r="111" spans="1:50" x14ac:dyDescent="0.15">
      <c r="C111" s="7">
        <v>6</v>
      </c>
      <c r="D111" s="7">
        <v>17.344196725</v>
      </c>
      <c r="E111" s="10">
        <f t="shared" si="121"/>
        <v>13.538016093806499</v>
      </c>
      <c r="F111" s="7" t="s">
        <v>83</v>
      </c>
      <c r="G111" s="1">
        <v>7</v>
      </c>
      <c r="H111" s="9">
        <f t="shared" si="103"/>
        <v>17.344196725</v>
      </c>
      <c r="I111" s="9">
        <f t="shared" si="104"/>
        <v>290.49419672499999</v>
      </c>
      <c r="J111" s="9">
        <f t="shared" si="105"/>
        <v>0.14639042945439829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2"/>
        <v>1.8885673235678149</v>
      </c>
      <c r="P111" s="9">
        <f t="shared" si="108"/>
        <v>0.27646818155063596</v>
      </c>
      <c r="Q111" s="12">
        <f t="shared" si="109"/>
        <v>8.2940454465190785E-2</v>
      </c>
      <c r="R111" s="9">
        <f t="shared" si="110"/>
        <v>0.19436706250000002</v>
      </c>
      <c r="S111" s="13">
        <f t="shared" si="111"/>
        <v>0.4267207282879566</v>
      </c>
      <c r="T111" s="2">
        <f t="shared" si="112"/>
        <v>0.01</v>
      </c>
      <c r="U111" s="14">
        <f t="shared" si="113"/>
        <v>4.2672072828795664E-3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1.4217207282879566E-2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580</v>
      </c>
      <c r="AX111" s="1">
        <f t="shared" si="120"/>
        <v>1073840.4589023564</v>
      </c>
    </row>
    <row r="112" spans="1:50" x14ac:dyDescent="0.15">
      <c r="C112" s="7">
        <v>7</v>
      </c>
      <c r="D112" s="7">
        <v>17.456674079999999</v>
      </c>
      <c r="E112" s="10">
        <f t="shared" si="121"/>
        <v>17.344196725</v>
      </c>
      <c r="F112" s="7" t="s">
        <v>83</v>
      </c>
      <c r="G112" s="1">
        <v>8</v>
      </c>
      <c r="H112" s="9">
        <f t="shared" si="103"/>
        <v>17.456674079999999</v>
      </c>
      <c r="I112" s="9">
        <f t="shared" si="104"/>
        <v>290.60667407999995</v>
      </c>
      <c r="J112" s="9">
        <f t="shared" si="105"/>
        <v>0.1483019130673312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2"/>
        <v>2.2599893503505126</v>
      </c>
      <c r="P112" s="9">
        <f t="shared" si="108"/>
        <v>0.33516074416877606</v>
      </c>
      <c r="Q112" s="12">
        <f t="shared" si="109"/>
        <v>0.10054822325063281</v>
      </c>
      <c r="R112" s="9">
        <f t="shared" si="110"/>
        <v>0.19436706250000002</v>
      </c>
      <c r="S112" s="13">
        <f t="shared" si="111"/>
        <v>0.51731101945646163</v>
      </c>
      <c r="T112" s="2">
        <f t="shared" si="112"/>
        <v>0.01</v>
      </c>
      <c r="U112" s="14">
        <f t="shared" si="113"/>
        <v>5.173110194564616E-3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1.5123110194564617E-2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580</v>
      </c>
      <c r="AX112" s="1">
        <f t="shared" si="120"/>
        <v>1142264.2484025843</v>
      </c>
    </row>
    <row r="113" spans="1:53" x14ac:dyDescent="0.15">
      <c r="C113" s="7">
        <v>8</v>
      </c>
      <c r="D113" s="7">
        <v>19.068475976129001</v>
      </c>
      <c r="E113" s="10">
        <f t="shared" si="121"/>
        <v>17.456674079999999</v>
      </c>
      <c r="F113" s="7" t="s">
        <v>83</v>
      </c>
      <c r="G113" s="1">
        <v>9</v>
      </c>
      <c r="H113" s="9">
        <f t="shared" si="103"/>
        <v>19.068475976129001</v>
      </c>
      <c r="I113" s="9">
        <f t="shared" si="104"/>
        <v>292.21847597612896</v>
      </c>
      <c r="J113" s="9">
        <f t="shared" si="105"/>
        <v>0.17840483866530621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2"/>
        <v>2.5727188145150701</v>
      </c>
      <c r="P113" s="9">
        <f t="shared" si="108"/>
        <v>0.45898548503475894</v>
      </c>
      <c r="Q113" s="12">
        <f t="shared" si="109"/>
        <v>0.13769564551042768</v>
      </c>
      <c r="R113" s="9">
        <f t="shared" si="110"/>
        <v>0.19436706250000002</v>
      </c>
      <c r="S113" s="13">
        <f t="shared" si="111"/>
        <v>0.70843096427630403</v>
      </c>
      <c r="T113" s="2">
        <f t="shared" si="112"/>
        <v>0.01</v>
      </c>
      <c r="U113" s="14">
        <f t="shared" si="113"/>
        <v>7.0843096427630403E-3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1.7034309642763042E-2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580</v>
      </c>
      <c r="AX113" s="1">
        <f t="shared" si="120"/>
        <v>1286619.1313041472</v>
      </c>
    </row>
    <row r="114" spans="1:53" x14ac:dyDescent="0.15">
      <c r="C114" s="7">
        <v>9</v>
      </c>
      <c r="D114" s="7">
        <v>15.940850095666701</v>
      </c>
      <c r="E114" s="10">
        <f t="shared" si="121"/>
        <v>19.068475976129001</v>
      </c>
      <c r="F114" s="7" t="s">
        <v>83</v>
      </c>
      <c r="G114" s="1">
        <v>10</v>
      </c>
      <c r="H114" s="9">
        <f t="shared" si="103"/>
        <v>15.940850095666701</v>
      </c>
      <c r="I114" s="9">
        <f t="shared" si="104"/>
        <v>289.09085009566667</v>
      </c>
      <c r="J114" s="9">
        <f t="shared" si="105"/>
        <v>0.12440834055642515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2"/>
        <v>2.7616235378136449</v>
      </c>
      <c r="P114" s="9">
        <f t="shared" si="108"/>
        <v>0.3435690015809596</v>
      </c>
      <c r="Q114" s="12">
        <f t="shared" si="109"/>
        <v>0.10307070047428787</v>
      </c>
      <c r="R114" s="9">
        <f t="shared" si="110"/>
        <v>0.19436706250000002</v>
      </c>
      <c r="S114" s="13">
        <f t="shared" si="111"/>
        <v>0.53028892420642448</v>
      </c>
      <c r="T114" s="2">
        <f t="shared" si="112"/>
        <v>0.01</v>
      </c>
      <c r="U114" s="14">
        <f t="shared" si="113"/>
        <v>5.3028892420642453E-3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1.5252889242064246E-2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580</v>
      </c>
      <c r="AX114" s="1">
        <f t="shared" si="120"/>
        <v>1152066.5948937079</v>
      </c>
    </row>
    <row r="115" spans="1:53" x14ac:dyDescent="0.15">
      <c r="C115" s="7">
        <v>10</v>
      </c>
      <c r="D115" s="7">
        <v>7.8971862551935503</v>
      </c>
      <c r="E115" s="10">
        <f t="shared" si="121"/>
        <v>15.940850095666701</v>
      </c>
      <c r="F115" s="7" t="s">
        <v>83</v>
      </c>
      <c r="G115" s="1">
        <v>11</v>
      </c>
      <c r="H115" s="9">
        <f t="shared" si="103"/>
        <v>7.8971862551935503</v>
      </c>
      <c r="I115" s="9">
        <f t="shared" si="104"/>
        <v>281.04718625519354</v>
      </c>
      <c r="J115" s="9">
        <f t="shared" si="105"/>
        <v>4.744711462024085E-2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2.297151809421051</v>
      </c>
      <c r="O115" s="9">
        <f t="shared" si="122"/>
        <v>0.7687929351449676</v>
      </c>
      <c r="P115" s="9">
        <f t="shared" si="108"/>
        <v>3.6477006513054668E-2</v>
      </c>
      <c r="Q115" s="12">
        <f t="shared" si="109"/>
        <v>1.0943101953916399E-2</v>
      </c>
      <c r="R115" s="9">
        <f t="shared" si="110"/>
        <v>0.19436706250000002</v>
      </c>
      <c r="S115" s="13">
        <f t="shared" si="111"/>
        <v>5.6301215921892106E-2</v>
      </c>
      <c r="T115" s="2">
        <f t="shared" si="112"/>
        <v>0.01</v>
      </c>
      <c r="U115" s="14">
        <f t="shared" si="113"/>
        <v>5.6301215921892103E-4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6.053012159218921E-3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580</v>
      </c>
      <c r="AX115" s="1">
        <f t="shared" si="120"/>
        <v>457190.30646929418</v>
      </c>
    </row>
    <row r="116" spans="1:53" x14ac:dyDescent="0.15">
      <c r="C116" s="7">
        <v>11</v>
      </c>
      <c r="D116" s="7">
        <v>1.4921039864666701</v>
      </c>
      <c r="E116" s="10">
        <f t="shared" si="121"/>
        <v>7.8971862551935503</v>
      </c>
      <c r="F116" s="7" t="s">
        <v>85</v>
      </c>
      <c r="G116" s="1">
        <v>12</v>
      </c>
      <c r="H116" s="9">
        <f t="shared" si="103"/>
        <v>1.4921039864666701</v>
      </c>
      <c r="I116" s="9">
        <f t="shared" si="104"/>
        <v>274.64210398646662</v>
      </c>
      <c r="J116" s="9">
        <f t="shared" si="105"/>
        <v>2.1150166847029434E-2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2"/>
        <v>1.3802061369652465</v>
      </c>
      <c r="P116" s="9">
        <f t="shared" si="108"/>
        <v>2.9191590080108923E-2</v>
      </c>
      <c r="Q116" s="12">
        <f t="shared" si="109"/>
        <v>8.7574770240326765E-3</v>
      </c>
      <c r="R116" s="9">
        <f t="shared" si="110"/>
        <v>0.19436706250000002</v>
      </c>
      <c r="S116" s="13">
        <f t="shared" si="111"/>
        <v>4.5056384098168256E-2</v>
      </c>
      <c r="T116" s="2">
        <f t="shared" si="112"/>
        <v>0.01</v>
      </c>
      <c r="U116" s="14">
        <f t="shared" si="113"/>
        <v>4.5056384098168258E-4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5.940563840981683E-3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580</v>
      </c>
      <c r="AX116" s="1">
        <f t="shared" si="120"/>
        <v>448696.96799176605</v>
      </c>
      <c r="AY116" s="1">
        <f>SUM(AX105:AX116)</f>
        <v>8405944.4242460188</v>
      </c>
    </row>
    <row r="117" spans="1:53" x14ac:dyDescent="0.3">
      <c r="C117" s="7">
        <v>12</v>
      </c>
      <c r="D117" s="19">
        <v>0.69410592783870895</v>
      </c>
      <c r="E117" s="10">
        <f t="shared" si="121"/>
        <v>1.4921039864666701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v>0</v>
      </c>
      <c r="E121" s="7"/>
      <c r="F121" s="7"/>
      <c r="G121" s="1">
        <v>1</v>
      </c>
      <c r="H121" s="9">
        <f t="shared" ref="H121:H132" si="123">E122</f>
        <v>0</v>
      </c>
      <c r="I121" s="9">
        <f t="shared" ref="I121:I132" si="124">H121+273.15</f>
        <v>273.14999999999998</v>
      </c>
      <c r="J121" s="9">
        <f t="shared" ref="J121:J132" si="125">EXP(($C$15*(I121-$C$13))/($C$16*I121*$C$13))</f>
        <v>1.7426374748752829E-2</v>
      </c>
      <c r="K121" s="9">
        <f t="shared" ref="K121:K132" si="126">$B$121/12</f>
        <v>28.47</v>
      </c>
      <c r="L121" s="9">
        <f t="shared" ref="L121:L132" si="127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8">O121*J121</f>
        <v>4.9612888909699301E-3</v>
      </c>
      <c r="Q121" s="12">
        <f t="shared" ref="Q121:Q132" si="129">P121*$B$123</f>
        <v>1.637225334020077E-3</v>
      </c>
      <c r="R121" s="9">
        <f t="shared" ref="R121:R132" si="130">L121*$B$123</f>
        <v>9.3951000000000007E-2</v>
      </c>
      <c r="S121" s="13">
        <f t="shared" ref="S121:S132" si="131">Q121/R121</f>
        <v>1.7426374748752829E-2</v>
      </c>
      <c r="T121" s="2">
        <f t="shared" ref="T121:T132" si="132">$B$122/100</f>
        <v>0.01</v>
      </c>
      <c r="U121" s="14">
        <f t="shared" ref="U121:U132" si="133">S121*T121</f>
        <v>1.7426374748752828E-4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4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5">AR121*AQ121</f>
        <v>5.0000000000000001E-3</v>
      </c>
      <c r="AT121" s="1">
        <f t="shared" ref="AT121:AT132" si="136">(AS121+AM121+AD121+AA121+U121+X121+AG121+AJ121+AP121)</f>
        <v>5.6642637474875286E-3</v>
      </c>
      <c r="AU121" s="9">
        <f t="shared" ref="AU121:AU132" si="137">$B$121/12</f>
        <v>28.47</v>
      </c>
      <c r="AV121" s="1">
        <f t="shared" ref="AV121:AV132" si="138">$B$123</f>
        <v>0.33</v>
      </c>
      <c r="AW121" s="1">
        <f t="shared" ref="AW121:AW132" si="139">$E$8/12</f>
        <v>0</v>
      </c>
      <c r="AX121" s="1">
        <f t="shared" ref="AX121:AX132" si="140">AW121*10000*AV121*0.67*AU121*AT121</f>
        <v>0</v>
      </c>
      <c r="AZ121" s="1">
        <f t="shared" ref="AZ121:AZ132" si="141">$E$9/12</f>
        <v>0</v>
      </c>
      <c r="BA121" s="1">
        <f t="shared" ref="BA121:BA132" si="142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v>-2.1072333553548401</v>
      </c>
      <c r="E122" s="10">
        <f t="shared" ref="E122:E133" si="143">D121</f>
        <v>0</v>
      </c>
      <c r="F122" s="7" t="s">
        <v>83</v>
      </c>
      <c r="G122" s="1">
        <v>2</v>
      </c>
      <c r="H122" s="9">
        <f t="shared" si="123"/>
        <v>-2.1072333553548401</v>
      </c>
      <c r="I122" s="9">
        <f t="shared" si="124"/>
        <v>271.04276664464516</v>
      </c>
      <c r="J122" s="9">
        <f t="shared" si="125"/>
        <v>1.3208375415372047E-2</v>
      </c>
      <c r="K122" s="9">
        <f t="shared" si="126"/>
        <v>28.47</v>
      </c>
      <c r="L122" s="9">
        <f t="shared" si="127"/>
        <v>0.28470000000000001</v>
      </c>
      <c r="M122" s="1" t="s">
        <v>83</v>
      </c>
      <c r="O122" s="9">
        <f t="shared" ref="O122:O132" si="144">L122+O121-P121-N122</f>
        <v>0.5644387111090301</v>
      </c>
      <c r="P122" s="9">
        <f t="shared" si="128"/>
        <v>7.4553183952967986E-3</v>
      </c>
      <c r="Q122" s="12">
        <f t="shared" si="129"/>
        <v>2.4602550704479437E-3</v>
      </c>
      <c r="R122" s="9">
        <f t="shared" si="130"/>
        <v>9.3951000000000007E-2</v>
      </c>
      <c r="S122" s="13">
        <f t="shared" si="131"/>
        <v>2.6186576730933608E-2</v>
      </c>
      <c r="T122" s="2">
        <f t="shared" si="132"/>
        <v>0.01</v>
      </c>
      <c r="U122" s="14">
        <f t="shared" si="133"/>
        <v>2.6186576730933609E-4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4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5"/>
        <v>5.0000000000000001E-3</v>
      </c>
      <c r="AT122" s="1">
        <f t="shared" si="136"/>
        <v>5.751865767309336E-3</v>
      </c>
      <c r="AU122" s="9">
        <f t="shared" si="137"/>
        <v>28.47</v>
      </c>
      <c r="AV122" s="1">
        <f t="shared" si="138"/>
        <v>0.33</v>
      </c>
      <c r="AW122" s="1">
        <f t="shared" si="139"/>
        <v>0</v>
      </c>
      <c r="AX122" s="1">
        <f t="shared" si="140"/>
        <v>0</v>
      </c>
      <c r="AZ122" s="1">
        <f t="shared" si="141"/>
        <v>0</v>
      </c>
      <c r="BA122" s="1">
        <f t="shared" si="142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v>-2.4300081525000001</v>
      </c>
      <c r="E123" s="10">
        <f t="shared" si="143"/>
        <v>-2.1072333553548401</v>
      </c>
      <c r="F123" s="7" t="s">
        <v>83</v>
      </c>
      <c r="G123" s="1">
        <v>3</v>
      </c>
      <c r="H123" s="9">
        <f t="shared" si="123"/>
        <v>-2.4300081525000001</v>
      </c>
      <c r="I123" s="9">
        <f t="shared" si="124"/>
        <v>270.71999184749995</v>
      </c>
      <c r="J123" s="9">
        <f t="shared" si="125"/>
        <v>1.2654592926527972E-2</v>
      </c>
      <c r="K123" s="9">
        <f t="shared" si="126"/>
        <v>28.47</v>
      </c>
      <c r="L123" s="9">
        <f t="shared" si="127"/>
        <v>0.28470000000000001</v>
      </c>
      <c r="M123" s="1" t="s">
        <v>83</v>
      </c>
      <c r="O123" s="9">
        <f t="shared" si="144"/>
        <v>0.84168339271373327</v>
      </c>
      <c r="P123" s="9">
        <f t="shared" si="128"/>
        <v>1.0651160707811275E-2</v>
      </c>
      <c r="Q123" s="12">
        <f t="shared" si="129"/>
        <v>3.5148830335777208E-3</v>
      </c>
      <c r="R123" s="9">
        <f t="shared" si="130"/>
        <v>9.3951000000000007E-2</v>
      </c>
      <c r="S123" s="13">
        <f t="shared" si="131"/>
        <v>3.741187463228407E-2</v>
      </c>
      <c r="T123" s="2">
        <f t="shared" si="132"/>
        <v>0.01</v>
      </c>
      <c r="U123" s="14">
        <f t="shared" si="133"/>
        <v>3.7411874632284071E-4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4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5"/>
        <v>5.0000000000000001E-3</v>
      </c>
      <c r="AT123" s="1">
        <f t="shared" si="136"/>
        <v>5.864118746322841E-3</v>
      </c>
      <c r="AU123" s="9">
        <f t="shared" si="137"/>
        <v>28.47</v>
      </c>
      <c r="AV123" s="1">
        <f t="shared" si="138"/>
        <v>0.33</v>
      </c>
      <c r="AW123" s="1">
        <f t="shared" si="139"/>
        <v>0</v>
      </c>
      <c r="AX123" s="1">
        <f t="shared" si="140"/>
        <v>0</v>
      </c>
      <c r="AZ123" s="1">
        <f t="shared" si="141"/>
        <v>0</v>
      </c>
      <c r="BA123" s="1">
        <f t="shared" si="142"/>
        <v>0</v>
      </c>
    </row>
    <row r="124" spans="1:53" x14ac:dyDescent="0.15">
      <c r="C124" s="7">
        <v>3</v>
      </c>
      <c r="D124" s="7">
        <v>4.1773860651290304</v>
      </c>
      <c r="E124" s="10">
        <f t="shared" si="143"/>
        <v>-2.4300081525000001</v>
      </c>
      <c r="F124" s="7" t="s">
        <v>83</v>
      </c>
      <c r="G124" s="1">
        <v>4</v>
      </c>
      <c r="H124" s="9">
        <f t="shared" si="123"/>
        <v>4.1773860651290304</v>
      </c>
      <c r="I124" s="9">
        <f t="shared" si="124"/>
        <v>277.32738606512902</v>
      </c>
      <c r="J124" s="9">
        <f t="shared" si="125"/>
        <v>2.9812437153938241E-2</v>
      </c>
      <c r="K124" s="9">
        <f t="shared" si="126"/>
        <v>28.47</v>
      </c>
      <c r="L124" s="9">
        <f t="shared" si="127"/>
        <v>0.28470000000000001</v>
      </c>
      <c r="M124" s="1" t="s">
        <v>83</v>
      </c>
      <c r="O124" s="9">
        <f t="shared" si="144"/>
        <v>1.115732232005922</v>
      </c>
      <c r="P124" s="9">
        <f t="shared" si="128"/>
        <v>3.326269704729979E-2</v>
      </c>
      <c r="Q124" s="12">
        <f t="shared" si="129"/>
        <v>1.0976690025608931E-2</v>
      </c>
      <c r="R124" s="9">
        <f t="shared" si="130"/>
        <v>9.3951000000000007E-2</v>
      </c>
      <c r="S124" s="13">
        <f t="shared" si="131"/>
        <v>0.11683420107938106</v>
      </c>
      <c r="T124" s="2">
        <f t="shared" si="132"/>
        <v>0.01</v>
      </c>
      <c r="U124" s="14">
        <f t="shared" si="133"/>
        <v>1.1683420107938107E-3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4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5"/>
        <v>5.0000000000000001E-3</v>
      </c>
      <c r="AT124" s="1">
        <f t="shared" si="136"/>
        <v>6.6583420107938105E-3</v>
      </c>
      <c r="AU124" s="9">
        <f t="shared" si="137"/>
        <v>28.47</v>
      </c>
      <c r="AV124" s="1">
        <f t="shared" si="138"/>
        <v>0.33</v>
      </c>
      <c r="AW124" s="1">
        <f t="shared" si="139"/>
        <v>0</v>
      </c>
      <c r="AX124" s="1">
        <f t="shared" si="140"/>
        <v>0</v>
      </c>
      <c r="AZ124" s="1">
        <f t="shared" si="141"/>
        <v>0</v>
      </c>
      <c r="BA124" s="1">
        <f t="shared" si="142"/>
        <v>0</v>
      </c>
    </row>
    <row r="125" spans="1:53" x14ac:dyDescent="0.15">
      <c r="C125" s="7">
        <v>4</v>
      </c>
      <c r="D125" s="7">
        <v>10.4270633876333</v>
      </c>
      <c r="E125" s="10">
        <f t="shared" si="143"/>
        <v>4.1773860651290304</v>
      </c>
      <c r="F125" s="7" t="s">
        <v>83</v>
      </c>
      <c r="G125" s="1">
        <v>5</v>
      </c>
      <c r="H125" s="9">
        <f t="shared" si="123"/>
        <v>10.4270633876333</v>
      </c>
      <c r="I125" s="9">
        <f t="shared" si="124"/>
        <v>283.5770633876333</v>
      </c>
      <c r="J125" s="9">
        <f t="shared" si="125"/>
        <v>6.4630821323288623E-2</v>
      </c>
      <c r="K125" s="9">
        <f t="shared" si="126"/>
        <v>28.47</v>
      </c>
      <c r="L125" s="9">
        <f t="shared" si="127"/>
        <v>0.28470000000000001</v>
      </c>
      <c r="M125" s="1" t="s">
        <v>85</v>
      </c>
      <c r="N125" s="9">
        <f>(O124-P124)*$C$21/100</f>
        <v>1.0283460582106911</v>
      </c>
      <c r="O125" s="9">
        <f t="shared" si="144"/>
        <v>0.33882347674793101</v>
      </c>
      <c r="P125" s="9">
        <f t="shared" si="128"/>
        <v>2.1898439585830966E-2</v>
      </c>
      <c r="Q125" s="12">
        <f t="shared" si="129"/>
        <v>7.2264850633242186E-3</v>
      </c>
      <c r="R125" s="9">
        <f t="shared" si="130"/>
        <v>9.3951000000000007E-2</v>
      </c>
      <c r="S125" s="13">
        <f t="shared" si="131"/>
        <v>7.6917596016266118E-2</v>
      </c>
      <c r="T125" s="2">
        <f t="shared" si="132"/>
        <v>0.01</v>
      </c>
      <c r="U125" s="14">
        <f t="shared" si="133"/>
        <v>7.6917596016266116E-4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4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5"/>
        <v>5.0000000000000001E-3</v>
      </c>
      <c r="AT125" s="1">
        <f t="shared" si="136"/>
        <v>6.2591759601626608E-3</v>
      </c>
      <c r="AU125" s="9">
        <f t="shared" si="137"/>
        <v>28.47</v>
      </c>
      <c r="AV125" s="1">
        <f t="shared" si="138"/>
        <v>0.33</v>
      </c>
      <c r="AW125" s="1">
        <f t="shared" si="139"/>
        <v>0</v>
      </c>
      <c r="AX125" s="1">
        <f t="shared" si="140"/>
        <v>0</v>
      </c>
      <c r="AZ125" s="1">
        <f t="shared" si="141"/>
        <v>0</v>
      </c>
      <c r="BA125" s="1">
        <f t="shared" si="142"/>
        <v>0</v>
      </c>
    </row>
    <row r="126" spans="1:53" x14ac:dyDescent="0.15">
      <c r="C126" s="7">
        <v>5</v>
      </c>
      <c r="D126" s="7">
        <v>13.538016093806499</v>
      </c>
      <c r="E126" s="10">
        <f t="shared" si="143"/>
        <v>10.4270633876333</v>
      </c>
      <c r="F126" s="7" t="s">
        <v>85</v>
      </c>
      <c r="G126" s="1">
        <v>6</v>
      </c>
      <c r="H126" s="9">
        <f t="shared" si="123"/>
        <v>13.538016093806499</v>
      </c>
      <c r="I126" s="9">
        <f t="shared" si="124"/>
        <v>286.68801609380648</v>
      </c>
      <c r="J126" s="9">
        <f t="shared" si="125"/>
        <v>9.3810718957112599E-2</v>
      </c>
      <c r="K126" s="9">
        <f t="shared" si="126"/>
        <v>28.47</v>
      </c>
      <c r="L126" s="9">
        <f t="shared" si="127"/>
        <v>0.28470000000000001</v>
      </c>
      <c r="M126" s="1" t="s">
        <v>83</v>
      </c>
      <c r="O126" s="9">
        <f t="shared" si="144"/>
        <v>0.60162503716210003</v>
      </c>
      <c r="P126" s="9">
        <f t="shared" si="128"/>
        <v>5.6438877278776188E-2</v>
      </c>
      <c r="Q126" s="12">
        <f t="shared" si="129"/>
        <v>1.8624829501996142E-2</v>
      </c>
      <c r="R126" s="9">
        <f t="shared" si="130"/>
        <v>9.3951000000000007E-2</v>
      </c>
      <c r="S126" s="13">
        <f t="shared" si="131"/>
        <v>0.19823982184326022</v>
      </c>
      <c r="T126" s="2">
        <f t="shared" si="132"/>
        <v>0.01</v>
      </c>
      <c r="U126" s="14">
        <f t="shared" si="133"/>
        <v>1.9823982184326021E-3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4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5"/>
        <v>5.0000000000000001E-3</v>
      </c>
      <c r="AT126" s="1">
        <f t="shared" si="136"/>
        <v>7.4723982184326026E-3</v>
      </c>
      <c r="AU126" s="9">
        <f t="shared" si="137"/>
        <v>28.47</v>
      </c>
      <c r="AV126" s="1">
        <f t="shared" si="138"/>
        <v>0.33</v>
      </c>
      <c r="AW126" s="1">
        <f t="shared" si="139"/>
        <v>0</v>
      </c>
      <c r="AX126" s="1">
        <f t="shared" si="140"/>
        <v>0</v>
      </c>
      <c r="AZ126" s="1">
        <f t="shared" si="141"/>
        <v>0</v>
      </c>
      <c r="BA126" s="1">
        <f t="shared" si="142"/>
        <v>0</v>
      </c>
    </row>
    <row r="127" spans="1:53" x14ac:dyDescent="0.15">
      <c r="C127" s="7">
        <v>6</v>
      </c>
      <c r="D127" s="7">
        <v>17.344196725</v>
      </c>
      <c r="E127" s="10">
        <f t="shared" si="143"/>
        <v>13.538016093806499</v>
      </c>
      <c r="F127" s="7" t="s">
        <v>83</v>
      </c>
      <c r="G127" s="1">
        <v>7</v>
      </c>
      <c r="H127" s="9">
        <f t="shared" si="123"/>
        <v>17.344196725</v>
      </c>
      <c r="I127" s="9">
        <f t="shared" si="124"/>
        <v>290.49419672499999</v>
      </c>
      <c r="J127" s="9">
        <f t="shared" si="125"/>
        <v>0.14639042945439829</v>
      </c>
      <c r="K127" s="9">
        <f t="shared" si="126"/>
        <v>28.47</v>
      </c>
      <c r="L127" s="9">
        <f t="shared" si="127"/>
        <v>0.28470000000000001</v>
      </c>
      <c r="M127" s="1" t="s">
        <v>83</v>
      </c>
      <c r="O127" s="9">
        <f t="shared" si="144"/>
        <v>0.82988615988332393</v>
      </c>
      <c r="P127" s="9">
        <f t="shared" si="128"/>
        <v>0.12148739134358123</v>
      </c>
      <c r="Q127" s="12">
        <f t="shared" si="129"/>
        <v>4.009083914338181E-2</v>
      </c>
      <c r="R127" s="9">
        <f t="shared" si="130"/>
        <v>9.3951000000000007E-2</v>
      </c>
      <c r="S127" s="13">
        <f t="shared" si="131"/>
        <v>0.42672072828795654</v>
      </c>
      <c r="T127" s="2">
        <f t="shared" si="132"/>
        <v>0.01</v>
      </c>
      <c r="U127" s="14">
        <f t="shared" si="133"/>
        <v>4.2672072828795655E-3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4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5"/>
        <v>7.4999999999999997E-3</v>
      </c>
      <c r="AT127" s="1">
        <f t="shared" si="136"/>
        <v>1.4217207282879566E-2</v>
      </c>
      <c r="AU127" s="9">
        <f t="shared" si="137"/>
        <v>28.47</v>
      </c>
      <c r="AV127" s="1">
        <f t="shared" si="138"/>
        <v>0.33</v>
      </c>
      <c r="AW127" s="1">
        <f t="shared" si="139"/>
        <v>0</v>
      </c>
      <c r="AX127" s="1">
        <f t="shared" si="140"/>
        <v>0</v>
      </c>
      <c r="AZ127" s="1">
        <f t="shared" si="141"/>
        <v>0</v>
      </c>
      <c r="BA127" s="1">
        <f t="shared" si="142"/>
        <v>0</v>
      </c>
    </row>
    <row r="128" spans="1:53" x14ac:dyDescent="0.15">
      <c r="C128" s="7">
        <v>7</v>
      </c>
      <c r="D128" s="7">
        <v>17.456674079999999</v>
      </c>
      <c r="E128" s="10">
        <f t="shared" si="143"/>
        <v>17.344196725</v>
      </c>
      <c r="F128" s="7" t="s">
        <v>83</v>
      </c>
      <c r="G128" s="1">
        <v>8</v>
      </c>
      <c r="H128" s="9">
        <f t="shared" si="123"/>
        <v>17.456674079999999</v>
      </c>
      <c r="I128" s="9">
        <f t="shared" si="124"/>
        <v>290.60667407999995</v>
      </c>
      <c r="J128" s="9">
        <f t="shared" si="125"/>
        <v>0.1483019130673312</v>
      </c>
      <c r="K128" s="9">
        <f t="shared" si="126"/>
        <v>28.47</v>
      </c>
      <c r="L128" s="9">
        <f t="shared" si="127"/>
        <v>0.28470000000000001</v>
      </c>
      <c r="M128" s="1" t="s">
        <v>83</v>
      </c>
      <c r="O128" s="9">
        <f t="shared" si="144"/>
        <v>0.99309876853974277</v>
      </c>
      <c r="P128" s="9">
        <f t="shared" si="128"/>
        <v>0.1472784472392546</v>
      </c>
      <c r="Q128" s="12">
        <f t="shared" si="129"/>
        <v>4.8601887588954021E-2</v>
      </c>
      <c r="R128" s="9">
        <f t="shared" si="130"/>
        <v>9.3951000000000007E-2</v>
      </c>
      <c r="S128" s="13">
        <f t="shared" si="131"/>
        <v>0.51731101945646152</v>
      </c>
      <c r="T128" s="2">
        <f t="shared" si="132"/>
        <v>0.01</v>
      </c>
      <c r="U128" s="14">
        <f t="shared" si="133"/>
        <v>5.1731101945646151E-3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4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5"/>
        <v>7.4999999999999997E-3</v>
      </c>
      <c r="AT128" s="1">
        <f t="shared" si="136"/>
        <v>1.5123110194564617E-2</v>
      </c>
      <c r="AU128" s="9">
        <f t="shared" si="137"/>
        <v>28.47</v>
      </c>
      <c r="AV128" s="1">
        <f t="shared" si="138"/>
        <v>0.33</v>
      </c>
      <c r="AW128" s="1">
        <f t="shared" si="139"/>
        <v>0</v>
      </c>
      <c r="AX128" s="1">
        <f t="shared" si="140"/>
        <v>0</v>
      </c>
      <c r="AZ128" s="1">
        <f t="shared" si="141"/>
        <v>0</v>
      </c>
      <c r="BA128" s="1">
        <f t="shared" si="142"/>
        <v>0</v>
      </c>
    </row>
    <row r="129" spans="1:54" x14ac:dyDescent="0.15">
      <c r="C129" s="7">
        <v>8</v>
      </c>
      <c r="D129" s="7">
        <v>19.068475976129001</v>
      </c>
      <c r="E129" s="10">
        <f t="shared" si="143"/>
        <v>17.456674079999999</v>
      </c>
      <c r="F129" s="7" t="s">
        <v>83</v>
      </c>
      <c r="G129" s="1">
        <v>9</v>
      </c>
      <c r="H129" s="9">
        <f t="shared" si="123"/>
        <v>19.068475976129001</v>
      </c>
      <c r="I129" s="9">
        <f t="shared" si="124"/>
        <v>292.21847597612896</v>
      </c>
      <c r="J129" s="9">
        <f t="shared" si="125"/>
        <v>0.17840483866530621</v>
      </c>
      <c r="K129" s="9">
        <f t="shared" si="126"/>
        <v>28.47</v>
      </c>
      <c r="L129" s="9">
        <f t="shared" si="127"/>
        <v>0.28470000000000001</v>
      </c>
      <c r="M129" s="1" t="s">
        <v>83</v>
      </c>
      <c r="O129" s="9">
        <f t="shared" si="144"/>
        <v>1.1305203213004882</v>
      </c>
      <c r="P129" s="9">
        <f t="shared" si="128"/>
        <v>0.20169029552946374</v>
      </c>
      <c r="Q129" s="12">
        <f t="shared" si="129"/>
        <v>6.6557797524723045E-2</v>
      </c>
      <c r="R129" s="9">
        <f t="shared" si="130"/>
        <v>9.3951000000000007E-2</v>
      </c>
      <c r="S129" s="13">
        <f t="shared" si="131"/>
        <v>0.70843096427630403</v>
      </c>
      <c r="T129" s="2">
        <f t="shared" si="132"/>
        <v>0.01</v>
      </c>
      <c r="U129" s="14">
        <f t="shared" si="133"/>
        <v>7.0843096427630403E-3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4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5"/>
        <v>7.4999999999999997E-3</v>
      </c>
      <c r="AT129" s="1">
        <f t="shared" si="136"/>
        <v>1.7034309642763042E-2</v>
      </c>
      <c r="AU129" s="9">
        <f t="shared" si="137"/>
        <v>28.47</v>
      </c>
      <c r="AV129" s="1">
        <f t="shared" si="138"/>
        <v>0.33</v>
      </c>
      <c r="AW129" s="1">
        <f t="shared" si="139"/>
        <v>0</v>
      </c>
      <c r="AX129" s="1">
        <f t="shared" si="140"/>
        <v>0</v>
      </c>
      <c r="AZ129" s="1">
        <f t="shared" si="141"/>
        <v>0</v>
      </c>
      <c r="BA129" s="1">
        <f t="shared" si="142"/>
        <v>0</v>
      </c>
    </row>
    <row r="130" spans="1:54" x14ac:dyDescent="0.15">
      <c r="C130" s="7">
        <v>9</v>
      </c>
      <c r="D130" s="7">
        <v>15.940850095666701</v>
      </c>
      <c r="E130" s="10">
        <f t="shared" si="143"/>
        <v>19.068475976129001</v>
      </c>
      <c r="F130" s="7" t="s">
        <v>83</v>
      </c>
      <c r="G130" s="1">
        <v>10</v>
      </c>
      <c r="H130" s="9">
        <f t="shared" si="123"/>
        <v>15.940850095666701</v>
      </c>
      <c r="I130" s="9">
        <f t="shared" si="124"/>
        <v>289.09085009566667</v>
      </c>
      <c r="J130" s="9">
        <f t="shared" si="125"/>
        <v>0.12440834055642515</v>
      </c>
      <c r="K130" s="9">
        <f t="shared" si="126"/>
        <v>28.47</v>
      </c>
      <c r="L130" s="9">
        <f t="shared" si="127"/>
        <v>0.28470000000000001</v>
      </c>
      <c r="M130" s="1" t="s">
        <v>83</v>
      </c>
      <c r="O130" s="9">
        <f t="shared" si="144"/>
        <v>1.2135300257710244</v>
      </c>
      <c r="P130" s="9">
        <f t="shared" si="128"/>
        <v>0.150973256721569</v>
      </c>
      <c r="Q130" s="12">
        <f t="shared" si="129"/>
        <v>4.9821174718117769E-2</v>
      </c>
      <c r="R130" s="9">
        <f t="shared" si="130"/>
        <v>9.3951000000000007E-2</v>
      </c>
      <c r="S130" s="13">
        <f t="shared" si="131"/>
        <v>0.53028892420642426</v>
      </c>
      <c r="T130" s="2">
        <f t="shared" si="132"/>
        <v>0.01</v>
      </c>
      <c r="U130" s="14">
        <f t="shared" si="133"/>
        <v>5.3028892420642426E-3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4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5"/>
        <v>7.4999999999999997E-3</v>
      </c>
      <c r="AT130" s="1">
        <f t="shared" si="136"/>
        <v>1.5252889242064242E-2</v>
      </c>
      <c r="AU130" s="9">
        <f t="shared" si="137"/>
        <v>28.47</v>
      </c>
      <c r="AV130" s="1">
        <f t="shared" si="138"/>
        <v>0.33</v>
      </c>
      <c r="AW130" s="1">
        <f t="shared" si="139"/>
        <v>0</v>
      </c>
      <c r="AX130" s="1">
        <f t="shared" si="140"/>
        <v>0</v>
      </c>
      <c r="AZ130" s="1">
        <f t="shared" si="141"/>
        <v>0</v>
      </c>
      <c r="BA130" s="1">
        <f t="shared" si="142"/>
        <v>0</v>
      </c>
    </row>
    <row r="131" spans="1:54" x14ac:dyDescent="0.15">
      <c r="C131" s="7">
        <v>10</v>
      </c>
      <c r="D131" s="7">
        <v>7.8971862551935503</v>
      </c>
      <c r="E131" s="10">
        <f t="shared" si="143"/>
        <v>15.940850095666701</v>
      </c>
      <c r="F131" s="7" t="s">
        <v>83</v>
      </c>
      <c r="G131" s="1">
        <v>11</v>
      </c>
      <c r="H131" s="9">
        <f t="shared" si="123"/>
        <v>7.8971862551935503</v>
      </c>
      <c r="I131" s="9">
        <f t="shared" si="124"/>
        <v>281.04718625519354</v>
      </c>
      <c r="J131" s="9">
        <f t="shared" si="125"/>
        <v>4.744711462024085E-2</v>
      </c>
      <c r="K131" s="9">
        <f t="shared" si="126"/>
        <v>28.47</v>
      </c>
      <c r="L131" s="9">
        <f t="shared" si="127"/>
        <v>0.28470000000000001</v>
      </c>
      <c r="M131" s="1" t="s">
        <v>85</v>
      </c>
      <c r="N131" s="9">
        <f>(O130-P130)*$C$21/100</f>
        <v>1.0094289305969828</v>
      </c>
      <c r="O131" s="9">
        <f t="shared" si="144"/>
        <v>0.33782783845247266</v>
      </c>
      <c r="P131" s="9">
        <f t="shared" si="128"/>
        <v>1.6028956172962679E-2</v>
      </c>
      <c r="Q131" s="12">
        <f t="shared" si="129"/>
        <v>5.289555537077684E-3</v>
      </c>
      <c r="R131" s="9">
        <f t="shared" si="130"/>
        <v>9.3951000000000007E-2</v>
      </c>
      <c r="S131" s="13">
        <f t="shared" si="131"/>
        <v>5.6301215921892092E-2</v>
      </c>
      <c r="T131" s="2">
        <f t="shared" si="132"/>
        <v>0.01</v>
      </c>
      <c r="U131" s="14">
        <f t="shared" si="133"/>
        <v>5.6301215921892092E-4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4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5"/>
        <v>5.0000000000000001E-3</v>
      </c>
      <c r="AT131" s="1">
        <f t="shared" si="136"/>
        <v>6.053012159218921E-3</v>
      </c>
      <c r="AU131" s="9">
        <f t="shared" si="137"/>
        <v>28.47</v>
      </c>
      <c r="AV131" s="1">
        <f t="shared" si="138"/>
        <v>0.33</v>
      </c>
      <c r="AW131" s="1">
        <f t="shared" si="139"/>
        <v>0</v>
      </c>
      <c r="AX131" s="1">
        <f t="shared" si="140"/>
        <v>0</v>
      </c>
      <c r="AZ131" s="1">
        <f t="shared" si="141"/>
        <v>0</v>
      </c>
      <c r="BA131" s="1">
        <f t="shared" si="142"/>
        <v>0</v>
      </c>
    </row>
    <row r="132" spans="1:54" x14ac:dyDescent="0.15">
      <c r="C132" s="7">
        <v>11</v>
      </c>
      <c r="D132" s="7">
        <v>1.4921039864666701</v>
      </c>
      <c r="E132" s="10">
        <f t="shared" si="143"/>
        <v>7.8971862551935503</v>
      </c>
      <c r="F132" s="7" t="s">
        <v>85</v>
      </c>
      <c r="G132" s="1">
        <v>12</v>
      </c>
      <c r="H132" s="9">
        <f t="shared" si="123"/>
        <v>1.4921039864666701</v>
      </c>
      <c r="I132" s="9">
        <f t="shared" si="124"/>
        <v>274.64210398646662</v>
      </c>
      <c r="J132" s="9">
        <f t="shared" si="125"/>
        <v>2.1150166847029434E-2</v>
      </c>
      <c r="K132" s="9">
        <f t="shared" si="126"/>
        <v>28.47</v>
      </c>
      <c r="L132" s="9">
        <f t="shared" si="127"/>
        <v>0.28470000000000001</v>
      </c>
      <c r="M132" s="1" t="s">
        <v>83</v>
      </c>
      <c r="O132" s="9">
        <f t="shared" si="144"/>
        <v>0.60649888227950999</v>
      </c>
      <c r="P132" s="9">
        <f t="shared" si="128"/>
        <v>1.28275525527485E-2</v>
      </c>
      <c r="Q132" s="12">
        <f t="shared" si="129"/>
        <v>4.2330923424070055E-3</v>
      </c>
      <c r="R132" s="9">
        <f t="shared" si="130"/>
        <v>9.3951000000000007E-2</v>
      </c>
      <c r="S132" s="13">
        <f t="shared" si="131"/>
        <v>4.5056384098168249E-2</v>
      </c>
      <c r="T132" s="2">
        <f t="shared" si="132"/>
        <v>0.01</v>
      </c>
      <c r="U132" s="14">
        <f t="shared" si="133"/>
        <v>4.5056384098168248E-4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4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5"/>
        <v>5.0000000000000001E-3</v>
      </c>
      <c r="AT132" s="1">
        <f t="shared" si="136"/>
        <v>5.9405638409816821E-3</v>
      </c>
      <c r="AU132" s="9">
        <f t="shared" si="137"/>
        <v>28.47</v>
      </c>
      <c r="AV132" s="1">
        <f t="shared" si="138"/>
        <v>0.33</v>
      </c>
      <c r="AW132" s="1">
        <f t="shared" si="139"/>
        <v>0</v>
      </c>
      <c r="AX132" s="1">
        <f t="shared" si="140"/>
        <v>0</v>
      </c>
      <c r="AY132" s="1">
        <f>SUM(AX121:AX132)</f>
        <v>0</v>
      </c>
      <c r="AZ132" s="1">
        <f t="shared" si="141"/>
        <v>0</v>
      </c>
      <c r="BA132" s="1">
        <f t="shared" si="142"/>
        <v>0</v>
      </c>
      <c r="BB132" s="1">
        <f>SUM(BA121:BA132)</f>
        <v>0</v>
      </c>
    </row>
    <row r="133" spans="1:54" x14ac:dyDescent="0.3">
      <c r="C133" s="7">
        <v>12</v>
      </c>
      <c r="D133" s="19">
        <v>0.69410592783870895</v>
      </c>
      <c r="E133" s="10">
        <f t="shared" si="143"/>
        <v>1.4921039864666701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v>0</v>
      </c>
      <c r="E136" s="7"/>
      <c r="F136" s="7"/>
      <c r="G136" s="1">
        <v>1</v>
      </c>
      <c r="H136" s="9">
        <f t="shared" ref="H136:H147" si="145">E137</f>
        <v>0</v>
      </c>
      <c r="I136" s="9">
        <f t="shared" ref="I136:I147" si="146">H136+273.15</f>
        <v>273.14999999999998</v>
      </c>
      <c r="J136" s="9">
        <f t="shared" ref="J136:J147" si="147">EXP(($C$15*(I136-$C$13))/($C$16*I136*$C$13))</f>
        <v>1.7426374748752829E-2</v>
      </c>
      <c r="K136" s="9">
        <f t="shared" ref="K136:K147" si="148">$B$136/12</f>
        <v>75.904791666666668</v>
      </c>
      <c r="L136" s="9">
        <f t="shared" ref="L136:L147" si="149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0">O136*J136</f>
        <v>1.3227453448093443E-2</v>
      </c>
      <c r="Q136" s="12">
        <f t="shared" ref="Q136:Q147" si="151">P136*$B$138</f>
        <v>3.4391378965042954E-3</v>
      </c>
      <c r="R136" s="9">
        <f t="shared" ref="R136:R147" si="152">L136*$B$138</f>
        <v>0.19735245833333334</v>
      </c>
      <c r="S136" s="13">
        <f t="shared" ref="S136:S147" si="153">Q136/R136</f>
        <v>1.7426374748752832E-2</v>
      </c>
      <c r="T136" s="2">
        <f t="shared" ref="T136:T147" si="154">$B$137/100</f>
        <v>0.01</v>
      </c>
      <c r="U136" s="14">
        <f t="shared" ref="U136:U147" si="155">S136*T136</f>
        <v>1.7426374748752833E-4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6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7">AR136*AQ136</f>
        <v>5.0000000000000001E-3</v>
      </c>
      <c r="AT136" s="1">
        <f t="shared" ref="AT136:AT147" si="158">(AS136+AM136+AD136+AA136+U136+X136+AG136+AJ136+AP136)</f>
        <v>5.6642637474875286E-3</v>
      </c>
      <c r="AU136" s="9">
        <f t="shared" ref="AU136:AU147" si="159">$B$136/12</f>
        <v>75.904791666666668</v>
      </c>
      <c r="AV136" s="1">
        <f t="shared" ref="AV136:AV147" si="160">$B$138</f>
        <v>0.26</v>
      </c>
      <c r="AW136" s="1">
        <f t="shared" ref="AW136:AW147" si="161">$E$10/12</f>
        <v>0</v>
      </c>
      <c r="AX136" s="1">
        <f t="shared" ref="AX136:AX147" si="162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v>-2.1072333553548401</v>
      </c>
      <c r="E137" s="10">
        <f t="shared" ref="E137:E148" si="163">D136</f>
        <v>0</v>
      </c>
      <c r="F137" s="7" t="s">
        <v>83</v>
      </c>
      <c r="G137" s="1">
        <v>2</v>
      </c>
      <c r="H137" s="9">
        <f t="shared" si="145"/>
        <v>-2.1072333553548401</v>
      </c>
      <c r="I137" s="9">
        <f t="shared" si="146"/>
        <v>271.04276664464516</v>
      </c>
      <c r="J137" s="9">
        <f t="shared" si="147"/>
        <v>1.3208375415372047E-2</v>
      </c>
      <c r="K137" s="9">
        <f t="shared" si="148"/>
        <v>75.904791666666668</v>
      </c>
      <c r="L137" s="9">
        <f t="shared" si="149"/>
        <v>0.75904791666666671</v>
      </c>
      <c r="M137" s="1" t="s">
        <v>83</v>
      </c>
      <c r="O137" s="9">
        <f t="shared" ref="O137:O147" si="164">L137+O136-P136-N137</f>
        <v>1.50486837988524</v>
      </c>
      <c r="P137" s="9">
        <f t="shared" si="150"/>
        <v>1.9876866512246967E-2</v>
      </c>
      <c r="Q137" s="12">
        <f t="shared" si="151"/>
        <v>5.1679852931842112E-3</v>
      </c>
      <c r="R137" s="9">
        <f t="shared" si="152"/>
        <v>0.19735245833333334</v>
      </c>
      <c r="S137" s="13">
        <f t="shared" si="153"/>
        <v>2.6186576730933608E-2</v>
      </c>
      <c r="T137" s="2">
        <f t="shared" si="154"/>
        <v>0.01</v>
      </c>
      <c r="U137" s="14">
        <f t="shared" si="155"/>
        <v>2.6186576730933609E-4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6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7"/>
        <v>5.0000000000000001E-3</v>
      </c>
      <c r="AT137" s="1">
        <f t="shared" si="158"/>
        <v>5.751865767309336E-3</v>
      </c>
      <c r="AU137" s="9">
        <f t="shared" si="159"/>
        <v>75.904791666666668</v>
      </c>
      <c r="AV137" s="1">
        <f t="shared" si="160"/>
        <v>0.26</v>
      </c>
      <c r="AW137" s="1">
        <f t="shared" si="161"/>
        <v>0</v>
      </c>
      <c r="AX137" s="1">
        <f t="shared" si="162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v>-2.4300081525000001</v>
      </c>
      <c r="E138" s="10">
        <f t="shared" si="163"/>
        <v>-2.1072333553548401</v>
      </c>
      <c r="F138" s="7" t="s">
        <v>83</v>
      </c>
      <c r="G138" s="1">
        <v>3</v>
      </c>
      <c r="H138" s="9">
        <f t="shared" si="145"/>
        <v>-2.4300081525000001</v>
      </c>
      <c r="I138" s="9">
        <f t="shared" si="146"/>
        <v>270.71999184749995</v>
      </c>
      <c r="J138" s="9">
        <f t="shared" si="147"/>
        <v>1.2654592926527972E-2</v>
      </c>
      <c r="K138" s="9">
        <f t="shared" si="148"/>
        <v>75.904791666666668</v>
      </c>
      <c r="L138" s="9">
        <f t="shared" si="149"/>
        <v>0.75904791666666671</v>
      </c>
      <c r="M138" s="1" t="s">
        <v>83</v>
      </c>
      <c r="O138" s="9">
        <f t="shared" si="164"/>
        <v>2.2440394300396598</v>
      </c>
      <c r="P138" s="9">
        <f t="shared" si="150"/>
        <v>2.8397405498229739E-2</v>
      </c>
      <c r="Q138" s="12">
        <f t="shared" si="151"/>
        <v>7.3833254295397324E-3</v>
      </c>
      <c r="R138" s="9">
        <f t="shared" si="152"/>
        <v>0.19735245833333334</v>
      </c>
      <c r="S138" s="13">
        <f t="shared" si="153"/>
        <v>3.741187463228407E-2</v>
      </c>
      <c r="T138" s="2">
        <f t="shared" si="154"/>
        <v>0.01</v>
      </c>
      <c r="U138" s="14">
        <f t="shared" si="155"/>
        <v>3.7411874632284071E-4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6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7"/>
        <v>5.0000000000000001E-3</v>
      </c>
      <c r="AT138" s="1">
        <f t="shared" si="158"/>
        <v>5.864118746322841E-3</v>
      </c>
      <c r="AU138" s="9">
        <f t="shared" si="159"/>
        <v>75.904791666666668</v>
      </c>
      <c r="AV138" s="1">
        <f t="shared" si="160"/>
        <v>0.26</v>
      </c>
      <c r="AW138" s="1">
        <f t="shared" si="161"/>
        <v>0</v>
      </c>
      <c r="AX138" s="1">
        <f t="shared" si="162"/>
        <v>0</v>
      </c>
    </row>
    <row r="139" spans="1:54" x14ac:dyDescent="0.15">
      <c r="C139" s="7">
        <v>3</v>
      </c>
      <c r="D139" s="7">
        <v>4.1773860651290304</v>
      </c>
      <c r="E139" s="10">
        <f t="shared" si="163"/>
        <v>-2.4300081525000001</v>
      </c>
      <c r="F139" s="7" t="s">
        <v>83</v>
      </c>
      <c r="G139" s="1">
        <v>4</v>
      </c>
      <c r="H139" s="9">
        <f t="shared" si="145"/>
        <v>4.1773860651290304</v>
      </c>
      <c r="I139" s="9">
        <f t="shared" si="146"/>
        <v>277.32738606512902</v>
      </c>
      <c r="J139" s="9">
        <f t="shared" si="147"/>
        <v>2.9812437153938241E-2</v>
      </c>
      <c r="K139" s="9">
        <f t="shared" si="148"/>
        <v>75.904791666666668</v>
      </c>
      <c r="L139" s="9">
        <f t="shared" si="149"/>
        <v>0.75904791666666671</v>
      </c>
      <c r="M139" s="1" t="s">
        <v>83</v>
      </c>
      <c r="O139" s="9">
        <f t="shared" si="164"/>
        <v>2.9746899412080969</v>
      </c>
      <c r="P139" s="9">
        <f t="shared" si="150"/>
        <v>8.8682756924718636E-2</v>
      </c>
      <c r="Q139" s="12">
        <f t="shared" si="151"/>
        <v>2.3057516800426846E-2</v>
      </c>
      <c r="R139" s="9">
        <f t="shared" si="152"/>
        <v>0.19735245833333334</v>
      </c>
      <c r="S139" s="13">
        <f t="shared" si="153"/>
        <v>0.1168342010793811</v>
      </c>
      <c r="T139" s="2">
        <f t="shared" si="154"/>
        <v>0.01</v>
      </c>
      <c r="U139" s="14">
        <f t="shared" si="155"/>
        <v>1.1683420107938111E-3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6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7"/>
        <v>5.0000000000000001E-3</v>
      </c>
      <c r="AT139" s="1">
        <f t="shared" si="158"/>
        <v>6.6583420107938114E-3</v>
      </c>
      <c r="AU139" s="9">
        <f t="shared" si="159"/>
        <v>75.904791666666668</v>
      </c>
      <c r="AV139" s="1">
        <f t="shared" si="160"/>
        <v>0.26</v>
      </c>
      <c r="AW139" s="1">
        <f t="shared" si="161"/>
        <v>0</v>
      </c>
      <c r="AX139" s="1">
        <f t="shared" si="162"/>
        <v>0</v>
      </c>
    </row>
    <row r="140" spans="1:54" x14ac:dyDescent="0.15">
      <c r="C140" s="7">
        <v>4</v>
      </c>
      <c r="D140" s="7">
        <v>10.4270633876333</v>
      </c>
      <c r="E140" s="10">
        <f t="shared" si="163"/>
        <v>4.1773860651290304</v>
      </c>
      <c r="F140" s="7" t="s">
        <v>83</v>
      </c>
      <c r="G140" s="1">
        <v>5</v>
      </c>
      <c r="H140" s="9">
        <f t="shared" si="145"/>
        <v>10.4270633876333</v>
      </c>
      <c r="I140" s="9">
        <f t="shared" si="146"/>
        <v>283.5770633876333</v>
      </c>
      <c r="J140" s="9">
        <f t="shared" si="147"/>
        <v>6.4630821323288623E-2</v>
      </c>
      <c r="K140" s="9">
        <f t="shared" si="148"/>
        <v>75.904791666666668</v>
      </c>
      <c r="L140" s="9">
        <f t="shared" si="149"/>
        <v>0.75904791666666671</v>
      </c>
      <c r="M140" s="1" t="s">
        <v>85</v>
      </c>
      <c r="N140" s="9">
        <f>(O139-P139)*$C$24/100</f>
        <v>0</v>
      </c>
      <c r="O140" s="9">
        <f t="shared" si="164"/>
        <v>3.6450551009500449</v>
      </c>
      <c r="P140" s="9">
        <f t="shared" si="150"/>
        <v>0.23558290494304412</v>
      </c>
      <c r="Q140" s="12">
        <f t="shared" si="151"/>
        <v>6.1251555285191474E-2</v>
      </c>
      <c r="R140" s="9">
        <f t="shared" si="152"/>
        <v>0.19735245833333334</v>
      </c>
      <c r="S140" s="13">
        <f t="shared" si="153"/>
        <v>0.31036631518283919</v>
      </c>
      <c r="T140" s="2">
        <f t="shared" si="154"/>
        <v>0.01</v>
      </c>
      <c r="U140" s="14">
        <f t="shared" si="155"/>
        <v>3.1036631518283919E-3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6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7"/>
        <v>5.0000000000000001E-3</v>
      </c>
      <c r="AT140" s="1">
        <f t="shared" si="158"/>
        <v>8.5936631518283915E-3</v>
      </c>
      <c r="AU140" s="9">
        <f t="shared" si="159"/>
        <v>75.904791666666668</v>
      </c>
      <c r="AV140" s="1">
        <f t="shared" si="160"/>
        <v>0.26</v>
      </c>
      <c r="AW140" s="1">
        <f t="shared" si="161"/>
        <v>0</v>
      </c>
      <c r="AX140" s="1">
        <f t="shared" si="162"/>
        <v>0</v>
      </c>
    </row>
    <row r="141" spans="1:54" x14ac:dyDescent="0.15">
      <c r="C141" s="7">
        <v>5</v>
      </c>
      <c r="D141" s="7">
        <v>13.538016093806499</v>
      </c>
      <c r="E141" s="10">
        <f t="shared" si="163"/>
        <v>10.4270633876333</v>
      </c>
      <c r="F141" s="7" t="s">
        <v>85</v>
      </c>
      <c r="G141" s="1">
        <v>6</v>
      </c>
      <c r="H141" s="9">
        <f t="shared" si="145"/>
        <v>13.538016093806499</v>
      </c>
      <c r="I141" s="9">
        <f t="shared" si="146"/>
        <v>286.68801609380648</v>
      </c>
      <c r="J141" s="9">
        <f t="shared" si="147"/>
        <v>9.3810718957112599E-2</v>
      </c>
      <c r="K141" s="9">
        <f t="shared" si="148"/>
        <v>75.904791666666668</v>
      </c>
      <c r="L141" s="9">
        <f t="shared" si="149"/>
        <v>0.75904791666666671</v>
      </c>
      <c r="M141" s="1" t="s">
        <v>83</v>
      </c>
      <c r="O141" s="9">
        <f t="shared" si="164"/>
        <v>4.1685201126736677</v>
      </c>
      <c r="P141" s="9">
        <f t="shared" si="150"/>
        <v>0.3910518687571008</v>
      </c>
      <c r="Q141" s="12">
        <f t="shared" si="151"/>
        <v>0.10167348587684621</v>
      </c>
      <c r="R141" s="9">
        <f t="shared" si="152"/>
        <v>0.19735245833333334</v>
      </c>
      <c r="S141" s="13">
        <f t="shared" si="153"/>
        <v>0.51518732898232811</v>
      </c>
      <c r="T141" s="2">
        <f t="shared" si="154"/>
        <v>0.01</v>
      </c>
      <c r="U141" s="14">
        <f t="shared" si="155"/>
        <v>5.1518732898232812E-3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6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7"/>
        <v>5.0000000000000001E-3</v>
      </c>
      <c r="AT141" s="1">
        <f t="shared" si="158"/>
        <v>1.0641873289823283E-2</v>
      </c>
      <c r="AU141" s="9">
        <f t="shared" si="159"/>
        <v>75.904791666666668</v>
      </c>
      <c r="AV141" s="1">
        <f t="shared" si="160"/>
        <v>0.26</v>
      </c>
      <c r="AW141" s="1">
        <f t="shared" si="161"/>
        <v>0</v>
      </c>
      <c r="AX141" s="1">
        <f t="shared" si="162"/>
        <v>0</v>
      </c>
    </row>
    <row r="142" spans="1:54" x14ac:dyDescent="0.15">
      <c r="C142" s="7">
        <v>6</v>
      </c>
      <c r="D142" s="7">
        <v>17.344196725</v>
      </c>
      <c r="E142" s="10">
        <f t="shared" si="163"/>
        <v>13.538016093806499</v>
      </c>
      <c r="F142" s="7" t="s">
        <v>83</v>
      </c>
      <c r="G142" s="1">
        <v>7</v>
      </c>
      <c r="H142" s="9">
        <f t="shared" si="145"/>
        <v>17.344196725</v>
      </c>
      <c r="I142" s="9">
        <f t="shared" si="146"/>
        <v>290.49419672499999</v>
      </c>
      <c r="J142" s="9">
        <f t="shared" si="147"/>
        <v>0.14639042945439829</v>
      </c>
      <c r="K142" s="9">
        <f t="shared" si="148"/>
        <v>75.904791666666668</v>
      </c>
      <c r="L142" s="9">
        <f t="shared" si="149"/>
        <v>0.75904791666666671</v>
      </c>
      <c r="M142" s="1" t="s">
        <v>83</v>
      </c>
      <c r="O142" s="9">
        <f t="shared" si="164"/>
        <v>4.5365161605832336</v>
      </c>
      <c r="P142" s="9">
        <f t="shared" si="150"/>
        <v>0.66410254897459764</v>
      </c>
      <c r="Q142" s="12">
        <f t="shared" si="151"/>
        <v>0.1726666627333954</v>
      </c>
      <c r="R142" s="9">
        <f t="shared" si="152"/>
        <v>0.19735245833333334</v>
      </c>
      <c r="S142" s="13">
        <f t="shared" si="153"/>
        <v>0.87491518571183435</v>
      </c>
      <c r="T142" s="2">
        <f t="shared" si="154"/>
        <v>0.01</v>
      </c>
      <c r="U142" s="14">
        <f t="shared" si="155"/>
        <v>8.7491518571183435E-3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6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7"/>
        <v>7.4999999999999997E-3</v>
      </c>
      <c r="AT142" s="1">
        <f t="shared" si="158"/>
        <v>1.8699151857118346E-2</v>
      </c>
      <c r="AU142" s="9">
        <f t="shared" si="159"/>
        <v>75.904791666666668</v>
      </c>
      <c r="AV142" s="1">
        <f t="shared" si="160"/>
        <v>0.26</v>
      </c>
      <c r="AW142" s="1">
        <f t="shared" si="161"/>
        <v>0</v>
      </c>
      <c r="AX142" s="1">
        <f t="shared" si="162"/>
        <v>0</v>
      </c>
    </row>
    <row r="143" spans="1:54" x14ac:dyDescent="0.15">
      <c r="C143" s="7">
        <v>7</v>
      </c>
      <c r="D143" s="7">
        <v>17.456674079999999</v>
      </c>
      <c r="E143" s="10">
        <f t="shared" si="163"/>
        <v>17.344196725</v>
      </c>
      <c r="F143" s="7" t="s">
        <v>83</v>
      </c>
      <c r="G143" s="1">
        <v>8</v>
      </c>
      <c r="H143" s="9">
        <f t="shared" si="145"/>
        <v>17.456674079999999</v>
      </c>
      <c r="I143" s="9">
        <f t="shared" si="146"/>
        <v>290.60667407999995</v>
      </c>
      <c r="J143" s="9">
        <f t="shared" si="147"/>
        <v>0.1483019130673312</v>
      </c>
      <c r="K143" s="9">
        <f t="shared" si="148"/>
        <v>75.904791666666668</v>
      </c>
      <c r="L143" s="9">
        <f t="shared" si="149"/>
        <v>0.75904791666666671</v>
      </c>
      <c r="M143" s="1" t="s">
        <v>83</v>
      </c>
      <c r="O143" s="9">
        <f t="shared" si="164"/>
        <v>4.6314615282753024</v>
      </c>
      <c r="P143" s="9">
        <f t="shared" si="150"/>
        <v>0.68685460494097283</v>
      </c>
      <c r="Q143" s="12">
        <f t="shared" si="151"/>
        <v>0.17858219728465294</v>
      </c>
      <c r="R143" s="9">
        <f t="shared" si="152"/>
        <v>0.19735245833333334</v>
      </c>
      <c r="S143" s="13">
        <f t="shared" si="153"/>
        <v>0.90488965170640567</v>
      </c>
      <c r="T143" s="2">
        <f t="shared" si="154"/>
        <v>0.01</v>
      </c>
      <c r="U143" s="14">
        <f t="shared" si="155"/>
        <v>9.0488965170640572E-3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6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7"/>
        <v>7.4999999999999997E-3</v>
      </c>
      <c r="AT143" s="1">
        <f t="shared" si="158"/>
        <v>1.8998896517064059E-2</v>
      </c>
      <c r="AU143" s="9">
        <f t="shared" si="159"/>
        <v>75.904791666666668</v>
      </c>
      <c r="AV143" s="1">
        <f t="shared" si="160"/>
        <v>0.26</v>
      </c>
      <c r="AW143" s="1">
        <f t="shared" si="161"/>
        <v>0</v>
      </c>
      <c r="AX143" s="1">
        <f t="shared" si="162"/>
        <v>0</v>
      </c>
    </row>
    <row r="144" spans="1:54" x14ac:dyDescent="0.15">
      <c r="C144" s="7">
        <v>8</v>
      </c>
      <c r="D144" s="7">
        <v>19.068475976129001</v>
      </c>
      <c r="E144" s="10">
        <f t="shared" si="163"/>
        <v>17.456674079999999</v>
      </c>
      <c r="F144" s="7" t="s">
        <v>83</v>
      </c>
      <c r="G144" s="1">
        <v>9</v>
      </c>
      <c r="H144" s="9">
        <f t="shared" si="145"/>
        <v>19.068475976129001</v>
      </c>
      <c r="I144" s="9">
        <f t="shared" si="146"/>
        <v>292.21847597612896</v>
      </c>
      <c r="J144" s="9">
        <f t="shared" si="147"/>
        <v>0.17840483866530621</v>
      </c>
      <c r="K144" s="9">
        <f t="shared" si="148"/>
        <v>75.904791666666668</v>
      </c>
      <c r="L144" s="9">
        <f t="shared" si="149"/>
        <v>0.75904791666666671</v>
      </c>
      <c r="M144" s="1" t="s">
        <v>83</v>
      </c>
      <c r="O144" s="9">
        <f t="shared" si="164"/>
        <v>4.7036548400009961</v>
      </c>
      <c r="P144" s="9">
        <f t="shared" si="150"/>
        <v>0.83915478286766443</v>
      </c>
      <c r="Q144" s="12">
        <f t="shared" si="151"/>
        <v>0.21818024354559276</v>
      </c>
      <c r="R144" s="9">
        <f t="shared" si="152"/>
        <v>0.19735245833333334</v>
      </c>
      <c r="S144" s="13">
        <f t="shared" si="153"/>
        <v>1.1055359805910334</v>
      </c>
      <c r="T144" s="2">
        <f t="shared" si="154"/>
        <v>0.01</v>
      </c>
      <c r="U144" s="14">
        <f t="shared" si="155"/>
        <v>1.1055359805910334E-2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6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7"/>
        <v>7.4999999999999997E-3</v>
      </c>
      <c r="AT144" s="1">
        <f t="shared" si="158"/>
        <v>2.1005359805910333E-2</v>
      </c>
      <c r="AU144" s="9">
        <f t="shared" si="159"/>
        <v>75.904791666666668</v>
      </c>
      <c r="AV144" s="1">
        <f t="shared" si="160"/>
        <v>0.26</v>
      </c>
      <c r="AW144" s="1">
        <f t="shared" si="161"/>
        <v>0</v>
      </c>
      <c r="AX144" s="1">
        <f t="shared" si="162"/>
        <v>0</v>
      </c>
    </row>
    <row r="145" spans="3:51" x14ac:dyDescent="0.15">
      <c r="C145" s="7">
        <v>9</v>
      </c>
      <c r="D145" s="7">
        <v>15.940850095666701</v>
      </c>
      <c r="E145" s="10">
        <f t="shared" si="163"/>
        <v>19.068475976129001</v>
      </c>
      <c r="F145" s="7" t="s">
        <v>83</v>
      </c>
      <c r="G145" s="1">
        <v>10</v>
      </c>
      <c r="H145" s="9">
        <f t="shared" si="145"/>
        <v>15.940850095666701</v>
      </c>
      <c r="I145" s="9">
        <f t="shared" si="146"/>
        <v>289.09085009566667</v>
      </c>
      <c r="J145" s="9">
        <f t="shared" si="147"/>
        <v>0.12440834055642515</v>
      </c>
      <c r="K145" s="9">
        <f t="shared" si="148"/>
        <v>75.904791666666668</v>
      </c>
      <c r="L145" s="9">
        <f t="shared" si="149"/>
        <v>0.75904791666666671</v>
      </c>
      <c r="M145" s="1" t="s">
        <v>83</v>
      </c>
      <c r="O145" s="9">
        <f t="shared" si="164"/>
        <v>4.6235479737999983</v>
      </c>
      <c r="P145" s="9">
        <f t="shared" si="150"/>
        <v>0.57520793090347966</v>
      </c>
      <c r="Q145" s="12">
        <f t="shared" si="151"/>
        <v>0.14955406203490471</v>
      </c>
      <c r="R145" s="9">
        <f t="shared" si="152"/>
        <v>0.19735245833333334</v>
      </c>
      <c r="S145" s="13">
        <f t="shared" si="153"/>
        <v>0.75780187030811685</v>
      </c>
      <c r="T145" s="2">
        <f t="shared" si="154"/>
        <v>0.01</v>
      </c>
      <c r="U145" s="14">
        <f t="shared" si="155"/>
        <v>7.5780187030811685E-3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6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7"/>
        <v>7.4999999999999997E-3</v>
      </c>
      <c r="AT145" s="1">
        <f t="shared" si="158"/>
        <v>1.7528018703081169E-2</v>
      </c>
      <c r="AU145" s="9">
        <f t="shared" si="159"/>
        <v>75.904791666666668</v>
      </c>
      <c r="AV145" s="1">
        <f t="shared" si="160"/>
        <v>0.26</v>
      </c>
      <c r="AW145" s="1">
        <f t="shared" si="161"/>
        <v>0</v>
      </c>
      <c r="AX145" s="1">
        <f t="shared" si="162"/>
        <v>0</v>
      </c>
    </row>
    <row r="146" spans="3:51" x14ac:dyDescent="0.15">
      <c r="C146" s="7">
        <v>10</v>
      </c>
      <c r="D146" s="7">
        <v>7.8971862551935503</v>
      </c>
      <c r="E146" s="10">
        <f t="shared" si="163"/>
        <v>15.940850095666701</v>
      </c>
      <c r="F146" s="7" t="s">
        <v>83</v>
      </c>
      <c r="G146" s="1">
        <v>11</v>
      </c>
      <c r="H146" s="9">
        <f t="shared" si="145"/>
        <v>7.8971862551935503</v>
      </c>
      <c r="I146" s="9">
        <f t="shared" si="146"/>
        <v>281.04718625519354</v>
      </c>
      <c r="J146" s="9">
        <f t="shared" si="147"/>
        <v>4.744711462024085E-2</v>
      </c>
      <c r="K146" s="9">
        <f t="shared" si="148"/>
        <v>75.904791666666668</v>
      </c>
      <c r="L146" s="9">
        <f t="shared" si="149"/>
        <v>0.75904791666666671</v>
      </c>
      <c r="M146" s="1" t="s">
        <v>85</v>
      </c>
      <c r="N146" s="9">
        <f>(O145-P145)*$C$24/100</f>
        <v>0</v>
      </c>
      <c r="O146" s="9">
        <f t="shared" si="164"/>
        <v>4.8073879595631857</v>
      </c>
      <c r="P146" s="9">
        <f t="shared" si="150"/>
        <v>0.22809668754136025</v>
      </c>
      <c r="Q146" s="12">
        <f t="shared" si="151"/>
        <v>5.9305138760753669E-2</v>
      </c>
      <c r="R146" s="9">
        <f t="shared" si="152"/>
        <v>0.19735245833333334</v>
      </c>
      <c r="S146" s="13">
        <f t="shared" si="153"/>
        <v>0.30050367379050213</v>
      </c>
      <c r="T146" s="2">
        <f t="shared" si="154"/>
        <v>0.01</v>
      </c>
      <c r="U146" s="14">
        <f t="shared" si="155"/>
        <v>3.0050367379050214E-3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6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7"/>
        <v>5.0000000000000001E-3</v>
      </c>
      <c r="AT146" s="1">
        <f t="shared" si="158"/>
        <v>8.4950367379050228E-3</v>
      </c>
      <c r="AU146" s="9">
        <f t="shared" si="159"/>
        <v>75.904791666666668</v>
      </c>
      <c r="AV146" s="1">
        <f t="shared" si="160"/>
        <v>0.26</v>
      </c>
      <c r="AW146" s="1">
        <f t="shared" si="161"/>
        <v>0</v>
      </c>
      <c r="AX146" s="1">
        <f t="shared" si="162"/>
        <v>0</v>
      </c>
    </row>
    <row r="147" spans="3:51" x14ac:dyDescent="0.15">
      <c r="C147" s="7">
        <v>11</v>
      </c>
      <c r="D147" s="7">
        <v>1.4921039864666701</v>
      </c>
      <c r="E147" s="10">
        <f t="shared" si="163"/>
        <v>7.8971862551935503</v>
      </c>
      <c r="F147" s="7" t="s">
        <v>85</v>
      </c>
      <c r="G147" s="1">
        <v>12</v>
      </c>
      <c r="H147" s="9">
        <f t="shared" si="145"/>
        <v>1.4921039864666701</v>
      </c>
      <c r="I147" s="9">
        <f t="shared" si="146"/>
        <v>274.64210398646662</v>
      </c>
      <c r="J147" s="9">
        <f t="shared" si="147"/>
        <v>2.1150166847029434E-2</v>
      </c>
      <c r="K147" s="9">
        <f t="shared" si="148"/>
        <v>75.904791666666668</v>
      </c>
      <c r="L147" s="9">
        <f t="shared" si="149"/>
        <v>0.75904791666666671</v>
      </c>
      <c r="M147" s="1" t="s">
        <v>83</v>
      </c>
      <c r="O147" s="9">
        <f t="shared" si="164"/>
        <v>5.3383391886884919</v>
      </c>
      <c r="P147" s="9">
        <f t="shared" si="150"/>
        <v>0.11290676452679735</v>
      </c>
      <c r="Q147" s="12">
        <f t="shared" si="151"/>
        <v>2.9355758776967313E-2</v>
      </c>
      <c r="R147" s="9">
        <f t="shared" si="152"/>
        <v>0.19735245833333334</v>
      </c>
      <c r="S147" s="13">
        <f t="shared" si="153"/>
        <v>0.14874787486753616</v>
      </c>
      <c r="T147" s="2">
        <f t="shared" si="154"/>
        <v>0.01</v>
      </c>
      <c r="U147" s="14">
        <f t="shared" si="155"/>
        <v>1.4874787486753617E-3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6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7"/>
        <v>5.0000000000000001E-3</v>
      </c>
      <c r="AT147" s="1">
        <f t="shared" si="158"/>
        <v>6.9774787486753618E-3</v>
      </c>
      <c r="AU147" s="9">
        <f t="shared" si="159"/>
        <v>75.904791666666668</v>
      </c>
      <c r="AV147" s="1">
        <f t="shared" si="160"/>
        <v>0.26</v>
      </c>
      <c r="AW147" s="1">
        <f t="shared" si="161"/>
        <v>0</v>
      </c>
      <c r="AX147" s="1">
        <f t="shared" si="162"/>
        <v>0</v>
      </c>
      <c r="AY147" s="1">
        <f>SUM(AX136:AX147)</f>
        <v>0</v>
      </c>
    </row>
    <row r="148" spans="3:51" x14ac:dyDescent="0.3">
      <c r="C148" s="7">
        <v>12</v>
      </c>
      <c r="D148" s="19">
        <v>0.69410592783870895</v>
      </c>
      <c r="E148" s="10">
        <f t="shared" si="163"/>
        <v>1.4921039864666701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483070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24360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110260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240140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E7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1555005.2080636292</v>
      </c>
      <c r="J13" s="6" t="s">
        <v>37</v>
      </c>
      <c r="K13" s="6">
        <f>I13/(10000*1000)</f>
        <v>0.15550052080636292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1.96120200870968</v>
      </c>
      <c r="E26" s="7"/>
      <c r="F26" s="7"/>
      <c r="G26" s="1">
        <v>1</v>
      </c>
      <c r="H26" s="9">
        <f t="shared" ref="H26:H37" si="0">E27</f>
        <v>1.96120200870968</v>
      </c>
      <c r="I26" s="9">
        <f t="shared" ref="I26:I37" si="1">H26+273.15</f>
        <v>275.11120200870965</v>
      </c>
      <c r="J26" s="9">
        <f t="shared" ref="J26:J37" si="2">EXP(($C$15*(I26-$C$13))/($C$16*I26*$C$13))</f>
        <v>2.2468152492207984E-2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0.91068127256520037</v>
      </c>
      <c r="Q26" s="12">
        <f t="shared" ref="Q26:Q37" si="6">P26*$B$28</f>
        <v>9.106812725652004E-2</v>
      </c>
      <c r="R26" s="9">
        <f t="shared" ref="R26:R37" si="7">L26*$B$28</f>
        <v>4.0532094166666672</v>
      </c>
      <c r="S26" s="13">
        <f t="shared" ref="S26:S37" si="8">Q26/R26</f>
        <v>2.2468152492207981E-2</v>
      </c>
      <c r="T26" s="2">
        <f t="shared" ref="T26:T37" si="9">$B$27/100</f>
        <v>0.34</v>
      </c>
      <c r="U26" s="14">
        <f t="shared" ref="U26:U37" si="10">S26*T26</f>
        <v>7.6391718473507141E-3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2.0539171847350712E-2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-0.67841098437606695</v>
      </c>
      <c r="E27" s="10">
        <f t="shared" ref="E27:E38" si="18">D26</f>
        <v>1.96120200870968</v>
      </c>
      <c r="F27" s="7" t="s">
        <v>83</v>
      </c>
      <c r="G27" s="1">
        <v>2</v>
      </c>
      <c r="H27" s="9">
        <f t="shared" si="0"/>
        <v>-0.67841098437606695</v>
      </c>
      <c r="I27" s="9">
        <f t="shared" si="1"/>
        <v>272.47158901562392</v>
      </c>
      <c r="J27" s="9">
        <f t="shared" si="2"/>
        <v>1.5946369759388634E-2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80.153507060768135</v>
      </c>
      <c r="P27" s="9">
        <f t="shared" si="5"/>
        <v>1.2781574611027764</v>
      </c>
      <c r="Q27" s="12">
        <f t="shared" si="6"/>
        <v>0.12781574611027766</v>
      </c>
      <c r="R27" s="9">
        <f t="shared" si="7"/>
        <v>4.0532094166666672</v>
      </c>
      <c r="S27" s="13">
        <f t="shared" si="8"/>
        <v>3.153445405132619E-2</v>
      </c>
      <c r="T27" s="2">
        <f t="shared" si="9"/>
        <v>0.34</v>
      </c>
      <c r="U27" s="14">
        <f t="shared" si="10"/>
        <v>1.0721714377450906E-2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2.3621714377450906E-2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3.3858363812729499</v>
      </c>
      <c r="E28" s="10">
        <f t="shared" si="18"/>
        <v>-0.67841098437606695</v>
      </c>
      <c r="F28" s="7" t="s">
        <v>83</v>
      </c>
      <c r="G28" s="1">
        <v>3</v>
      </c>
      <c r="H28" s="9">
        <f t="shared" si="0"/>
        <v>3.3858363812729499</v>
      </c>
      <c r="I28" s="9">
        <f t="shared" si="1"/>
        <v>276.53583638127293</v>
      </c>
      <c r="J28" s="9">
        <f t="shared" si="2"/>
        <v>2.6962025995909356E-2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119.40744376633202</v>
      </c>
      <c r="P28" s="9">
        <f t="shared" si="5"/>
        <v>3.2194666029329286</v>
      </c>
      <c r="Q28" s="12">
        <f t="shared" si="6"/>
        <v>0.32194666029329289</v>
      </c>
      <c r="R28" s="9">
        <f t="shared" si="7"/>
        <v>4.0532094166666672</v>
      </c>
      <c r="S28" s="13">
        <f t="shared" si="8"/>
        <v>7.9430058306254436E-2</v>
      </c>
      <c r="T28" s="2">
        <f t="shared" si="9"/>
        <v>0.34</v>
      </c>
      <c r="U28" s="14">
        <f t="shared" si="10"/>
        <v>2.7006219824126512E-2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3.990621982412651E-2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7.0257916507798202</v>
      </c>
      <c r="E29" s="10">
        <f t="shared" si="18"/>
        <v>3.3858363812729499</v>
      </c>
      <c r="F29" s="7" t="s">
        <v>83</v>
      </c>
      <c r="G29" s="1">
        <v>4</v>
      </c>
      <c r="H29" s="9">
        <f t="shared" si="0"/>
        <v>7.0257916507798202</v>
      </c>
      <c r="I29" s="9">
        <f t="shared" si="1"/>
        <v>280.17579165077979</v>
      </c>
      <c r="J29" s="9">
        <f t="shared" si="2"/>
        <v>4.2600451222231689E-2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156.72007133006576</v>
      </c>
      <c r="P29" s="9">
        <f t="shared" si="5"/>
        <v>6.6763457542411375</v>
      </c>
      <c r="Q29" s="12">
        <f t="shared" si="6"/>
        <v>0.66763457542411375</v>
      </c>
      <c r="R29" s="9">
        <f t="shared" si="7"/>
        <v>4.0532094166666672</v>
      </c>
      <c r="S29" s="13">
        <f t="shared" si="8"/>
        <v>0.16471751315854094</v>
      </c>
      <c r="T29" s="2">
        <f t="shared" si="9"/>
        <v>0.34</v>
      </c>
      <c r="U29" s="14">
        <f t="shared" si="10"/>
        <v>5.6003954473903925E-2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6.8903954473903919E-2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10.069218482820199</v>
      </c>
      <c r="E30" s="10">
        <f t="shared" si="18"/>
        <v>7.0257916507798202</v>
      </c>
      <c r="F30" s="7" t="s">
        <v>83</v>
      </c>
      <c r="G30" s="1">
        <v>5</v>
      </c>
      <c r="H30" s="9">
        <f t="shared" si="0"/>
        <v>10.069218482820199</v>
      </c>
      <c r="I30" s="9">
        <f t="shared" si="1"/>
        <v>283.21921848282017</v>
      </c>
      <c r="J30" s="9">
        <f t="shared" si="2"/>
        <v>6.1886909980742012E-2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142.54153929703341</v>
      </c>
      <c r="O30" s="9">
        <f t="shared" si="19"/>
        <v>48.034280445457881</v>
      </c>
      <c r="P30" s="9">
        <f t="shared" si="5"/>
        <v>2.9726931899177682</v>
      </c>
      <c r="Q30" s="12">
        <f t="shared" si="6"/>
        <v>0.29726931899177683</v>
      </c>
      <c r="R30" s="9">
        <f t="shared" si="7"/>
        <v>4.0532094166666672</v>
      </c>
      <c r="S30" s="13">
        <f t="shared" si="8"/>
        <v>7.33417123155332E-2</v>
      </c>
      <c r="T30" s="2">
        <f t="shared" si="9"/>
        <v>0.34</v>
      </c>
      <c r="U30" s="14">
        <f t="shared" si="10"/>
        <v>2.4936182187281289E-2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3.7836182187281291E-2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11.32438824456</v>
      </c>
      <c r="E31" s="10">
        <f t="shared" si="18"/>
        <v>10.069218482820199</v>
      </c>
      <c r="F31" s="7" t="s">
        <v>85</v>
      </c>
      <c r="G31" s="1">
        <v>6</v>
      </c>
      <c r="H31" s="9">
        <f t="shared" si="0"/>
        <v>11.32438824456</v>
      </c>
      <c r="I31" s="9">
        <f t="shared" si="1"/>
        <v>284.47438824455998</v>
      </c>
      <c r="J31" s="9">
        <f t="shared" si="2"/>
        <v>7.2023832877526534E-2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85.593681422206785</v>
      </c>
      <c r="P31" s="9">
        <f t="shared" si="5"/>
        <v>6.1647850061252694</v>
      </c>
      <c r="Q31" s="12">
        <f t="shared" si="6"/>
        <v>0.61647850061252696</v>
      </c>
      <c r="R31" s="9">
        <f t="shared" si="7"/>
        <v>4.0532094166666672</v>
      </c>
      <c r="S31" s="13">
        <f t="shared" si="8"/>
        <v>0.15209638517012891</v>
      </c>
      <c r="T31" s="2">
        <f t="shared" si="9"/>
        <v>0.34</v>
      </c>
      <c r="U31" s="14">
        <f t="shared" si="10"/>
        <v>5.171277095784383E-2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6.4612770957843832E-2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21.1836871924632</v>
      </c>
      <c r="E32" s="10">
        <f t="shared" si="18"/>
        <v>11.32438824456</v>
      </c>
      <c r="F32" s="7" t="s">
        <v>83</v>
      </c>
      <c r="G32" s="1">
        <v>7</v>
      </c>
      <c r="H32" s="9">
        <f t="shared" si="0"/>
        <v>21.1836871924632</v>
      </c>
      <c r="I32" s="9">
        <f t="shared" si="1"/>
        <v>294.33368719246317</v>
      </c>
      <c r="J32" s="9">
        <f t="shared" si="2"/>
        <v>0.22667317304698692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119.96099058274818</v>
      </c>
      <c r="P32" s="9">
        <f t="shared" si="5"/>
        <v>27.191938377251248</v>
      </c>
      <c r="Q32" s="12">
        <f t="shared" si="6"/>
        <v>2.719193837725125</v>
      </c>
      <c r="R32" s="9">
        <f t="shared" si="7"/>
        <v>4.0532094166666672</v>
      </c>
      <c r="S32" s="13">
        <f t="shared" si="8"/>
        <v>0.67087425252292343</v>
      </c>
      <c r="T32" s="2">
        <f t="shared" si="9"/>
        <v>0.34</v>
      </c>
      <c r="U32" s="14">
        <f t="shared" si="10"/>
        <v>0.22809724585779398</v>
      </c>
      <c r="V32" s="13"/>
      <c r="W32" s="2"/>
      <c r="X32" s="14"/>
      <c r="Y32" s="2">
        <v>0.04</v>
      </c>
      <c r="Z32" s="2">
        <v>0.63</v>
      </c>
      <c r="AA32" s="2">
        <f t="shared" si="11"/>
        <v>2.52E-2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1.4999999999999999E-2</v>
      </c>
      <c r="AO32" s="2">
        <v>0.03</v>
      </c>
      <c r="AP32" s="2">
        <f t="shared" si="12"/>
        <v>4.4999999999999999E-4</v>
      </c>
      <c r="AQ32" s="1">
        <f t="shared" si="13"/>
        <v>0.25374724585779396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20.508178802312202</v>
      </c>
      <c r="E33" s="10">
        <f t="shared" si="18"/>
        <v>21.1836871924632</v>
      </c>
      <c r="F33" s="7" t="s">
        <v>83</v>
      </c>
      <c r="G33" s="1">
        <v>8</v>
      </c>
      <c r="H33" s="9">
        <f t="shared" si="0"/>
        <v>20.508178802312202</v>
      </c>
      <c r="I33" s="9">
        <f t="shared" si="1"/>
        <v>293.65817880231219</v>
      </c>
      <c r="J33" s="9">
        <f t="shared" si="2"/>
        <v>0.21006410712154966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133.3011463721636</v>
      </c>
      <c r="P33" s="9">
        <f t="shared" si="5"/>
        <v>28.001786290947546</v>
      </c>
      <c r="Q33" s="12">
        <f t="shared" si="6"/>
        <v>2.8001786290947548</v>
      </c>
      <c r="R33" s="9">
        <f t="shared" si="7"/>
        <v>4.0532094166666672</v>
      </c>
      <c r="S33" s="13">
        <f t="shared" si="8"/>
        <v>0.69085466385736449</v>
      </c>
      <c r="T33" s="2">
        <f t="shared" si="9"/>
        <v>0.34</v>
      </c>
      <c r="U33" s="14">
        <f t="shared" si="10"/>
        <v>0.23489058571150395</v>
      </c>
      <c r="V33" s="13"/>
      <c r="W33" s="2"/>
      <c r="X33" s="14"/>
      <c r="Y33" s="2">
        <v>0.04</v>
      </c>
      <c r="Z33" s="2">
        <v>0.63</v>
      </c>
      <c r="AA33" s="2">
        <f t="shared" si="11"/>
        <v>2.52E-2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1.4999999999999999E-2</v>
      </c>
      <c r="AO33" s="2">
        <v>0.03</v>
      </c>
      <c r="AP33" s="2">
        <f t="shared" si="12"/>
        <v>4.4999999999999999E-4</v>
      </c>
      <c r="AQ33" s="1">
        <f t="shared" si="13"/>
        <v>0.26054058571150396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20.5728736348449</v>
      </c>
      <c r="E34" s="10">
        <f t="shared" si="18"/>
        <v>20.508178802312202</v>
      </c>
      <c r="F34" s="7" t="s">
        <v>83</v>
      </c>
      <c r="G34" s="1">
        <v>9</v>
      </c>
      <c r="H34" s="9">
        <f t="shared" si="0"/>
        <v>20.5728736348449</v>
      </c>
      <c r="I34" s="9">
        <f t="shared" si="1"/>
        <v>293.72287363484486</v>
      </c>
      <c r="J34" s="9">
        <f t="shared" si="2"/>
        <v>0.21160383561671087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145.83145424788273</v>
      </c>
      <c r="P34" s="9">
        <f t="shared" si="5"/>
        <v>30.858495072414868</v>
      </c>
      <c r="Q34" s="12">
        <f t="shared" si="6"/>
        <v>3.0858495072414871</v>
      </c>
      <c r="R34" s="9">
        <f t="shared" si="7"/>
        <v>4.0532094166666672</v>
      </c>
      <c r="S34" s="13">
        <f t="shared" si="8"/>
        <v>0.76133483124572165</v>
      </c>
      <c r="T34" s="2">
        <f t="shared" si="9"/>
        <v>0.34</v>
      </c>
      <c r="U34" s="14">
        <f t="shared" si="10"/>
        <v>0.25885384262354538</v>
      </c>
      <c r="V34" s="13"/>
      <c r="W34" s="2"/>
      <c r="X34" s="14"/>
      <c r="Y34" s="2">
        <v>0.04</v>
      </c>
      <c r="Z34" s="2">
        <v>0.63</v>
      </c>
      <c r="AA34" s="2">
        <f t="shared" si="11"/>
        <v>2.52E-2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1.4999999999999999E-2</v>
      </c>
      <c r="AO34" s="2">
        <v>0.03</v>
      </c>
      <c r="AP34" s="2">
        <f t="shared" si="12"/>
        <v>4.4999999999999999E-4</v>
      </c>
      <c r="AQ34" s="1">
        <f t="shared" si="13"/>
        <v>0.28450384262354539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15.359275509599801</v>
      </c>
      <c r="E35" s="10">
        <f t="shared" si="18"/>
        <v>20.5728736348449</v>
      </c>
      <c r="F35" s="7" t="s">
        <v>83</v>
      </c>
      <c r="G35" s="1">
        <v>10</v>
      </c>
      <c r="H35" s="9">
        <f t="shared" si="0"/>
        <v>15.359275509599801</v>
      </c>
      <c r="I35" s="9">
        <f t="shared" si="1"/>
        <v>288.50927550959977</v>
      </c>
      <c r="J35" s="9">
        <f t="shared" si="2"/>
        <v>0.11624219500107484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155.50505334213454</v>
      </c>
      <c r="P35" s="9">
        <f t="shared" si="5"/>
        <v>18.076248734248949</v>
      </c>
      <c r="Q35" s="12">
        <f t="shared" si="6"/>
        <v>1.807624873424895</v>
      </c>
      <c r="R35" s="9">
        <f t="shared" si="7"/>
        <v>4.0532094166666672</v>
      </c>
      <c r="S35" s="13">
        <f t="shared" si="8"/>
        <v>0.44597371801022651</v>
      </c>
      <c r="T35" s="2">
        <f t="shared" si="9"/>
        <v>0.34</v>
      </c>
      <c r="U35" s="14">
        <f t="shared" si="10"/>
        <v>0.15163106412347702</v>
      </c>
      <c r="V35" s="13"/>
      <c r="W35" s="2"/>
      <c r="X35" s="14"/>
      <c r="Y35" s="2">
        <v>0.04</v>
      </c>
      <c r="Z35" s="2">
        <v>0.63</v>
      </c>
      <c r="AA35" s="2">
        <f t="shared" si="11"/>
        <v>2.52E-2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1.4999999999999999E-2</v>
      </c>
      <c r="AO35" s="2">
        <v>0.03</v>
      </c>
      <c r="AP35" s="2">
        <f t="shared" si="12"/>
        <v>4.4999999999999999E-4</v>
      </c>
      <c r="AQ35" s="1">
        <f t="shared" si="13"/>
        <v>0.17728106412347702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11.7405725742274</v>
      </c>
      <c r="E36" s="10">
        <f t="shared" si="18"/>
        <v>15.359275509599801</v>
      </c>
      <c r="F36" s="7" t="s">
        <v>83</v>
      </c>
      <c r="G36" s="1">
        <v>11</v>
      </c>
      <c r="H36" s="9">
        <f t="shared" si="0"/>
        <v>11.7405725742274</v>
      </c>
      <c r="I36" s="9">
        <f t="shared" si="1"/>
        <v>284.89057257422735</v>
      </c>
      <c r="J36" s="9">
        <f t="shared" si="2"/>
        <v>7.5716662966761425E-2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130.5573643774913</v>
      </c>
      <c r="O36" s="9">
        <f t="shared" si="19"/>
        <v>47.40353439706098</v>
      </c>
      <c r="P36" s="9">
        <f t="shared" si="5"/>
        <v>3.5892374373755485</v>
      </c>
      <c r="Q36" s="12">
        <f t="shared" si="6"/>
        <v>0.35892374373755487</v>
      </c>
      <c r="R36" s="9">
        <f t="shared" si="7"/>
        <v>4.0532094166666672</v>
      </c>
      <c r="S36" s="13">
        <f t="shared" si="8"/>
        <v>8.8552972926015605E-2</v>
      </c>
      <c r="T36" s="2">
        <f t="shared" si="9"/>
        <v>0.34</v>
      </c>
      <c r="U36" s="14">
        <f t="shared" si="10"/>
        <v>3.0108010794845309E-2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4.3008010794845307E-2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7.1288888885003798</v>
      </c>
      <c r="E37" s="10">
        <f t="shared" si="18"/>
        <v>11.7405725742274</v>
      </c>
      <c r="F37" s="7" t="s">
        <v>85</v>
      </c>
      <c r="G37" s="1">
        <v>12</v>
      </c>
      <c r="H37" s="9">
        <f t="shared" si="0"/>
        <v>7.1288888885003798</v>
      </c>
      <c r="I37" s="9">
        <f t="shared" si="1"/>
        <v>280.27888888850038</v>
      </c>
      <c r="J37" s="9">
        <f t="shared" si="2"/>
        <v>4.3148519676971461E-2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84.346391126352103</v>
      </c>
      <c r="P37" s="9">
        <f t="shared" si="5"/>
        <v>3.6394219171969349</v>
      </c>
      <c r="Q37" s="12">
        <f t="shared" si="6"/>
        <v>0.3639421917196935</v>
      </c>
      <c r="R37" s="9">
        <f t="shared" si="7"/>
        <v>4.0532094166666672</v>
      </c>
      <c r="S37" s="13">
        <f t="shared" si="8"/>
        <v>8.9791114720886328E-2</v>
      </c>
      <c r="T37" s="2">
        <f t="shared" si="9"/>
        <v>0.34</v>
      </c>
      <c r="U37" s="14">
        <f t="shared" si="10"/>
        <v>3.0528979005101355E-2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4.3428979005101356E-2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2.6196041982802001</v>
      </c>
      <c r="E38" s="10">
        <f t="shared" si="18"/>
        <v>7.1288888885003798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1.96120200870968</v>
      </c>
      <c r="E42" s="7"/>
      <c r="F42" s="7"/>
      <c r="G42" s="1">
        <v>1</v>
      </c>
      <c r="H42" s="9">
        <f t="shared" ref="H42:H53" si="20">E43</f>
        <v>1.96120200870968</v>
      </c>
      <c r="I42" s="9">
        <f t="shared" ref="I42:I53" si="21">H42+273.15</f>
        <v>275.11120200870965</v>
      </c>
      <c r="J42" s="9">
        <f t="shared" ref="J42:J53" si="22">EXP(($C$15*(I42-$C$13))/($C$16*I42*$C$13))</f>
        <v>2.2468152492207984E-2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1.3223912001195162</v>
      </c>
      <c r="Q42" s="12">
        <f t="shared" ref="Q42:Q53" si="26">P42*$B$44</f>
        <v>0.31737388802868388</v>
      </c>
      <c r="R42" s="9">
        <f t="shared" ref="R42:R53" si="27">L42*$B$44</f>
        <v>14.125500000000001</v>
      </c>
      <c r="S42" s="13">
        <f t="shared" ref="S42:S53" si="28">Q42/R42</f>
        <v>2.2468152492207984E-2</v>
      </c>
      <c r="T42" s="2">
        <f t="shared" ref="T42:T53" si="29">$B$43/100</f>
        <v>0.43</v>
      </c>
      <c r="U42" s="14">
        <f t="shared" ref="U42:U53" si="30">S42*T42</f>
        <v>9.6613055716494329E-3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1.8081305571649432E-2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40255.833333333336</v>
      </c>
      <c r="AU42" s="1">
        <f t="shared" ref="AU42:AU53" si="38">AT42*10000*AS42*0.67*AR42*AQ42</f>
        <v>160202313.59134248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-0.67841098437606695</v>
      </c>
      <c r="E43" s="10">
        <f t="shared" ref="E43:E54" si="40">D42</f>
        <v>1.96120200870968</v>
      </c>
      <c r="F43" s="7" t="s">
        <v>83</v>
      </c>
      <c r="G43" s="1">
        <v>2</v>
      </c>
      <c r="H43" s="9">
        <f t="shared" si="20"/>
        <v>-0.67841098437606695</v>
      </c>
      <c r="I43" s="9">
        <f t="shared" si="21"/>
        <v>272.47158901562392</v>
      </c>
      <c r="J43" s="9">
        <f t="shared" si="22"/>
        <v>1.5946369759388634E-2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116.39010879988049</v>
      </c>
      <c r="P43" s="9">
        <f t="shared" si="25"/>
        <v>1.8559997112583673</v>
      </c>
      <c r="Q43" s="12">
        <f t="shared" si="26"/>
        <v>0.4454399307020081</v>
      </c>
      <c r="R43" s="9">
        <f t="shared" si="27"/>
        <v>14.125500000000001</v>
      </c>
      <c r="S43" s="13">
        <f t="shared" si="28"/>
        <v>3.153445405132619E-2</v>
      </c>
      <c r="T43" s="2">
        <f t="shared" si="29"/>
        <v>0.43</v>
      </c>
      <c r="U43" s="14">
        <f t="shared" si="30"/>
        <v>1.3559815242070261E-2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2.1979815242070259E-2</v>
      </c>
      <c r="AR43" s="9">
        <f t="shared" si="35"/>
        <v>136.875</v>
      </c>
      <c r="AS43" s="1">
        <f t="shared" si="36"/>
        <v>0.24</v>
      </c>
      <c r="AT43" s="1">
        <f t="shared" si="37"/>
        <v>40255.833333333336</v>
      </c>
      <c r="AU43" s="1">
        <f t="shared" si="38"/>
        <v>194743528.89710566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3.3858363812729499</v>
      </c>
      <c r="E44" s="10">
        <f t="shared" si="40"/>
        <v>-0.67841098437606695</v>
      </c>
      <c r="F44" s="7" t="s">
        <v>83</v>
      </c>
      <c r="G44" s="1">
        <v>3</v>
      </c>
      <c r="H44" s="9">
        <f t="shared" si="20"/>
        <v>3.3858363812729499</v>
      </c>
      <c r="I44" s="9">
        <f t="shared" si="21"/>
        <v>276.53583638127293</v>
      </c>
      <c r="J44" s="9">
        <f t="shared" si="22"/>
        <v>2.6962025995909356E-2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173.39035908862215</v>
      </c>
      <c r="P44" s="9">
        <f t="shared" si="25"/>
        <v>4.6749553691874883</v>
      </c>
      <c r="Q44" s="12">
        <f t="shared" si="26"/>
        <v>1.1219892886049971</v>
      </c>
      <c r="R44" s="9">
        <f t="shared" si="27"/>
        <v>14.125500000000001</v>
      </c>
      <c r="S44" s="13">
        <f t="shared" si="28"/>
        <v>7.9430058306254436E-2</v>
      </c>
      <c r="T44" s="2">
        <f t="shared" si="29"/>
        <v>0.43</v>
      </c>
      <c r="U44" s="14">
        <f t="shared" si="30"/>
        <v>3.4154925071689407E-2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4.2574925071689404E-2</v>
      </c>
      <c r="AR44" s="9">
        <f t="shared" si="35"/>
        <v>136.875</v>
      </c>
      <c r="AS44" s="1">
        <f t="shared" si="36"/>
        <v>0.24</v>
      </c>
      <c r="AT44" s="1">
        <f t="shared" si="37"/>
        <v>40255.833333333336</v>
      </c>
      <c r="AU44" s="1">
        <f t="shared" si="38"/>
        <v>377218418.79366559</v>
      </c>
    </row>
    <row r="45" spans="1:48" x14ac:dyDescent="0.15">
      <c r="C45" s="7">
        <v>3</v>
      </c>
      <c r="D45" s="7">
        <f t="shared" si="39"/>
        <v>7.0257916507798202</v>
      </c>
      <c r="E45" s="10">
        <f t="shared" si="40"/>
        <v>3.3858363812729499</v>
      </c>
      <c r="F45" s="7" t="s">
        <v>83</v>
      </c>
      <c r="G45" s="1">
        <v>4</v>
      </c>
      <c r="H45" s="9">
        <f t="shared" si="20"/>
        <v>7.0257916507798202</v>
      </c>
      <c r="I45" s="9">
        <f t="shared" si="21"/>
        <v>280.17579165077979</v>
      </c>
      <c r="J45" s="9">
        <f t="shared" si="22"/>
        <v>4.2600451222231689E-2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227.57165371943466</v>
      </c>
      <c r="P45" s="9">
        <f t="shared" si="25"/>
        <v>9.6946551338373776</v>
      </c>
      <c r="Q45" s="12">
        <f t="shared" si="26"/>
        <v>2.3267172321209704</v>
      </c>
      <c r="R45" s="9">
        <f t="shared" si="27"/>
        <v>14.125500000000001</v>
      </c>
      <c r="S45" s="13">
        <f t="shared" si="28"/>
        <v>0.16471751315854097</v>
      </c>
      <c r="T45" s="2">
        <f t="shared" si="29"/>
        <v>0.43</v>
      </c>
      <c r="U45" s="14">
        <f t="shared" si="30"/>
        <v>7.0828530658172614E-2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7.9248530658172625E-2</v>
      </c>
      <c r="AR45" s="9">
        <f t="shared" si="35"/>
        <v>136.875</v>
      </c>
      <c r="AS45" s="1">
        <f t="shared" si="36"/>
        <v>0.24</v>
      </c>
      <c r="AT45" s="1">
        <f t="shared" si="37"/>
        <v>40255.833333333336</v>
      </c>
      <c r="AU45" s="1">
        <f t="shared" si="38"/>
        <v>702150511.74512827</v>
      </c>
    </row>
    <row r="46" spans="1:48" x14ac:dyDescent="0.15">
      <c r="C46" s="7">
        <v>4</v>
      </c>
      <c r="D46" s="7">
        <f t="shared" si="39"/>
        <v>10.069218482820199</v>
      </c>
      <c r="E46" s="10">
        <f t="shared" si="40"/>
        <v>7.0257916507798202</v>
      </c>
      <c r="F46" s="7" t="s">
        <v>83</v>
      </c>
      <c r="G46" s="1">
        <v>5</v>
      </c>
      <c r="H46" s="9">
        <f t="shared" si="20"/>
        <v>10.069218482820199</v>
      </c>
      <c r="I46" s="9">
        <f t="shared" si="21"/>
        <v>283.21921848282017</v>
      </c>
      <c r="J46" s="9">
        <f t="shared" si="22"/>
        <v>6.1886909980742012E-2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206.98314865631744</v>
      </c>
      <c r="O46" s="9">
        <f t="shared" si="41"/>
        <v>69.750099929279827</v>
      </c>
      <c r="P46" s="9">
        <f t="shared" si="25"/>
        <v>4.3166181554711001</v>
      </c>
      <c r="Q46" s="12">
        <f t="shared" si="26"/>
        <v>1.0359883573130639</v>
      </c>
      <c r="R46" s="9">
        <f t="shared" si="27"/>
        <v>14.125500000000001</v>
      </c>
      <c r="S46" s="13">
        <f t="shared" si="28"/>
        <v>7.3341712315533172E-2</v>
      </c>
      <c r="T46" s="2">
        <f t="shared" si="29"/>
        <v>0.43</v>
      </c>
      <c r="U46" s="14">
        <f t="shared" si="30"/>
        <v>3.153693629567926E-2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3.9956936295679257E-2</v>
      </c>
      <c r="AR46" s="9">
        <f t="shared" si="35"/>
        <v>136.875</v>
      </c>
      <c r="AS46" s="1">
        <f t="shared" si="36"/>
        <v>0.24</v>
      </c>
      <c r="AT46" s="1">
        <f t="shared" si="37"/>
        <v>40255.833333333336</v>
      </c>
      <c r="AU46" s="1">
        <f t="shared" si="38"/>
        <v>354022756.44444883</v>
      </c>
    </row>
    <row r="47" spans="1:48" x14ac:dyDescent="0.15">
      <c r="C47" s="7">
        <v>5</v>
      </c>
      <c r="D47" s="7">
        <f t="shared" si="39"/>
        <v>11.32438824456</v>
      </c>
      <c r="E47" s="10">
        <f t="shared" si="40"/>
        <v>10.069218482820199</v>
      </c>
      <c r="F47" s="7" t="s">
        <v>85</v>
      </c>
      <c r="G47" s="1">
        <v>6</v>
      </c>
      <c r="H47" s="9">
        <f t="shared" si="20"/>
        <v>11.32438824456</v>
      </c>
      <c r="I47" s="9">
        <f t="shared" si="21"/>
        <v>284.47438824455998</v>
      </c>
      <c r="J47" s="9">
        <f t="shared" si="22"/>
        <v>7.2023832877526534E-2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124.28973177380871</v>
      </c>
      <c r="P47" s="9">
        <f t="shared" si="25"/>
        <v>8.9518228696693978</v>
      </c>
      <c r="Q47" s="12">
        <f t="shared" si="26"/>
        <v>2.1484374887206554</v>
      </c>
      <c r="R47" s="9">
        <f t="shared" si="27"/>
        <v>14.125500000000001</v>
      </c>
      <c r="S47" s="13">
        <f t="shared" si="28"/>
        <v>0.15209638517012886</v>
      </c>
      <c r="T47" s="2">
        <f t="shared" si="29"/>
        <v>0.43</v>
      </c>
      <c r="U47" s="14">
        <f t="shared" si="30"/>
        <v>6.5401445623155405E-2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7.3821445623155416E-2</v>
      </c>
      <c r="AR47" s="9">
        <f t="shared" si="35"/>
        <v>136.875</v>
      </c>
      <c r="AS47" s="1">
        <f t="shared" si="36"/>
        <v>0.24</v>
      </c>
      <c r="AT47" s="1">
        <f t="shared" si="37"/>
        <v>40255.833333333336</v>
      </c>
      <c r="AU47" s="1">
        <f t="shared" si="38"/>
        <v>654065954.17701042</v>
      </c>
    </row>
    <row r="48" spans="1:48" x14ac:dyDescent="0.15">
      <c r="C48" s="7">
        <v>6</v>
      </c>
      <c r="D48" s="7">
        <f t="shared" si="39"/>
        <v>21.1836871924632</v>
      </c>
      <c r="E48" s="10">
        <f t="shared" si="40"/>
        <v>11.32438824456</v>
      </c>
      <c r="F48" s="7" t="s">
        <v>83</v>
      </c>
      <c r="G48" s="1">
        <v>7</v>
      </c>
      <c r="H48" s="9">
        <f t="shared" si="20"/>
        <v>21.1836871924632</v>
      </c>
      <c r="I48" s="9">
        <f t="shared" si="21"/>
        <v>294.33368719246317</v>
      </c>
      <c r="J48" s="9">
        <f t="shared" si="22"/>
        <v>0.22667317304698692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174.19415890413933</v>
      </c>
      <c r="P48" s="9">
        <f t="shared" si="25"/>
        <v>39.485142725052313</v>
      </c>
      <c r="Q48" s="12">
        <f t="shared" si="26"/>
        <v>9.4764342540125543</v>
      </c>
      <c r="R48" s="9">
        <f t="shared" si="27"/>
        <v>14.125500000000001</v>
      </c>
      <c r="S48" s="13">
        <f t="shared" si="28"/>
        <v>0.67087425252292332</v>
      </c>
      <c r="T48" s="2">
        <f t="shared" si="29"/>
        <v>0.43</v>
      </c>
      <c r="U48" s="14">
        <f t="shared" si="30"/>
        <v>0.28847592858485704</v>
      </c>
      <c r="V48" s="13"/>
      <c r="W48" s="2"/>
      <c r="X48" s="14"/>
      <c r="Y48" s="2">
        <v>0.04</v>
      </c>
      <c r="Z48" s="2">
        <v>0.28999999999999998</v>
      </c>
      <c r="AA48" s="2">
        <f t="shared" si="31"/>
        <v>1.1599999999999999E-2</v>
      </c>
      <c r="AB48" s="2"/>
      <c r="AC48" s="2"/>
      <c r="AD48" s="2"/>
      <c r="AE48" s="13">
        <v>5.0000000000000001E-3</v>
      </c>
      <c r="AF48" s="2">
        <v>0.02</v>
      </c>
      <c r="AG48" s="16">
        <f t="shared" si="32"/>
        <v>1E-4</v>
      </c>
      <c r="AH48" s="13"/>
      <c r="AI48" s="2"/>
      <c r="AJ48" s="14"/>
      <c r="AL48" s="2"/>
      <c r="AM48" s="2"/>
      <c r="AN48" s="2">
        <v>1.4999999999999999E-2</v>
      </c>
      <c r="AO48" s="2">
        <v>0.26</v>
      </c>
      <c r="AP48" s="2">
        <f t="shared" si="33"/>
        <v>3.8999999999999998E-3</v>
      </c>
      <c r="AQ48" s="1">
        <f t="shared" si="34"/>
        <v>0.30407592858485705</v>
      </c>
      <c r="AR48" s="9">
        <f t="shared" si="35"/>
        <v>136.875</v>
      </c>
      <c r="AS48" s="1">
        <f t="shared" si="36"/>
        <v>0.24</v>
      </c>
      <c r="AT48" s="1">
        <f t="shared" si="37"/>
        <v>40255.833333333336</v>
      </c>
      <c r="AU48" s="1">
        <f t="shared" si="38"/>
        <v>2694145457.2345972</v>
      </c>
    </row>
    <row r="49" spans="1:48" x14ac:dyDescent="0.15">
      <c r="C49" s="7">
        <v>7</v>
      </c>
      <c r="D49" s="7">
        <f t="shared" si="39"/>
        <v>20.508178802312202</v>
      </c>
      <c r="E49" s="10">
        <f t="shared" si="40"/>
        <v>21.1836871924632</v>
      </c>
      <c r="F49" s="7" t="s">
        <v>83</v>
      </c>
      <c r="G49" s="1">
        <v>8</v>
      </c>
      <c r="H49" s="9">
        <f t="shared" si="20"/>
        <v>20.508178802312202</v>
      </c>
      <c r="I49" s="9">
        <f t="shared" si="21"/>
        <v>293.65817880231219</v>
      </c>
      <c r="J49" s="9">
        <f t="shared" si="22"/>
        <v>0.21006410712154966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193.56526617908702</v>
      </c>
      <c r="P49" s="9">
        <f t="shared" si="25"/>
        <v>40.661114809655011</v>
      </c>
      <c r="Q49" s="12">
        <f t="shared" si="26"/>
        <v>9.7586675543172028</v>
      </c>
      <c r="R49" s="9">
        <f t="shared" si="27"/>
        <v>14.125500000000001</v>
      </c>
      <c r="S49" s="13">
        <f t="shared" si="28"/>
        <v>0.69085466385736449</v>
      </c>
      <c r="T49" s="2">
        <f t="shared" si="29"/>
        <v>0.43</v>
      </c>
      <c r="U49" s="14">
        <f t="shared" si="30"/>
        <v>0.29706750545866673</v>
      </c>
      <c r="V49" s="13"/>
      <c r="W49" s="2"/>
      <c r="X49" s="14"/>
      <c r="Y49" s="2">
        <v>0.04</v>
      </c>
      <c r="Z49" s="2">
        <v>0.28999999999999998</v>
      </c>
      <c r="AA49" s="2">
        <f t="shared" si="31"/>
        <v>1.1599999999999999E-2</v>
      </c>
      <c r="AB49" s="2"/>
      <c r="AC49" s="2"/>
      <c r="AD49" s="2"/>
      <c r="AE49" s="13">
        <v>5.0000000000000001E-3</v>
      </c>
      <c r="AF49" s="2">
        <v>0.02</v>
      </c>
      <c r="AG49" s="16">
        <f t="shared" si="32"/>
        <v>1E-4</v>
      </c>
      <c r="AH49" s="13"/>
      <c r="AI49" s="2"/>
      <c r="AJ49" s="14"/>
      <c r="AK49" s="2"/>
      <c r="AL49" s="2"/>
      <c r="AM49" s="2"/>
      <c r="AN49" s="2">
        <v>1.4999999999999999E-2</v>
      </c>
      <c r="AO49" s="2">
        <v>0.26</v>
      </c>
      <c r="AP49" s="2">
        <f t="shared" si="33"/>
        <v>3.8999999999999998E-3</v>
      </c>
      <c r="AQ49" s="1">
        <f t="shared" si="34"/>
        <v>0.31266750545866673</v>
      </c>
      <c r="AR49" s="9">
        <f t="shared" si="35"/>
        <v>136.875</v>
      </c>
      <c r="AS49" s="1">
        <f t="shared" si="36"/>
        <v>0.24</v>
      </c>
      <c r="AT49" s="1">
        <f t="shared" si="37"/>
        <v>40255.833333333336</v>
      </c>
      <c r="AU49" s="1">
        <f t="shared" si="38"/>
        <v>2770267753.1124067</v>
      </c>
    </row>
    <row r="50" spans="1:48" x14ac:dyDescent="0.15">
      <c r="C50" s="7">
        <v>8</v>
      </c>
      <c r="D50" s="7">
        <f t="shared" si="39"/>
        <v>20.5728736348449</v>
      </c>
      <c r="E50" s="10">
        <f t="shared" si="40"/>
        <v>20.508178802312202</v>
      </c>
      <c r="F50" s="7" t="s">
        <v>83</v>
      </c>
      <c r="G50" s="1">
        <v>9</v>
      </c>
      <c r="H50" s="9">
        <f t="shared" si="20"/>
        <v>20.5728736348449</v>
      </c>
      <c r="I50" s="9">
        <f t="shared" si="21"/>
        <v>293.72287363484486</v>
      </c>
      <c r="J50" s="9">
        <f t="shared" si="22"/>
        <v>0.21160383561671087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211.760401369432</v>
      </c>
      <c r="P50" s="9">
        <f t="shared" si="25"/>
        <v>44.809313161506005</v>
      </c>
      <c r="Q50" s="12">
        <f t="shared" si="26"/>
        <v>10.754235158761441</v>
      </c>
      <c r="R50" s="9">
        <f t="shared" si="27"/>
        <v>14.125500000000001</v>
      </c>
      <c r="S50" s="13">
        <f t="shared" si="28"/>
        <v>0.76133483124572154</v>
      </c>
      <c r="T50" s="2">
        <f t="shared" si="29"/>
        <v>0.43</v>
      </c>
      <c r="U50" s="14">
        <f t="shared" si="30"/>
        <v>0.32737397743566027</v>
      </c>
      <c r="V50" s="13"/>
      <c r="W50" s="2"/>
      <c r="X50" s="14"/>
      <c r="Y50" s="2">
        <v>0.04</v>
      </c>
      <c r="Z50" s="2">
        <v>0.28999999999999998</v>
      </c>
      <c r="AA50" s="2">
        <f t="shared" si="31"/>
        <v>1.1599999999999999E-2</v>
      </c>
      <c r="AB50" s="2"/>
      <c r="AC50" s="2"/>
      <c r="AD50" s="2"/>
      <c r="AE50" s="13">
        <v>5.0000000000000001E-3</v>
      </c>
      <c r="AF50" s="2">
        <v>0.02</v>
      </c>
      <c r="AG50" s="16">
        <f t="shared" si="32"/>
        <v>1E-4</v>
      </c>
      <c r="AH50" s="13"/>
      <c r="AI50" s="2"/>
      <c r="AJ50" s="14"/>
      <c r="AL50" s="2"/>
      <c r="AM50" s="2"/>
      <c r="AN50" s="2">
        <v>1.4999999999999999E-2</v>
      </c>
      <c r="AO50" s="2">
        <v>0.26</v>
      </c>
      <c r="AP50" s="2">
        <f t="shared" si="33"/>
        <v>3.8999999999999998E-3</v>
      </c>
      <c r="AQ50" s="1">
        <f t="shared" si="34"/>
        <v>0.34297397743566027</v>
      </c>
      <c r="AR50" s="9">
        <f t="shared" si="35"/>
        <v>136.875</v>
      </c>
      <c r="AS50" s="1">
        <f t="shared" si="36"/>
        <v>0.24</v>
      </c>
      <c r="AT50" s="1">
        <f t="shared" si="37"/>
        <v>40255.833333333336</v>
      </c>
      <c r="AU50" s="1">
        <f t="shared" si="38"/>
        <v>3038786356.9414468</v>
      </c>
    </row>
    <row r="51" spans="1:48" x14ac:dyDescent="0.15">
      <c r="C51" s="7">
        <v>9</v>
      </c>
      <c r="D51" s="7">
        <f t="shared" si="39"/>
        <v>15.359275509599801</v>
      </c>
      <c r="E51" s="10">
        <f t="shared" si="40"/>
        <v>20.5728736348449</v>
      </c>
      <c r="F51" s="7" t="s">
        <v>83</v>
      </c>
      <c r="G51" s="1">
        <v>10</v>
      </c>
      <c r="H51" s="9">
        <f t="shared" si="20"/>
        <v>15.359275509599801</v>
      </c>
      <c r="I51" s="9">
        <f t="shared" si="21"/>
        <v>288.50927550959977</v>
      </c>
      <c r="J51" s="9">
        <f t="shared" si="22"/>
        <v>0.11624219500107484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225.80733820792602</v>
      </c>
      <c r="P51" s="9">
        <f t="shared" si="25"/>
        <v>26.248340640639395</v>
      </c>
      <c r="Q51" s="12">
        <f t="shared" si="26"/>
        <v>6.2996017537534543</v>
      </c>
      <c r="R51" s="9">
        <f t="shared" si="27"/>
        <v>14.125500000000001</v>
      </c>
      <c r="S51" s="13">
        <f t="shared" si="28"/>
        <v>0.44597371801022645</v>
      </c>
      <c r="T51" s="2">
        <f t="shared" si="29"/>
        <v>0.43</v>
      </c>
      <c r="U51" s="14">
        <f t="shared" si="30"/>
        <v>0.19176869874439736</v>
      </c>
      <c r="V51" s="13"/>
      <c r="W51" s="2"/>
      <c r="X51" s="14"/>
      <c r="Y51" s="2">
        <v>0.04</v>
      </c>
      <c r="Z51" s="2">
        <v>0.28999999999999998</v>
      </c>
      <c r="AA51" s="2">
        <f t="shared" si="31"/>
        <v>1.1599999999999999E-2</v>
      </c>
      <c r="AB51" s="2"/>
      <c r="AC51" s="2"/>
      <c r="AD51" s="2"/>
      <c r="AE51" s="13">
        <v>5.0000000000000001E-3</v>
      </c>
      <c r="AF51" s="2">
        <v>0.02</v>
      </c>
      <c r="AG51" s="16">
        <f t="shared" si="32"/>
        <v>1E-4</v>
      </c>
      <c r="AH51" s="13"/>
      <c r="AI51" s="2"/>
      <c r="AJ51" s="14"/>
      <c r="AK51" s="2"/>
      <c r="AL51" s="2"/>
      <c r="AM51" s="2"/>
      <c r="AN51" s="2">
        <v>1.4999999999999999E-2</v>
      </c>
      <c r="AO51" s="2">
        <v>0.26</v>
      </c>
      <c r="AP51" s="2">
        <f t="shared" si="33"/>
        <v>3.8999999999999998E-3</v>
      </c>
      <c r="AQ51" s="1">
        <f t="shared" si="34"/>
        <v>0.20736869874439734</v>
      </c>
      <c r="AR51" s="9">
        <f t="shared" si="35"/>
        <v>136.875</v>
      </c>
      <c r="AS51" s="1">
        <f t="shared" si="36"/>
        <v>0.24</v>
      </c>
      <c r="AT51" s="1">
        <f t="shared" si="37"/>
        <v>40255.833333333336</v>
      </c>
      <c r="AU51" s="1">
        <f t="shared" si="38"/>
        <v>1837308991.5236719</v>
      </c>
    </row>
    <row r="52" spans="1:48" x14ac:dyDescent="0.15">
      <c r="C52" s="7">
        <v>10</v>
      </c>
      <c r="D52" s="7">
        <f t="shared" si="39"/>
        <v>11.7405725742274</v>
      </c>
      <c r="E52" s="10">
        <f t="shared" si="40"/>
        <v>15.359275509599801</v>
      </c>
      <c r="F52" s="7" t="s">
        <v>83</v>
      </c>
      <c r="G52" s="1">
        <v>11</v>
      </c>
      <c r="H52" s="9">
        <f t="shared" si="20"/>
        <v>11.7405725742274</v>
      </c>
      <c r="I52" s="9">
        <f t="shared" si="21"/>
        <v>284.89057257422735</v>
      </c>
      <c r="J52" s="9">
        <f t="shared" si="22"/>
        <v>7.5716662966761425E-2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189.5810476889223</v>
      </c>
      <c r="O52" s="9">
        <f t="shared" si="41"/>
        <v>68.834199878364302</v>
      </c>
      <c r="P52" s="9">
        <f t="shared" si="25"/>
        <v>5.2118959127768001</v>
      </c>
      <c r="Q52" s="12">
        <f t="shared" si="26"/>
        <v>1.250855019066432</v>
      </c>
      <c r="R52" s="9">
        <f t="shared" si="27"/>
        <v>14.125500000000001</v>
      </c>
      <c r="S52" s="13">
        <f t="shared" si="28"/>
        <v>8.8552972926015508E-2</v>
      </c>
      <c r="T52" s="2">
        <f t="shared" si="29"/>
        <v>0.43</v>
      </c>
      <c r="U52" s="14">
        <f t="shared" si="30"/>
        <v>3.8077778358186667E-2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4.6497778358186664E-2</v>
      </c>
      <c r="AR52" s="9">
        <f t="shared" si="35"/>
        <v>136.875</v>
      </c>
      <c r="AS52" s="1">
        <f t="shared" si="36"/>
        <v>0.24</v>
      </c>
      <c r="AT52" s="1">
        <f t="shared" si="37"/>
        <v>40255.833333333336</v>
      </c>
      <c r="AU52" s="1">
        <f t="shared" si="38"/>
        <v>411975321.15815198</v>
      </c>
    </row>
    <row r="53" spans="1:48" x14ac:dyDescent="0.15">
      <c r="C53" s="7">
        <v>11</v>
      </c>
      <c r="D53" s="7">
        <f t="shared" si="39"/>
        <v>7.1288888885003798</v>
      </c>
      <c r="E53" s="10">
        <f t="shared" si="40"/>
        <v>11.7405725742274</v>
      </c>
      <c r="F53" s="7" t="s">
        <v>85</v>
      </c>
      <c r="G53" s="1">
        <v>12</v>
      </c>
      <c r="H53" s="9">
        <f t="shared" si="20"/>
        <v>7.1288888885003798</v>
      </c>
      <c r="I53" s="9">
        <f t="shared" si="21"/>
        <v>280.27888888850038</v>
      </c>
      <c r="J53" s="9">
        <f t="shared" si="22"/>
        <v>4.3148519676971461E-2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122.47855396558751</v>
      </c>
      <c r="P53" s="9">
        <f t="shared" si="25"/>
        <v>5.2847682957911637</v>
      </c>
      <c r="Q53" s="12">
        <f t="shared" si="26"/>
        <v>1.2683443909898793</v>
      </c>
      <c r="R53" s="9">
        <f t="shared" si="27"/>
        <v>14.125500000000001</v>
      </c>
      <c r="S53" s="13">
        <f t="shared" si="28"/>
        <v>8.9791114720886286E-2</v>
      </c>
      <c r="T53" s="2">
        <f t="shared" si="29"/>
        <v>0.43</v>
      </c>
      <c r="U53" s="14">
        <f t="shared" si="30"/>
        <v>3.8610179329981099E-2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4.7030179329981096E-2</v>
      </c>
      <c r="AR53" s="9">
        <f t="shared" si="35"/>
        <v>136.875</v>
      </c>
      <c r="AS53" s="1">
        <f t="shared" si="36"/>
        <v>0.24</v>
      </c>
      <c r="AT53" s="1">
        <f t="shared" si="37"/>
        <v>40255.833333333336</v>
      </c>
      <c r="AU53" s="1">
        <f t="shared" si="38"/>
        <v>416692451.07456023</v>
      </c>
      <c r="AV53" s="1">
        <f>SUM(AU42:AU53)</f>
        <v>13611579814.693537</v>
      </c>
    </row>
    <row r="54" spans="1:48" x14ac:dyDescent="0.15">
      <c r="C54" s="7">
        <v>12</v>
      </c>
      <c r="D54" s="7">
        <f t="shared" si="39"/>
        <v>2.6196041982802001</v>
      </c>
      <c r="E54" s="10">
        <f t="shared" si="40"/>
        <v>7.1288888885003798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1.96120200870968</v>
      </c>
      <c r="E58" s="7"/>
      <c r="F58" s="7"/>
      <c r="G58" s="1">
        <v>1</v>
      </c>
      <c r="H58" s="9">
        <f t="shared" ref="H58:H69" si="42">E59</f>
        <v>1.96120200870968</v>
      </c>
      <c r="I58" s="9">
        <f t="shared" ref="I58:I69" si="43">H58+273.15</f>
        <v>275.11120200870965</v>
      </c>
      <c r="J58" s="9">
        <f t="shared" ref="J58:J69" si="44">EXP(($C$15*(I58-$C$13))/($C$16*I58*$C$13))</f>
        <v>2.2468152492207984E-2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2.2415726803059499E-3</v>
      </c>
      <c r="Q58" s="12">
        <f t="shared" ref="Q58:Q69" si="48">P58*$B$60</f>
        <v>4.2589880925813047E-4</v>
      </c>
      <c r="R58" s="9">
        <f t="shared" ref="R58:R69" si="49">L58*$B$60</f>
        <v>1.8955666666666669E-2</v>
      </c>
      <c r="S58" s="13">
        <f t="shared" ref="S58:S69" si="50">Q58/R58</f>
        <v>2.2468152492207981E-2</v>
      </c>
      <c r="T58" s="2">
        <f t="shared" ref="T58:T69" si="51">$B$59/100</f>
        <v>0.01</v>
      </c>
      <c r="U58" s="14">
        <f t="shared" ref="U58:U69" si="52">S58*T58</f>
        <v>2.246815249220798E-4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1.2224681524922081E-2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9188.3333333333339</v>
      </c>
      <c r="AU58" s="1">
        <f t="shared" ref="AU58:AU69" si="59">AT58*10000*AS58*0.67*AR58*AQ58</f>
        <v>1426553.8219790813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-0.67841098437606695</v>
      </c>
      <c r="E59" s="10">
        <f t="shared" ref="E59:E70" si="61">D58</f>
        <v>1.96120200870968</v>
      </c>
      <c r="F59" s="7" t="s">
        <v>83</v>
      </c>
      <c r="G59" s="1">
        <v>2</v>
      </c>
      <c r="H59" s="9">
        <f t="shared" si="42"/>
        <v>-0.67841098437606695</v>
      </c>
      <c r="I59" s="9">
        <f t="shared" si="43"/>
        <v>272.47158901562392</v>
      </c>
      <c r="J59" s="9">
        <f t="shared" si="44"/>
        <v>1.5946369759388634E-2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0.19729176065302739</v>
      </c>
      <c r="P59" s="9">
        <f t="shared" si="47"/>
        <v>3.1460873658539766E-3</v>
      </c>
      <c r="Q59" s="12">
        <f t="shared" si="48"/>
        <v>5.9775659951225555E-4</v>
      </c>
      <c r="R59" s="9">
        <f t="shared" si="49"/>
        <v>1.8955666666666669E-2</v>
      </c>
      <c r="S59" s="13">
        <f t="shared" si="50"/>
        <v>3.153445405132619E-2</v>
      </c>
      <c r="T59" s="2">
        <f t="shared" si="51"/>
        <v>0.01</v>
      </c>
      <c r="U59" s="14">
        <f t="shared" si="52"/>
        <v>3.1534454051326192E-4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1.2315344540513262E-2</v>
      </c>
      <c r="AR59" s="9">
        <f t="shared" si="56"/>
        <v>9.9766666666666666</v>
      </c>
      <c r="AS59" s="1">
        <f t="shared" si="57"/>
        <v>0.19</v>
      </c>
      <c r="AT59" s="1">
        <f t="shared" si="58"/>
        <v>9188.3333333333339</v>
      </c>
      <c r="AU59" s="1">
        <f t="shared" si="59"/>
        <v>1437133.7026197405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3.3858363812729499</v>
      </c>
      <c r="E60" s="10">
        <f t="shared" si="61"/>
        <v>-0.67841098437606695</v>
      </c>
      <c r="F60" s="7" t="s">
        <v>83</v>
      </c>
      <c r="G60" s="1">
        <v>3</v>
      </c>
      <c r="H60" s="9">
        <f t="shared" si="42"/>
        <v>3.3858363812729499</v>
      </c>
      <c r="I60" s="9">
        <f t="shared" si="43"/>
        <v>276.53583638127293</v>
      </c>
      <c r="J60" s="9">
        <f t="shared" si="44"/>
        <v>2.6962025995909356E-2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0.29391233995384008</v>
      </c>
      <c r="P60" s="9">
        <f t="shared" si="47"/>
        <v>7.9244721503539846E-3</v>
      </c>
      <c r="Q60" s="12">
        <f t="shared" si="48"/>
        <v>1.5056497085672571E-3</v>
      </c>
      <c r="R60" s="9">
        <f t="shared" si="49"/>
        <v>1.8955666666666669E-2</v>
      </c>
      <c r="S60" s="13">
        <f t="shared" si="50"/>
        <v>7.9430058306254436E-2</v>
      </c>
      <c r="T60" s="2">
        <f t="shared" si="51"/>
        <v>0.01</v>
      </c>
      <c r="U60" s="14">
        <f t="shared" si="52"/>
        <v>7.9430058306254438E-4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1.2794300583062544E-2</v>
      </c>
      <c r="AR60" s="9">
        <f t="shared" si="56"/>
        <v>9.9766666666666666</v>
      </c>
      <c r="AS60" s="1">
        <f t="shared" si="57"/>
        <v>0.19</v>
      </c>
      <c r="AT60" s="1">
        <f t="shared" si="58"/>
        <v>9188.3333333333339</v>
      </c>
      <c r="AU60" s="1">
        <f t="shared" si="59"/>
        <v>1493025.2668838662</v>
      </c>
    </row>
    <row r="61" spans="1:48" x14ac:dyDescent="0.15">
      <c r="C61" s="7">
        <v>3</v>
      </c>
      <c r="D61" s="7">
        <f t="shared" si="60"/>
        <v>7.0257916507798202</v>
      </c>
      <c r="E61" s="10">
        <f t="shared" si="61"/>
        <v>3.3858363812729499</v>
      </c>
      <c r="F61" s="7" t="s">
        <v>83</v>
      </c>
      <c r="G61" s="1">
        <v>4</v>
      </c>
      <c r="H61" s="9">
        <f t="shared" si="42"/>
        <v>7.0257916507798202</v>
      </c>
      <c r="I61" s="9">
        <f t="shared" si="43"/>
        <v>280.17579165077979</v>
      </c>
      <c r="J61" s="9">
        <f t="shared" si="44"/>
        <v>4.2600451222231689E-2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0.38575453447015279</v>
      </c>
      <c r="P61" s="9">
        <f t="shared" si="47"/>
        <v>1.6433317229450437E-2</v>
      </c>
      <c r="Q61" s="12">
        <f t="shared" si="48"/>
        <v>3.1223302735955832E-3</v>
      </c>
      <c r="R61" s="9">
        <f t="shared" si="49"/>
        <v>1.8955666666666669E-2</v>
      </c>
      <c r="S61" s="13">
        <f t="shared" si="50"/>
        <v>0.16471751315854094</v>
      </c>
      <c r="T61" s="2">
        <f t="shared" si="51"/>
        <v>0.01</v>
      </c>
      <c r="U61" s="14">
        <f t="shared" si="52"/>
        <v>1.6471751315854095E-3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1.364717513158541E-2</v>
      </c>
      <c r="AR61" s="9">
        <f t="shared" si="56"/>
        <v>9.9766666666666666</v>
      </c>
      <c r="AS61" s="1">
        <f t="shared" si="57"/>
        <v>0.19</v>
      </c>
      <c r="AT61" s="1">
        <f t="shared" si="58"/>
        <v>9188.3333333333339</v>
      </c>
      <c r="AU61" s="1">
        <f t="shared" si="59"/>
        <v>1592551.0863813793</v>
      </c>
    </row>
    <row r="62" spans="1:48" x14ac:dyDescent="0.15">
      <c r="C62" s="7">
        <v>4</v>
      </c>
      <c r="D62" s="7">
        <f t="shared" si="60"/>
        <v>10.069218482820199</v>
      </c>
      <c r="E62" s="10">
        <f t="shared" si="61"/>
        <v>7.0257916507798202</v>
      </c>
      <c r="F62" s="7" t="s">
        <v>83</v>
      </c>
      <c r="G62" s="1">
        <v>5</v>
      </c>
      <c r="H62" s="9">
        <f t="shared" si="42"/>
        <v>10.069218482820199</v>
      </c>
      <c r="I62" s="9">
        <f t="shared" si="43"/>
        <v>283.21921848282017</v>
      </c>
      <c r="J62" s="9">
        <f t="shared" si="44"/>
        <v>6.1886909980742012E-2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0.35085515637866721</v>
      </c>
      <c r="O62" s="9">
        <f t="shared" si="62"/>
        <v>0.11823272752870179</v>
      </c>
      <c r="P62" s="9">
        <f t="shared" si="47"/>
        <v>7.3170581653463655E-3</v>
      </c>
      <c r="Q62" s="12">
        <f t="shared" si="48"/>
        <v>1.3902410514158095E-3</v>
      </c>
      <c r="R62" s="9">
        <f t="shared" si="49"/>
        <v>1.8955666666666669E-2</v>
      </c>
      <c r="S62" s="13">
        <f t="shared" si="50"/>
        <v>7.3341712315533228E-2</v>
      </c>
      <c r="T62" s="2">
        <f t="shared" si="51"/>
        <v>0.01</v>
      </c>
      <c r="U62" s="14">
        <f t="shared" si="52"/>
        <v>7.3341712315533227E-4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1.2733417123155332E-2</v>
      </c>
      <c r="AR62" s="9">
        <f t="shared" si="56"/>
        <v>9.9766666666666666</v>
      </c>
      <c r="AS62" s="1">
        <f t="shared" si="57"/>
        <v>0.19</v>
      </c>
      <c r="AT62" s="1">
        <f t="shared" si="58"/>
        <v>9188.3333333333339</v>
      </c>
      <c r="AU62" s="1">
        <f t="shared" si="59"/>
        <v>1485920.4983670849</v>
      </c>
    </row>
    <row r="63" spans="1:48" x14ac:dyDescent="0.15">
      <c r="C63" s="7">
        <v>5</v>
      </c>
      <c r="D63" s="7">
        <f t="shared" si="60"/>
        <v>11.32438824456</v>
      </c>
      <c r="E63" s="10">
        <f t="shared" si="61"/>
        <v>10.069218482820199</v>
      </c>
      <c r="F63" s="7" t="s">
        <v>85</v>
      </c>
      <c r="G63" s="1">
        <v>6</v>
      </c>
      <c r="H63" s="9">
        <f t="shared" si="42"/>
        <v>11.32438824456</v>
      </c>
      <c r="I63" s="9">
        <f t="shared" si="43"/>
        <v>284.47438824455998</v>
      </c>
      <c r="J63" s="9">
        <f t="shared" si="44"/>
        <v>7.2023832877526534E-2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0.21068233603002209</v>
      </c>
      <c r="P63" s="9">
        <f t="shared" si="47"/>
        <v>1.5174149360473198E-2</v>
      </c>
      <c r="Q63" s="12">
        <f t="shared" si="48"/>
        <v>2.8830883784899076E-3</v>
      </c>
      <c r="R63" s="9">
        <f t="shared" si="49"/>
        <v>1.8955666666666669E-2</v>
      </c>
      <c r="S63" s="13">
        <f t="shared" si="50"/>
        <v>0.15209638517012894</v>
      </c>
      <c r="T63" s="2">
        <f t="shared" si="51"/>
        <v>0.01</v>
      </c>
      <c r="U63" s="14">
        <f t="shared" si="52"/>
        <v>1.5209638517012895E-3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1.352096385170129E-2</v>
      </c>
      <c r="AR63" s="9">
        <f t="shared" si="56"/>
        <v>9.9766666666666666</v>
      </c>
      <c r="AS63" s="1">
        <f t="shared" si="57"/>
        <v>0.19</v>
      </c>
      <c r="AT63" s="1">
        <f t="shared" si="58"/>
        <v>9188.3333333333339</v>
      </c>
      <c r="AU63" s="1">
        <f t="shared" si="59"/>
        <v>1577822.916708533</v>
      </c>
    </row>
    <row r="64" spans="1:48" x14ac:dyDescent="0.15">
      <c r="C64" s="7">
        <v>6</v>
      </c>
      <c r="D64" s="7">
        <f t="shared" si="60"/>
        <v>21.1836871924632</v>
      </c>
      <c r="E64" s="10">
        <f t="shared" si="61"/>
        <v>11.32438824456</v>
      </c>
      <c r="F64" s="7" t="s">
        <v>83</v>
      </c>
      <c r="G64" s="1">
        <v>7</v>
      </c>
      <c r="H64" s="9">
        <f t="shared" si="42"/>
        <v>21.1836871924632</v>
      </c>
      <c r="I64" s="9">
        <f t="shared" si="43"/>
        <v>294.33368719246317</v>
      </c>
      <c r="J64" s="9">
        <f t="shared" si="44"/>
        <v>0.22667317304698692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0.29527485333621556</v>
      </c>
      <c r="P64" s="9">
        <f t="shared" si="47"/>
        <v>6.6930887926703667E-2</v>
      </c>
      <c r="Q64" s="12">
        <f t="shared" si="48"/>
        <v>1.2716868706073697E-2</v>
      </c>
      <c r="R64" s="9">
        <f t="shared" si="49"/>
        <v>1.8955666666666669E-2</v>
      </c>
      <c r="S64" s="13">
        <f t="shared" si="50"/>
        <v>0.67087425252292343</v>
      </c>
      <c r="T64" s="2">
        <f t="shared" si="51"/>
        <v>0.01</v>
      </c>
      <c r="U64" s="14">
        <f t="shared" si="52"/>
        <v>6.7087425252292344E-3</v>
      </c>
      <c r="V64" s="13"/>
      <c r="W64" s="2"/>
      <c r="X64" s="14"/>
      <c r="Y64" s="2">
        <v>0.04</v>
      </c>
      <c r="Z64" s="2">
        <v>0.21</v>
      </c>
      <c r="AA64" s="2">
        <f t="shared" si="53"/>
        <v>8.3999999999999995E-3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1.4999999999999999E-2</v>
      </c>
      <c r="AO64" s="2">
        <v>0.78</v>
      </c>
      <c r="AP64" s="2">
        <f t="shared" si="54"/>
        <v>1.17E-2</v>
      </c>
      <c r="AQ64" s="1">
        <f t="shared" si="55"/>
        <v>2.6808742525229235E-2</v>
      </c>
      <c r="AR64" s="9">
        <f t="shared" si="56"/>
        <v>9.9766666666666666</v>
      </c>
      <c r="AS64" s="1">
        <f t="shared" si="57"/>
        <v>0.19</v>
      </c>
      <c r="AT64" s="1">
        <f t="shared" si="58"/>
        <v>9188.3333333333339</v>
      </c>
      <c r="AU64" s="1">
        <f t="shared" si="59"/>
        <v>3128434.3918368584</v>
      </c>
    </row>
    <row r="65" spans="1:48" x14ac:dyDescent="0.15">
      <c r="C65" s="7">
        <v>7</v>
      </c>
      <c r="D65" s="7">
        <f t="shared" si="60"/>
        <v>20.508178802312202</v>
      </c>
      <c r="E65" s="10">
        <f t="shared" si="61"/>
        <v>21.1836871924632</v>
      </c>
      <c r="F65" s="7" t="s">
        <v>83</v>
      </c>
      <c r="G65" s="1">
        <v>8</v>
      </c>
      <c r="H65" s="9">
        <f t="shared" si="42"/>
        <v>20.508178802312202</v>
      </c>
      <c r="I65" s="9">
        <f t="shared" si="43"/>
        <v>293.65817880231219</v>
      </c>
      <c r="J65" s="9">
        <f t="shared" si="44"/>
        <v>0.21006410712154966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0.32811063207617858</v>
      </c>
      <c r="P65" s="9">
        <f t="shared" si="47"/>
        <v>6.8924266964169742E-2</v>
      </c>
      <c r="Q65" s="12">
        <f t="shared" si="48"/>
        <v>1.3095610723192251E-2</v>
      </c>
      <c r="R65" s="9">
        <f t="shared" si="49"/>
        <v>1.8955666666666669E-2</v>
      </c>
      <c r="S65" s="13">
        <f t="shared" si="50"/>
        <v>0.69085466385736449</v>
      </c>
      <c r="T65" s="2">
        <f t="shared" si="51"/>
        <v>0.01</v>
      </c>
      <c r="U65" s="14">
        <f t="shared" si="52"/>
        <v>6.9085466385736451E-3</v>
      </c>
      <c r="V65" s="13"/>
      <c r="W65" s="2"/>
      <c r="X65" s="14"/>
      <c r="Y65" s="2">
        <v>0.04</v>
      </c>
      <c r="Z65" s="2">
        <v>0.21</v>
      </c>
      <c r="AA65" s="2">
        <f t="shared" si="53"/>
        <v>8.3999999999999995E-3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1.4999999999999999E-2</v>
      </c>
      <c r="AO65" s="2">
        <v>0.78</v>
      </c>
      <c r="AP65" s="2">
        <f t="shared" si="54"/>
        <v>1.17E-2</v>
      </c>
      <c r="AQ65" s="1">
        <f t="shared" si="55"/>
        <v>2.7008546638573647E-2</v>
      </c>
      <c r="AR65" s="9">
        <f t="shared" si="56"/>
        <v>9.9766666666666666</v>
      </c>
      <c r="AS65" s="1">
        <f t="shared" si="57"/>
        <v>0.19</v>
      </c>
      <c r="AT65" s="1">
        <f t="shared" si="58"/>
        <v>9188.3333333333339</v>
      </c>
      <c r="AU65" s="1">
        <f t="shared" si="59"/>
        <v>3151750.4447710412</v>
      </c>
    </row>
    <row r="66" spans="1:48" x14ac:dyDescent="0.15">
      <c r="C66" s="7">
        <v>8</v>
      </c>
      <c r="D66" s="7">
        <f t="shared" si="60"/>
        <v>20.5728736348449</v>
      </c>
      <c r="E66" s="10">
        <f t="shared" si="61"/>
        <v>20.508178802312202</v>
      </c>
      <c r="F66" s="7" t="s">
        <v>83</v>
      </c>
      <c r="G66" s="1">
        <v>9</v>
      </c>
      <c r="H66" s="9">
        <f t="shared" si="42"/>
        <v>20.5728736348449</v>
      </c>
      <c r="I66" s="9">
        <f t="shared" si="43"/>
        <v>293.72287363484486</v>
      </c>
      <c r="J66" s="9">
        <f t="shared" si="44"/>
        <v>0.21160383561671087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0.35895303177867549</v>
      </c>
      <c r="P66" s="9">
        <f t="shared" si="47"/>
        <v>7.5955838330614839E-2</v>
      </c>
      <c r="Q66" s="12">
        <f t="shared" si="48"/>
        <v>1.443160928281682E-2</v>
      </c>
      <c r="R66" s="9">
        <f t="shared" si="49"/>
        <v>1.8955666666666669E-2</v>
      </c>
      <c r="S66" s="13">
        <f t="shared" si="50"/>
        <v>0.76133483124572165</v>
      </c>
      <c r="T66" s="2">
        <f t="shared" si="51"/>
        <v>0.01</v>
      </c>
      <c r="U66" s="14">
        <f t="shared" si="52"/>
        <v>7.613348312457217E-3</v>
      </c>
      <c r="V66" s="13"/>
      <c r="W66" s="2"/>
      <c r="X66" s="14"/>
      <c r="Y66" s="2">
        <v>0.04</v>
      </c>
      <c r="Z66" s="2">
        <v>0.21</v>
      </c>
      <c r="AA66" s="2">
        <f t="shared" si="53"/>
        <v>8.3999999999999995E-3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1.4999999999999999E-2</v>
      </c>
      <c r="AO66" s="2">
        <v>0.78</v>
      </c>
      <c r="AP66" s="2">
        <f t="shared" si="54"/>
        <v>1.17E-2</v>
      </c>
      <c r="AQ66" s="1">
        <f t="shared" si="55"/>
        <v>2.7713348312457219E-2</v>
      </c>
      <c r="AR66" s="9">
        <f t="shared" si="56"/>
        <v>9.9766666666666666</v>
      </c>
      <c r="AS66" s="1">
        <f t="shared" si="57"/>
        <v>0.19</v>
      </c>
      <c r="AT66" s="1">
        <f t="shared" si="58"/>
        <v>9188.3333333333339</v>
      </c>
      <c r="AU66" s="1">
        <f t="shared" si="59"/>
        <v>3233996.9654322225</v>
      </c>
    </row>
    <row r="67" spans="1:48" x14ac:dyDescent="0.15">
      <c r="C67" s="7">
        <v>9</v>
      </c>
      <c r="D67" s="7">
        <f t="shared" si="60"/>
        <v>15.359275509599801</v>
      </c>
      <c r="E67" s="10">
        <f t="shared" si="61"/>
        <v>20.5728736348449</v>
      </c>
      <c r="F67" s="7" t="s">
        <v>83</v>
      </c>
      <c r="G67" s="1">
        <v>10</v>
      </c>
      <c r="H67" s="9">
        <f t="shared" si="42"/>
        <v>15.359275509599801</v>
      </c>
      <c r="I67" s="9">
        <f t="shared" si="43"/>
        <v>288.50927550959977</v>
      </c>
      <c r="J67" s="9">
        <f t="shared" si="44"/>
        <v>0.11624219500107484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0.38276386011472729</v>
      </c>
      <c r="P67" s="9">
        <f t="shared" si="47"/>
        <v>4.4493311266820261E-2</v>
      </c>
      <c r="Q67" s="12">
        <f t="shared" si="48"/>
        <v>8.4537291406958492E-3</v>
      </c>
      <c r="R67" s="9">
        <f t="shared" si="49"/>
        <v>1.8955666666666669E-2</v>
      </c>
      <c r="S67" s="13">
        <f t="shared" si="50"/>
        <v>0.44597371801022639</v>
      </c>
      <c r="T67" s="2">
        <f t="shared" si="51"/>
        <v>0.01</v>
      </c>
      <c r="U67" s="14">
        <f t="shared" si="52"/>
        <v>4.4597371801022639E-3</v>
      </c>
      <c r="V67" s="13"/>
      <c r="W67" s="2"/>
      <c r="X67" s="14"/>
      <c r="Y67" s="2">
        <v>0.04</v>
      </c>
      <c r="Z67" s="2">
        <v>0.21</v>
      </c>
      <c r="AA67" s="2">
        <f t="shared" si="53"/>
        <v>8.3999999999999995E-3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1.4999999999999999E-2</v>
      </c>
      <c r="AO67" s="2">
        <v>0.78</v>
      </c>
      <c r="AP67" s="2">
        <f t="shared" si="54"/>
        <v>1.17E-2</v>
      </c>
      <c r="AQ67" s="1">
        <f t="shared" si="55"/>
        <v>2.4559737180102265E-2</v>
      </c>
      <c r="AR67" s="9">
        <f t="shared" si="56"/>
        <v>9.9766666666666666</v>
      </c>
      <c r="AS67" s="1">
        <f t="shared" si="57"/>
        <v>0.19</v>
      </c>
      <c r="AT67" s="1">
        <f t="shared" si="58"/>
        <v>9188.3333333333339</v>
      </c>
      <c r="AU67" s="1">
        <f t="shared" si="59"/>
        <v>2865987.7044363283</v>
      </c>
    </row>
    <row r="68" spans="1:48" x14ac:dyDescent="0.15">
      <c r="C68" s="7">
        <v>10</v>
      </c>
      <c r="D68" s="7">
        <f t="shared" si="60"/>
        <v>11.7405725742274</v>
      </c>
      <c r="E68" s="10">
        <f t="shared" si="61"/>
        <v>15.359275509599801</v>
      </c>
      <c r="F68" s="7" t="s">
        <v>83</v>
      </c>
      <c r="G68" s="1">
        <v>11</v>
      </c>
      <c r="H68" s="9">
        <f t="shared" si="42"/>
        <v>11.7405725742274</v>
      </c>
      <c r="I68" s="9">
        <f t="shared" si="43"/>
        <v>284.89057257422735</v>
      </c>
      <c r="J68" s="9">
        <f t="shared" si="44"/>
        <v>7.5716662966761425E-2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0.3213570214055117</v>
      </c>
      <c r="O68" s="9">
        <f t="shared" si="62"/>
        <v>0.116680194109062</v>
      </c>
      <c r="P68" s="9">
        <f t="shared" si="47"/>
        <v>8.8346349322521497E-3</v>
      </c>
      <c r="Q68" s="12">
        <f t="shared" si="48"/>
        <v>1.6785806371279084E-3</v>
      </c>
      <c r="R68" s="9">
        <f t="shared" si="49"/>
        <v>1.8955666666666669E-2</v>
      </c>
      <c r="S68" s="13">
        <f t="shared" si="50"/>
        <v>8.8552972926015522E-2</v>
      </c>
      <c r="T68" s="2">
        <f t="shared" si="51"/>
        <v>0.01</v>
      </c>
      <c r="U68" s="14">
        <f t="shared" si="52"/>
        <v>8.8552972926015522E-4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1.2885529729260155E-2</v>
      </c>
      <c r="AR68" s="9">
        <f t="shared" si="56"/>
        <v>9.9766666666666666</v>
      </c>
      <c r="AS68" s="1">
        <f t="shared" si="57"/>
        <v>0.19</v>
      </c>
      <c r="AT68" s="1">
        <f t="shared" si="58"/>
        <v>9188.3333333333339</v>
      </c>
      <c r="AU68" s="1">
        <f t="shared" si="59"/>
        <v>1503671.2118860956</v>
      </c>
    </row>
    <row r="69" spans="1:48" x14ac:dyDescent="0.15">
      <c r="C69" s="7">
        <v>11</v>
      </c>
      <c r="D69" s="7">
        <f t="shared" si="60"/>
        <v>7.1288888885003798</v>
      </c>
      <c r="E69" s="10">
        <f t="shared" si="61"/>
        <v>11.7405725742274</v>
      </c>
      <c r="F69" s="7" t="s">
        <v>85</v>
      </c>
      <c r="G69" s="1">
        <v>12</v>
      </c>
      <c r="H69" s="9">
        <f t="shared" si="42"/>
        <v>7.1288888885003798</v>
      </c>
      <c r="I69" s="9">
        <f t="shared" si="43"/>
        <v>280.27888888850038</v>
      </c>
      <c r="J69" s="9">
        <f t="shared" si="44"/>
        <v>4.3148519676971461E-2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0.20761222584347652</v>
      </c>
      <c r="P69" s="9">
        <f t="shared" si="47"/>
        <v>8.9581602119870891E-3</v>
      </c>
      <c r="Q69" s="12">
        <f t="shared" si="48"/>
        <v>1.7020504402775469E-3</v>
      </c>
      <c r="R69" s="9">
        <f t="shared" si="49"/>
        <v>1.8955666666666669E-2</v>
      </c>
      <c r="S69" s="13">
        <f t="shared" si="50"/>
        <v>8.9791114720886286E-2</v>
      </c>
      <c r="T69" s="2">
        <f t="shared" si="51"/>
        <v>0.01</v>
      </c>
      <c r="U69" s="14">
        <f t="shared" si="52"/>
        <v>8.9791114720886287E-4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1.2897911147208863E-2</v>
      </c>
      <c r="AR69" s="9">
        <f t="shared" si="56"/>
        <v>9.9766666666666666</v>
      </c>
      <c r="AS69" s="1">
        <f t="shared" si="57"/>
        <v>0.19</v>
      </c>
      <c r="AT69" s="1">
        <f t="shared" si="58"/>
        <v>9188.3333333333339</v>
      </c>
      <c r="AU69" s="1">
        <f t="shared" si="59"/>
        <v>1505116.0559959598</v>
      </c>
      <c r="AV69" s="1">
        <f>SUM(AU58:AU69)</f>
        <v>24401964.067298193</v>
      </c>
    </row>
    <row r="70" spans="1:48" x14ac:dyDescent="0.15">
      <c r="C70" s="7">
        <v>12</v>
      </c>
      <c r="D70" s="7">
        <f t="shared" si="60"/>
        <v>2.6196041982802001</v>
      </c>
      <c r="E70" s="10">
        <f t="shared" si="61"/>
        <v>7.1288888885003798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1.96120200870968</v>
      </c>
      <c r="E73" s="7"/>
      <c r="F73" s="7"/>
      <c r="G73" s="1">
        <v>1</v>
      </c>
      <c r="H73" s="9">
        <f t="shared" ref="H73:H84" si="63">E74</f>
        <v>1.96120200870968</v>
      </c>
      <c r="I73" s="9">
        <f t="shared" ref="I73:I84" si="64">H73+273.15</f>
        <v>275.11120200870965</v>
      </c>
      <c r="J73" s="9">
        <f t="shared" ref="J73:J84" si="65">EXP(($C$15*(I73-$C$13))/($C$16*I73*$C$13))</f>
        <v>2.2468152492207984E-2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2.4602626978967746E-3</v>
      </c>
      <c r="Q73" s="12">
        <f t="shared" ref="Q73:Q84" si="69">P73*$B$75</f>
        <v>4.4284728562141943E-4</v>
      </c>
      <c r="R73" s="9">
        <f t="shared" ref="R73:R84" si="70">L73*$B$75</f>
        <v>1.9710000000000002E-2</v>
      </c>
      <c r="S73" s="13">
        <f t="shared" ref="S73:S84" si="71">Q73/R73</f>
        <v>2.2468152492207984E-2</v>
      </c>
      <c r="T73" s="2">
        <f t="shared" ref="T73:T84" si="72">$B$74/100</f>
        <v>0.01</v>
      </c>
      <c r="U73" s="14">
        <f t="shared" ref="U73:U84" si="73">S73*T73</f>
        <v>2.2468152492207986E-4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1.2824681524922081E-2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2030</v>
      </c>
      <c r="AU73" s="1">
        <f t="shared" ref="AU73:AU84" si="80">AT73*10000*AS73*0.67*AR73*AQ73</f>
        <v>343798.56053173699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-0.67841098437606695</v>
      </c>
      <c r="E74" s="10">
        <f t="shared" ref="E74:E85" si="82">D73</f>
        <v>1.96120200870968</v>
      </c>
      <c r="F74" s="7" t="s">
        <v>83</v>
      </c>
      <c r="G74" s="1">
        <v>2</v>
      </c>
      <c r="H74" s="9">
        <f t="shared" si="63"/>
        <v>-0.67841098437606695</v>
      </c>
      <c r="I74" s="9">
        <f t="shared" si="64"/>
        <v>272.47158901562392</v>
      </c>
      <c r="J74" s="9">
        <f t="shared" si="65"/>
        <v>1.5946369759388634E-2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0.21653973730210324</v>
      </c>
      <c r="P74" s="9">
        <f t="shared" si="68"/>
        <v>3.4530227186202181E-3</v>
      </c>
      <c r="Q74" s="12">
        <f t="shared" si="69"/>
        <v>6.2154408935163918E-4</v>
      </c>
      <c r="R74" s="9">
        <f t="shared" si="70"/>
        <v>1.9710000000000002E-2</v>
      </c>
      <c r="S74" s="13">
        <f t="shared" si="71"/>
        <v>3.1534454051326183E-2</v>
      </c>
      <c r="T74" s="2">
        <f t="shared" si="72"/>
        <v>0.01</v>
      </c>
      <c r="U74" s="14">
        <f t="shared" si="73"/>
        <v>3.1534454051326182E-4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1.2915344540513261E-2</v>
      </c>
      <c r="AR74" s="9">
        <f t="shared" si="77"/>
        <v>10.950000000000001</v>
      </c>
      <c r="AS74" s="1">
        <f t="shared" si="78"/>
        <v>0.18</v>
      </c>
      <c r="AT74" s="1">
        <f t="shared" si="79"/>
        <v>2030</v>
      </c>
      <c r="AU74" s="1">
        <f t="shared" si="80"/>
        <v>346229.01575927169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3.3858363812729499</v>
      </c>
      <c r="E75" s="10">
        <f t="shared" si="82"/>
        <v>-0.67841098437606695</v>
      </c>
      <c r="F75" s="7" t="s">
        <v>83</v>
      </c>
      <c r="G75" s="1">
        <v>3</v>
      </c>
      <c r="H75" s="9">
        <f t="shared" si="63"/>
        <v>3.3858363812729499</v>
      </c>
      <c r="I75" s="9">
        <f t="shared" si="64"/>
        <v>276.53583638127293</v>
      </c>
      <c r="J75" s="9">
        <f t="shared" si="65"/>
        <v>2.6962025995909356E-2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0.32258671458348304</v>
      </c>
      <c r="P75" s="9">
        <f t="shared" si="68"/>
        <v>8.6975913845348616E-3</v>
      </c>
      <c r="Q75" s="12">
        <f t="shared" si="69"/>
        <v>1.5655664492162751E-3</v>
      </c>
      <c r="R75" s="9">
        <f t="shared" si="70"/>
        <v>1.9710000000000002E-2</v>
      </c>
      <c r="S75" s="13">
        <f t="shared" si="71"/>
        <v>7.9430058306254436E-2</v>
      </c>
      <c r="T75" s="2">
        <f t="shared" si="72"/>
        <v>0.01</v>
      </c>
      <c r="U75" s="14">
        <f t="shared" si="73"/>
        <v>7.9430058306254438E-4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1.3394300583062544E-2</v>
      </c>
      <c r="AR75" s="9">
        <f t="shared" si="77"/>
        <v>10.950000000000001</v>
      </c>
      <c r="AS75" s="1">
        <f t="shared" si="78"/>
        <v>0.18</v>
      </c>
      <c r="AT75" s="1">
        <f t="shared" si="79"/>
        <v>2030</v>
      </c>
      <c r="AU75" s="1">
        <f t="shared" si="80"/>
        <v>359068.6638757906</v>
      </c>
    </row>
    <row r="76" spans="1:48" x14ac:dyDescent="0.15">
      <c r="C76" s="7">
        <v>3</v>
      </c>
      <c r="D76" s="7">
        <f t="shared" si="81"/>
        <v>7.0257916507798202</v>
      </c>
      <c r="E76" s="10">
        <f t="shared" si="82"/>
        <v>3.3858363812729499</v>
      </c>
      <c r="F76" s="7" t="s">
        <v>83</v>
      </c>
      <c r="G76" s="1">
        <v>4</v>
      </c>
      <c r="H76" s="9">
        <f t="shared" si="63"/>
        <v>7.0257916507798202</v>
      </c>
      <c r="I76" s="9">
        <f t="shared" si="64"/>
        <v>280.17579165077979</v>
      </c>
      <c r="J76" s="9">
        <f t="shared" si="65"/>
        <v>4.2600451222231689E-2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0.42338912319894817</v>
      </c>
      <c r="P76" s="9">
        <f t="shared" si="68"/>
        <v>1.8036567690860233E-2</v>
      </c>
      <c r="Q76" s="12">
        <f t="shared" si="69"/>
        <v>3.2465821843548417E-3</v>
      </c>
      <c r="R76" s="9">
        <f t="shared" si="70"/>
        <v>1.9710000000000002E-2</v>
      </c>
      <c r="S76" s="13">
        <f t="shared" si="71"/>
        <v>0.16471751315854091</v>
      </c>
      <c r="T76" s="2">
        <f t="shared" si="72"/>
        <v>0.01</v>
      </c>
      <c r="U76" s="14">
        <f t="shared" si="73"/>
        <v>1.6471751315854091E-3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1.424717513158541E-2</v>
      </c>
      <c r="AR76" s="9">
        <f t="shared" si="77"/>
        <v>10.950000000000001</v>
      </c>
      <c r="AS76" s="1">
        <f t="shared" si="78"/>
        <v>0.18</v>
      </c>
      <c r="AT76" s="1">
        <f t="shared" si="79"/>
        <v>2030</v>
      </c>
      <c r="AU76" s="1">
        <f t="shared" si="80"/>
        <v>381932.15888941026</v>
      </c>
    </row>
    <row r="77" spans="1:48" x14ac:dyDescent="0.15">
      <c r="C77" s="7">
        <v>4</v>
      </c>
      <c r="D77" s="7">
        <f t="shared" si="81"/>
        <v>10.069218482820199</v>
      </c>
      <c r="E77" s="10">
        <f t="shared" si="82"/>
        <v>7.0257916507798202</v>
      </c>
      <c r="F77" s="7" t="s">
        <v>83</v>
      </c>
      <c r="G77" s="1">
        <v>5</v>
      </c>
      <c r="H77" s="9">
        <f t="shared" si="63"/>
        <v>10.069218482820199</v>
      </c>
      <c r="I77" s="9">
        <f t="shared" si="64"/>
        <v>283.21921848282017</v>
      </c>
      <c r="J77" s="9">
        <f t="shared" si="65"/>
        <v>6.1886909980742012E-2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0.38508492773268349</v>
      </c>
      <c r="O77" s="9">
        <f t="shared" si="83"/>
        <v>0.12976762777540446</v>
      </c>
      <c r="P77" s="9">
        <f t="shared" si="68"/>
        <v>8.0309174985508918E-3</v>
      </c>
      <c r="Q77" s="12">
        <f t="shared" si="69"/>
        <v>1.4455651497391605E-3</v>
      </c>
      <c r="R77" s="9">
        <f t="shared" si="70"/>
        <v>1.9710000000000002E-2</v>
      </c>
      <c r="S77" s="13">
        <f t="shared" si="71"/>
        <v>7.3341712315533256E-2</v>
      </c>
      <c r="T77" s="2">
        <f t="shared" si="72"/>
        <v>0.01</v>
      </c>
      <c r="U77" s="14">
        <f t="shared" si="73"/>
        <v>7.334171231553326E-4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1.3333417123155333E-2</v>
      </c>
      <c r="AR77" s="9">
        <f t="shared" si="77"/>
        <v>10.950000000000001</v>
      </c>
      <c r="AS77" s="1">
        <f t="shared" si="78"/>
        <v>0.18</v>
      </c>
      <c r="AT77" s="1">
        <f t="shared" si="79"/>
        <v>2030</v>
      </c>
      <c r="AU77" s="1">
        <f t="shared" si="80"/>
        <v>357436.52620160242</v>
      </c>
    </row>
    <row r="78" spans="1:48" x14ac:dyDescent="0.15">
      <c r="C78" s="7">
        <v>5</v>
      </c>
      <c r="D78" s="7">
        <f t="shared" si="81"/>
        <v>11.32438824456</v>
      </c>
      <c r="E78" s="10">
        <f t="shared" si="82"/>
        <v>10.069218482820199</v>
      </c>
      <c r="F78" s="7" t="s">
        <v>85</v>
      </c>
      <c r="G78" s="1">
        <v>6</v>
      </c>
      <c r="H78" s="9">
        <f t="shared" si="63"/>
        <v>11.32438824456</v>
      </c>
      <c r="I78" s="9">
        <f t="shared" si="64"/>
        <v>284.47438824455998</v>
      </c>
      <c r="J78" s="9">
        <f t="shared" si="65"/>
        <v>7.2023832877526534E-2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0.23123671027685358</v>
      </c>
      <c r="P78" s="9">
        <f t="shared" si="68"/>
        <v>1.6654554176129124E-2</v>
      </c>
      <c r="Q78" s="12">
        <f t="shared" si="69"/>
        <v>2.9978197517032423E-3</v>
      </c>
      <c r="R78" s="9">
        <f t="shared" si="70"/>
        <v>1.9710000000000002E-2</v>
      </c>
      <c r="S78" s="13">
        <f t="shared" si="71"/>
        <v>0.15209638517012897</v>
      </c>
      <c r="T78" s="2">
        <f t="shared" si="72"/>
        <v>0.01</v>
      </c>
      <c r="U78" s="14">
        <f t="shared" si="73"/>
        <v>1.5209638517012897E-3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1.412096385170129E-2</v>
      </c>
      <c r="AR78" s="9">
        <f t="shared" si="77"/>
        <v>10.950000000000001</v>
      </c>
      <c r="AS78" s="1">
        <f t="shared" si="78"/>
        <v>0.18</v>
      </c>
      <c r="AT78" s="1">
        <f t="shared" si="79"/>
        <v>2030</v>
      </c>
      <c r="AU78" s="1">
        <f t="shared" si="80"/>
        <v>378548.74104291585</v>
      </c>
    </row>
    <row r="79" spans="1:48" x14ac:dyDescent="0.15">
      <c r="C79" s="7">
        <v>6</v>
      </c>
      <c r="D79" s="7">
        <f t="shared" si="81"/>
        <v>21.1836871924632</v>
      </c>
      <c r="E79" s="10">
        <f t="shared" si="82"/>
        <v>11.32438824456</v>
      </c>
      <c r="F79" s="7" t="s">
        <v>83</v>
      </c>
      <c r="G79" s="1">
        <v>7</v>
      </c>
      <c r="H79" s="9">
        <f t="shared" si="63"/>
        <v>21.1836871924632</v>
      </c>
      <c r="I79" s="9">
        <f t="shared" si="64"/>
        <v>294.33368719246317</v>
      </c>
      <c r="J79" s="9">
        <f t="shared" si="65"/>
        <v>0.22667317304698692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0.32408215610072449</v>
      </c>
      <c r="P79" s="9">
        <f t="shared" si="68"/>
        <v>7.3460730651260145E-2</v>
      </c>
      <c r="Q79" s="12">
        <f t="shared" si="69"/>
        <v>1.3222931517226826E-2</v>
      </c>
      <c r="R79" s="9">
        <f t="shared" si="70"/>
        <v>1.9710000000000002E-2</v>
      </c>
      <c r="S79" s="13">
        <f t="shared" si="71"/>
        <v>0.67087425252292365</v>
      </c>
      <c r="T79" s="2">
        <f t="shared" si="72"/>
        <v>0.01</v>
      </c>
      <c r="U79" s="14">
        <f t="shared" si="73"/>
        <v>6.708742525229237E-3</v>
      </c>
      <c r="V79" s="13"/>
      <c r="W79" s="2"/>
      <c r="X79" s="14"/>
      <c r="Y79" s="2">
        <v>0.04</v>
      </c>
      <c r="Z79" s="2">
        <v>0.27</v>
      </c>
      <c r="AA79" s="2">
        <f t="shared" si="74"/>
        <v>1.0800000000000001E-2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1.4999999999999999E-2</v>
      </c>
      <c r="AO79" s="2">
        <v>0.72</v>
      </c>
      <c r="AP79" s="2">
        <f t="shared" si="75"/>
        <v>1.0799999999999999E-2</v>
      </c>
      <c r="AQ79" s="1">
        <f t="shared" si="76"/>
        <v>2.830874252522924E-2</v>
      </c>
      <c r="AR79" s="9">
        <f t="shared" si="77"/>
        <v>10.950000000000001</v>
      </c>
      <c r="AS79" s="1">
        <f t="shared" si="78"/>
        <v>0.18</v>
      </c>
      <c r="AT79" s="1">
        <f t="shared" si="79"/>
        <v>2030</v>
      </c>
      <c r="AU79" s="1">
        <f t="shared" si="80"/>
        <v>758888.62516580219</v>
      </c>
    </row>
    <row r="80" spans="1:48" x14ac:dyDescent="0.15">
      <c r="C80" s="7">
        <v>7</v>
      </c>
      <c r="D80" s="7">
        <f t="shared" si="81"/>
        <v>20.508178802312202</v>
      </c>
      <c r="E80" s="10">
        <f t="shared" si="82"/>
        <v>21.1836871924632</v>
      </c>
      <c r="F80" s="7" t="s">
        <v>83</v>
      </c>
      <c r="G80" s="1">
        <v>8</v>
      </c>
      <c r="H80" s="9">
        <f t="shared" si="63"/>
        <v>20.508178802312202</v>
      </c>
      <c r="I80" s="9">
        <f t="shared" si="64"/>
        <v>293.65817880231219</v>
      </c>
      <c r="J80" s="9">
        <f t="shared" si="65"/>
        <v>0.21006410712154966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0.36012142544946435</v>
      </c>
      <c r="P80" s="9">
        <f t="shared" si="68"/>
        <v>7.5648585692381434E-2</v>
      </c>
      <c r="Q80" s="12">
        <f t="shared" si="69"/>
        <v>1.3616745424628658E-2</v>
      </c>
      <c r="R80" s="9">
        <f t="shared" si="70"/>
        <v>1.9710000000000002E-2</v>
      </c>
      <c r="S80" s="13">
        <f t="shared" si="71"/>
        <v>0.6908546638573646</v>
      </c>
      <c r="T80" s="2">
        <f t="shared" si="72"/>
        <v>0.01</v>
      </c>
      <c r="U80" s="14">
        <f t="shared" si="73"/>
        <v>6.908546638573646E-3</v>
      </c>
      <c r="V80" s="13"/>
      <c r="W80" s="2"/>
      <c r="X80" s="14"/>
      <c r="Y80" s="2">
        <v>0.04</v>
      </c>
      <c r="Z80" s="2">
        <v>0.27</v>
      </c>
      <c r="AA80" s="2">
        <f t="shared" si="74"/>
        <v>1.0800000000000001E-2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1.4999999999999999E-2</v>
      </c>
      <c r="AO80" s="2">
        <v>0.72</v>
      </c>
      <c r="AP80" s="2">
        <f t="shared" si="75"/>
        <v>1.0799999999999999E-2</v>
      </c>
      <c r="AQ80" s="1">
        <f t="shared" si="76"/>
        <v>2.8508546638573648E-2</v>
      </c>
      <c r="AR80" s="9">
        <f t="shared" si="77"/>
        <v>10.950000000000001</v>
      </c>
      <c r="AS80" s="1">
        <f t="shared" si="78"/>
        <v>0.18</v>
      </c>
      <c r="AT80" s="1">
        <f t="shared" si="79"/>
        <v>2030</v>
      </c>
      <c r="AU80" s="1">
        <f t="shared" si="80"/>
        <v>764244.88812037453</v>
      </c>
    </row>
    <row r="81" spans="1:48" x14ac:dyDescent="0.15">
      <c r="C81" s="7">
        <v>8</v>
      </c>
      <c r="D81" s="7">
        <f t="shared" si="81"/>
        <v>20.5728736348449</v>
      </c>
      <c r="E81" s="10">
        <f t="shared" si="82"/>
        <v>20.508178802312202</v>
      </c>
      <c r="F81" s="7" t="s">
        <v>83</v>
      </c>
      <c r="G81" s="1">
        <v>9</v>
      </c>
      <c r="H81" s="9">
        <f t="shared" si="63"/>
        <v>20.5728736348449</v>
      </c>
      <c r="I81" s="9">
        <f t="shared" si="64"/>
        <v>293.72287363484486</v>
      </c>
      <c r="J81" s="9">
        <f t="shared" si="65"/>
        <v>0.21160383561671087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0.39397283975708297</v>
      </c>
      <c r="P81" s="9">
        <f t="shared" si="68"/>
        <v>8.3366164021406564E-2</v>
      </c>
      <c r="Q81" s="12">
        <f t="shared" si="69"/>
        <v>1.5005909523853181E-2</v>
      </c>
      <c r="R81" s="9">
        <f t="shared" si="70"/>
        <v>1.9710000000000002E-2</v>
      </c>
      <c r="S81" s="13">
        <f t="shared" si="71"/>
        <v>0.76133483124572199</v>
      </c>
      <c r="T81" s="2">
        <f t="shared" si="72"/>
        <v>0.01</v>
      </c>
      <c r="U81" s="14">
        <f t="shared" si="73"/>
        <v>7.6133483124572196E-3</v>
      </c>
      <c r="V81" s="13"/>
      <c r="W81" s="2"/>
      <c r="X81" s="14"/>
      <c r="Y81" s="2">
        <v>0.04</v>
      </c>
      <c r="Z81" s="2">
        <v>0.27</v>
      </c>
      <c r="AA81" s="2">
        <f t="shared" si="74"/>
        <v>1.0800000000000001E-2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1.4999999999999999E-2</v>
      </c>
      <c r="AO81" s="2">
        <v>0.72</v>
      </c>
      <c r="AP81" s="2">
        <f t="shared" si="75"/>
        <v>1.0799999999999999E-2</v>
      </c>
      <c r="AQ81" s="1">
        <f t="shared" si="76"/>
        <v>2.921334831245722E-2</v>
      </c>
      <c r="AR81" s="9">
        <f t="shared" si="77"/>
        <v>10.950000000000001</v>
      </c>
      <c r="AS81" s="1">
        <f t="shared" si="78"/>
        <v>0.18</v>
      </c>
      <c r="AT81" s="1">
        <f t="shared" si="79"/>
        <v>2030</v>
      </c>
      <c r="AU81" s="1">
        <f t="shared" si="80"/>
        <v>783138.90903392725</v>
      </c>
    </row>
    <row r="82" spans="1:48" x14ac:dyDescent="0.15">
      <c r="C82" s="7">
        <v>9</v>
      </c>
      <c r="D82" s="7">
        <f t="shared" si="81"/>
        <v>15.359275509599801</v>
      </c>
      <c r="E82" s="10">
        <f t="shared" si="82"/>
        <v>20.5728736348449</v>
      </c>
      <c r="F82" s="7" t="s">
        <v>83</v>
      </c>
      <c r="G82" s="1">
        <v>10</v>
      </c>
      <c r="H82" s="9">
        <f t="shared" si="63"/>
        <v>15.359275509599801</v>
      </c>
      <c r="I82" s="9">
        <f t="shared" si="64"/>
        <v>288.50927550959977</v>
      </c>
      <c r="J82" s="9">
        <f t="shared" si="65"/>
        <v>0.11624219500107484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0.42010667573567645</v>
      </c>
      <c r="P82" s="9">
        <f t="shared" si="68"/>
        <v>4.8834122122119815E-2</v>
      </c>
      <c r="Q82" s="12">
        <f t="shared" si="69"/>
        <v>8.7901419819815668E-3</v>
      </c>
      <c r="R82" s="9">
        <f t="shared" si="70"/>
        <v>1.9710000000000002E-2</v>
      </c>
      <c r="S82" s="13">
        <f t="shared" si="71"/>
        <v>0.44597371801022656</v>
      </c>
      <c r="T82" s="2">
        <f t="shared" si="72"/>
        <v>0.01</v>
      </c>
      <c r="U82" s="14">
        <f t="shared" si="73"/>
        <v>4.4597371801022656E-3</v>
      </c>
      <c r="V82" s="13"/>
      <c r="W82" s="2"/>
      <c r="X82" s="14"/>
      <c r="Y82" s="2">
        <v>0.04</v>
      </c>
      <c r="Z82" s="2">
        <v>0.27</v>
      </c>
      <c r="AA82" s="2">
        <f t="shared" si="74"/>
        <v>1.0800000000000001E-2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1.4999999999999999E-2</v>
      </c>
      <c r="AO82" s="2">
        <v>0.72</v>
      </c>
      <c r="AP82" s="2">
        <f t="shared" si="75"/>
        <v>1.0799999999999999E-2</v>
      </c>
      <c r="AQ82" s="1">
        <f t="shared" si="76"/>
        <v>2.6059737180102266E-2</v>
      </c>
      <c r="AR82" s="9">
        <f t="shared" si="77"/>
        <v>10.950000000000001</v>
      </c>
      <c r="AS82" s="1">
        <f t="shared" si="78"/>
        <v>0.18</v>
      </c>
      <c r="AT82" s="1">
        <f t="shared" si="79"/>
        <v>2030</v>
      </c>
      <c r="AU82" s="1">
        <f t="shared" si="80"/>
        <v>698598.25469693134</v>
      </c>
    </row>
    <row r="83" spans="1:48" x14ac:dyDescent="0.15">
      <c r="C83" s="7">
        <v>10</v>
      </c>
      <c r="D83" s="7">
        <f t="shared" si="81"/>
        <v>11.7405725742274</v>
      </c>
      <c r="E83" s="10">
        <f t="shared" si="82"/>
        <v>15.359275509599801</v>
      </c>
      <c r="F83" s="7" t="s">
        <v>83</v>
      </c>
      <c r="G83" s="1">
        <v>11</v>
      </c>
      <c r="H83" s="9">
        <f t="shared" si="63"/>
        <v>11.7405725742274</v>
      </c>
      <c r="I83" s="9">
        <f t="shared" si="64"/>
        <v>284.89057257422735</v>
      </c>
      <c r="J83" s="9">
        <f t="shared" si="65"/>
        <v>7.5716662966761425E-2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0.35270892593287884</v>
      </c>
      <c r="O83" s="9">
        <f t="shared" si="83"/>
        <v>0.12806362768067781</v>
      </c>
      <c r="P83" s="9">
        <f t="shared" si="68"/>
        <v>9.696550535398701E-3</v>
      </c>
      <c r="Q83" s="12">
        <f t="shared" si="69"/>
        <v>1.7453790963717661E-3</v>
      </c>
      <c r="R83" s="9">
        <f t="shared" si="70"/>
        <v>1.9710000000000002E-2</v>
      </c>
      <c r="S83" s="13">
        <f t="shared" si="71"/>
        <v>8.8552972926015522E-2</v>
      </c>
      <c r="T83" s="2">
        <f t="shared" si="72"/>
        <v>0.01</v>
      </c>
      <c r="U83" s="14">
        <f t="shared" si="73"/>
        <v>8.8552972926015522E-4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1.3485529729260155E-2</v>
      </c>
      <c r="AR83" s="9">
        <f t="shared" si="77"/>
        <v>10.950000000000001</v>
      </c>
      <c r="AS83" s="1">
        <f t="shared" si="78"/>
        <v>0.18</v>
      </c>
      <c r="AT83" s="1">
        <f t="shared" si="79"/>
        <v>2030</v>
      </c>
      <c r="AU83" s="1">
        <f t="shared" si="80"/>
        <v>361514.29568975244</v>
      </c>
    </row>
    <row r="84" spans="1:48" x14ac:dyDescent="0.15">
      <c r="C84" s="7">
        <v>11</v>
      </c>
      <c r="D84" s="7">
        <f t="shared" si="81"/>
        <v>7.1288888885003798</v>
      </c>
      <c r="E84" s="10">
        <f t="shared" si="82"/>
        <v>11.7405725742274</v>
      </c>
      <c r="F84" s="7" t="s">
        <v>85</v>
      </c>
      <c r="G84" s="1">
        <v>12</v>
      </c>
      <c r="H84" s="9">
        <f t="shared" si="63"/>
        <v>7.1288888885003798</v>
      </c>
      <c r="I84" s="9">
        <f t="shared" si="64"/>
        <v>280.27888888850038</v>
      </c>
      <c r="J84" s="9">
        <f t="shared" si="65"/>
        <v>4.3148519676971461E-2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0.22786707714527912</v>
      </c>
      <c r="P84" s="9">
        <f t="shared" si="68"/>
        <v>9.8321270619370505E-3</v>
      </c>
      <c r="Q84" s="12">
        <f t="shared" si="69"/>
        <v>1.769782871148669E-3</v>
      </c>
      <c r="R84" s="9">
        <f t="shared" si="70"/>
        <v>1.9710000000000002E-2</v>
      </c>
      <c r="S84" s="13">
        <f t="shared" si="71"/>
        <v>8.9791114720886286E-2</v>
      </c>
      <c r="T84" s="2">
        <f t="shared" si="72"/>
        <v>0.01</v>
      </c>
      <c r="U84" s="14">
        <f t="shared" si="73"/>
        <v>8.9791114720886287E-4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1.3497911147208863E-2</v>
      </c>
      <c r="AR84" s="9">
        <f t="shared" si="77"/>
        <v>10.950000000000001</v>
      </c>
      <c r="AS84" s="1">
        <f t="shared" si="78"/>
        <v>0.18</v>
      </c>
      <c r="AT84" s="1">
        <f t="shared" si="79"/>
        <v>2030</v>
      </c>
      <c r="AU84" s="1">
        <f t="shared" si="80"/>
        <v>361846.2114304931</v>
      </c>
      <c r="AV84" s="1">
        <f>SUM(AU73:AU84)</f>
        <v>5895244.8504380081</v>
      </c>
    </row>
    <row r="85" spans="1:48" x14ac:dyDescent="0.15">
      <c r="C85" s="7">
        <v>12</v>
      </c>
      <c r="D85" s="7">
        <f t="shared" si="81"/>
        <v>2.6196041982802001</v>
      </c>
      <c r="E85" s="10">
        <f t="shared" si="82"/>
        <v>7.1288888885003798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1.96120200870968</v>
      </c>
      <c r="E89" s="7"/>
      <c r="F89" s="7"/>
      <c r="G89" s="1">
        <v>1</v>
      </c>
      <c r="H89" s="9">
        <f t="shared" ref="H89:H100" si="84">E90</f>
        <v>1.96120200870968</v>
      </c>
      <c r="I89" s="9">
        <f t="shared" ref="I89:I100" si="85">H89+273.15</f>
        <v>275.11120200870965</v>
      </c>
      <c r="J89" s="9">
        <f t="shared" ref="J89:J100" si="86">EXP(($C$15*(I89-$C$13))/($C$16*I89*$C$13))</f>
        <v>2.2468152492207984E-2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0.11919972771309871</v>
      </c>
      <c r="Q89" s="12">
        <f t="shared" ref="Q89:Q100" si="90">P89*$B$91</f>
        <v>5.3639877470894423E-2</v>
      </c>
      <c r="R89" s="9">
        <f t="shared" ref="R89:R100" si="91">L89*$B$91</f>
        <v>2.3873737500000001</v>
      </c>
      <c r="S89" s="13">
        <f t="shared" ref="S89:S100" si="92">Q89/R89</f>
        <v>2.2468152492207984E-2</v>
      </c>
      <c r="T89" s="2">
        <f t="shared" ref="T89:T100" si="93">$B$90/100</f>
        <v>0.51</v>
      </c>
      <c r="U89" s="14">
        <f t="shared" ref="U89:U100" si="94">S89*T89</f>
        <v>1.1458757771026073E-2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3.3791815467964358E-2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20011.666666666668</v>
      </c>
      <c r="AN89" s="1">
        <f t="shared" ref="AN89:AN100" si="99">AM89*10000*AK89*AJ89</f>
        <v>70344882.673147157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-0.67841098437606695</v>
      </c>
      <c r="E90" s="10">
        <f t="shared" ref="E90:E101" si="101">D89</f>
        <v>1.96120200870968</v>
      </c>
      <c r="F90" s="7" t="s">
        <v>83</v>
      </c>
      <c r="G90" s="1">
        <v>2</v>
      </c>
      <c r="H90" s="9">
        <f t="shared" si="84"/>
        <v>-0.67841098437606695</v>
      </c>
      <c r="I90" s="9">
        <f t="shared" si="85"/>
        <v>272.47158901562392</v>
      </c>
      <c r="J90" s="9">
        <f t="shared" si="86"/>
        <v>1.5946369759388634E-2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10.491350272286901</v>
      </c>
      <c r="P90" s="9">
        <f t="shared" si="89"/>
        <v>0.16729895071714954</v>
      </c>
      <c r="Q90" s="12">
        <f t="shared" si="90"/>
        <v>7.5284527822717287E-2</v>
      </c>
      <c r="R90" s="9">
        <f t="shared" si="91"/>
        <v>2.3873737500000001</v>
      </c>
      <c r="S90" s="13">
        <f t="shared" si="92"/>
        <v>3.1534454051326183E-2</v>
      </c>
      <c r="T90" s="2">
        <f t="shared" si="93"/>
        <v>0.51</v>
      </c>
      <c r="U90" s="14">
        <f t="shared" si="94"/>
        <v>1.6082571566176353E-2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3.518589532720217E-2</v>
      </c>
      <c r="AK90" s="9">
        <f t="shared" si="96"/>
        <v>10.4025</v>
      </c>
      <c r="AL90" s="1">
        <f t="shared" si="97"/>
        <v>0.45</v>
      </c>
      <c r="AM90" s="17">
        <f t="shared" si="98"/>
        <v>20011.666666666668</v>
      </c>
      <c r="AN90" s="1">
        <f t="shared" si="99"/>
        <v>73246957.710460603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3.3858363812729499</v>
      </c>
      <c r="E91" s="10">
        <f t="shared" si="101"/>
        <v>-0.67841098437606695</v>
      </c>
      <c r="F91" s="7" t="s">
        <v>83</v>
      </c>
      <c r="G91" s="1">
        <v>3</v>
      </c>
      <c r="H91" s="9">
        <f t="shared" si="84"/>
        <v>3.3858363812729499</v>
      </c>
      <c r="I91" s="9">
        <f t="shared" si="85"/>
        <v>276.53583638127293</v>
      </c>
      <c r="J91" s="9">
        <f t="shared" si="86"/>
        <v>2.6962025995909356E-2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15.629326321569751</v>
      </c>
      <c r="P91" s="9">
        <f t="shared" si="89"/>
        <v>0.42139830258071398</v>
      </c>
      <c r="Q91" s="12">
        <f t="shared" si="90"/>
        <v>0.1896292361613213</v>
      </c>
      <c r="R91" s="9">
        <f t="shared" si="91"/>
        <v>2.3873737500000001</v>
      </c>
      <c r="S91" s="13">
        <f t="shared" si="92"/>
        <v>7.9430058306254436E-2</v>
      </c>
      <c r="T91" s="2">
        <f t="shared" si="93"/>
        <v>0.51</v>
      </c>
      <c r="U91" s="14">
        <f t="shared" si="94"/>
        <v>4.0509329736189766E-2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4.2550562915461214E-2</v>
      </c>
      <c r="AK91" s="9">
        <f t="shared" si="96"/>
        <v>10.4025</v>
      </c>
      <c r="AL91" s="1">
        <f t="shared" si="97"/>
        <v>0.45</v>
      </c>
      <c r="AM91" s="17">
        <f t="shared" si="98"/>
        <v>20011.666666666668</v>
      </c>
      <c r="AN91" s="1">
        <f t="shared" si="99"/>
        <v>88578086.572535336</v>
      </c>
    </row>
    <row r="92" spans="1:48" x14ac:dyDescent="0.15">
      <c r="C92" s="7">
        <v>3</v>
      </c>
      <c r="D92" s="7">
        <f t="shared" si="100"/>
        <v>7.0257916507798202</v>
      </c>
      <c r="E92" s="10">
        <f t="shared" si="101"/>
        <v>3.3858363812729499</v>
      </c>
      <c r="F92" s="7" t="s">
        <v>83</v>
      </c>
      <c r="G92" s="1">
        <v>4</v>
      </c>
      <c r="H92" s="9">
        <f t="shared" si="84"/>
        <v>7.0257916507798202</v>
      </c>
      <c r="I92" s="9">
        <f t="shared" si="85"/>
        <v>280.17579165077979</v>
      </c>
      <c r="J92" s="9">
        <f t="shared" si="86"/>
        <v>4.2600451222231689E-2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20.513203018989039</v>
      </c>
      <c r="P92" s="9">
        <f t="shared" si="89"/>
        <v>0.87387170462217834</v>
      </c>
      <c r="Q92" s="12">
        <f t="shared" si="90"/>
        <v>0.39324226707998028</v>
      </c>
      <c r="R92" s="9">
        <f t="shared" si="91"/>
        <v>2.3873737500000001</v>
      </c>
      <c r="S92" s="13">
        <f t="shared" si="92"/>
        <v>0.16471751315854097</v>
      </c>
      <c r="T92" s="2">
        <f t="shared" si="93"/>
        <v>0.51</v>
      </c>
      <c r="U92" s="14">
        <f t="shared" si="94"/>
        <v>8.4005931710855894E-2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5.5664788410823049E-2</v>
      </c>
      <c r="AK92" s="9">
        <f t="shared" si="96"/>
        <v>10.4025</v>
      </c>
      <c r="AL92" s="1">
        <f t="shared" si="97"/>
        <v>0.45</v>
      </c>
      <c r="AM92" s="17">
        <f t="shared" si="98"/>
        <v>20011.666666666668</v>
      </c>
      <c r="AN92" s="1">
        <f t="shared" si="99"/>
        <v>115878148.46755245</v>
      </c>
    </row>
    <row r="93" spans="1:48" x14ac:dyDescent="0.15">
      <c r="C93" s="7">
        <v>4</v>
      </c>
      <c r="D93" s="7">
        <f t="shared" si="100"/>
        <v>10.069218482820199</v>
      </c>
      <c r="E93" s="10">
        <f t="shared" si="101"/>
        <v>7.0257916507798202</v>
      </c>
      <c r="F93" s="7" t="s">
        <v>83</v>
      </c>
      <c r="G93" s="1">
        <v>5</v>
      </c>
      <c r="H93" s="9">
        <f t="shared" si="84"/>
        <v>10.069218482820199</v>
      </c>
      <c r="I93" s="9">
        <f t="shared" si="85"/>
        <v>283.21921848282017</v>
      </c>
      <c r="J93" s="9">
        <f t="shared" si="86"/>
        <v>6.1886909980742012E-2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18.657364748648519</v>
      </c>
      <c r="O93" s="9">
        <f t="shared" si="102"/>
        <v>6.2872415657183431</v>
      </c>
      <c r="P93" s="9">
        <f t="shared" si="89"/>
        <v>0.38909795280479059</v>
      </c>
      <c r="Q93" s="12">
        <f t="shared" si="90"/>
        <v>0.17509407876215577</v>
      </c>
      <c r="R93" s="9">
        <f t="shared" si="91"/>
        <v>2.3873737500000001</v>
      </c>
      <c r="S93" s="13">
        <f t="shared" si="92"/>
        <v>7.3341712315533242E-2</v>
      </c>
      <c r="T93" s="2">
        <f t="shared" si="93"/>
        <v>0.51</v>
      </c>
      <c r="U93" s="14">
        <f t="shared" si="94"/>
        <v>3.7404273280921954E-2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42.2</v>
      </c>
      <c r="AC93" s="2">
        <v>0.26</v>
      </c>
      <c r="AD93" s="2">
        <v>12.1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3.4188388394197973E-2</v>
      </c>
      <c r="AK93" s="9">
        <f t="shared" si="96"/>
        <v>10.4025</v>
      </c>
      <c r="AL93" s="1">
        <f t="shared" si="97"/>
        <v>0.45</v>
      </c>
      <c r="AM93" s="17">
        <f t="shared" si="98"/>
        <v>20011.666666666668</v>
      </c>
      <c r="AN93" s="1">
        <f t="shared" si="99"/>
        <v>71170433.936993793</v>
      </c>
    </row>
    <row r="94" spans="1:48" x14ac:dyDescent="0.15">
      <c r="C94" s="7">
        <v>5</v>
      </c>
      <c r="D94" s="7">
        <f t="shared" si="100"/>
        <v>11.32438824456</v>
      </c>
      <c r="E94" s="10">
        <f t="shared" si="101"/>
        <v>10.069218482820199</v>
      </c>
      <c r="F94" s="7" t="s">
        <v>85</v>
      </c>
      <c r="G94" s="1">
        <v>6</v>
      </c>
      <c r="H94" s="9">
        <f t="shared" si="84"/>
        <v>11.32438824456</v>
      </c>
      <c r="I94" s="9">
        <f t="shared" si="85"/>
        <v>284.47438824455998</v>
      </c>
      <c r="J94" s="9">
        <f t="shared" si="86"/>
        <v>7.2023832877526534E-2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11.203418612913552</v>
      </c>
      <c r="P94" s="9">
        <f t="shared" si="89"/>
        <v>0.80691314983345575</v>
      </c>
      <c r="Q94" s="12">
        <f t="shared" si="90"/>
        <v>0.36311091742505508</v>
      </c>
      <c r="R94" s="9">
        <f t="shared" si="91"/>
        <v>2.3873737500000001</v>
      </c>
      <c r="S94" s="13">
        <f t="shared" si="92"/>
        <v>0.15209638517012891</v>
      </c>
      <c r="T94" s="2">
        <f t="shared" si="93"/>
        <v>0.51</v>
      </c>
      <c r="U94" s="14">
        <f t="shared" si="94"/>
        <v>7.7569156436765749E-2</v>
      </c>
      <c r="V94" s="2">
        <v>220.1</v>
      </c>
      <c r="W94" s="2">
        <v>0.06</v>
      </c>
      <c r="X94" s="2">
        <v>12.1</v>
      </c>
      <c r="Y94" s="2">
        <v>0.14000000000000001</v>
      </c>
      <c r="Z94" s="2"/>
      <c r="AA94" s="2"/>
      <c r="AB94" s="2">
        <v>42.2</v>
      </c>
      <c r="AC94" s="2">
        <v>0.26</v>
      </c>
      <c r="AD94" s="2">
        <v>12.1</v>
      </c>
      <c r="AE94" s="2">
        <v>0.02</v>
      </c>
      <c r="AF94" s="2">
        <v>1.5</v>
      </c>
      <c r="AG94" s="2">
        <v>0.01</v>
      </c>
      <c r="AH94" s="2"/>
      <c r="AI94" s="2"/>
      <c r="AJ94" s="1">
        <f t="shared" si="95"/>
        <v>4.9516100665684876E-2</v>
      </c>
      <c r="AK94" s="9">
        <f t="shared" si="96"/>
        <v>10.4025</v>
      </c>
      <c r="AL94" s="1">
        <f t="shared" si="97"/>
        <v>0.45</v>
      </c>
      <c r="AM94" s="17">
        <f t="shared" si="98"/>
        <v>20011.666666666668</v>
      </c>
      <c r="AN94" s="1">
        <f t="shared" si="99"/>
        <v>103078341.41262779</v>
      </c>
    </row>
    <row r="95" spans="1:48" x14ac:dyDescent="0.15">
      <c r="C95" s="7">
        <v>6</v>
      </c>
      <c r="D95" s="7">
        <f t="shared" si="100"/>
        <v>21.1836871924632</v>
      </c>
      <c r="E95" s="10">
        <f t="shared" si="101"/>
        <v>11.32438824456</v>
      </c>
      <c r="F95" s="7" t="s">
        <v>83</v>
      </c>
      <c r="G95" s="1">
        <v>7</v>
      </c>
      <c r="H95" s="9">
        <f t="shared" si="84"/>
        <v>21.1836871924632</v>
      </c>
      <c r="I95" s="9">
        <f t="shared" si="85"/>
        <v>294.33368719246317</v>
      </c>
      <c r="J95" s="9">
        <f t="shared" si="86"/>
        <v>0.22667317304698692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15.701780463080098</v>
      </c>
      <c r="P95" s="9">
        <f t="shared" si="89"/>
        <v>3.5591724000535536</v>
      </c>
      <c r="Q95" s="12">
        <f t="shared" si="90"/>
        <v>1.6016275800240991</v>
      </c>
      <c r="R95" s="9">
        <f t="shared" si="91"/>
        <v>2.3873737500000001</v>
      </c>
      <c r="S95" s="13">
        <f t="shared" si="92"/>
        <v>0.67087425252292354</v>
      </c>
      <c r="T95" s="2">
        <f t="shared" si="93"/>
        <v>0.51</v>
      </c>
      <c r="U95" s="14">
        <f t="shared" si="94"/>
        <v>0.34214586878669101</v>
      </c>
      <c r="V95" s="2">
        <v>220.1</v>
      </c>
      <c r="W95" s="2">
        <v>0.06</v>
      </c>
      <c r="X95" s="2">
        <v>12.1</v>
      </c>
      <c r="Y95" s="2">
        <v>0.14000000000000001</v>
      </c>
      <c r="Z95" s="2"/>
      <c r="AA95" s="2"/>
      <c r="AB95" s="2">
        <v>118</v>
      </c>
      <c r="AC95" s="2">
        <v>0.26</v>
      </c>
      <c r="AD95" s="2">
        <v>43</v>
      </c>
      <c r="AE95" s="2">
        <v>0.02</v>
      </c>
      <c r="AF95" s="2">
        <v>1.5</v>
      </c>
      <c r="AG95" s="2">
        <v>0.01</v>
      </c>
      <c r="AH95" s="2"/>
      <c r="AI95" s="2"/>
      <c r="AJ95" s="1">
        <f t="shared" si="95"/>
        <v>0.14961197943918736</v>
      </c>
      <c r="AK95" s="9">
        <f t="shared" si="96"/>
        <v>10.4025</v>
      </c>
      <c r="AL95" s="1">
        <f t="shared" si="97"/>
        <v>0.45</v>
      </c>
      <c r="AM95" s="17">
        <f t="shared" si="98"/>
        <v>20011.666666666668</v>
      </c>
      <c r="AN95" s="1">
        <f t="shared" si="99"/>
        <v>311449296.06177622</v>
      </c>
    </row>
    <row r="96" spans="1:48" x14ac:dyDescent="0.15">
      <c r="C96" s="7">
        <v>7</v>
      </c>
      <c r="D96" s="7">
        <f t="shared" si="100"/>
        <v>20.508178802312202</v>
      </c>
      <c r="E96" s="10">
        <f t="shared" si="101"/>
        <v>21.1836871924632</v>
      </c>
      <c r="F96" s="7" t="s">
        <v>83</v>
      </c>
      <c r="G96" s="1">
        <v>8</v>
      </c>
      <c r="H96" s="9">
        <f t="shared" si="84"/>
        <v>20.508178802312202</v>
      </c>
      <c r="I96" s="9">
        <f t="shared" si="85"/>
        <v>293.65817880231219</v>
      </c>
      <c r="J96" s="9">
        <f t="shared" si="86"/>
        <v>0.21006410712154966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17.447883063026545</v>
      </c>
      <c r="P96" s="9">
        <f t="shared" si="89"/>
        <v>3.66517397679588</v>
      </c>
      <c r="Q96" s="12">
        <f t="shared" si="90"/>
        <v>1.649328289558146</v>
      </c>
      <c r="R96" s="9">
        <f t="shared" si="91"/>
        <v>2.3873737500000001</v>
      </c>
      <c r="S96" s="13">
        <f t="shared" si="92"/>
        <v>0.6908546638573646</v>
      </c>
      <c r="T96" s="2">
        <f t="shared" si="93"/>
        <v>0.51</v>
      </c>
      <c r="U96" s="14">
        <f t="shared" si="94"/>
        <v>0.35233587856725596</v>
      </c>
      <c r="V96" s="2">
        <v>220.1</v>
      </c>
      <c r="W96" s="2">
        <v>0.06</v>
      </c>
      <c r="X96" s="2">
        <v>12.1</v>
      </c>
      <c r="Y96" s="2">
        <v>0.14000000000000001</v>
      </c>
      <c r="Z96" s="2"/>
      <c r="AA96" s="2"/>
      <c r="AB96" s="2">
        <v>118</v>
      </c>
      <c r="AC96" s="2">
        <v>0.26</v>
      </c>
      <c r="AD96" s="2">
        <v>43</v>
      </c>
      <c r="AE96" s="2">
        <v>0.02</v>
      </c>
      <c r="AF96" s="2">
        <v>1.5</v>
      </c>
      <c r="AG96" s="2">
        <v>0.01</v>
      </c>
      <c r="AH96" s="2"/>
      <c r="AI96" s="2"/>
      <c r="AJ96" s="1">
        <f t="shared" si="95"/>
        <v>0.15268426738802768</v>
      </c>
      <c r="AK96" s="9">
        <f t="shared" si="96"/>
        <v>10.4025</v>
      </c>
      <c r="AL96" s="1">
        <f t="shared" si="97"/>
        <v>0.45</v>
      </c>
      <c r="AM96" s="17">
        <f t="shared" si="98"/>
        <v>20011.666666666668</v>
      </c>
      <c r="AN96" s="1">
        <f t="shared" si="99"/>
        <v>317844919.74480039</v>
      </c>
    </row>
    <row r="97" spans="1:50" x14ac:dyDescent="0.15">
      <c r="C97" s="7">
        <v>8</v>
      </c>
      <c r="D97" s="7">
        <f t="shared" si="100"/>
        <v>20.5728736348449</v>
      </c>
      <c r="E97" s="10">
        <f t="shared" si="101"/>
        <v>20.508178802312202</v>
      </c>
      <c r="F97" s="7" t="s">
        <v>83</v>
      </c>
      <c r="G97" s="1">
        <v>9</v>
      </c>
      <c r="H97" s="9">
        <f t="shared" si="84"/>
        <v>20.5728736348449</v>
      </c>
      <c r="I97" s="9">
        <f t="shared" si="85"/>
        <v>293.72287363484486</v>
      </c>
      <c r="J97" s="9">
        <f t="shared" si="86"/>
        <v>0.21160383561671087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19.087984086230666</v>
      </c>
      <c r="P97" s="9">
        <f t="shared" si="89"/>
        <v>4.0390906468371464</v>
      </c>
      <c r="Q97" s="12">
        <f t="shared" si="90"/>
        <v>1.817590791076716</v>
      </c>
      <c r="R97" s="9">
        <f t="shared" si="91"/>
        <v>2.3873737500000001</v>
      </c>
      <c r="S97" s="13">
        <f t="shared" si="92"/>
        <v>0.76133483124572177</v>
      </c>
      <c r="T97" s="2">
        <f t="shared" si="93"/>
        <v>0.51</v>
      </c>
      <c r="U97" s="14">
        <f t="shared" si="94"/>
        <v>0.38828076393531813</v>
      </c>
      <c r="V97" s="2">
        <v>220.1</v>
      </c>
      <c r="W97" s="2">
        <v>0.06</v>
      </c>
      <c r="X97" s="2">
        <v>12.1</v>
      </c>
      <c r="Y97" s="2">
        <v>0.14000000000000001</v>
      </c>
      <c r="Z97" s="2"/>
      <c r="AA97" s="2"/>
      <c r="AB97" s="2">
        <v>118</v>
      </c>
      <c r="AC97" s="2">
        <v>0.26</v>
      </c>
      <c r="AD97" s="2">
        <v>43</v>
      </c>
      <c r="AE97" s="2">
        <v>0.02</v>
      </c>
      <c r="AF97" s="2">
        <v>1.5</v>
      </c>
      <c r="AG97" s="2">
        <v>0.01</v>
      </c>
      <c r="AH97" s="2"/>
      <c r="AI97" s="2"/>
      <c r="AJ97" s="1">
        <f t="shared" si="95"/>
        <v>0.1635216503264984</v>
      </c>
      <c r="AK97" s="9">
        <f t="shared" si="96"/>
        <v>10.4025</v>
      </c>
      <c r="AL97" s="1">
        <f t="shared" si="97"/>
        <v>0.45</v>
      </c>
      <c r="AM97" s="17">
        <f t="shared" si="98"/>
        <v>20011.666666666668</v>
      </c>
      <c r="AN97" s="1">
        <f t="shared" si="99"/>
        <v>340405247.46715748</v>
      </c>
    </row>
    <row r="98" spans="1:50" x14ac:dyDescent="0.15">
      <c r="C98" s="7">
        <v>9</v>
      </c>
      <c r="D98" s="7">
        <f t="shared" si="100"/>
        <v>15.359275509599801</v>
      </c>
      <c r="E98" s="10">
        <f t="shared" si="101"/>
        <v>20.5728736348449</v>
      </c>
      <c r="F98" s="7" t="s">
        <v>83</v>
      </c>
      <c r="G98" s="1">
        <v>10</v>
      </c>
      <c r="H98" s="9">
        <f t="shared" si="84"/>
        <v>15.359275509599801</v>
      </c>
      <c r="I98" s="9">
        <f t="shared" si="85"/>
        <v>288.50927550959977</v>
      </c>
      <c r="J98" s="9">
        <f t="shared" si="86"/>
        <v>0.11624219500107484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20.354168439393518</v>
      </c>
      <c r="P98" s="9">
        <f t="shared" si="89"/>
        <v>2.3660132168167047</v>
      </c>
      <c r="Q98" s="12">
        <f t="shared" si="90"/>
        <v>1.0647059475675171</v>
      </c>
      <c r="R98" s="9">
        <f t="shared" si="91"/>
        <v>2.3873737500000001</v>
      </c>
      <c r="S98" s="13">
        <f t="shared" si="92"/>
        <v>0.44597371801022656</v>
      </c>
      <c r="T98" s="2">
        <f t="shared" si="93"/>
        <v>0.51</v>
      </c>
      <c r="U98" s="14">
        <f t="shared" si="94"/>
        <v>0.22744659618521554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118</v>
      </c>
      <c r="AC98" s="2">
        <v>0.26</v>
      </c>
      <c r="AD98" s="2">
        <v>43</v>
      </c>
      <c r="AE98" s="2">
        <v>0.02</v>
      </c>
      <c r="AF98" s="2">
        <v>1.5</v>
      </c>
      <c r="AG98" s="2">
        <v>0.01</v>
      </c>
      <c r="AH98" s="2"/>
      <c r="AI98" s="2"/>
      <c r="AJ98" s="1">
        <f t="shared" si="95"/>
        <v>0.11182414874984249</v>
      </c>
      <c r="AK98" s="9">
        <f t="shared" si="96"/>
        <v>10.4025</v>
      </c>
      <c r="AL98" s="1">
        <f t="shared" si="97"/>
        <v>0.45</v>
      </c>
      <c r="AM98" s="17">
        <f t="shared" si="98"/>
        <v>20011.666666666668</v>
      </c>
      <c r="AN98" s="1">
        <f t="shared" si="99"/>
        <v>232785854.05657387</v>
      </c>
    </row>
    <row r="99" spans="1:50" x14ac:dyDescent="0.15">
      <c r="C99" s="7">
        <v>10</v>
      </c>
      <c r="D99" s="7">
        <f t="shared" si="100"/>
        <v>11.7405725742274</v>
      </c>
      <c r="E99" s="10">
        <f t="shared" si="101"/>
        <v>15.359275509599801</v>
      </c>
      <c r="F99" s="7" t="s">
        <v>83</v>
      </c>
      <c r="G99" s="1">
        <v>11</v>
      </c>
      <c r="H99" s="9">
        <f t="shared" si="84"/>
        <v>11.7405725742274</v>
      </c>
      <c r="I99" s="9">
        <f t="shared" si="85"/>
        <v>284.89057257422735</v>
      </c>
      <c r="J99" s="9">
        <f t="shared" si="86"/>
        <v>7.5716662966761425E-2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17.088747461447973</v>
      </c>
      <c r="O99" s="9">
        <f t="shared" si="102"/>
        <v>6.2046827611288435</v>
      </c>
      <c r="P99" s="9">
        <f t="shared" si="89"/>
        <v>0.46979787344006735</v>
      </c>
      <c r="Q99" s="12">
        <f t="shared" si="90"/>
        <v>0.21140904304803032</v>
      </c>
      <c r="R99" s="9">
        <f t="shared" si="91"/>
        <v>2.3873737500000001</v>
      </c>
      <c r="S99" s="13">
        <f t="shared" si="92"/>
        <v>8.8552972926015591E-2</v>
      </c>
      <c r="T99" s="2">
        <f t="shared" si="93"/>
        <v>0.51</v>
      </c>
      <c r="U99" s="14">
        <f t="shared" si="94"/>
        <v>4.5162016192267951E-2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4.3953347881968786E-2</v>
      </c>
      <c r="AK99" s="9">
        <f t="shared" si="96"/>
        <v>10.4025</v>
      </c>
      <c r="AL99" s="1">
        <f t="shared" si="97"/>
        <v>0.45</v>
      </c>
      <c r="AM99" s="17">
        <f t="shared" si="98"/>
        <v>20011.666666666668</v>
      </c>
      <c r="AN99" s="1">
        <f t="shared" si="99"/>
        <v>91498283.150259331</v>
      </c>
    </row>
    <row r="100" spans="1:50" x14ac:dyDescent="0.15">
      <c r="C100" s="7">
        <v>11</v>
      </c>
      <c r="D100" s="7">
        <f t="shared" si="100"/>
        <v>7.1288888885003798</v>
      </c>
      <c r="E100" s="10">
        <f t="shared" si="101"/>
        <v>11.7405725742274</v>
      </c>
      <c r="F100" s="7" t="s">
        <v>85</v>
      </c>
      <c r="G100" s="1">
        <v>12</v>
      </c>
      <c r="H100" s="9">
        <f t="shared" si="84"/>
        <v>7.1288888885003798</v>
      </c>
      <c r="I100" s="9">
        <f t="shared" si="85"/>
        <v>280.27888888850038</v>
      </c>
      <c r="J100" s="9">
        <f t="shared" si="86"/>
        <v>4.3148519676971461E-2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11.040159887688777</v>
      </c>
      <c r="P100" s="9">
        <f t="shared" si="89"/>
        <v>0.47636655615085022</v>
      </c>
      <c r="Q100" s="12">
        <f t="shared" si="90"/>
        <v>0.2143649502678826</v>
      </c>
      <c r="R100" s="9">
        <f t="shared" si="91"/>
        <v>2.3873737500000001</v>
      </c>
      <c r="S100" s="13">
        <f t="shared" si="92"/>
        <v>8.9791114720886328E-2</v>
      </c>
      <c r="T100" s="2">
        <f t="shared" si="93"/>
        <v>0.51</v>
      </c>
      <c r="U100" s="14">
        <f t="shared" si="94"/>
        <v>4.5793468507652028E-2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4.4143730755057085E-2</v>
      </c>
      <c r="AK100" s="9">
        <f t="shared" si="96"/>
        <v>10.4025</v>
      </c>
      <c r="AL100" s="1">
        <f t="shared" si="97"/>
        <v>0.45</v>
      </c>
      <c r="AM100" s="17">
        <f t="shared" si="98"/>
        <v>20011.666666666668</v>
      </c>
      <c r="AN100" s="1">
        <f t="shared" si="99"/>
        <v>91894605.771133885</v>
      </c>
      <c r="AO100" s="1">
        <f>SUM(AN89:AN100)</f>
        <v>1908175057.025018</v>
      </c>
    </row>
    <row r="101" spans="1:50" x14ac:dyDescent="0.15">
      <c r="C101" s="7">
        <v>12</v>
      </c>
      <c r="D101" s="7">
        <f t="shared" si="100"/>
        <v>2.6196041982802001</v>
      </c>
      <c r="E101" s="10">
        <f t="shared" si="101"/>
        <v>7.1288888885003798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1.96120200870968</v>
      </c>
      <c r="E105" s="7"/>
      <c r="F105" s="7"/>
      <c r="G105" s="1">
        <v>1</v>
      </c>
      <c r="H105" s="9">
        <f t="shared" ref="H105:H116" si="103">E106</f>
        <v>1.96120200870968</v>
      </c>
      <c r="I105" s="9">
        <f t="shared" ref="I105:I116" si="104">H105+273.15</f>
        <v>275.11120200870965</v>
      </c>
      <c r="J105" s="9">
        <f t="shared" ref="J105:J116" si="105">EXP(($C$15*(I105-$C$13))/($C$16*I105*$C$13))</f>
        <v>2.2468152492207984E-2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1.4556895999041737E-2</v>
      </c>
      <c r="Q105" s="12">
        <f t="shared" ref="Q105:Q116" si="109">P105*$B$107</f>
        <v>4.367068799712521E-3</v>
      </c>
      <c r="R105" s="9">
        <f t="shared" ref="R105:R116" si="110">L105*$B$107</f>
        <v>0.19436706250000002</v>
      </c>
      <c r="S105" s="13">
        <f t="shared" ref="S105:S116" si="111">Q105/R105</f>
        <v>2.2468152492207988E-2</v>
      </c>
      <c r="T105" s="2">
        <f t="shared" ref="T105:T116" si="112">$B$106/100</f>
        <v>0.01</v>
      </c>
      <c r="U105" s="14">
        <f t="shared" ref="U105:U116" si="113">S105*T105</f>
        <v>2.2468152492207988E-4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5.7146815249220799E-3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-0.67841098437606695</v>
      </c>
      <c r="E106" s="10">
        <f t="shared" ref="E106:E117" si="122">D105</f>
        <v>1.96120200870968</v>
      </c>
      <c r="F106" s="7" t="s">
        <v>83</v>
      </c>
      <c r="G106" s="1">
        <v>2</v>
      </c>
      <c r="H106" s="9">
        <f t="shared" si="103"/>
        <v>-0.67841098437606695</v>
      </c>
      <c r="I106" s="9">
        <f t="shared" si="104"/>
        <v>272.47158901562392</v>
      </c>
      <c r="J106" s="9">
        <f t="shared" si="105"/>
        <v>1.5946369759388634E-2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1.2812235206676252</v>
      </c>
      <c r="P106" s="9">
        <f t="shared" si="108"/>
        <v>2.0430864004991656E-2</v>
      </c>
      <c r="Q106" s="12">
        <f t="shared" si="109"/>
        <v>6.1292592014974964E-3</v>
      </c>
      <c r="R106" s="9">
        <f t="shared" si="110"/>
        <v>0.19436706250000002</v>
      </c>
      <c r="S106" s="13">
        <f t="shared" si="111"/>
        <v>3.153445405132619E-2</v>
      </c>
      <c r="T106" s="2">
        <f t="shared" si="112"/>
        <v>0.01</v>
      </c>
      <c r="U106" s="14">
        <f t="shared" si="113"/>
        <v>3.1534454051326192E-4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5.8053445405132622E-3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3.3858363812729499</v>
      </c>
      <c r="E107" s="10">
        <f t="shared" si="122"/>
        <v>-0.67841098437606695</v>
      </c>
      <c r="F107" s="7" t="s">
        <v>83</v>
      </c>
      <c r="G107" s="1">
        <v>3</v>
      </c>
      <c r="H107" s="9">
        <f t="shared" si="103"/>
        <v>3.3858363812729499</v>
      </c>
      <c r="I107" s="9">
        <f t="shared" si="104"/>
        <v>276.53583638127293</v>
      </c>
      <c r="J107" s="9">
        <f t="shared" si="105"/>
        <v>2.6962025995909356E-2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1.9086828649959671</v>
      </c>
      <c r="P107" s="9">
        <f t="shared" si="108"/>
        <v>5.1461957023968011E-2</v>
      </c>
      <c r="Q107" s="12">
        <f t="shared" si="109"/>
        <v>1.5438587107190403E-2</v>
      </c>
      <c r="R107" s="9">
        <f t="shared" si="110"/>
        <v>0.19436706250000002</v>
      </c>
      <c r="S107" s="13">
        <f t="shared" si="111"/>
        <v>7.9430058306254436E-2</v>
      </c>
      <c r="T107" s="2">
        <f t="shared" si="112"/>
        <v>0.01</v>
      </c>
      <c r="U107" s="14">
        <f t="shared" si="113"/>
        <v>7.9430058306254438E-4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6.2843005830625449E-3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7.0257916507798202</v>
      </c>
      <c r="E108" s="10">
        <f t="shared" si="122"/>
        <v>3.3858363812729499</v>
      </c>
      <c r="F108" s="7" t="s">
        <v>83</v>
      </c>
      <c r="G108" s="1">
        <v>4</v>
      </c>
      <c r="H108" s="9">
        <f t="shared" si="103"/>
        <v>7.0257916507798202</v>
      </c>
      <c r="I108" s="9">
        <f t="shared" si="104"/>
        <v>280.17579165077979</v>
      </c>
      <c r="J108" s="9">
        <f t="shared" si="105"/>
        <v>4.2600451222231689E-2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2.5051111163053328</v>
      </c>
      <c r="P108" s="9">
        <f t="shared" si="108"/>
        <v>0.1067188639164357</v>
      </c>
      <c r="Q108" s="12">
        <f t="shared" si="109"/>
        <v>3.2015659174930711E-2</v>
      </c>
      <c r="R108" s="9">
        <f t="shared" si="110"/>
        <v>0.19436706250000002</v>
      </c>
      <c r="S108" s="13">
        <f t="shared" si="111"/>
        <v>0.16471751315854097</v>
      </c>
      <c r="T108" s="2">
        <f t="shared" si="112"/>
        <v>0.01</v>
      </c>
      <c r="U108" s="14">
        <f t="shared" si="113"/>
        <v>1.6471751315854097E-3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7.13717513158541E-3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10.069218482820199</v>
      </c>
      <c r="E109" s="10">
        <f t="shared" si="122"/>
        <v>7.0257916507798202</v>
      </c>
      <c r="F109" s="7" t="s">
        <v>83</v>
      </c>
      <c r="G109" s="1">
        <v>5</v>
      </c>
      <c r="H109" s="9">
        <f t="shared" si="103"/>
        <v>10.069218482820199</v>
      </c>
      <c r="I109" s="9">
        <f t="shared" si="104"/>
        <v>283.21921848282017</v>
      </c>
      <c r="J109" s="9">
        <f t="shared" si="105"/>
        <v>6.1886909980742012E-2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2.2784726397694524</v>
      </c>
      <c r="O109" s="9">
        <f t="shared" si="123"/>
        <v>0.76780982095277839</v>
      </c>
      <c r="P109" s="9">
        <f t="shared" si="108"/>
        <v>4.7517377271634235E-2</v>
      </c>
      <c r="Q109" s="12">
        <f t="shared" si="109"/>
        <v>1.425521318149027E-2</v>
      </c>
      <c r="R109" s="9">
        <f t="shared" si="110"/>
        <v>0.19436706250000002</v>
      </c>
      <c r="S109" s="13">
        <f t="shared" si="111"/>
        <v>7.3341712315533242E-2</v>
      </c>
      <c r="T109" s="2">
        <f t="shared" si="112"/>
        <v>0.01</v>
      </c>
      <c r="U109" s="14">
        <f t="shared" si="113"/>
        <v>7.3341712315533238E-4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6.2234171231553325E-3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11.32438824456</v>
      </c>
      <c r="E110" s="10">
        <f t="shared" si="122"/>
        <v>10.069218482820199</v>
      </c>
      <c r="F110" s="7" t="s">
        <v>85</v>
      </c>
      <c r="G110" s="1">
        <v>6</v>
      </c>
      <c r="H110" s="9">
        <f t="shared" si="103"/>
        <v>11.32438824456</v>
      </c>
      <c r="I110" s="9">
        <f t="shared" si="104"/>
        <v>284.47438824455998</v>
      </c>
      <c r="J110" s="9">
        <f t="shared" si="105"/>
        <v>7.2023832877526534E-2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1.3681826520144778</v>
      </c>
      <c r="P110" s="9">
        <f t="shared" si="108"/>
        <v>9.8541758674621782E-2</v>
      </c>
      <c r="Q110" s="12">
        <f t="shared" si="109"/>
        <v>2.9562527602386535E-2</v>
      </c>
      <c r="R110" s="9">
        <f t="shared" si="110"/>
        <v>0.19436706250000002</v>
      </c>
      <c r="S110" s="13">
        <f t="shared" si="111"/>
        <v>0.15209638517012897</v>
      </c>
      <c r="T110" s="2">
        <f t="shared" si="112"/>
        <v>0.01</v>
      </c>
      <c r="U110" s="14">
        <f t="shared" si="113"/>
        <v>1.5209638517012897E-3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7.0109638517012896E-3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21.1836871924632</v>
      </c>
      <c r="E111" s="10">
        <f t="shared" si="122"/>
        <v>11.32438824456</v>
      </c>
      <c r="F111" s="7" t="s">
        <v>83</v>
      </c>
      <c r="G111" s="1">
        <v>7</v>
      </c>
      <c r="H111" s="9">
        <f t="shared" si="103"/>
        <v>21.1836871924632</v>
      </c>
      <c r="I111" s="9">
        <f t="shared" si="104"/>
        <v>294.33368719246317</v>
      </c>
      <c r="J111" s="9">
        <f t="shared" si="105"/>
        <v>0.22667317304698692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1.9175311016731893</v>
      </c>
      <c r="P111" s="9">
        <f t="shared" si="108"/>
        <v>0.43465285923254632</v>
      </c>
      <c r="Q111" s="12">
        <f t="shared" si="109"/>
        <v>0.1303958577697639</v>
      </c>
      <c r="R111" s="9">
        <f t="shared" si="110"/>
        <v>0.19436706250000002</v>
      </c>
      <c r="S111" s="13">
        <f t="shared" si="111"/>
        <v>0.67087425252292365</v>
      </c>
      <c r="T111" s="2">
        <f t="shared" si="112"/>
        <v>0.01</v>
      </c>
      <c r="U111" s="14">
        <f t="shared" si="113"/>
        <v>6.708742525229237E-3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5.0000000000000001E-3</v>
      </c>
      <c r="AF111" s="2">
        <v>0.49</v>
      </c>
      <c r="AG111" s="14">
        <f t="shared" si="114"/>
        <v>2.4499999999999999E-3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1.4999999999999999E-2</v>
      </c>
      <c r="AR111" s="2">
        <v>0.5</v>
      </c>
      <c r="AS111" s="2">
        <f t="shared" si="115"/>
        <v>7.4999999999999997E-3</v>
      </c>
      <c r="AT111" s="1">
        <f t="shared" si="116"/>
        <v>1.6658742525229236E-2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20.508178802312202</v>
      </c>
      <c r="E112" s="10">
        <f t="shared" si="122"/>
        <v>21.1836871924632</v>
      </c>
      <c r="F112" s="7" t="s">
        <v>83</v>
      </c>
      <c r="G112" s="1">
        <v>8</v>
      </c>
      <c r="H112" s="9">
        <f t="shared" si="103"/>
        <v>20.508178802312202</v>
      </c>
      <c r="I112" s="9">
        <f t="shared" si="104"/>
        <v>293.65817880231219</v>
      </c>
      <c r="J112" s="9">
        <f t="shared" si="105"/>
        <v>0.21006410712154966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2.1307684507739766</v>
      </c>
      <c r="P112" s="9">
        <f t="shared" si="108"/>
        <v>0.447597972094603</v>
      </c>
      <c r="Q112" s="12">
        <f t="shared" si="109"/>
        <v>0.1342793916283809</v>
      </c>
      <c r="R112" s="9">
        <f t="shared" si="110"/>
        <v>0.19436706250000002</v>
      </c>
      <c r="S112" s="13">
        <f t="shared" si="111"/>
        <v>0.6908546638573646</v>
      </c>
      <c r="T112" s="2">
        <f t="shared" si="112"/>
        <v>0.01</v>
      </c>
      <c r="U112" s="14">
        <f t="shared" si="113"/>
        <v>6.908546638573646E-3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5.0000000000000001E-3</v>
      </c>
      <c r="AF112" s="2">
        <v>0.49</v>
      </c>
      <c r="AG112" s="14">
        <f t="shared" si="114"/>
        <v>2.4499999999999999E-3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1.4999999999999999E-2</v>
      </c>
      <c r="AR112" s="2">
        <v>0.5</v>
      </c>
      <c r="AS112" s="2">
        <f t="shared" si="115"/>
        <v>7.4999999999999997E-3</v>
      </c>
      <c r="AT112" s="1">
        <f t="shared" si="116"/>
        <v>1.6858546638573647E-2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20.5728736348449</v>
      </c>
      <c r="E113" s="10">
        <f t="shared" si="122"/>
        <v>20.508178802312202</v>
      </c>
      <c r="F113" s="7" t="s">
        <v>83</v>
      </c>
      <c r="G113" s="1">
        <v>9</v>
      </c>
      <c r="H113" s="9">
        <f t="shared" si="103"/>
        <v>20.5728736348449</v>
      </c>
      <c r="I113" s="9">
        <f t="shared" si="104"/>
        <v>293.72287363484486</v>
      </c>
      <c r="J113" s="9">
        <f t="shared" si="105"/>
        <v>0.21160383561671087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2.3310606870127071</v>
      </c>
      <c r="P113" s="9">
        <f t="shared" si="108"/>
        <v>0.49326138242721396</v>
      </c>
      <c r="Q113" s="12">
        <f t="shared" si="109"/>
        <v>0.14797841472816417</v>
      </c>
      <c r="R113" s="9">
        <f t="shared" si="110"/>
        <v>0.19436706250000002</v>
      </c>
      <c r="S113" s="13">
        <f t="shared" si="111"/>
        <v>0.76133483124572177</v>
      </c>
      <c r="T113" s="2">
        <f t="shared" si="112"/>
        <v>0.01</v>
      </c>
      <c r="U113" s="14">
        <f t="shared" si="113"/>
        <v>7.6133483124572179E-3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5.0000000000000001E-3</v>
      </c>
      <c r="AF113" s="2">
        <v>0.49</v>
      </c>
      <c r="AG113" s="14">
        <f t="shared" si="114"/>
        <v>2.4499999999999999E-3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1.4999999999999999E-2</v>
      </c>
      <c r="AR113" s="2">
        <v>0.5</v>
      </c>
      <c r="AS113" s="2">
        <f t="shared" si="115"/>
        <v>7.4999999999999997E-3</v>
      </c>
      <c r="AT113" s="1">
        <f t="shared" si="116"/>
        <v>1.7563348312457219E-2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15.359275509599801</v>
      </c>
      <c r="E114" s="10">
        <f t="shared" si="122"/>
        <v>20.5728736348449</v>
      </c>
      <c r="F114" s="7" t="s">
        <v>83</v>
      </c>
      <c r="G114" s="1">
        <v>10</v>
      </c>
      <c r="H114" s="9">
        <f t="shared" si="103"/>
        <v>15.359275509599801</v>
      </c>
      <c r="I114" s="9">
        <f t="shared" si="104"/>
        <v>288.50927550959977</v>
      </c>
      <c r="J114" s="9">
        <f t="shared" si="105"/>
        <v>0.11624219500107484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2.4856895129188268</v>
      </c>
      <c r="P114" s="9">
        <f t="shared" si="108"/>
        <v>0.28894200507283702</v>
      </c>
      <c r="Q114" s="12">
        <f t="shared" si="109"/>
        <v>8.6682601521851102E-2</v>
      </c>
      <c r="R114" s="9">
        <f t="shared" si="110"/>
        <v>0.19436706250000002</v>
      </c>
      <c r="S114" s="13">
        <f t="shared" si="111"/>
        <v>0.44597371801022662</v>
      </c>
      <c r="T114" s="2">
        <f t="shared" si="112"/>
        <v>0.01</v>
      </c>
      <c r="U114" s="14">
        <f t="shared" si="113"/>
        <v>4.4597371801022665E-3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5.0000000000000001E-3</v>
      </c>
      <c r="AF114" s="2">
        <v>0.49</v>
      </c>
      <c r="AG114" s="14">
        <f t="shared" si="114"/>
        <v>2.4499999999999999E-3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1.4999999999999999E-2</v>
      </c>
      <c r="AR114" s="2">
        <v>0.5</v>
      </c>
      <c r="AS114" s="2">
        <f t="shared" si="115"/>
        <v>7.4999999999999997E-3</v>
      </c>
      <c r="AT114" s="1">
        <f t="shared" si="116"/>
        <v>1.4409737180102265E-2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11.7405725742274</v>
      </c>
      <c r="E115" s="10">
        <f t="shared" si="122"/>
        <v>15.359275509599801</v>
      </c>
      <c r="F115" s="7" t="s">
        <v>83</v>
      </c>
      <c r="G115" s="1">
        <v>11</v>
      </c>
      <c r="H115" s="9">
        <f t="shared" si="103"/>
        <v>11.7405725742274</v>
      </c>
      <c r="I115" s="9">
        <f t="shared" si="104"/>
        <v>284.89057257422735</v>
      </c>
      <c r="J115" s="9">
        <f t="shared" si="105"/>
        <v>7.5716662966761425E-2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2.0869101324536903</v>
      </c>
      <c r="O115" s="9">
        <f t="shared" si="123"/>
        <v>0.7577275837256332</v>
      </c>
      <c r="P115" s="9">
        <f t="shared" si="108"/>
        <v>5.7372604077572269E-2</v>
      </c>
      <c r="Q115" s="12">
        <f t="shared" si="109"/>
        <v>1.7211781223271681E-2</v>
      </c>
      <c r="R115" s="9">
        <f t="shared" si="110"/>
        <v>0.19436706250000002</v>
      </c>
      <c r="S115" s="13">
        <f t="shared" si="111"/>
        <v>8.8552972926015591E-2</v>
      </c>
      <c r="T115" s="2">
        <f t="shared" si="112"/>
        <v>0.01</v>
      </c>
      <c r="U115" s="14">
        <f t="shared" si="113"/>
        <v>8.8552972926015598E-4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6.3755297292601562E-3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7.1288888885003798</v>
      </c>
      <c r="E116" s="10">
        <f t="shared" si="122"/>
        <v>11.7405725742274</v>
      </c>
      <c r="F116" s="7" t="s">
        <v>85</v>
      </c>
      <c r="G116" s="1">
        <v>12</v>
      </c>
      <c r="H116" s="9">
        <f t="shared" si="103"/>
        <v>7.1288888885003798</v>
      </c>
      <c r="I116" s="9">
        <f t="shared" si="104"/>
        <v>280.27888888850038</v>
      </c>
      <c r="J116" s="9">
        <f t="shared" si="105"/>
        <v>4.3148519676971461E-2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1.3482451879813946</v>
      </c>
      <c r="P116" s="9">
        <f t="shared" si="108"/>
        <v>5.8174784022997292E-2</v>
      </c>
      <c r="Q116" s="12">
        <f t="shared" si="109"/>
        <v>1.7452435206899188E-2</v>
      </c>
      <c r="R116" s="9">
        <f t="shared" si="110"/>
        <v>0.19436706250000002</v>
      </c>
      <c r="S116" s="13">
        <f t="shared" si="111"/>
        <v>8.9791114720886342E-2</v>
      </c>
      <c r="T116" s="2">
        <f t="shared" si="112"/>
        <v>0.01</v>
      </c>
      <c r="U116" s="14">
        <f t="shared" si="113"/>
        <v>8.9791114720886342E-4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6.3879111472088636E-3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2.6196041982802001</v>
      </c>
      <c r="E117" s="10">
        <f t="shared" si="122"/>
        <v>7.1288888885003798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1.96120200870968</v>
      </c>
      <c r="E121" s="7"/>
      <c r="F121" s="7"/>
      <c r="G121" s="1">
        <v>1</v>
      </c>
      <c r="H121" s="9">
        <f t="shared" ref="H121:H132" si="124">E122</f>
        <v>1.96120200870968</v>
      </c>
      <c r="I121" s="9">
        <f t="shared" ref="I121:I132" si="125">H121+273.15</f>
        <v>275.11120200870965</v>
      </c>
      <c r="J121" s="9">
        <f t="shared" ref="J121:J132" si="126">EXP(($C$15*(I121-$C$13))/($C$16*I121*$C$13))</f>
        <v>2.2468152492207984E-2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6.3966830145316131E-3</v>
      </c>
      <c r="Q121" s="12">
        <f t="shared" ref="Q121:Q132" si="130">P121*$B$123</f>
        <v>2.1109053947954326E-3</v>
      </c>
      <c r="R121" s="9">
        <f t="shared" ref="R121:R132" si="131">L121*$B$123</f>
        <v>9.3951000000000007E-2</v>
      </c>
      <c r="S121" s="13">
        <f t="shared" ref="S121:S132" si="132">Q121/R121</f>
        <v>2.2468152492207984E-2</v>
      </c>
      <c r="T121" s="2">
        <f t="shared" ref="T121:T132" si="133">$B$122/100</f>
        <v>0.01</v>
      </c>
      <c r="U121" s="14">
        <f t="shared" ref="U121:U132" si="134">S121*T121</f>
        <v>2.2468152492207986E-4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5.7146815249220799E-3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-0.67841098437606695</v>
      </c>
      <c r="E122" s="10">
        <f t="shared" ref="E122:E133" si="145">D121</f>
        <v>1.96120200870968</v>
      </c>
      <c r="F122" s="7" t="s">
        <v>83</v>
      </c>
      <c r="G122" s="1">
        <v>2</v>
      </c>
      <c r="H122" s="9">
        <f t="shared" si="124"/>
        <v>-0.67841098437606695</v>
      </c>
      <c r="I122" s="9">
        <f t="shared" si="125"/>
        <v>272.47158901562392</v>
      </c>
      <c r="J122" s="9">
        <f t="shared" si="126"/>
        <v>1.5946369759388634E-2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0.56300331698546835</v>
      </c>
      <c r="P122" s="9">
        <f t="shared" si="129"/>
        <v>8.977859068412565E-3</v>
      </c>
      <c r="Q122" s="12">
        <f t="shared" si="130"/>
        <v>2.9626934925761467E-3</v>
      </c>
      <c r="R122" s="9">
        <f t="shared" si="131"/>
        <v>9.3951000000000007E-2</v>
      </c>
      <c r="S122" s="13">
        <f t="shared" si="132"/>
        <v>3.1534454051326183E-2</v>
      </c>
      <c r="T122" s="2">
        <f t="shared" si="133"/>
        <v>0.01</v>
      </c>
      <c r="U122" s="14">
        <f t="shared" si="134"/>
        <v>3.1534454051326182E-4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5.8053445405132622E-3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3.3858363812729499</v>
      </c>
      <c r="E123" s="10">
        <f t="shared" si="145"/>
        <v>-0.67841098437606695</v>
      </c>
      <c r="F123" s="7" t="s">
        <v>83</v>
      </c>
      <c r="G123" s="1">
        <v>3</v>
      </c>
      <c r="H123" s="9">
        <f t="shared" si="124"/>
        <v>3.3858363812729499</v>
      </c>
      <c r="I123" s="9">
        <f t="shared" si="125"/>
        <v>276.53583638127293</v>
      </c>
      <c r="J123" s="9">
        <f t="shared" si="126"/>
        <v>2.6962025995909356E-2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0.83872545791705588</v>
      </c>
      <c r="P123" s="9">
        <f t="shared" si="129"/>
        <v>2.2613737599790639E-2</v>
      </c>
      <c r="Q123" s="12">
        <f t="shared" si="130"/>
        <v>7.4625334079309116E-3</v>
      </c>
      <c r="R123" s="9">
        <f t="shared" si="131"/>
        <v>9.3951000000000007E-2</v>
      </c>
      <c r="S123" s="13">
        <f t="shared" si="132"/>
        <v>7.9430058306254436E-2</v>
      </c>
      <c r="T123" s="2">
        <f t="shared" si="133"/>
        <v>0.01</v>
      </c>
      <c r="U123" s="14">
        <f t="shared" si="134"/>
        <v>7.9430058306254438E-4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6.2843005830625449E-3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7.0257916507798202</v>
      </c>
      <c r="E124" s="10">
        <f t="shared" si="145"/>
        <v>3.3858363812729499</v>
      </c>
      <c r="F124" s="7" t="s">
        <v>83</v>
      </c>
      <c r="G124" s="1">
        <v>4</v>
      </c>
      <c r="H124" s="9">
        <f t="shared" si="124"/>
        <v>7.0257916507798202</v>
      </c>
      <c r="I124" s="9">
        <f t="shared" si="125"/>
        <v>280.17579165077979</v>
      </c>
      <c r="J124" s="9">
        <f t="shared" si="126"/>
        <v>4.2600451222231689E-2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1.1008117203172654</v>
      </c>
      <c r="P124" s="9">
        <f t="shared" si="129"/>
        <v>4.6895075996236615E-2</v>
      </c>
      <c r="Q124" s="12">
        <f t="shared" si="130"/>
        <v>1.5475375078758083E-2</v>
      </c>
      <c r="R124" s="9">
        <f t="shared" si="131"/>
        <v>9.3951000000000007E-2</v>
      </c>
      <c r="S124" s="13">
        <f t="shared" si="132"/>
        <v>0.16471751315854097</v>
      </c>
      <c r="T124" s="2">
        <f t="shared" si="133"/>
        <v>0.01</v>
      </c>
      <c r="U124" s="14">
        <f t="shared" si="134"/>
        <v>1.6471751315854097E-3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7.13717513158541E-3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10.069218482820199</v>
      </c>
      <c r="E125" s="10">
        <f t="shared" si="145"/>
        <v>7.0257916507798202</v>
      </c>
      <c r="F125" s="7" t="s">
        <v>83</v>
      </c>
      <c r="G125" s="1">
        <v>5</v>
      </c>
      <c r="H125" s="9">
        <f t="shared" si="124"/>
        <v>10.069218482820199</v>
      </c>
      <c r="I125" s="9">
        <f t="shared" si="125"/>
        <v>283.21921848282017</v>
      </c>
      <c r="J125" s="9">
        <f t="shared" si="126"/>
        <v>6.1886909980742012E-2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1.0012208121049775</v>
      </c>
      <c r="O125" s="9">
        <f t="shared" si="146"/>
        <v>0.33739583221605129</v>
      </c>
      <c r="P125" s="9">
        <f t="shared" si="129"/>
        <v>2.0880385496232303E-2</v>
      </c>
      <c r="Q125" s="12">
        <f t="shared" si="130"/>
        <v>6.8905272137566604E-3</v>
      </c>
      <c r="R125" s="9">
        <f t="shared" si="131"/>
        <v>9.3951000000000007E-2</v>
      </c>
      <c r="S125" s="13">
        <f t="shared" si="132"/>
        <v>7.33417123155332E-2</v>
      </c>
      <c r="T125" s="2">
        <f t="shared" si="133"/>
        <v>0.01</v>
      </c>
      <c r="U125" s="14">
        <f t="shared" si="134"/>
        <v>7.3341712315533206E-4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6.2234171231553325E-3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11.32438824456</v>
      </c>
      <c r="E126" s="10">
        <f t="shared" si="145"/>
        <v>10.069218482820199</v>
      </c>
      <c r="F126" s="7" t="s">
        <v>85</v>
      </c>
      <c r="G126" s="1">
        <v>6</v>
      </c>
      <c r="H126" s="9">
        <f t="shared" si="124"/>
        <v>11.32438824456</v>
      </c>
      <c r="I126" s="9">
        <f t="shared" si="125"/>
        <v>284.47438824455998</v>
      </c>
      <c r="J126" s="9">
        <f t="shared" si="126"/>
        <v>7.2023832877526534E-2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0.60121544671981897</v>
      </c>
      <c r="P126" s="9">
        <f t="shared" si="129"/>
        <v>4.3301840857935703E-2</v>
      </c>
      <c r="Q126" s="12">
        <f t="shared" si="130"/>
        <v>1.4289607483118782E-2</v>
      </c>
      <c r="R126" s="9">
        <f t="shared" si="131"/>
        <v>9.3951000000000007E-2</v>
      </c>
      <c r="S126" s="13">
        <f t="shared" si="132"/>
        <v>0.15209638517012891</v>
      </c>
      <c r="T126" s="2">
        <f t="shared" si="133"/>
        <v>0.01</v>
      </c>
      <c r="U126" s="14">
        <f t="shared" si="134"/>
        <v>1.5209638517012891E-3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7.0109638517012888E-3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21.1836871924632</v>
      </c>
      <c r="E127" s="10">
        <f t="shared" si="145"/>
        <v>11.32438824456</v>
      </c>
      <c r="F127" s="7" t="s">
        <v>83</v>
      </c>
      <c r="G127" s="1">
        <v>7</v>
      </c>
      <c r="H127" s="9">
        <f t="shared" si="124"/>
        <v>21.1836871924632</v>
      </c>
      <c r="I127" s="9">
        <f t="shared" si="125"/>
        <v>294.33368719246317</v>
      </c>
      <c r="J127" s="9">
        <f t="shared" si="126"/>
        <v>0.22667317304698692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0.84261360586188316</v>
      </c>
      <c r="P127" s="9">
        <f t="shared" si="129"/>
        <v>0.19099789969327627</v>
      </c>
      <c r="Q127" s="12">
        <f t="shared" si="130"/>
        <v>6.3029306898781168E-2</v>
      </c>
      <c r="R127" s="9">
        <f t="shared" si="131"/>
        <v>9.3951000000000007E-2</v>
      </c>
      <c r="S127" s="13">
        <f t="shared" si="132"/>
        <v>0.67087425252292321</v>
      </c>
      <c r="T127" s="2">
        <f t="shared" si="133"/>
        <v>0.01</v>
      </c>
      <c r="U127" s="14">
        <f t="shared" si="134"/>
        <v>6.7087425252292318E-3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5.0000000000000001E-3</v>
      </c>
      <c r="AF127" s="2">
        <v>0.49</v>
      </c>
      <c r="AG127" s="14">
        <f t="shared" si="135"/>
        <v>2.4499999999999999E-3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1.4999999999999999E-2</v>
      </c>
      <c r="AR127" s="2">
        <v>0.5</v>
      </c>
      <c r="AS127" s="2">
        <f t="shared" si="136"/>
        <v>7.4999999999999997E-3</v>
      </c>
      <c r="AT127" s="1">
        <f t="shared" si="137"/>
        <v>1.6658742525229232E-2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20.508178802312202</v>
      </c>
      <c r="E128" s="10">
        <f t="shared" si="145"/>
        <v>21.1836871924632</v>
      </c>
      <c r="F128" s="7" t="s">
        <v>83</v>
      </c>
      <c r="G128" s="1">
        <v>8</v>
      </c>
      <c r="H128" s="9">
        <f t="shared" si="124"/>
        <v>20.508178802312202</v>
      </c>
      <c r="I128" s="9">
        <f t="shared" si="125"/>
        <v>293.65817880231219</v>
      </c>
      <c r="J128" s="9">
        <f t="shared" si="126"/>
        <v>0.21006410712154966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0.93631570616860682</v>
      </c>
      <c r="P128" s="9">
        <f t="shared" si="129"/>
        <v>0.19668632280019163</v>
      </c>
      <c r="Q128" s="12">
        <f t="shared" si="130"/>
        <v>6.4906486524063237E-2</v>
      </c>
      <c r="R128" s="9">
        <f t="shared" si="131"/>
        <v>9.3951000000000007E-2</v>
      </c>
      <c r="S128" s="13">
        <f t="shared" si="132"/>
        <v>0.69085466385736427</v>
      </c>
      <c r="T128" s="2">
        <f t="shared" si="133"/>
        <v>0.01</v>
      </c>
      <c r="U128" s="14">
        <f t="shared" si="134"/>
        <v>6.9085466385736425E-3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5.0000000000000001E-3</v>
      </c>
      <c r="AF128" s="2">
        <v>0.49</v>
      </c>
      <c r="AG128" s="14">
        <f t="shared" si="135"/>
        <v>2.4499999999999999E-3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1.4999999999999999E-2</v>
      </c>
      <c r="AR128" s="2">
        <v>0.5</v>
      </c>
      <c r="AS128" s="2">
        <f t="shared" si="136"/>
        <v>7.4999999999999997E-3</v>
      </c>
      <c r="AT128" s="1">
        <f t="shared" si="137"/>
        <v>1.6858546638573644E-2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20.5728736348449</v>
      </c>
      <c r="E129" s="10">
        <f t="shared" si="145"/>
        <v>20.508178802312202</v>
      </c>
      <c r="F129" s="7" t="s">
        <v>83</v>
      </c>
      <c r="G129" s="1">
        <v>9</v>
      </c>
      <c r="H129" s="9">
        <f t="shared" si="124"/>
        <v>20.5728736348449</v>
      </c>
      <c r="I129" s="9">
        <f t="shared" si="125"/>
        <v>293.72287363484486</v>
      </c>
      <c r="J129" s="9">
        <f t="shared" si="126"/>
        <v>0.21160383561671087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1.0243293833684153</v>
      </c>
      <c r="P129" s="9">
        <f t="shared" si="129"/>
        <v>0.21675202645565694</v>
      </c>
      <c r="Q129" s="12">
        <f t="shared" si="130"/>
        <v>7.1528168730366798E-2</v>
      </c>
      <c r="R129" s="9">
        <f t="shared" si="131"/>
        <v>9.3951000000000007E-2</v>
      </c>
      <c r="S129" s="13">
        <f t="shared" si="132"/>
        <v>0.76133483124572165</v>
      </c>
      <c r="T129" s="2">
        <f t="shared" si="133"/>
        <v>0.01</v>
      </c>
      <c r="U129" s="14">
        <f t="shared" si="134"/>
        <v>7.613348312457217E-3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5.0000000000000001E-3</v>
      </c>
      <c r="AF129" s="2">
        <v>0.49</v>
      </c>
      <c r="AG129" s="14">
        <f t="shared" si="135"/>
        <v>2.4499999999999999E-3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1.4999999999999999E-2</v>
      </c>
      <c r="AR129" s="2">
        <v>0.5</v>
      </c>
      <c r="AS129" s="2">
        <f t="shared" si="136"/>
        <v>7.4999999999999997E-3</v>
      </c>
      <c r="AT129" s="1">
        <f t="shared" si="137"/>
        <v>1.7563348312457216E-2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15.359275509599801</v>
      </c>
      <c r="E130" s="10">
        <f t="shared" si="145"/>
        <v>20.5728736348449</v>
      </c>
      <c r="F130" s="7" t="s">
        <v>83</v>
      </c>
      <c r="G130" s="1">
        <v>10</v>
      </c>
      <c r="H130" s="9">
        <f t="shared" si="124"/>
        <v>15.359275509599801</v>
      </c>
      <c r="I130" s="9">
        <f t="shared" si="125"/>
        <v>288.50927550959977</v>
      </c>
      <c r="J130" s="9">
        <f t="shared" si="126"/>
        <v>0.11624219500107484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1.0922773569127582</v>
      </c>
      <c r="P130" s="9">
        <f t="shared" si="129"/>
        <v>0.12696871751751146</v>
      </c>
      <c r="Q130" s="12">
        <f t="shared" si="130"/>
        <v>4.1899676780778786E-2</v>
      </c>
      <c r="R130" s="9">
        <f t="shared" si="131"/>
        <v>9.3951000000000007E-2</v>
      </c>
      <c r="S130" s="13">
        <f t="shared" si="132"/>
        <v>0.44597371801022645</v>
      </c>
      <c r="T130" s="2">
        <f t="shared" si="133"/>
        <v>0.01</v>
      </c>
      <c r="U130" s="14">
        <f t="shared" si="134"/>
        <v>4.4597371801022648E-3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5.0000000000000001E-3</v>
      </c>
      <c r="AF130" s="2">
        <v>0.49</v>
      </c>
      <c r="AG130" s="14">
        <f t="shared" si="135"/>
        <v>2.4499999999999999E-3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1.4999999999999999E-2</v>
      </c>
      <c r="AR130" s="2">
        <v>0.5</v>
      </c>
      <c r="AS130" s="2">
        <f t="shared" si="136"/>
        <v>7.4999999999999997E-3</v>
      </c>
      <c r="AT130" s="1">
        <f t="shared" si="137"/>
        <v>1.4409737180102265E-2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11.7405725742274</v>
      </c>
      <c r="E131" s="10">
        <f t="shared" si="145"/>
        <v>15.359275509599801</v>
      </c>
      <c r="F131" s="7" t="s">
        <v>83</v>
      </c>
      <c r="G131" s="1">
        <v>11</v>
      </c>
      <c r="H131" s="9">
        <f t="shared" si="124"/>
        <v>11.7405725742274</v>
      </c>
      <c r="I131" s="9">
        <f t="shared" si="125"/>
        <v>284.89057257422735</v>
      </c>
      <c r="J131" s="9">
        <f t="shared" si="126"/>
        <v>7.5716662966761425E-2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0.91704320742548429</v>
      </c>
      <c r="O131" s="9">
        <f t="shared" si="146"/>
        <v>0.33296543196976247</v>
      </c>
      <c r="P131" s="9">
        <f t="shared" si="129"/>
        <v>2.5211031392036634E-2</v>
      </c>
      <c r="Q131" s="12">
        <f t="shared" si="130"/>
        <v>8.3196403593720891E-3</v>
      </c>
      <c r="R131" s="9">
        <f t="shared" si="131"/>
        <v>9.3951000000000007E-2</v>
      </c>
      <c r="S131" s="13">
        <f t="shared" si="132"/>
        <v>8.8552972926015563E-2</v>
      </c>
      <c r="T131" s="2">
        <f t="shared" si="133"/>
        <v>0.01</v>
      </c>
      <c r="U131" s="14">
        <f t="shared" si="134"/>
        <v>8.8552972926015565E-4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6.3755297292601562E-3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7.1288888885003798</v>
      </c>
      <c r="E132" s="10">
        <f t="shared" si="145"/>
        <v>11.7405725742274</v>
      </c>
      <c r="F132" s="7" t="s">
        <v>85</v>
      </c>
      <c r="G132" s="1">
        <v>12</v>
      </c>
      <c r="H132" s="9">
        <f t="shared" si="124"/>
        <v>7.1288888885003798</v>
      </c>
      <c r="I132" s="9">
        <f t="shared" si="125"/>
        <v>280.27888888850038</v>
      </c>
      <c r="J132" s="9">
        <f t="shared" si="126"/>
        <v>4.3148519676971461E-2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0.59245440057772591</v>
      </c>
      <c r="P132" s="9">
        <f t="shared" si="129"/>
        <v>2.5563530361036337E-2</v>
      </c>
      <c r="Q132" s="12">
        <f t="shared" si="130"/>
        <v>8.4359650191419919E-3</v>
      </c>
      <c r="R132" s="9">
        <f t="shared" si="131"/>
        <v>9.3951000000000007E-2</v>
      </c>
      <c r="S132" s="13">
        <f t="shared" si="132"/>
        <v>8.9791114720886328E-2</v>
      </c>
      <c r="T132" s="2">
        <f t="shared" si="133"/>
        <v>0.01</v>
      </c>
      <c r="U132" s="14">
        <f t="shared" si="134"/>
        <v>8.9791114720886331E-4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6.3879111472088636E-3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2.6196041982802001</v>
      </c>
      <c r="E133" s="10">
        <f t="shared" si="145"/>
        <v>7.1288888885003798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1.96120200870968</v>
      </c>
      <c r="E136" s="7"/>
      <c r="F136" s="7"/>
      <c r="G136" s="1">
        <v>1</v>
      </c>
      <c r="H136" s="9">
        <f t="shared" ref="H136:H147" si="147">E137</f>
        <v>1.96120200870968</v>
      </c>
      <c r="I136" s="9">
        <f t="shared" ref="I136:I147" si="148">H136+273.15</f>
        <v>275.11120200870965</v>
      </c>
      <c r="J136" s="9">
        <f t="shared" ref="J136:J147" si="149">EXP(($C$15*(I136-$C$13))/($C$16*I136*$C$13))</f>
        <v>2.2468152492207984E-2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1.7054404340559447E-2</v>
      </c>
      <c r="Q136" s="12">
        <f t="shared" ref="Q136:Q147" si="153">P136*$B$138</f>
        <v>4.4341451285454568E-3</v>
      </c>
      <c r="R136" s="9">
        <f t="shared" ref="R136:R147" si="154">L136*$B$138</f>
        <v>0.19735245833333334</v>
      </c>
      <c r="S136" s="13">
        <f t="shared" ref="S136:S147" si="155">Q136/R136</f>
        <v>2.2468152492207988E-2</v>
      </c>
      <c r="T136" s="2">
        <f t="shared" ref="T136:T147" si="156">$B$137/100</f>
        <v>0.01</v>
      </c>
      <c r="U136" s="14">
        <f t="shared" ref="U136:U147" si="157">S136*T136</f>
        <v>2.2468152492207988E-4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5.7146815249220799E-3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-0.67841098437606695</v>
      </c>
      <c r="E137" s="10">
        <f t="shared" ref="E137:E148" si="166">D136</f>
        <v>1.96120200870968</v>
      </c>
      <c r="F137" s="7" t="s">
        <v>83</v>
      </c>
      <c r="G137" s="1">
        <v>2</v>
      </c>
      <c r="H137" s="9">
        <f t="shared" si="147"/>
        <v>-0.67841098437606695</v>
      </c>
      <c r="I137" s="9">
        <f t="shared" si="148"/>
        <v>272.47158901562392</v>
      </c>
      <c r="J137" s="9">
        <f t="shared" si="149"/>
        <v>1.5946369759388634E-2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1.501041428992774</v>
      </c>
      <c r="P137" s="9">
        <f t="shared" si="152"/>
        <v>2.3936161650879872E-2</v>
      </c>
      <c r="Q137" s="12">
        <f t="shared" si="153"/>
        <v>6.2234020292287673E-3</v>
      </c>
      <c r="R137" s="9">
        <f t="shared" si="154"/>
        <v>0.19735245833333334</v>
      </c>
      <c r="S137" s="13">
        <f t="shared" si="155"/>
        <v>3.153445405132619E-2</v>
      </c>
      <c r="T137" s="2">
        <f t="shared" si="156"/>
        <v>0.01</v>
      </c>
      <c r="U137" s="14">
        <f t="shared" si="157"/>
        <v>3.1534454051326192E-4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5.8053445405132622E-3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3.3858363812729499</v>
      </c>
      <c r="E138" s="10">
        <f t="shared" si="166"/>
        <v>-0.67841098437606695</v>
      </c>
      <c r="F138" s="7" t="s">
        <v>83</v>
      </c>
      <c r="G138" s="1">
        <v>3</v>
      </c>
      <c r="H138" s="9">
        <f t="shared" si="147"/>
        <v>3.3858363812729499</v>
      </c>
      <c r="I138" s="9">
        <f t="shared" si="148"/>
        <v>276.53583638127293</v>
      </c>
      <c r="J138" s="9">
        <f t="shared" si="149"/>
        <v>2.6962025995909356E-2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2.2361531840085611</v>
      </c>
      <c r="P138" s="9">
        <f t="shared" si="152"/>
        <v>6.0291220278074299E-2</v>
      </c>
      <c r="Q138" s="12">
        <f t="shared" si="153"/>
        <v>1.5675717272299317E-2</v>
      </c>
      <c r="R138" s="9">
        <f t="shared" si="154"/>
        <v>0.19735245833333334</v>
      </c>
      <c r="S138" s="13">
        <f t="shared" si="155"/>
        <v>7.9430058306254436E-2</v>
      </c>
      <c r="T138" s="2">
        <f t="shared" si="156"/>
        <v>0.01</v>
      </c>
      <c r="U138" s="14">
        <f t="shared" si="157"/>
        <v>7.9430058306254438E-4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6.2843005830625449E-3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7.0257916507798202</v>
      </c>
      <c r="E139" s="10">
        <f t="shared" si="166"/>
        <v>3.3858363812729499</v>
      </c>
      <c r="F139" s="7" t="s">
        <v>83</v>
      </c>
      <c r="G139" s="1">
        <v>4</v>
      </c>
      <c r="H139" s="9">
        <f t="shared" si="147"/>
        <v>7.0257916507798202</v>
      </c>
      <c r="I139" s="9">
        <f t="shared" si="148"/>
        <v>280.17579165077979</v>
      </c>
      <c r="J139" s="9">
        <f t="shared" si="149"/>
        <v>4.2600451222231689E-2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2.9349098803971536</v>
      </c>
      <c r="P139" s="9">
        <f t="shared" si="152"/>
        <v>0.12502848520150478</v>
      </c>
      <c r="Q139" s="12">
        <f t="shared" si="153"/>
        <v>3.2507406152391241E-2</v>
      </c>
      <c r="R139" s="9">
        <f t="shared" si="154"/>
        <v>0.19735245833333334</v>
      </c>
      <c r="S139" s="13">
        <f t="shared" si="155"/>
        <v>0.16471751315854097</v>
      </c>
      <c r="T139" s="2">
        <f t="shared" si="156"/>
        <v>0.01</v>
      </c>
      <c r="U139" s="14">
        <f t="shared" si="157"/>
        <v>1.6471751315854097E-3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7.13717513158541E-3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10.069218482820199</v>
      </c>
      <c r="E140" s="10">
        <f t="shared" si="166"/>
        <v>7.0257916507798202</v>
      </c>
      <c r="F140" s="7" t="s">
        <v>83</v>
      </c>
      <c r="G140" s="1">
        <v>5</v>
      </c>
      <c r="H140" s="9">
        <f t="shared" si="147"/>
        <v>10.069218482820199</v>
      </c>
      <c r="I140" s="9">
        <f t="shared" si="148"/>
        <v>283.21921848282017</v>
      </c>
      <c r="J140" s="9">
        <f t="shared" si="149"/>
        <v>6.1886909980742012E-2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3.5689293118623158</v>
      </c>
      <c r="P140" s="9">
        <f t="shared" si="152"/>
        <v>0.22087000705085466</v>
      </c>
      <c r="Q140" s="12">
        <f t="shared" si="153"/>
        <v>5.7426201833222217E-2</v>
      </c>
      <c r="R140" s="9">
        <f t="shared" si="154"/>
        <v>0.19735245833333334</v>
      </c>
      <c r="S140" s="13">
        <f t="shared" si="155"/>
        <v>0.29098295667656643</v>
      </c>
      <c r="T140" s="2">
        <f t="shared" si="156"/>
        <v>0.01</v>
      </c>
      <c r="U140" s="14">
        <f t="shared" si="157"/>
        <v>2.9098295667656644E-3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8.3998295667656632E-3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11.32438824456</v>
      </c>
      <c r="E141" s="10">
        <f t="shared" si="166"/>
        <v>10.069218482820199</v>
      </c>
      <c r="F141" s="7" t="s">
        <v>85</v>
      </c>
      <c r="G141" s="1">
        <v>6</v>
      </c>
      <c r="H141" s="9">
        <f t="shared" si="147"/>
        <v>11.32438824456</v>
      </c>
      <c r="I141" s="9">
        <f t="shared" si="148"/>
        <v>284.47438824455998</v>
      </c>
      <c r="J141" s="9">
        <f t="shared" si="149"/>
        <v>7.2023832877526534E-2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4.1071072214781275</v>
      </c>
      <c r="P141" s="9">
        <f t="shared" si="152"/>
        <v>0.29580960412982299</v>
      </c>
      <c r="Q141" s="12">
        <f t="shared" si="153"/>
        <v>7.6910497073753983E-2</v>
      </c>
      <c r="R141" s="9">
        <f t="shared" si="154"/>
        <v>0.19735245833333334</v>
      </c>
      <c r="S141" s="13">
        <f t="shared" si="155"/>
        <v>0.38971137083000096</v>
      </c>
      <c r="T141" s="2">
        <f t="shared" si="156"/>
        <v>0.01</v>
      </c>
      <c r="U141" s="14">
        <f t="shared" si="157"/>
        <v>3.8971137083000096E-3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9.3871137083000114E-3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21.1836871924632</v>
      </c>
      <c r="E142" s="10">
        <f t="shared" si="166"/>
        <v>11.32438824456</v>
      </c>
      <c r="F142" s="7" t="s">
        <v>83</v>
      </c>
      <c r="G142" s="1">
        <v>7</v>
      </c>
      <c r="H142" s="9">
        <f t="shared" si="147"/>
        <v>21.1836871924632</v>
      </c>
      <c r="I142" s="9">
        <f t="shared" si="148"/>
        <v>294.33368719246317</v>
      </c>
      <c r="J142" s="9">
        <f t="shared" si="149"/>
        <v>0.22667317304698692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4.5703455340149715</v>
      </c>
      <c r="P142" s="9">
        <f t="shared" si="152"/>
        <v>1.0359747241162995</v>
      </c>
      <c r="Q142" s="12">
        <f t="shared" si="153"/>
        <v>0.26935342827023789</v>
      </c>
      <c r="R142" s="9">
        <f t="shared" si="154"/>
        <v>0.19735245833333334</v>
      </c>
      <c r="S142" s="13">
        <f t="shared" si="155"/>
        <v>1.3648344213442383</v>
      </c>
      <c r="T142" s="2">
        <f t="shared" si="156"/>
        <v>0.01</v>
      </c>
      <c r="U142" s="14">
        <f t="shared" si="157"/>
        <v>1.3648344213442383E-2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5.0000000000000001E-3</v>
      </c>
      <c r="AF142" s="2">
        <v>0.49</v>
      </c>
      <c r="AG142" s="14">
        <f t="shared" si="158"/>
        <v>2.4499999999999999E-3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1.4999999999999999E-2</v>
      </c>
      <c r="AR142" s="2">
        <v>0.5</v>
      </c>
      <c r="AS142" s="2">
        <f t="shared" si="159"/>
        <v>7.4999999999999997E-3</v>
      </c>
      <c r="AT142" s="1">
        <f t="shared" si="160"/>
        <v>2.3598344213442382E-2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20.508178802312202</v>
      </c>
      <c r="E143" s="10">
        <f t="shared" si="166"/>
        <v>21.1836871924632</v>
      </c>
      <c r="F143" s="7" t="s">
        <v>83</v>
      </c>
      <c r="G143" s="1">
        <v>8</v>
      </c>
      <c r="H143" s="9">
        <f t="shared" si="147"/>
        <v>20.508178802312202</v>
      </c>
      <c r="I143" s="9">
        <f t="shared" si="148"/>
        <v>293.65817880231219</v>
      </c>
      <c r="J143" s="9">
        <f t="shared" si="149"/>
        <v>0.21006410712154966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4.2934187265653385</v>
      </c>
      <c r="P143" s="9">
        <f t="shared" si="152"/>
        <v>0.90189317129488855</v>
      </c>
      <c r="Q143" s="12">
        <f t="shared" si="153"/>
        <v>0.23449222453667104</v>
      </c>
      <c r="R143" s="9">
        <f t="shared" si="154"/>
        <v>0.19735245833333334</v>
      </c>
      <c r="S143" s="13">
        <f t="shared" si="155"/>
        <v>1.1881900358221416</v>
      </c>
      <c r="T143" s="2">
        <f t="shared" si="156"/>
        <v>0.01</v>
      </c>
      <c r="U143" s="14">
        <f t="shared" si="157"/>
        <v>1.1881900358221415E-2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5.0000000000000001E-3</v>
      </c>
      <c r="AF143" s="2">
        <v>0.49</v>
      </c>
      <c r="AG143" s="14">
        <f t="shared" si="158"/>
        <v>2.4499999999999999E-3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1.4999999999999999E-2</v>
      </c>
      <c r="AR143" s="2">
        <v>0.5</v>
      </c>
      <c r="AS143" s="2">
        <f t="shared" si="159"/>
        <v>7.4999999999999997E-3</v>
      </c>
      <c r="AT143" s="1">
        <f t="shared" si="160"/>
        <v>2.1831900358221416E-2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20.5728736348449</v>
      </c>
      <c r="E144" s="10">
        <f t="shared" si="166"/>
        <v>20.508178802312202</v>
      </c>
      <c r="F144" s="7" t="s">
        <v>83</v>
      </c>
      <c r="G144" s="1">
        <v>9</v>
      </c>
      <c r="H144" s="9">
        <f t="shared" si="147"/>
        <v>20.5728736348449</v>
      </c>
      <c r="I144" s="9">
        <f t="shared" si="148"/>
        <v>293.72287363484486</v>
      </c>
      <c r="J144" s="9">
        <f t="shared" si="149"/>
        <v>0.21160383561671087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4.1505734719371166</v>
      </c>
      <c r="P144" s="9">
        <f t="shared" si="152"/>
        <v>0.87827726667086248</v>
      </c>
      <c r="Q144" s="12">
        <f t="shared" si="153"/>
        <v>0.22835208933442425</v>
      </c>
      <c r="R144" s="9">
        <f t="shared" si="154"/>
        <v>0.19735245833333334</v>
      </c>
      <c r="S144" s="13">
        <f t="shared" si="155"/>
        <v>1.1570775011514258</v>
      </c>
      <c r="T144" s="2">
        <f t="shared" si="156"/>
        <v>0.01</v>
      </c>
      <c r="U144" s="14">
        <f t="shared" si="157"/>
        <v>1.1570775011514258E-2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5.0000000000000001E-3</v>
      </c>
      <c r="AF144" s="2">
        <v>0.49</v>
      </c>
      <c r="AG144" s="14">
        <f t="shared" si="158"/>
        <v>2.4499999999999999E-3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1.4999999999999999E-2</v>
      </c>
      <c r="AR144" s="2">
        <v>0.5</v>
      </c>
      <c r="AS144" s="2">
        <f t="shared" si="159"/>
        <v>7.4999999999999997E-3</v>
      </c>
      <c r="AT144" s="1">
        <f t="shared" si="160"/>
        <v>2.1520775011514261E-2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15.359275509599801</v>
      </c>
      <c r="E145" s="10">
        <f t="shared" si="166"/>
        <v>20.5728736348449</v>
      </c>
      <c r="F145" s="7" t="s">
        <v>83</v>
      </c>
      <c r="G145" s="1">
        <v>10</v>
      </c>
      <c r="H145" s="9">
        <f t="shared" si="147"/>
        <v>15.359275509599801</v>
      </c>
      <c r="I145" s="9">
        <f t="shared" si="148"/>
        <v>288.50927550959977</v>
      </c>
      <c r="J145" s="9">
        <f t="shared" si="149"/>
        <v>0.11624219500107484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4.0313441219329214</v>
      </c>
      <c r="P145" s="9">
        <f t="shared" si="152"/>
        <v>0.46861228953816347</v>
      </c>
      <c r="Q145" s="12">
        <f t="shared" si="153"/>
        <v>0.12183919527992251</v>
      </c>
      <c r="R145" s="9">
        <f t="shared" si="154"/>
        <v>0.19735245833333334</v>
      </c>
      <c r="S145" s="13">
        <f t="shared" si="155"/>
        <v>0.61736852081230731</v>
      </c>
      <c r="T145" s="2">
        <f t="shared" si="156"/>
        <v>0.01</v>
      </c>
      <c r="U145" s="14">
        <f t="shared" si="157"/>
        <v>6.1736852081230734E-3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5.0000000000000001E-3</v>
      </c>
      <c r="AF145" s="2">
        <v>0.49</v>
      </c>
      <c r="AG145" s="14">
        <f t="shared" si="158"/>
        <v>2.4499999999999999E-3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1.4999999999999999E-2</v>
      </c>
      <c r="AR145" s="2">
        <v>0.5</v>
      </c>
      <c r="AS145" s="2">
        <f t="shared" si="159"/>
        <v>7.4999999999999997E-3</v>
      </c>
      <c r="AT145" s="1">
        <f t="shared" si="160"/>
        <v>1.6123685208123073E-2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11.7405725742274</v>
      </c>
      <c r="E146" s="10">
        <f t="shared" si="166"/>
        <v>15.359275509599801</v>
      </c>
      <c r="F146" s="7" t="s">
        <v>83</v>
      </c>
      <c r="G146" s="1">
        <v>11</v>
      </c>
      <c r="H146" s="9">
        <f t="shared" si="147"/>
        <v>11.7405725742274</v>
      </c>
      <c r="I146" s="9">
        <f t="shared" si="148"/>
        <v>284.89057257422735</v>
      </c>
      <c r="J146" s="9">
        <f t="shared" si="149"/>
        <v>7.5716662966761425E-2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4.3217797490614247</v>
      </c>
      <c r="P146" s="9">
        <f t="shared" si="152"/>
        <v>0.32723074067625868</v>
      </c>
      <c r="Q146" s="12">
        <f t="shared" si="153"/>
        <v>8.5079992575827254E-2</v>
      </c>
      <c r="R146" s="9">
        <f t="shared" si="154"/>
        <v>0.19735245833333334</v>
      </c>
      <c r="S146" s="13">
        <f t="shared" si="155"/>
        <v>0.43110682934653377</v>
      </c>
      <c r="T146" s="2">
        <f t="shared" si="156"/>
        <v>0.01</v>
      </c>
      <c r="U146" s="14">
        <f t="shared" si="157"/>
        <v>4.3110682934653375E-3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9.8010682934653384E-3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7.1288888885003798</v>
      </c>
      <c r="E147" s="10">
        <f t="shared" si="166"/>
        <v>11.7405725742274</v>
      </c>
      <c r="F147" s="7" t="s">
        <v>85</v>
      </c>
      <c r="G147" s="1">
        <v>12</v>
      </c>
      <c r="H147" s="9">
        <f t="shared" si="147"/>
        <v>7.1288888885003798</v>
      </c>
      <c r="I147" s="9">
        <f t="shared" si="148"/>
        <v>280.27888888850038</v>
      </c>
      <c r="J147" s="9">
        <f t="shared" si="149"/>
        <v>4.3148519676971461E-2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4.7535969250518324</v>
      </c>
      <c r="P147" s="9">
        <f t="shared" si="152"/>
        <v>0.20511067045699002</v>
      </c>
      <c r="Q147" s="12">
        <f t="shared" si="153"/>
        <v>5.3328774318817405E-2</v>
      </c>
      <c r="R147" s="9">
        <f t="shared" si="154"/>
        <v>0.19735245833333334</v>
      </c>
      <c r="S147" s="13">
        <f t="shared" si="155"/>
        <v>0.27022097808755818</v>
      </c>
      <c r="T147" s="2">
        <f t="shared" si="156"/>
        <v>0.01</v>
      </c>
      <c r="U147" s="14">
        <f t="shared" si="157"/>
        <v>2.7022097808755818E-3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8.1922097808755819E-3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2.6196041982802001</v>
      </c>
      <c r="E148" s="10">
        <f t="shared" si="166"/>
        <v>7.1288888885003798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48"/>
  <sheetViews>
    <sheetView workbookViewId="0">
      <pane xSplit="4" topLeftCell="E1" activePane="topRight" state="frozen"/>
      <selection pane="topRight" activeCell="D26" sqref="D26:D38"/>
    </sheetView>
  </sheetViews>
  <sheetFormatPr defaultColWidth="8.875" defaultRowHeight="16.5" x14ac:dyDescent="0.15"/>
  <cols>
    <col min="1" max="1" width="21.875" style="1" customWidth="1"/>
    <col min="2" max="2" width="11.25" style="1" customWidth="1"/>
    <col min="3" max="3" width="8.875" style="1"/>
    <col min="4" max="4" width="12.5" style="1" customWidth="1"/>
    <col min="5" max="5" width="15.625" style="1"/>
    <col min="6" max="7" width="14.125" style="1" customWidth="1"/>
    <col min="8" max="8" width="18.625" style="1" customWidth="1"/>
    <col min="9" max="9" width="15.625" style="1" customWidth="1"/>
    <col min="10" max="10" width="14.125" style="1" customWidth="1"/>
    <col min="11" max="11" width="10" style="1" customWidth="1"/>
    <col min="12" max="12" width="11.5" style="1" customWidth="1"/>
    <col min="13" max="16" width="8.875" style="1"/>
    <col min="17" max="17" width="9.625" style="1" customWidth="1"/>
    <col min="18" max="18" width="15.625" style="1" customWidth="1"/>
    <col min="19" max="20" width="8.875" style="1"/>
    <col min="21" max="21" width="11.5" style="1" customWidth="1"/>
    <col min="22" max="22" width="8.5" style="1" customWidth="1"/>
    <col min="23" max="23" width="8.875" style="1"/>
    <col min="24" max="24" width="9" style="1"/>
    <col min="25" max="26" width="8.875" style="1"/>
    <col min="27" max="27" width="9" style="1" customWidth="1"/>
    <col min="28" max="28" width="8.875" style="1"/>
    <col min="29" max="29" width="15.625" style="1"/>
    <col min="30" max="30" width="10.25" style="1" customWidth="1"/>
    <col min="31" max="31" width="12.75" style="1" customWidth="1"/>
    <col min="32" max="32" width="8.25" style="1" customWidth="1"/>
    <col min="33" max="36" width="15.625" style="1"/>
    <col min="37" max="37" width="10.375" style="1" customWidth="1"/>
    <col min="38" max="38" width="15.625" style="1"/>
    <col min="39" max="39" width="12.75" style="1" customWidth="1"/>
    <col min="40" max="40" width="13" style="1" customWidth="1"/>
    <col min="41" max="41" width="15.625" style="1"/>
    <col min="42" max="42" width="12.625" style="1" customWidth="1"/>
    <col min="43" max="43" width="16.25" style="1" customWidth="1"/>
    <col min="44" max="44" width="11.125" style="1" customWidth="1"/>
    <col min="45" max="45" width="9" style="1"/>
    <col min="46" max="46" width="16.25" style="1" customWidth="1"/>
    <col min="47" max="47" width="15.625" style="1" customWidth="1"/>
    <col min="48" max="51" width="15.625" style="1"/>
    <col min="52" max="52" width="9.625" style="1" customWidth="1"/>
    <col min="53" max="53" width="15.625" style="1" customWidth="1"/>
    <col min="54" max="54" width="14.375" style="1"/>
    <col min="55" max="16384" width="8.875" style="1"/>
  </cols>
  <sheetData>
    <row r="1" spans="1:41" x14ac:dyDescent="0.15">
      <c r="C1" s="2" t="s">
        <v>21</v>
      </c>
      <c r="D1" s="2" t="s">
        <v>22</v>
      </c>
      <c r="E1" s="2" t="s">
        <v>23</v>
      </c>
      <c r="F1" s="2" t="s">
        <v>24</v>
      </c>
      <c r="G1" s="2" t="s">
        <v>19</v>
      </c>
      <c r="H1" s="1" t="s">
        <v>25</v>
      </c>
      <c r="I1"/>
      <c r="J1"/>
      <c r="K1"/>
      <c r="L1"/>
      <c r="M1"/>
      <c r="N1"/>
      <c r="O1"/>
      <c r="P1"/>
      <c r="Q1"/>
      <c r="R1" s="21" t="s">
        <v>26</v>
      </c>
      <c r="S1" s="22"/>
      <c r="T1" s="22"/>
      <c r="U1" s="22"/>
      <c r="V1" s="22"/>
      <c r="W1" s="23"/>
      <c r="X1" s="29" t="s">
        <v>27</v>
      </c>
      <c r="Y1" s="30"/>
      <c r="Z1" s="31"/>
      <c r="AA1" s="29" t="s">
        <v>28</v>
      </c>
      <c r="AB1" s="30"/>
      <c r="AC1" s="31"/>
      <c r="AD1" s="29" t="s">
        <v>17</v>
      </c>
      <c r="AE1" s="30"/>
      <c r="AF1" s="31"/>
      <c r="AG1" s="29" t="s">
        <v>18</v>
      </c>
      <c r="AH1" s="30"/>
      <c r="AI1" s="31"/>
      <c r="AJ1" s="20" t="s">
        <v>29</v>
      </c>
      <c r="AK1" s="20"/>
      <c r="AL1" s="20"/>
      <c r="AM1" s="20"/>
      <c r="AN1" s="20"/>
      <c r="AO1" s="20"/>
    </row>
    <row r="2" spans="1:41" x14ac:dyDescent="0.15">
      <c r="A2" s="20" t="s">
        <v>30</v>
      </c>
      <c r="B2" s="2" t="s">
        <v>7</v>
      </c>
      <c r="D2" s="2"/>
      <c r="F2" s="2">
        <v>1430.5445</v>
      </c>
      <c r="G2" s="2">
        <v>0.1</v>
      </c>
      <c r="H2" s="2">
        <v>34</v>
      </c>
      <c r="I2"/>
      <c r="J2"/>
      <c r="K2"/>
      <c r="L2"/>
      <c r="M2"/>
      <c r="N2"/>
      <c r="O2"/>
      <c r="P2"/>
      <c r="Q2"/>
      <c r="R2" s="21" t="s">
        <v>31</v>
      </c>
      <c r="S2" s="22"/>
      <c r="T2" s="23"/>
      <c r="U2" s="21" t="s">
        <v>32</v>
      </c>
      <c r="V2" s="22"/>
      <c r="W2" s="23"/>
      <c r="X2" s="32"/>
      <c r="Y2" s="33"/>
      <c r="Z2" s="34"/>
      <c r="AA2" s="32"/>
      <c r="AB2" s="33"/>
      <c r="AC2" s="34"/>
      <c r="AD2" s="32"/>
      <c r="AE2" s="33"/>
      <c r="AF2" s="34"/>
      <c r="AG2" s="32"/>
      <c r="AH2" s="33"/>
      <c r="AI2" s="34"/>
      <c r="AJ2" s="20"/>
      <c r="AK2" s="20"/>
      <c r="AL2" s="20"/>
      <c r="AM2" s="20"/>
      <c r="AN2" s="20"/>
      <c r="AO2" s="20"/>
    </row>
    <row r="3" spans="1:41" x14ac:dyDescent="0.15">
      <c r="A3" s="20"/>
      <c r="B3" s="2" t="s">
        <v>8</v>
      </c>
      <c r="C3" s="3"/>
      <c r="D3" s="2"/>
      <c r="E3">
        <v>1404670</v>
      </c>
      <c r="F3" s="2">
        <v>1642.5</v>
      </c>
      <c r="G3" s="2">
        <v>0.24</v>
      </c>
      <c r="H3" s="2">
        <v>43</v>
      </c>
      <c r="I3"/>
      <c r="J3"/>
      <c r="K3"/>
      <c r="L3"/>
      <c r="M3"/>
      <c r="N3"/>
      <c r="O3"/>
      <c r="P3"/>
      <c r="Q3"/>
      <c r="R3" s="2"/>
      <c r="S3" s="2">
        <v>0</v>
      </c>
      <c r="T3" s="2"/>
      <c r="U3" s="2"/>
      <c r="V3" s="2"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15">
      <c r="A4" s="20" t="s">
        <v>26</v>
      </c>
      <c r="B4" s="4" t="s">
        <v>32</v>
      </c>
      <c r="C4" s="2"/>
      <c r="D4" s="2"/>
      <c r="E4">
        <v>12000</v>
      </c>
      <c r="F4" s="2">
        <v>131.4</v>
      </c>
      <c r="G4" s="2">
        <v>0.18</v>
      </c>
      <c r="H4" s="2">
        <v>1</v>
      </c>
      <c r="I4"/>
      <c r="J4"/>
      <c r="K4"/>
      <c r="L4"/>
      <c r="M4"/>
      <c r="N4"/>
      <c r="O4"/>
      <c r="P4"/>
      <c r="Q4"/>
      <c r="R4" s="2"/>
      <c r="S4" s="2">
        <v>3</v>
      </c>
      <c r="T4" s="2"/>
      <c r="U4" s="2"/>
      <c r="V4" s="2">
        <v>0</v>
      </c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15">
      <c r="A5" s="20"/>
      <c r="B5" s="4" t="s">
        <v>31</v>
      </c>
      <c r="C5" s="2"/>
      <c r="D5" s="2"/>
      <c r="E5">
        <v>548890</v>
      </c>
      <c r="F5" s="2">
        <v>119.72</v>
      </c>
      <c r="G5" s="2">
        <v>0.19</v>
      </c>
      <c r="H5" s="2">
        <v>1</v>
      </c>
      <c r="I5"/>
      <c r="J5"/>
      <c r="K5"/>
      <c r="L5"/>
      <c r="M5"/>
      <c r="N5"/>
      <c r="O5"/>
      <c r="P5"/>
      <c r="Q5"/>
      <c r="R5" s="2"/>
      <c r="S5" s="2">
        <v>80</v>
      </c>
      <c r="T5" s="2"/>
      <c r="U5" s="2"/>
      <c r="V5" s="2">
        <v>50</v>
      </c>
      <c r="W5" s="2"/>
      <c r="X5" s="2"/>
      <c r="Y5" s="2"/>
      <c r="Z5" s="2"/>
      <c r="AA5" s="2"/>
      <c r="AB5" s="2">
        <v>50</v>
      </c>
      <c r="AC5" s="2"/>
      <c r="AD5" s="2"/>
      <c r="AE5" s="2">
        <v>50</v>
      </c>
      <c r="AF5" s="2"/>
      <c r="AG5" s="2"/>
      <c r="AH5" s="2">
        <v>50</v>
      </c>
      <c r="AI5" s="2"/>
      <c r="AJ5" s="2"/>
      <c r="AK5" s="2"/>
      <c r="AL5" s="2"/>
      <c r="AM5" s="2"/>
      <c r="AN5" s="2">
        <v>50</v>
      </c>
      <c r="AO5" s="2"/>
    </row>
    <row r="6" spans="1:41" x14ac:dyDescent="0.15">
      <c r="A6" s="20" t="s">
        <v>27</v>
      </c>
      <c r="B6" s="21"/>
      <c r="C6" s="2"/>
      <c r="D6" s="2"/>
      <c r="E6">
        <v>1481200</v>
      </c>
      <c r="F6" s="2">
        <v>124.83</v>
      </c>
      <c r="G6" s="2">
        <v>0.45</v>
      </c>
      <c r="H6" s="2">
        <v>51</v>
      </c>
      <c r="I6"/>
      <c r="J6"/>
      <c r="K6"/>
      <c r="L6"/>
      <c r="M6"/>
      <c r="N6"/>
      <c r="O6"/>
      <c r="P6"/>
      <c r="Q6"/>
      <c r="R6" s="2"/>
      <c r="S6" s="2">
        <v>0</v>
      </c>
      <c r="T6" s="2"/>
      <c r="U6" s="2"/>
      <c r="V6" s="2">
        <v>0</v>
      </c>
      <c r="W6" s="2"/>
      <c r="X6" s="2"/>
      <c r="Y6" s="2"/>
      <c r="Z6" s="2"/>
      <c r="AA6" s="2"/>
      <c r="AB6" s="2">
        <v>50</v>
      </c>
      <c r="AC6" s="2"/>
      <c r="AD6" s="2"/>
      <c r="AE6" s="2">
        <v>50</v>
      </c>
      <c r="AF6" s="2"/>
      <c r="AG6" s="2"/>
      <c r="AH6" s="2">
        <v>50</v>
      </c>
      <c r="AI6" s="2"/>
      <c r="AJ6" s="2"/>
      <c r="AK6" s="2"/>
      <c r="AL6" s="2"/>
      <c r="AM6" s="2"/>
      <c r="AN6" s="2">
        <v>50</v>
      </c>
      <c r="AO6" s="2"/>
    </row>
    <row r="7" spans="1:41" x14ac:dyDescent="0.15">
      <c r="A7" s="20" t="s">
        <v>28</v>
      </c>
      <c r="B7" s="21"/>
      <c r="C7" s="2"/>
      <c r="D7" s="2"/>
      <c r="F7" s="2">
        <v>777.46825000000001</v>
      </c>
      <c r="G7" s="2">
        <v>0.3</v>
      </c>
      <c r="H7" s="2">
        <v>1</v>
      </c>
      <c r="I7"/>
      <c r="J7"/>
      <c r="K7"/>
      <c r="L7"/>
      <c r="M7"/>
      <c r="N7"/>
      <c r="O7"/>
      <c r="P7"/>
      <c r="Q7"/>
      <c r="R7" s="2"/>
      <c r="S7" s="2">
        <v>0</v>
      </c>
      <c r="T7" s="2"/>
      <c r="U7" s="2"/>
      <c r="V7" s="2"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15">
      <c r="A8" s="20" t="s">
        <v>17</v>
      </c>
      <c r="B8" s="21"/>
      <c r="C8" s="2"/>
      <c r="D8" s="2"/>
      <c r="E8" s="2"/>
      <c r="F8" s="2">
        <v>341.64</v>
      </c>
      <c r="G8" s="2">
        <v>0.33</v>
      </c>
      <c r="H8" s="2">
        <v>1</v>
      </c>
      <c r="I8"/>
      <c r="J8"/>
      <c r="K8"/>
      <c r="L8"/>
      <c r="M8"/>
      <c r="N8"/>
      <c r="O8"/>
      <c r="P8"/>
      <c r="Q8"/>
      <c r="R8" s="2"/>
      <c r="S8" s="2">
        <v>0</v>
      </c>
      <c r="T8" s="2"/>
      <c r="U8" s="2"/>
      <c r="V8" s="2">
        <v>0</v>
      </c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15">
      <c r="A9" s="20" t="s">
        <v>18</v>
      </c>
      <c r="B9" s="21"/>
      <c r="C9" s="2"/>
      <c r="D9" s="2"/>
      <c r="E9" s="2"/>
      <c r="F9" s="2">
        <v>341.64</v>
      </c>
      <c r="G9" s="2">
        <v>0.33</v>
      </c>
      <c r="H9" s="2">
        <v>1</v>
      </c>
      <c r="I9"/>
      <c r="J9"/>
      <c r="K9"/>
      <c r="L9"/>
      <c r="M9"/>
      <c r="N9"/>
      <c r="O9"/>
      <c r="P9"/>
      <c r="Q9"/>
      <c r="R9" s="21"/>
      <c r="S9" s="23"/>
      <c r="T9" s="2"/>
      <c r="U9" s="21"/>
      <c r="V9" s="23"/>
      <c r="W9" s="2"/>
      <c r="X9" s="21"/>
      <c r="Y9" s="23"/>
      <c r="Z9" s="2"/>
      <c r="AA9" s="21"/>
      <c r="AB9" s="23"/>
      <c r="AC9" s="2"/>
      <c r="AD9" s="21"/>
      <c r="AE9" s="23"/>
      <c r="AF9" s="2"/>
      <c r="AG9" s="21"/>
      <c r="AH9" s="23"/>
      <c r="AI9" s="2"/>
      <c r="AJ9" s="21"/>
      <c r="AK9" s="22"/>
      <c r="AL9" s="22"/>
      <c r="AM9" s="22"/>
      <c r="AN9" s="23"/>
      <c r="AO9" s="2"/>
    </row>
    <row r="10" spans="1:41" x14ac:dyDescent="0.15">
      <c r="A10" s="20" t="s">
        <v>29</v>
      </c>
      <c r="B10" s="21"/>
      <c r="C10" s="2"/>
      <c r="D10" s="2"/>
      <c r="E10" s="2"/>
      <c r="F10" s="2">
        <v>910.85749999999996</v>
      </c>
      <c r="G10" s="2">
        <v>0.26</v>
      </c>
      <c r="H10" s="2">
        <v>1</v>
      </c>
      <c r="I10"/>
      <c r="J10"/>
      <c r="K10"/>
      <c r="L10"/>
      <c r="M10"/>
      <c r="N10"/>
      <c r="O10"/>
      <c r="P10"/>
      <c r="Q10"/>
    </row>
    <row r="13" spans="1:41" x14ac:dyDescent="0.15">
      <c r="A13" s="1" t="s">
        <v>33</v>
      </c>
      <c r="B13" s="1" t="s">
        <v>34</v>
      </c>
      <c r="C13" s="1">
        <v>308.16000000000003</v>
      </c>
      <c r="G13" s="5" t="s">
        <v>35</v>
      </c>
      <c r="H13" s="6" t="s">
        <v>36</v>
      </c>
      <c r="I13" s="6">
        <f>(AV37+AV53+AV69+AV84+AO100+AY116+AY132+BB132+AY147)/10000</f>
        <v>2903245.0436176551</v>
      </c>
      <c r="J13" s="6" t="s">
        <v>37</v>
      </c>
      <c r="K13" s="6">
        <f>I13/(10000*1000)</f>
        <v>0.29032450436176549</v>
      </c>
      <c r="L13" s="6" t="s">
        <v>38</v>
      </c>
    </row>
    <row r="14" spans="1:41" x14ac:dyDescent="0.15">
      <c r="A14" s="1" t="s">
        <v>39</v>
      </c>
      <c r="B14" s="1" t="s">
        <v>34</v>
      </c>
      <c r="G14" s="5"/>
      <c r="H14" s="6"/>
      <c r="I14" s="6"/>
      <c r="J14" s="6"/>
      <c r="K14" s="6"/>
      <c r="L14" s="6"/>
    </row>
    <row r="15" spans="1:41" x14ac:dyDescent="0.15">
      <c r="A15" s="1" t="s">
        <v>40</v>
      </c>
      <c r="B15" s="1" t="s">
        <v>41</v>
      </c>
      <c r="C15" s="1">
        <v>19347</v>
      </c>
      <c r="F15"/>
      <c r="G15"/>
      <c r="H15"/>
      <c r="I15"/>
      <c r="J15"/>
    </row>
    <row r="16" spans="1:41" x14ac:dyDescent="0.15">
      <c r="A16" s="1" t="s">
        <v>42</v>
      </c>
      <c r="B16" s="1" t="s">
        <v>43</v>
      </c>
      <c r="C16" s="1">
        <v>1.9870000000000001</v>
      </c>
      <c r="F16"/>
      <c r="G16"/>
      <c r="H16"/>
      <c r="I16"/>
      <c r="J16"/>
    </row>
    <row r="17" spans="1:47" x14ac:dyDescent="0.15">
      <c r="A17" s="1" t="s">
        <v>44</v>
      </c>
      <c r="B17" s="1" t="s">
        <v>45</v>
      </c>
      <c r="C17" s="1">
        <v>1</v>
      </c>
      <c r="F17"/>
      <c r="G17"/>
      <c r="H17"/>
      <c r="I17"/>
      <c r="J17"/>
    </row>
    <row r="18" spans="1:47" x14ac:dyDescent="0.15">
      <c r="A18" s="1" t="s">
        <v>46</v>
      </c>
      <c r="B18" s="1" t="s">
        <v>45</v>
      </c>
      <c r="C18" s="1">
        <v>3</v>
      </c>
      <c r="F18"/>
      <c r="G18"/>
      <c r="H18"/>
      <c r="I18"/>
      <c r="J18"/>
    </row>
    <row r="19" spans="1:47" x14ac:dyDescent="0.15">
      <c r="A19" s="1" t="s">
        <v>19</v>
      </c>
      <c r="B19" s="1" t="s">
        <v>47</v>
      </c>
      <c r="C19" s="1">
        <v>0.13</v>
      </c>
      <c r="F19"/>
      <c r="G19"/>
      <c r="H19"/>
      <c r="I19"/>
      <c r="J19"/>
    </row>
    <row r="20" spans="1:47" x14ac:dyDescent="0.15">
      <c r="A20" s="1" t="s">
        <v>48</v>
      </c>
      <c r="B20" s="1" t="s">
        <v>49</v>
      </c>
      <c r="C20" s="1">
        <v>1</v>
      </c>
    </row>
    <row r="21" spans="1:47" x14ac:dyDescent="0.15">
      <c r="A21" s="1" t="s">
        <v>50</v>
      </c>
      <c r="B21" s="1" t="s">
        <v>51</v>
      </c>
      <c r="C21" s="1">
        <v>95</v>
      </c>
    </row>
    <row r="22" spans="1:47" x14ac:dyDescent="0.15">
      <c r="A22" s="1" t="s">
        <v>52</v>
      </c>
      <c r="B22" s="1" t="s">
        <v>53</v>
      </c>
      <c r="C22" s="1">
        <v>0.66200000000000003</v>
      </c>
    </row>
    <row r="24" spans="1:47" x14ac:dyDescent="0.15">
      <c r="S24" s="24" t="s">
        <v>25</v>
      </c>
      <c r="T24" s="24"/>
      <c r="U24" s="24"/>
      <c r="V24" s="24" t="s">
        <v>54</v>
      </c>
      <c r="W24" s="24"/>
      <c r="X24" s="24"/>
      <c r="Y24" s="24" t="s">
        <v>55</v>
      </c>
      <c r="Z24" s="24"/>
      <c r="AA24" s="24"/>
      <c r="AB24" s="24" t="s">
        <v>56</v>
      </c>
      <c r="AC24" s="24"/>
      <c r="AD24" s="24"/>
      <c r="AE24" s="24" t="s">
        <v>57</v>
      </c>
      <c r="AF24" s="24"/>
      <c r="AG24" s="24"/>
      <c r="AH24" s="24" t="s">
        <v>58</v>
      </c>
      <c r="AI24" s="24"/>
      <c r="AJ24" s="24"/>
      <c r="AK24" s="25" t="s">
        <v>59</v>
      </c>
      <c r="AL24" s="26"/>
      <c r="AM24" s="27"/>
      <c r="AN24" s="24" t="s">
        <v>60</v>
      </c>
      <c r="AO24" s="24"/>
      <c r="AP24" s="24"/>
    </row>
    <row r="25" spans="1:47" x14ac:dyDescent="0.15">
      <c r="A25" s="28" t="s">
        <v>61</v>
      </c>
      <c r="B25" s="28"/>
      <c r="C25" s="7" t="s">
        <v>62</v>
      </c>
      <c r="D25" s="7" t="s">
        <v>63</v>
      </c>
      <c r="E25" s="7" t="s">
        <v>64</v>
      </c>
      <c r="F25" s="7" t="s">
        <v>65</v>
      </c>
      <c r="G25" s="1" t="s">
        <v>62</v>
      </c>
      <c r="H25" s="1" t="s">
        <v>64</v>
      </c>
      <c r="I25" s="1" t="s">
        <v>66</v>
      </c>
      <c r="J25" s="1" t="s">
        <v>67</v>
      </c>
      <c r="K25" s="11" t="s">
        <v>68</v>
      </c>
      <c r="L25" s="11" t="s">
        <v>69</v>
      </c>
      <c r="M25" s="1" t="s">
        <v>70</v>
      </c>
      <c r="N25" s="11" t="s">
        <v>71</v>
      </c>
      <c r="O25" s="1" t="s">
        <v>72</v>
      </c>
      <c r="P25" s="1" t="s">
        <v>73</v>
      </c>
      <c r="Q25" s="11" t="s">
        <v>74</v>
      </c>
      <c r="R25" s="11" t="s">
        <v>75</v>
      </c>
      <c r="S25" s="2" t="s">
        <v>76</v>
      </c>
      <c r="T25" s="2" t="s">
        <v>77</v>
      </c>
      <c r="U25" s="2"/>
      <c r="V25" s="2" t="s">
        <v>76</v>
      </c>
      <c r="W25" s="2" t="s">
        <v>77</v>
      </c>
      <c r="X25" s="2"/>
      <c r="Y25" s="2" t="s">
        <v>76</v>
      </c>
      <c r="Z25" s="2" t="s">
        <v>77</v>
      </c>
      <c r="AA25" s="2"/>
      <c r="AB25" s="2" t="s">
        <v>76</v>
      </c>
      <c r="AC25" s="2" t="s">
        <v>77</v>
      </c>
      <c r="AD25" s="2"/>
      <c r="AE25" s="2" t="s">
        <v>76</v>
      </c>
      <c r="AF25" s="2" t="s">
        <v>77</v>
      </c>
      <c r="AG25" s="2"/>
      <c r="AH25" s="2" t="s">
        <v>76</v>
      </c>
      <c r="AI25" s="2" t="s">
        <v>77</v>
      </c>
      <c r="AJ25" s="2"/>
      <c r="AK25" s="2" t="s">
        <v>76</v>
      </c>
      <c r="AL25" s="2" t="s">
        <v>77</v>
      </c>
      <c r="AM25" s="2"/>
      <c r="AN25" s="15" t="s">
        <v>76</v>
      </c>
      <c r="AO25" s="15" t="s">
        <v>77</v>
      </c>
      <c r="AP25" s="15"/>
      <c r="AQ25" s="1" t="s">
        <v>78</v>
      </c>
      <c r="AR25" s="1" t="s">
        <v>16</v>
      </c>
      <c r="AS25" s="1" t="s">
        <v>19</v>
      </c>
      <c r="AT25" s="1" t="s">
        <v>79</v>
      </c>
      <c r="AU25" s="1" t="s">
        <v>80</v>
      </c>
    </row>
    <row r="26" spans="1:47" x14ac:dyDescent="0.15">
      <c r="A26" s="1" t="s">
        <v>81</v>
      </c>
      <c r="B26" s="1">
        <f>F2</f>
        <v>1430.5445</v>
      </c>
      <c r="C26" s="7" t="s">
        <v>82</v>
      </c>
      <c r="D26" s="8">
        <v>-2.3066070033871</v>
      </c>
      <c r="E26" s="7"/>
      <c r="F26" s="7"/>
      <c r="G26" s="1">
        <v>1</v>
      </c>
      <c r="H26" s="9">
        <f t="shared" ref="H26:H37" si="0">E27</f>
        <v>-2.3066070033871</v>
      </c>
      <c r="I26" s="9">
        <f t="shared" ref="I26:I37" si="1">H26+273.15</f>
        <v>270.84339299661286</v>
      </c>
      <c r="J26" s="9">
        <f t="shared" ref="J26:J37" si="2">EXP(($C$15*(I26-$C$13))/($C$16*I26*$C$13))</f>
        <v>1.2863670667796048E-2</v>
      </c>
      <c r="K26" s="9">
        <f t="shared" ref="K26:K37" si="3">$B$26/12</f>
        <v>119.21204166666666</v>
      </c>
      <c r="L26" s="9">
        <f t="shared" ref="L26:L37" si="4">K26*$B$27/100</f>
        <v>40.532094166666667</v>
      </c>
      <c r="M26" s="1" t="s">
        <v>83</v>
      </c>
      <c r="O26" s="9">
        <f>L26</f>
        <v>40.532094166666667</v>
      </c>
      <c r="P26" s="9">
        <f t="shared" ref="P26:P37" si="5">O26*J26</f>
        <v>0.52139151083609736</v>
      </c>
      <c r="Q26" s="12">
        <f t="shared" ref="Q26:Q37" si="6">P26*$B$28</f>
        <v>5.2139151083609739E-2</v>
      </c>
      <c r="R26" s="9">
        <f t="shared" ref="R26:R37" si="7">L26*$B$28</f>
        <v>4.0532094166666672</v>
      </c>
      <c r="S26" s="13">
        <f t="shared" ref="S26:S37" si="8">Q26/R26</f>
        <v>1.2863670667796048E-2</v>
      </c>
      <c r="T26" s="2">
        <f t="shared" ref="T26:T37" si="9">$B$27/100</f>
        <v>0.34</v>
      </c>
      <c r="U26" s="14">
        <f t="shared" ref="U26:U37" si="10">S26*T26</f>
        <v>4.3736480270506568E-3</v>
      </c>
      <c r="V26" s="13"/>
      <c r="W26" s="2"/>
      <c r="X26" s="14"/>
      <c r="Y26" s="2">
        <v>0.02</v>
      </c>
      <c r="Z26" s="2">
        <v>0.63</v>
      </c>
      <c r="AA26" s="2">
        <f t="shared" ref="AA26:AA37" si="11">Y26*Z26</f>
        <v>1.26E-2</v>
      </c>
      <c r="AB26" s="2"/>
      <c r="AC26" s="2"/>
      <c r="AD26" s="2"/>
      <c r="AE26" s="13"/>
      <c r="AF26" s="2"/>
      <c r="AG26" s="14"/>
      <c r="AH26" s="13"/>
      <c r="AI26" s="2"/>
      <c r="AJ26" s="14"/>
      <c r="AL26" s="2"/>
      <c r="AM26" s="2"/>
      <c r="AN26" s="2">
        <v>0.01</v>
      </c>
      <c r="AO26" s="2">
        <v>0.03</v>
      </c>
      <c r="AP26" s="2">
        <f t="shared" ref="AP26:AP37" si="12">AO26*AN26</f>
        <v>2.9999999999999997E-4</v>
      </c>
      <c r="AQ26" s="1">
        <f t="shared" ref="AQ26:AQ37" si="13">(AP26+AM26+AD26+AA26+U26+X26+AG26+AJ26)</f>
        <v>1.7273648027050656E-2</v>
      </c>
      <c r="AR26" s="9">
        <f t="shared" ref="AR26:AR37" si="14">$B$26/12</f>
        <v>119.21204166666666</v>
      </c>
      <c r="AS26" s="1">
        <f t="shared" ref="AS26:AS37" si="15">$B$28</f>
        <v>0.1</v>
      </c>
      <c r="AT26" s="1">
        <f t="shared" ref="AT26:AT37" si="16">$E$2/12</f>
        <v>0</v>
      </c>
      <c r="AU26" s="1">
        <f t="shared" ref="AU26:AU37" si="17">AT26*10000*AS26*0.67*AR26*AQ26</f>
        <v>0</v>
      </c>
    </row>
    <row r="27" spans="1:47" x14ac:dyDescent="0.15">
      <c r="A27" s="1" t="s">
        <v>84</v>
      </c>
      <c r="B27" s="1">
        <f>H2</f>
        <v>34</v>
      </c>
      <c r="C27" s="7">
        <v>1</v>
      </c>
      <c r="D27" s="8">
        <v>-8.1430076007480192</v>
      </c>
      <c r="E27" s="10">
        <f t="shared" ref="E27:E38" si="18">D26</f>
        <v>-2.3066070033871</v>
      </c>
      <c r="F27" s="7" t="s">
        <v>83</v>
      </c>
      <c r="G27" s="1">
        <v>2</v>
      </c>
      <c r="H27" s="9">
        <f t="shared" si="0"/>
        <v>-8.1430076007480192</v>
      </c>
      <c r="I27" s="9">
        <f t="shared" si="1"/>
        <v>265.00699239925194</v>
      </c>
      <c r="J27" s="9">
        <f t="shared" si="2"/>
        <v>5.8279319007653345E-3</v>
      </c>
      <c r="K27" s="9">
        <f t="shared" si="3"/>
        <v>119.21204166666666</v>
      </c>
      <c r="L27" s="9">
        <f t="shared" si="4"/>
        <v>40.532094166666667</v>
      </c>
      <c r="M27" s="1" t="s">
        <v>83</v>
      </c>
      <c r="O27" s="9">
        <f t="shared" ref="O27:O37" si="19">L27+O26-P26-N27</f>
        <v>80.542796822497237</v>
      </c>
      <c r="P27" s="9">
        <f t="shared" si="5"/>
        <v>0.46939793497869248</v>
      </c>
      <c r="Q27" s="12">
        <f t="shared" si="6"/>
        <v>4.6939793497869253E-2</v>
      </c>
      <c r="R27" s="9">
        <f t="shared" si="7"/>
        <v>4.0532094166666672</v>
      </c>
      <c r="S27" s="13">
        <f t="shared" si="8"/>
        <v>1.1580895204884881E-2</v>
      </c>
      <c r="T27" s="2">
        <f t="shared" si="9"/>
        <v>0.34</v>
      </c>
      <c r="U27" s="14">
        <f t="shared" si="10"/>
        <v>3.9375043696608597E-3</v>
      </c>
      <c r="V27" s="13"/>
      <c r="W27" s="2"/>
      <c r="X27" s="14"/>
      <c r="Y27" s="2">
        <v>0.02</v>
      </c>
      <c r="Z27" s="2">
        <v>0.63</v>
      </c>
      <c r="AA27" s="2">
        <f t="shared" si="11"/>
        <v>1.26E-2</v>
      </c>
      <c r="AB27" s="2"/>
      <c r="AC27" s="2"/>
      <c r="AD27" s="2"/>
      <c r="AE27" s="13"/>
      <c r="AF27" s="2"/>
      <c r="AG27" s="14"/>
      <c r="AH27" s="13"/>
      <c r="AI27" s="2"/>
      <c r="AJ27" s="14"/>
      <c r="AK27" s="2"/>
      <c r="AL27" s="2"/>
      <c r="AM27" s="2"/>
      <c r="AN27" s="2">
        <v>0.01</v>
      </c>
      <c r="AO27" s="2">
        <v>0.03</v>
      </c>
      <c r="AP27" s="2">
        <f t="shared" si="12"/>
        <v>2.9999999999999997E-4</v>
      </c>
      <c r="AQ27" s="1">
        <f t="shared" si="13"/>
        <v>1.6837504369660861E-2</v>
      </c>
      <c r="AR27" s="9">
        <f t="shared" si="14"/>
        <v>119.21204166666666</v>
      </c>
      <c r="AS27" s="1">
        <f t="shared" si="15"/>
        <v>0.1</v>
      </c>
      <c r="AT27" s="1">
        <f t="shared" si="16"/>
        <v>0</v>
      </c>
      <c r="AU27" s="1">
        <f t="shared" si="17"/>
        <v>0</v>
      </c>
    </row>
    <row r="28" spans="1:47" x14ac:dyDescent="0.15">
      <c r="A28" s="1" t="s">
        <v>19</v>
      </c>
      <c r="B28" s="1">
        <f>G2</f>
        <v>0.1</v>
      </c>
      <c r="C28" s="7">
        <v>2</v>
      </c>
      <c r="D28" s="8">
        <v>-4.14783256587154</v>
      </c>
      <c r="E28" s="10">
        <f t="shared" si="18"/>
        <v>-8.1430076007480192</v>
      </c>
      <c r="F28" s="7" t="s">
        <v>83</v>
      </c>
      <c r="G28" s="1">
        <v>3</v>
      </c>
      <c r="H28" s="9">
        <f t="shared" si="0"/>
        <v>-4.14783256587154</v>
      </c>
      <c r="I28" s="9">
        <f t="shared" si="1"/>
        <v>269.00216743412841</v>
      </c>
      <c r="J28" s="9">
        <f t="shared" si="2"/>
        <v>1.0057742536642775E-2</v>
      </c>
      <c r="K28" s="9">
        <f t="shared" si="3"/>
        <v>119.21204166666666</v>
      </c>
      <c r="L28" s="9">
        <f t="shared" si="4"/>
        <v>40.532094166666667</v>
      </c>
      <c r="M28" s="1" t="s">
        <v>83</v>
      </c>
      <c r="O28" s="9">
        <f t="shared" si="19"/>
        <v>120.60549305418522</v>
      </c>
      <c r="P28" s="9">
        <f t="shared" si="5"/>
        <v>1.2130189976438535</v>
      </c>
      <c r="Q28" s="12">
        <f t="shared" si="6"/>
        <v>0.12130189976438535</v>
      </c>
      <c r="R28" s="9">
        <f t="shared" si="7"/>
        <v>4.0532094166666672</v>
      </c>
      <c r="S28" s="13">
        <f t="shared" si="8"/>
        <v>2.9927370459960898E-2</v>
      </c>
      <c r="T28" s="2">
        <f t="shared" si="9"/>
        <v>0.34</v>
      </c>
      <c r="U28" s="14">
        <f t="shared" si="10"/>
        <v>1.0175305956386707E-2</v>
      </c>
      <c r="V28" s="13"/>
      <c r="W28" s="2"/>
      <c r="X28" s="14"/>
      <c r="Y28" s="2">
        <v>0.02</v>
      </c>
      <c r="Z28" s="2">
        <v>0.63</v>
      </c>
      <c r="AA28" s="2">
        <f t="shared" si="11"/>
        <v>1.26E-2</v>
      </c>
      <c r="AB28" s="2"/>
      <c r="AC28" s="2"/>
      <c r="AD28" s="2"/>
      <c r="AE28" s="13"/>
      <c r="AF28" s="2"/>
      <c r="AG28" s="14"/>
      <c r="AH28" s="13"/>
      <c r="AI28" s="2"/>
      <c r="AJ28" s="14"/>
      <c r="AL28" s="2"/>
      <c r="AM28" s="2"/>
      <c r="AN28" s="2">
        <v>0.01</v>
      </c>
      <c r="AO28" s="2">
        <v>0.03</v>
      </c>
      <c r="AP28" s="2">
        <f t="shared" si="12"/>
        <v>2.9999999999999997E-4</v>
      </c>
      <c r="AQ28" s="1">
        <f t="shared" si="13"/>
        <v>2.3075305956386707E-2</v>
      </c>
      <c r="AR28" s="9">
        <f t="shared" si="14"/>
        <v>119.21204166666666</v>
      </c>
      <c r="AS28" s="1">
        <f t="shared" si="15"/>
        <v>0.1</v>
      </c>
      <c r="AT28" s="1">
        <f t="shared" si="16"/>
        <v>0</v>
      </c>
      <c r="AU28" s="1">
        <f t="shared" si="17"/>
        <v>0</v>
      </c>
    </row>
    <row r="29" spans="1:47" x14ac:dyDescent="0.15">
      <c r="C29" s="7">
        <v>3</v>
      </c>
      <c r="D29" s="8">
        <v>-2.6517877051429899</v>
      </c>
      <c r="E29" s="10">
        <f t="shared" si="18"/>
        <v>-4.14783256587154</v>
      </c>
      <c r="F29" s="7" t="s">
        <v>83</v>
      </c>
      <c r="G29" s="1">
        <v>4</v>
      </c>
      <c r="H29" s="9">
        <f t="shared" si="0"/>
        <v>-2.6517877051429899</v>
      </c>
      <c r="I29" s="9">
        <f t="shared" si="1"/>
        <v>270.49821229485701</v>
      </c>
      <c r="J29" s="9">
        <f t="shared" si="2"/>
        <v>1.2286876432727648E-2</v>
      </c>
      <c r="K29" s="9">
        <f t="shared" si="3"/>
        <v>119.21204166666666</v>
      </c>
      <c r="L29" s="9">
        <f t="shared" si="4"/>
        <v>40.532094166666667</v>
      </c>
      <c r="M29" s="1" t="s">
        <v>83</v>
      </c>
      <c r="O29" s="9">
        <f t="shared" si="19"/>
        <v>159.92456822320804</v>
      </c>
      <c r="P29" s="9">
        <f t="shared" si="5"/>
        <v>1.9649734083158796</v>
      </c>
      <c r="Q29" s="12">
        <f t="shared" si="6"/>
        <v>0.19649734083158799</v>
      </c>
      <c r="R29" s="9">
        <f t="shared" si="7"/>
        <v>4.0532094166666672</v>
      </c>
      <c r="S29" s="13">
        <f t="shared" si="8"/>
        <v>4.8479444467783288E-2</v>
      </c>
      <c r="T29" s="2">
        <f t="shared" si="9"/>
        <v>0.34</v>
      </c>
      <c r="U29" s="14">
        <f t="shared" si="10"/>
        <v>1.648301111904632E-2</v>
      </c>
      <c r="V29" s="13"/>
      <c r="W29" s="2"/>
      <c r="X29" s="14"/>
      <c r="Y29" s="2">
        <v>0.02</v>
      </c>
      <c r="Z29" s="2">
        <v>0.63</v>
      </c>
      <c r="AA29" s="2">
        <f t="shared" si="11"/>
        <v>1.26E-2</v>
      </c>
      <c r="AB29" s="2"/>
      <c r="AC29" s="2"/>
      <c r="AD29" s="2"/>
      <c r="AE29" s="13"/>
      <c r="AF29" s="2"/>
      <c r="AG29" s="14"/>
      <c r="AH29" s="13"/>
      <c r="AI29" s="2"/>
      <c r="AJ29" s="14"/>
      <c r="AK29" s="2"/>
      <c r="AL29" s="2"/>
      <c r="AM29" s="2"/>
      <c r="AN29" s="2">
        <v>0.01</v>
      </c>
      <c r="AO29" s="2">
        <v>0.03</v>
      </c>
      <c r="AP29" s="2">
        <f t="shared" si="12"/>
        <v>2.9999999999999997E-4</v>
      </c>
      <c r="AQ29" s="1">
        <f t="shared" si="13"/>
        <v>2.9383011119046322E-2</v>
      </c>
      <c r="AR29" s="9">
        <f t="shared" si="14"/>
        <v>119.21204166666666</v>
      </c>
      <c r="AS29" s="1">
        <f t="shared" si="15"/>
        <v>0.1</v>
      </c>
      <c r="AT29" s="1">
        <f t="shared" si="16"/>
        <v>0</v>
      </c>
      <c r="AU29" s="1">
        <f t="shared" si="17"/>
        <v>0</v>
      </c>
    </row>
    <row r="30" spans="1:47" x14ac:dyDescent="0.15">
      <c r="C30" s="7">
        <v>4</v>
      </c>
      <c r="D30" s="8">
        <v>3.6671405216225201</v>
      </c>
      <c r="E30" s="10">
        <f t="shared" si="18"/>
        <v>-2.6517877051429899</v>
      </c>
      <c r="F30" s="7" t="s">
        <v>83</v>
      </c>
      <c r="G30" s="1">
        <v>5</v>
      </c>
      <c r="H30" s="9">
        <f t="shared" si="0"/>
        <v>3.6671405216225201</v>
      </c>
      <c r="I30" s="9">
        <f t="shared" si="1"/>
        <v>276.81714052162249</v>
      </c>
      <c r="J30" s="9">
        <f t="shared" si="2"/>
        <v>2.7944209955228599E-2</v>
      </c>
      <c r="K30" s="9">
        <f t="shared" si="3"/>
        <v>119.21204166666666</v>
      </c>
      <c r="L30" s="9">
        <f t="shared" si="4"/>
        <v>40.532094166666667</v>
      </c>
      <c r="M30" s="1" t="s">
        <v>85</v>
      </c>
      <c r="N30" s="9">
        <f>(O29-P29)*C21/100</f>
        <v>150.06161507414757</v>
      </c>
      <c r="O30" s="9">
        <f t="shared" si="19"/>
        <v>48.43007390741127</v>
      </c>
      <c r="P30" s="9">
        <f t="shared" si="5"/>
        <v>1.3533401534159388</v>
      </c>
      <c r="Q30" s="12">
        <f t="shared" si="6"/>
        <v>0.13533401534159389</v>
      </c>
      <c r="R30" s="9">
        <f t="shared" si="7"/>
        <v>4.0532094166666672</v>
      </c>
      <c r="S30" s="13">
        <f t="shared" si="8"/>
        <v>3.33893469173107E-2</v>
      </c>
      <c r="T30" s="2">
        <f t="shared" si="9"/>
        <v>0.34</v>
      </c>
      <c r="U30" s="14">
        <f t="shared" si="10"/>
        <v>1.1352377951885638E-2</v>
      </c>
      <c r="V30" s="13"/>
      <c r="W30" s="2"/>
      <c r="X30" s="14"/>
      <c r="Y30" s="2">
        <v>0.02</v>
      </c>
      <c r="Z30" s="2">
        <v>0.63</v>
      </c>
      <c r="AA30" s="2">
        <f t="shared" si="11"/>
        <v>1.26E-2</v>
      </c>
      <c r="AB30" s="2"/>
      <c r="AC30" s="2"/>
      <c r="AD30" s="2"/>
      <c r="AE30" s="13"/>
      <c r="AF30" s="2"/>
      <c r="AG30" s="14"/>
      <c r="AH30" s="13"/>
      <c r="AI30" s="2"/>
      <c r="AJ30" s="14"/>
      <c r="AL30" s="2"/>
      <c r="AM30" s="2"/>
      <c r="AN30" s="2">
        <v>0.01</v>
      </c>
      <c r="AO30" s="2">
        <v>0.03</v>
      </c>
      <c r="AP30" s="2">
        <f t="shared" si="12"/>
        <v>2.9999999999999997E-4</v>
      </c>
      <c r="AQ30" s="1">
        <f t="shared" si="13"/>
        <v>2.4252377951885638E-2</v>
      </c>
      <c r="AR30" s="9">
        <f t="shared" si="14"/>
        <v>119.21204166666666</v>
      </c>
      <c r="AS30" s="1">
        <f t="shared" si="15"/>
        <v>0.1</v>
      </c>
      <c r="AT30" s="1">
        <f t="shared" si="16"/>
        <v>0</v>
      </c>
      <c r="AU30" s="1">
        <f t="shared" si="17"/>
        <v>0</v>
      </c>
    </row>
    <row r="31" spans="1:47" x14ac:dyDescent="0.15">
      <c r="C31" s="7">
        <v>5</v>
      </c>
      <c r="D31" s="8">
        <v>6.7213907817920404</v>
      </c>
      <c r="E31" s="10">
        <f t="shared" si="18"/>
        <v>3.6671405216225201</v>
      </c>
      <c r="F31" s="7" t="s">
        <v>85</v>
      </c>
      <c r="G31" s="1">
        <v>6</v>
      </c>
      <c r="H31" s="9">
        <f t="shared" si="0"/>
        <v>6.7213907817920404</v>
      </c>
      <c r="I31" s="9">
        <f t="shared" si="1"/>
        <v>279.871390781792</v>
      </c>
      <c r="J31" s="9">
        <f t="shared" si="2"/>
        <v>4.1020277667357948E-2</v>
      </c>
      <c r="K31" s="9">
        <f t="shared" si="3"/>
        <v>119.21204166666666</v>
      </c>
      <c r="L31" s="9">
        <f t="shared" si="4"/>
        <v>40.532094166666667</v>
      </c>
      <c r="M31" s="1" t="s">
        <v>83</v>
      </c>
      <c r="O31" s="9">
        <f t="shared" si="19"/>
        <v>87.608827920661994</v>
      </c>
      <c r="P31" s="9">
        <f t="shared" si="5"/>
        <v>3.5937384474173366</v>
      </c>
      <c r="Q31" s="12">
        <f t="shared" si="6"/>
        <v>0.35937384474173367</v>
      </c>
      <c r="R31" s="9">
        <f t="shared" si="7"/>
        <v>4.0532094166666672</v>
      </c>
      <c r="S31" s="13">
        <f t="shared" si="8"/>
        <v>8.866402097656241E-2</v>
      </c>
      <c r="T31" s="2">
        <f t="shared" si="9"/>
        <v>0.34</v>
      </c>
      <c r="U31" s="14">
        <f t="shared" si="10"/>
        <v>3.0145767132031223E-2</v>
      </c>
      <c r="V31" s="13"/>
      <c r="W31" s="2"/>
      <c r="X31" s="14"/>
      <c r="Y31" s="2">
        <v>0.02</v>
      </c>
      <c r="Z31" s="2">
        <v>0.63</v>
      </c>
      <c r="AA31" s="2">
        <f t="shared" si="11"/>
        <v>1.26E-2</v>
      </c>
      <c r="AB31" s="2"/>
      <c r="AC31" s="2"/>
      <c r="AD31" s="2"/>
      <c r="AE31" s="13"/>
      <c r="AF31" s="2"/>
      <c r="AG31" s="14"/>
      <c r="AH31" s="13"/>
      <c r="AI31" s="2"/>
      <c r="AJ31" s="14"/>
      <c r="AK31" s="2"/>
      <c r="AL31" s="2"/>
      <c r="AM31" s="2"/>
      <c r="AN31" s="2">
        <v>0.01</v>
      </c>
      <c r="AO31" s="2">
        <v>0.03</v>
      </c>
      <c r="AP31" s="2">
        <f t="shared" si="12"/>
        <v>2.9999999999999997E-4</v>
      </c>
      <c r="AQ31" s="1">
        <f t="shared" si="13"/>
        <v>4.3045767132031225E-2</v>
      </c>
      <c r="AR31" s="9">
        <f t="shared" si="14"/>
        <v>119.21204166666666</v>
      </c>
      <c r="AS31" s="1">
        <f t="shared" si="15"/>
        <v>0.1</v>
      </c>
      <c r="AT31" s="1">
        <f t="shared" si="16"/>
        <v>0</v>
      </c>
      <c r="AU31" s="1">
        <f t="shared" si="17"/>
        <v>0</v>
      </c>
    </row>
    <row r="32" spans="1:47" x14ac:dyDescent="0.15">
      <c r="C32" s="7">
        <v>6</v>
      </c>
      <c r="D32" s="8">
        <v>13.458367705495199</v>
      </c>
      <c r="E32" s="10">
        <f t="shared" si="18"/>
        <v>6.7213907817920404</v>
      </c>
      <c r="F32" s="7" t="s">
        <v>83</v>
      </c>
      <c r="G32" s="1">
        <v>7</v>
      </c>
      <c r="H32" s="9">
        <f t="shared" si="0"/>
        <v>13.458367705495199</v>
      </c>
      <c r="I32" s="9">
        <f t="shared" si="1"/>
        <v>286.6083677054952</v>
      </c>
      <c r="J32" s="9">
        <f t="shared" si="2"/>
        <v>9.2929469373861859E-2</v>
      </c>
      <c r="K32" s="9">
        <f t="shared" si="3"/>
        <v>119.21204166666666</v>
      </c>
      <c r="L32" s="9">
        <f t="shared" si="4"/>
        <v>40.532094166666667</v>
      </c>
      <c r="M32" s="1" t="s">
        <v>83</v>
      </c>
      <c r="O32" s="9">
        <f t="shared" si="19"/>
        <v>124.54718363991131</v>
      </c>
      <c r="P32" s="9">
        <f t="shared" si="5"/>
        <v>11.574103687665886</v>
      </c>
      <c r="Q32" s="12">
        <f t="shared" si="6"/>
        <v>1.1574103687665886</v>
      </c>
      <c r="R32" s="9">
        <f t="shared" si="7"/>
        <v>4.0532094166666672</v>
      </c>
      <c r="S32" s="13">
        <f t="shared" si="8"/>
        <v>0.28555405107057985</v>
      </c>
      <c r="T32" s="2">
        <f t="shared" si="9"/>
        <v>0.34</v>
      </c>
      <c r="U32" s="14">
        <f t="shared" si="10"/>
        <v>9.7088377363997155E-2</v>
      </c>
      <c r="V32" s="13"/>
      <c r="W32" s="2"/>
      <c r="X32" s="14"/>
      <c r="Y32" s="2">
        <v>0.02</v>
      </c>
      <c r="Z32" s="2">
        <v>0.63</v>
      </c>
      <c r="AA32" s="2">
        <f t="shared" si="11"/>
        <v>1.26E-2</v>
      </c>
      <c r="AB32" s="2"/>
      <c r="AC32" s="2"/>
      <c r="AD32" s="2"/>
      <c r="AE32" s="13"/>
      <c r="AF32" s="2"/>
      <c r="AG32" s="14"/>
      <c r="AH32" s="13"/>
      <c r="AI32" s="2"/>
      <c r="AJ32" s="14"/>
      <c r="AL32" s="2"/>
      <c r="AM32" s="2"/>
      <c r="AN32" s="2">
        <v>0.01</v>
      </c>
      <c r="AO32" s="2">
        <v>0.03</v>
      </c>
      <c r="AP32" s="2">
        <f t="shared" si="12"/>
        <v>2.9999999999999997E-4</v>
      </c>
      <c r="AQ32" s="1">
        <f t="shared" si="13"/>
        <v>0.10998837736399715</v>
      </c>
      <c r="AR32" s="9">
        <f t="shared" si="14"/>
        <v>119.21204166666666</v>
      </c>
      <c r="AS32" s="1">
        <f t="shared" si="15"/>
        <v>0.1</v>
      </c>
      <c r="AT32" s="1">
        <f t="shared" si="16"/>
        <v>0</v>
      </c>
      <c r="AU32" s="1">
        <f t="shared" si="17"/>
        <v>0</v>
      </c>
    </row>
    <row r="33" spans="1:48" x14ac:dyDescent="0.15">
      <c r="C33" s="7">
        <v>7</v>
      </c>
      <c r="D33" s="8">
        <v>14.7920799007774</v>
      </c>
      <c r="E33" s="10">
        <f t="shared" si="18"/>
        <v>13.458367705495199</v>
      </c>
      <c r="F33" s="7" t="s">
        <v>83</v>
      </c>
      <c r="G33" s="1">
        <v>8</v>
      </c>
      <c r="H33" s="9">
        <f t="shared" si="0"/>
        <v>14.7920799007774</v>
      </c>
      <c r="I33" s="9">
        <f t="shared" si="1"/>
        <v>287.9420799007774</v>
      </c>
      <c r="J33" s="9">
        <f t="shared" si="2"/>
        <v>0.10876580801645459</v>
      </c>
      <c r="K33" s="9">
        <f t="shared" si="3"/>
        <v>119.21204166666666</v>
      </c>
      <c r="L33" s="9">
        <f t="shared" si="4"/>
        <v>40.532094166666667</v>
      </c>
      <c r="M33" s="1" t="s">
        <v>83</v>
      </c>
      <c r="O33" s="9">
        <f t="shared" si="19"/>
        <v>153.50517411891209</v>
      </c>
      <c r="P33" s="9">
        <f t="shared" si="5"/>
        <v>16.696114297750029</v>
      </c>
      <c r="Q33" s="12">
        <f t="shared" si="6"/>
        <v>1.6696114297750029</v>
      </c>
      <c r="R33" s="9">
        <f t="shared" si="7"/>
        <v>4.0532094166666672</v>
      </c>
      <c r="S33" s="13">
        <f t="shared" si="8"/>
        <v>0.41192330771502061</v>
      </c>
      <c r="T33" s="2">
        <f t="shared" si="9"/>
        <v>0.34</v>
      </c>
      <c r="U33" s="14">
        <f t="shared" si="10"/>
        <v>0.14005392462310701</v>
      </c>
      <c r="V33" s="13"/>
      <c r="W33" s="2"/>
      <c r="X33" s="14"/>
      <c r="Y33" s="2">
        <v>0.02</v>
      </c>
      <c r="Z33" s="2">
        <v>0.63</v>
      </c>
      <c r="AA33" s="2">
        <f t="shared" si="11"/>
        <v>1.26E-2</v>
      </c>
      <c r="AB33" s="2"/>
      <c r="AC33" s="2"/>
      <c r="AD33" s="2"/>
      <c r="AE33" s="13"/>
      <c r="AF33" s="2"/>
      <c r="AG33" s="14"/>
      <c r="AH33" s="13"/>
      <c r="AI33" s="2"/>
      <c r="AJ33" s="14"/>
      <c r="AK33" s="2"/>
      <c r="AL33" s="2"/>
      <c r="AM33" s="2"/>
      <c r="AN33" s="2">
        <v>0.01</v>
      </c>
      <c r="AO33" s="2">
        <v>0.03</v>
      </c>
      <c r="AP33" s="2">
        <f t="shared" si="12"/>
        <v>2.9999999999999997E-4</v>
      </c>
      <c r="AQ33" s="1">
        <f t="shared" si="13"/>
        <v>0.152953924623107</v>
      </c>
      <c r="AR33" s="9">
        <f t="shared" si="14"/>
        <v>119.21204166666666</v>
      </c>
      <c r="AS33" s="1">
        <f t="shared" si="15"/>
        <v>0.1</v>
      </c>
      <c r="AT33" s="1">
        <f t="shared" si="16"/>
        <v>0</v>
      </c>
      <c r="AU33" s="1">
        <f t="shared" si="17"/>
        <v>0</v>
      </c>
    </row>
    <row r="34" spans="1:48" x14ac:dyDescent="0.15">
      <c r="C34" s="7">
        <v>8</v>
      </c>
      <c r="D34" s="8">
        <v>14.146358614341599</v>
      </c>
      <c r="E34" s="10">
        <f t="shared" si="18"/>
        <v>14.7920799007774</v>
      </c>
      <c r="F34" s="7" t="s">
        <v>83</v>
      </c>
      <c r="G34" s="1">
        <v>9</v>
      </c>
      <c r="H34" s="9">
        <f t="shared" si="0"/>
        <v>14.146358614341599</v>
      </c>
      <c r="I34" s="9">
        <f t="shared" si="1"/>
        <v>287.29635861434156</v>
      </c>
      <c r="J34" s="9">
        <f t="shared" si="2"/>
        <v>0.1008057016034735</v>
      </c>
      <c r="K34" s="9">
        <f t="shared" si="3"/>
        <v>119.21204166666666</v>
      </c>
      <c r="L34" s="9">
        <f t="shared" si="4"/>
        <v>40.532094166666667</v>
      </c>
      <c r="M34" s="1" t="s">
        <v>83</v>
      </c>
      <c r="O34" s="9">
        <f t="shared" si="19"/>
        <v>177.34115398782873</v>
      </c>
      <c r="P34" s="9">
        <f t="shared" si="5"/>
        <v>17.876999450912709</v>
      </c>
      <c r="Q34" s="12">
        <f t="shared" si="6"/>
        <v>1.7876999450912709</v>
      </c>
      <c r="R34" s="9">
        <f t="shared" si="7"/>
        <v>4.0532094166666672</v>
      </c>
      <c r="S34" s="13">
        <f t="shared" si="8"/>
        <v>0.44105787816940967</v>
      </c>
      <c r="T34" s="2">
        <f t="shared" si="9"/>
        <v>0.34</v>
      </c>
      <c r="U34" s="14">
        <f t="shared" si="10"/>
        <v>0.14995967857759929</v>
      </c>
      <c r="V34" s="13"/>
      <c r="W34" s="2"/>
      <c r="X34" s="14"/>
      <c r="Y34" s="2">
        <v>0.02</v>
      </c>
      <c r="Z34" s="2">
        <v>0.63</v>
      </c>
      <c r="AA34" s="2">
        <f t="shared" si="11"/>
        <v>1.26E-2</v>
      </c>
      <c r="AB34" s="2"/>
      <c r="AC34" s="2"/>
      <c r="AD34" s="2"/>
      <c r="AE34" s="13"/>
      <c r="AF34" s="2"/>
      <c r="AG34" s="14"/>
      <c r="AH34" s="13"/>
      <c r="AI34" s="2"/>
      <c r="AJ34" s="14"/>
      <c r="AL34" s="2"/>
      <c r="AM34" s="2"/>
      <c r="AN34" s="2">
        <v>0.01</v>
      </c>
      <c r="AO34" s="2">
        <v>0.03</v>
      </c>
      <c r="AP34" s="2">
        <f t="shared" si="12"/>
        <v>2.9999999999999997E-4</v>
      </c>
      <c r="AQ34" s="1">
        <f t="shared" si="13"/>
        <v>0.16285967857759928</v>
      </c>
      <c r="AR34" s="9">
        <f t="shared" si="14"/>
        <v>119.21204166666666</v>
      </c>
      <c r="AS34" s="1">
        <f t="shared" si="15"/>
        <v>0.1</v>
      </c>
      <c r="AT34" s="1">
        <f t="shared" si="16"/>
        <v>0</v>
      </c>
      <c r="AU34" s="1">
        <f t="shared" si="17"/>
        <v>0</v>
      </c>
    </row>
    <row r="35" spans="1:48" x14ac:dyDescent="0.15">
      <c r="C35" s="7">
        <v>9</v>
      </c>
      <c r="D35" s="8">
        <v>8.2444822946929506</v>
      </c>
      <c r="E35" s="10">
        <f t="shared" si="18"/>
        <v>14.146358614341599</v>
      </c>
      <c r="F35" s="7" t="s">
        <v>83</v>
      </c>
      <c r="G35" s="1">
        <v>10</v>
      </c>
      <c r="H35" s="9">
        <f t="shared" si="0"/>
        <v>8.2444822946929506</v>
      </c>
      <c r="I35" s="9">
        <f t="shared" si="1"/>
        <v>281.39448229469292</v>
      </c>
      <c r="J35" s="9">
        <f t="shared" si="2"/>
        <v>4.9519872242159424E-2</v>
      </c>
      <c r="K35" s="9">
        <f t="shared" si="3"/>
        <v>119.21204166666666</v>
      </c>
      <c r="L35" s="9">
        <f t="shared" si="4"/>
        <v>40.532094166666667</v>
      </c>
      <c r="M35" s="1" t="s">
        <v>83</v>
      </c>
      <c r="O35" s="9">
        <f t="shared" si="19"/>
        <v>199.99624870358269</v>
      </c>
      <c r="P35" s="9">
        <f t="shared" si="5"/>
        <v>9.9037886847125574</v>
      </c>
      <c r="Q35" s="12">
        <f t="shared" si="6"/>
        <v>0.99037886847125578</v>
      </c>
      <c r="R35" s="9">
        <f t="shared" si="7"/>
        <v>4.0532094166666672</v>
      </c>
      <c r="S35" s="13">
        <f t="shared" si="8"/>
        <v>0.24434436187749137</v>
      </c>
      <c r="T35" s="2">
        <f t="shared" si="9"/>
        <v>0.34</v>
      </c>
      <c r="U35" s="14">
        <f t="shared" si="10"/>
        <v>8.3077083038347072E-2</v>
      </c>
      <c r="V35" s="13"/>
      <c r="W35" s="2"/>
      <c r="X35" s="14"/>
      <c r="Y35" s="2">
        <v>0.02</v>
      </c>
      <c r="Z35" s="2">
        <v>0.63</v>
      </c>
      <c r="AA35" s="2">
        <f t="shared" si="11"/>
        <v>1.26E-2</v>
      </c>
      <c r="AB35" s="2"/>
      <c r="AC35" s="2"/>
      <c r="AD35" s="2"/>
      <c r="AE35" s="13"/>
      <c r="AF35" s="2"/>
      <c r="AG35" s="14"/>
      <c r="AH35" s="13"/>
      <c r="AI35" s="2"/>
      <c r="AJ35" s="14"/>
      <c r="AK35" s="2"/>
      <c r="AL35" s="2"/>
      <c r="AM35" s="2"/>
      <c r="AN35" s="2">
        <v>0.01</v>
      </c>
      <c r="AO35" s="2">
        <v>0.03</v>
      </c>
      <c r="AP35" s="2">
        <f t="shared" si="12"/>
        <v>2.9999999999999997E-4</v>
      </c>
      <c r="AQ35" s="1">
        <f t="shared" si="13"/>
        <v>9.5977083038347066E-2</v>
      </c>
      <c r="AR35" s="9">
        <f t="shared" si="14"/>
        <v>119.21204166666666</v>
      </c>
      <c r="AS35" s="1">
        <f t="shared" si="15"/>
        <v>0.1</v>
      </c>
      <c r="AT35" s="1">
        <f t="shared" si="16"/>
        <v>0</v>
      </c>
      <c r="AU35" s="1">
        <f t="shared" si="17"/>
        <v>0</v>
      </c>
    </row>
    <row r="36" spans="1:48" x14ac:dyDescent="0.15">
      <c r="C36" s="7">
        <v>10</v>
      </c>
      <c r="D36" s="8">
        <v>1.69673052543394</v>
      </c>
      <c r="E36" s="10">
        <f t="shared" si="18"/>
        <v>8.2444822946929506</v>
      </c>
      <c r="F36" s="7" t="s">
        <v>83</v>
      </c>
      <c r="G36" s="1">
        <v>11</v>
      </c>
      <c r="H36" s="9">
        <f t="shared" si="0"/>
        <v>1.69673052543394</v>
      </c>
      <c r="I36" s="9">
        <f t="shared" si="1"/>
        <v>274.84673052543394</v>
      </c>
      <c r="J36" s="9">
        <f t="shared" si="2"/>
        <v>2.1715856213495345E-2</v>
      </c>
      <c r="K36" s="9">
        <f t="shared" si="3"/>
        <v>119.21204166666666</v>
      </c>
      <c r="L36" s="9">
        <f t="shared" si="4"/>
        <v>40.532094166666667</v>
      </c>
      <c r="M36" s="1" t="s">
        <v>85</v>
      </c>
      <c r="N36" s="9">
        <f>(O35-P35)*C21/100</f>
        <v>180.5878370179266</v>
      </c>
      <c r="O36" s="9">
        <f t="shared" si="19"/>
        <v>50.036717167610192</v>
      </c>
      <c r="P36" s="9">
        <f t="shared" si="5"/>
        <v>1.0865901554071571</v>
      </c>
      <c r="Q36" s="12">
        <f t="shared" si="6"/>
        <v>0.10865901554071572</v>
      </c>
      <c r="R36" s="9">
        <f t="shared" si="7"/>
        <v>4.0532094166666672</v>
      </c>
      <c r="S36" s="13">
        <f t="shared" si="8"/>
        <v>2.6808142479367914E-2</v>
      </c>
      <c r="T36" s="2">
        <f t="shared" si="9"/>
        <v>0.34</v>
      </c>
      <c r="U36" s="14">
        <f t="shared" si="10"/>
        <v>9.1147684429850918E-3</v>
      </c>
      <c r="V36" s="13"/>
      <c r="W36" s="2"/>
      <c r="X36" s="14"/>
      <c r="Y36" s="2">
        <v>0.02</v>
      </c>
      <c r="Z36" s="2">
        <v>0.63</v>
      </c>
      <c r="AA36" s="2">
        <f t="shared" si="11"/>
        <v>1.26E-2</v>
      </c>
      <c r="AB36" s="2"/>
      <c r="AC36" s="2"/>
      <c r="AD36" s="2"/>
      <c r="AE36" s="13"/>
      <c r="AF36" s="2"/>
      <c r="AG36" s="14"/>
      <c r="AH36" s="13"/>
      <c r="AI36" s="2"/>
      <c r="AJ36" s="14"/>
      <c r="AL36" s="2"/>
      <c r="AM36" s="2"/>
      <c r="AN36" s="2">
        <v>0.01</v>
      </c>
      <c r="AO36" s="2">
        <v>0.03</v>
      </c>
      <c r="AP36" s="2">
        <f t="shared" si="12"/>
        <v>2.9999999999999997E-4</v>
      </c>
      <c r="AQ36" s="1">
        <f t="shared" si="13"/>
        <v>2.201476844298509E-2</v>
      </c>
      <c r="AR36" s="9">
        <f t="shared" si="14"/>
        <v>119.21204166666666</v>
      </c>
      <c r="AS36" s="1">
        <f t="shared" si="15"/>
        <v>0.1</v>
      </c>
      <c r="AT36" s="1">
        <f t="shared" si="16"/>
        <v>0</v>
      </c>
      <c r="AU36" s="1">
        <f t="shared" si="17"/>
        <v>0</v>
      </c>
    </row>
    <row r="37" spans="1:48" x14ac:dyDescent="0.15">
      <c r="C37" s="7">
        <v>11</v>
      </c>
      <c r="D37" s="8">
        <v>-3.3238805931262099</v>
      </c>
      <c r="E37" s="10">
        <f t="shared" si="18"/>
        <v>1.69673052543394</v>
      </c>
      <c r="F37" s="7" t="s">
        <v>85</v>
      </c>
      <c r="G37" s="1">
        <v>12</v>
      </c>
      <c r="H37" s="9">
        <f t="shared" si="0"/>
        <v>-3.3238805931262099</v>
      </c>
      <c r="I37" s="9">
        <f t="shared" si="1"/>
        <v>269.82611940687377</v>
      </c>
      <c r="J37" s="9">
        <f t="shared" si="2"/>
        <v>1.1233182942949943E-2</v>
      </c>
      <c r="K37" s="9">
        <f t="shared" si="3"/>
        <v>119.21204166666666</v>
      </c>
      <c r="L37" s="9">
        <f t="shared" si="4"/>
        <v>40.532094166666667</v>
      </c>
      <c r="M37" s="1" t="s">
        <v>83</v>
      </c>
      <c r="O37" s="9">
        <f t="shared" si="19"/>
        <v>89.482221178869708</v>
      </c>
      <c r="P37" s="9">
        <f t="shared" si="5"/>
        <v>1.0051701606437533</v>
      </c>
      <c r="Q37" s="12">
        <f t="shared" si="6"/>
        <v>0.10051701606437534</v>
      </c>
      <c r="R37" s="9">
        <f t="shared" si="7"/>
        <v>4.0532094166666672</v>
      </c>
      <c r="S37" s="13">
        <f t="shared" si="8"/>
        <v>2.4799364091836112E-2</v>
      </c>
      <c r="T37" s="2">
        <f t="shared" si="9"/>
        <v>0.34</v>
      </c>
      <c r="U37" s="14">
        <f t="shared" si="10"/>
        <v>8.4317837912242788E-3</v>
      </c>
      <c r="V37" s="13"/>
      <c r="W37" s="2"/>
      <c r="X37" s="14"/>
      <c r="Y37" s="2">
        <v>0.02</v>
      </c>
      <c r="Z37" s="2">
        <v>0.63</v>
      </c>
      <c r="AA37" s="2">
        <f t="shared" si="11"/>
        <v>1.26E-2</v>
      </c>
      <c r="AB37" s="2"/>
      <c r="AC37" s="2"/>
      <c r="AD37" s="2"/>
      <c r="AE37" s="13"/>
      <c r="AF37" s="2"/>
      <c r="AG37" s="14"/>
      <c r="AH37" s="13"/>
      <c r="AI37" s="2"/>
      <c r="AJ37" s="14"/>
      <c r="AK37" s="2"/>
      <c r="AL37" s="2"/>
      <c r="AM37" s="2"/>
      <c r="AN37" s="2">
        <v>0.01</v>
      </c>
      <c r="AO37" s="2">
        <v>0.03</v>
      </c>
      <c r="AP37" s="2">
        <f t="shared" si="12"/>
        <v>2.9999999999999997E-4</v>
      </c>
      <c r="AQ37" s="1">
        <f t="shared" si="13"/>
        <v>2.1331783791224281E-2</v>
      </c>
      <c r="AR37" s="9">
        <f t="shared" si="14"/>
        <v>119.21204166666666</v>
      </c>
      <c r="AS37" s="1">
        <f t="shared" si="15"/>
        <v>0.1</v>
      </c>
      <c r="AT37" s="1">
        <f t="shared" si="16"/>
        <v>0</v>
      </c>
      <c r="AU37" s="1">
        <f t="shared" si="17"/>
        <v>0</v>
      </c>
      <c r="AV37" s="1">
        <f>SUM(AU26:AU37)</f>
        <v>0</v>
      </c>
    </row>
    <row r="38" spans="1:48" x14ac:dyDescent="0.15">
      <c r="C38" s="7">
        <v>12</v>
      </c>
      <c r="D38" s="8">
        <v>-2.2342088558335398</v>
      </c>
      <c r="E38" s="10">
        <f t="shared" si="18"/>
        <v>-3.3238805931262099</v>
      </c>
      <c r="F38" s="7" t="s">
        <v>83</v>
      </c>
    </row>
    <row r="40" spans="1:48" x14ac:dyDescent="0.15">
      <c r="S40" s="24" t="s">
        <v>25</v>
      </c>
      <c r="T40" s="24"/>
      <c r="U40" s="24"/>
      <c r="V40" s="24" t="s">
        <v>54</v>
      </c>
      <c r="W40" s="24"/>
      <c r="X40" s="24"/>
      <c r="Y40" s="24" t="s">
        <v>55</v>
      </c>
      <c r="Z40" s="24"/>
      <c r="AA40" s="24"/>
      <c r="AB40" s="24" t="s">
        <v>56</v>
      </c>
      <c r="AC40" s="24"/>
      <c r="AD40" s="24"/>
      <c r="AE40" s="24" t="s">
        <v>57</v>
      </c>
      <c r="AF40" s="24"/>
      <c r="AG40" s="24"/>
      <c r="AH40" s="24" t="s">
        <v>58</v>
      </c>
      <c r="AI40" s="24"/>
      <c r="AJ40" s="24"/>
      <c r="AK40" s="25" t="s">
        <v>59</v>
      </c>
      <c r="AL40" s="26"/>
      <c r="AM40" s="27"/>
      <c r="AN40" s="24" t="s">
        <v>60</v>
      </c>
      <c r="AO40" s="24"/>
      <c r="AP40" s="24"/>
    </row>
    <row r="41" spans="1:48" x14ac:dyDescent="0.15">
      <c r="A41" s="28" t="s">
        <v>30</v>
      </c>
      <c r="B41" s="28"/>
      <c r="C41" s="7" t="s">
        <v>62</v>
      </c>
      <c r="D41" s="7" t="s">
        <v>63</v>
      </c>
      <c r="E41" s="7" t="s">
        <v>64</v>
      </c>
      <c r="F41" s="7" t="s">
        <v>65</v>
      </c>
      <c r="G41" s="1" t="s">
        <v>62</v>
      </c>
      <c r="H41" s="1" t="s">
        <v>64</v>
      </c>
      <c r="I41" s="1" t="s">
        <v>66</v>
      </c>
      <c r="J41" s="1" t="s">
        <v>67</v>
      </c>
      <c r="K41" s="11" t="s">
        <v>68</v>
      </c>
      <c r="L41" s="11" t="s">
        <v>69</v>
      </c>
      <c r="M41" s="1" t="s">
        <v>70</v>
      </c>
      <c r="N41" s="11" t="s">
        <v>71</v>
      </c>
      <c r="O41" s="1" t="s">
        <v>72</v>
      </c>
      <c r="P41" s="1" t="s">
        <v>73</v>
      </c>
      <c r="Q41" s="11" t="s">
        <v>74</v>
      </c>
      <c r="R41" s="11" t="s">
        <v>75</v>
      </c>
      <c r="S41" s="2" t="s">
        <v>76</v>
      </c>
      <c r="T41" s="2" t="s">
        <v>77</v>
      </c>
      <c r="U41" s="2"/>
      <c r="V41" s="2" t="s">
        <v>76</v>
      </c>
      <c r="W41" s="2" t="s">
        <v>77</v>
      </c>
      <c r="X41" s="2"/>
      <c r="Y41" s="2" t="s">
        <v>76</v>
      </c>
      <c r="Z41" s="2" t="s">
        <v>77</v>
      </c>
      <c r="AA41" s="2"/>
      <c r="AB41" s="2" t="s">
        <v>76</v>
      </c>
      <c r="AC41" s="2" t="s">
        <v>77</v>
      </c>
      <c r="AD41" s="2"/>
      <c r="AE41" s="2" t="s">
        <v>76</v>
      </c>
      <c r="AF41" s="2" t="s">
        <v>77</v>
      </c>
      <c r="AG41" s="2"/>
      <c r="AH41" s="2" t="s">
        <v>76</v>
      </c>
      <c r="AI41" s="2" t="s">
        <v>77</v>
      </c>
      <c r="AJ41" s="2"/>
      <c r="AK41" s="2" t="s">
        <v>76</v>
      </c>
      <c r="AL41" s="2" t="s">
        <v>77</v>
      </c>
      <c r="AM41" s="2"/>
      <c r="AN41" s="15" t="s">
        <v>76</v>
      </c>
      <c r="AO41" s="15" t="s">
        <v>77</v>
      </c>
      <c r="AP41" s="15"/>
      <c r="AQ41" s="1" t="s">
        <v>78</v>
      </c>
      <c r="AR41" s="1" t="s">
        <v>16</v>
      </c>
      <c r="AS41" s="1" t="s">
        <v>19</v>
      </c>
      <c r="AT41" s="1" t="s">
        <v>79</v>
      </c>
      <c r="AU41" s="1" t="s">
        <v>80</v>
      </c>
    </row>
    <row r="42" spans="1:48" x14ac:dyDescent="0.15">
      <c r="A42" s="1" t="s">
        <v>81</v>
      </c>
      <c r="B42" s="1">
        <f>F3</f>
        <v>1642.5</v>
      </c>
      <c r="C42" s="7" t="s">
        <v>82</v>
      </c>
      <c r="D42" s="7">
        <f>D26</f>
        <v>-2.3066070033871</v>
      </c>
      <c r="E42" s="7"/>
      <c r="F42" s="7"/>
      <c r="G42" s="1">
        <v>1</v>
      </c>
      <c r="H42" s="9">
        <f t="shared" ref="H42:H53" si="20">E43</f>
        <v>-2.3066070033871</v>
      </c>
      <c r="I42" s="9">
        <f t="shared" ref="I42:I53" si="21">H42+273.15</f>
        <v>270.84339299661286</v>
      </c>
      <c r="J42" s="9">
        <f t="shared" ref="J42:J53" si="22">EXP(($C$15*(I42-$C$13))/($C$16*I42*$C$13))</f>
        <v>1.2863670667796048E-2</v>
      </c>
      <c r="K42" s="9">
        <f t="shared" ref="K42:K53" si="23">$B$42/12</f>
        <v>136.875</v>
      </c>
      <c r="L42" s="9">
        <f t="shared" ref="L42:L53" si="24">K42*$B$43/100</f>
        <v>58.856250000000003</v>
      </c>
      <c r="M42" s="1" t="s">
        <v>83</v>
      </c>
      <c r="O42" s="9">
        <f>L42</f>
        <v>58.856250000000003</v>
      </c>
      <c r="P42" s="9">
        <f t="shared" ref="P42:P53" si="25">O42*J42</f>
        <v>0.7571074167414712</v>
      </c>
      <c r="Q42" s="12">
        <f t="shared" ref="Q42:Q53" si="26">P42*$B$44</f>
        <v>0.18170578001795307</v>
      </c>
      <c r="R42" s="9">
        <f t="shared" ref="R42:R53" si="27">L42*$B$44</f>
        <v>14.125500000000001</v>
      </c>
      <c r="S42" s="13">
        <f t="shared" ref="S42:S53" si="28">Q42/R42</f>
        <v>1.2863670667796047E-2</v>
      </c>
      <c r="T42" s="2">
        <f t="shared" ref="T42:T53" si="29">$B$43/100</f>
        <v>0.43</v>
      </c>
      <c r="U42" s="14">
        <f t="shared" ref="U42:U53" si="30">S42*T42</f>
        <v>5.5313783871522998E-3</v>
      </c>
      <c r="V42" s="13"/>
      <c r="W42" s="2"/>
      <c r="X42" s="14"/>
      <c r="Y42" s="2">
        <v>0.02</v>
      </c>
      <c r="Z42" s="2">
        <v>0.28999999999999998</v>
      </c>
      <c r="AA42" s="2">
        <f t="shared" ref="AA42:AA53" si="31">Y42*Z42</f>
        <v>5.7999999999999996E-3</v>
      </c>
      <c r="AB42" s="2"/>
      <c r="AC42" s="2"/>
      <c r="AD42" s="2"/>
      <c r="AE42" s="13">
        <v>1E-3</v>
      </c>
      <c r="AF42" s="2">
        <v>0.02</v>
      </c>
      <c r="AG42" s="16">
        <f t="shared" ref="AG42:AG53" si="32">AE42*AF42</f>
        <v>2.0000000000000002E-5</v>
      </c>
      <c r="AH42" s="13"/>
      <c r="AI42" s="2"/>
      <c r="AJ42" s="14"/>
      <c r="AL42" s="2"/>
      <c r="AM42" s="2"/>
      <c r="AN42" s="2">
        <v>0.01</v>
      </c>
      <c r="AO42" s="2">
        <v>0.26</v>
      </c>
      <c r="AP42" s="2">
        <f t="shared" ref="AP42:AP53" si="33">AO42*AN42</f>
        <v>2.6000000000000003E-3</v>
      </c>
      <c r="AQ42" s="1">
        <f t="shared" ref="AQ42:AQ53" si="34">(AP42+AM42+AD42+AA42+U42+X42+AG42+AJ42)</f>
        <v>1.3951378387152298E-2</v>
      </c>
      <c r="AR42" s="9">
        <f t="shared" ref="AR42:AR53" si="35">$B$42/12</f>
        <v>136.875</v>
      </c>
      <c r="AS42" s="1">
        <f t="shared" ref="AS42:AS53" si="36">$B$44</f>
        <v>0.24</v>
      </c>
      <c r="AT42" s="1">
        <f t="shared" ref="AT42:AT53" si="37">$E$3/12</f>
        <v>117055.83333333333</v>
      </c>
      <c r="AU42" s="1">
        <f t="shared" ref="AU42:AU53" si="38">AT42*10000*AS42*0.67*AR42*AQ42</f>
        <v>359434992.68769842</v>
      </c>
    </row>
    <row r="43" spans="1:48" x14ac:dyDescent="0.15">
      <c r="A43" s="1" t="s">
        <v>84</v>
      </c>
      <c r="B43" s="1">
        <f>H3</f>
        <v>43</v>
      </c>
      <c r="C43" s="7">
        <v>1</v>
      </c>
      <c r="D43" s="7">
        <f t="shared" ref="D43:D54" si="39">D27</f>
        <v>-8.1430076007480192</v>
      </c>
      <c r="E43" s="10">
        <f t="shared" ref="E43:E54" si="40">D42</f>
        <v>-2.3066070033871</v>
      </c>
      <c r="F43" s="7" t="s">
        <v>83</v>
      </c>
      <c r="G43" s="1">
        <v>2</v>
      </c>
      <c r="H43" s="9">
        <f t="shared" si="20"/>
        <v>-8.1430076007480192</v>
      </c>
      <c r="I43" s="9">
        <f t="shared" si="21"/>
        <v>265.00699239925194</v>
      </c>
      <c r="J43" s="9">
        <f t="shared" si="22"/>
        <v>5.8279319007653345E-3</v>
      </c>
      <c r="K43" s="9">
        <f t="shared" si="23"/>
        <v>136.875</v>
      </c>
      <c r="L43" s="9">
        <f t="shared" si="24"/>
        <v>58.856250000000003</v>
      </c>
      <c r="M43" s="1" t="s">
        <v>83</v>
      </c>
      <c r="O43" s="9">
        <f t="shared" ref="O43:O53" si="41">L43+O42-P42-N43</f>
        <v>116.95539258325853</v>
      </c>
      <c r="P43" s="9">
        <f t="shared" si="25"/>
        <v>0.68160806340250579</v>
      </c>
      <c r="Q43" s="12">
        <f t="shared" si="26"/>
        <v>0.16358593521660139</v>
      </c>
      <c r="R43" s="9">
        <f t="shared" si="27"/>
        <v>14.125500000000001</v>
      </c>
      <c r="S43" s="13">
        <f t="shared" si="28"/>
        <v>1.1580895204884881E-2</v>
      </c>
      <c r="T43" s="2">
        <f t="shared" si="29"/>
        <v>0.43</v>
      </c>
      <c r="U43" s="14">
        <f t="shared" si="30"/>
        <v>4.9797849381004984E-3</v>
      </c>
      <c r="V43" s="13"/>
      <c r="W43" s="2"/>
      <c r="X43" s="14"/>
      <c r="Y43" s="2">
        <v>0.02</v>
      </c>
      <c r="Z43" s="2">
        <v>0.28999999999999998</v>
      </c>
      <c r="AA43" s="2">
        <f t="shared" si="31"/>
        <v>5.7999999999999996E-3</v>
      </c>
      <c r="AB43" s="2"/>
      <c r="AC43" s="2"/>
      <c r="AD43" s="2"/>
      <c r="AE43" s="13">
        <v>1E-3</v>
      </c>
      <c r="AF43" s="2">
        <v>0.02</v>
      </c>
      <c r="AG43" s="16">
        <f t="shared" si="32"/>
        <v>2.0000000000000002E-5</v>
      </c>
      <c r="AH43" s="13"/>
      <c r="AI43" s="2"/>
      <c r="AJ43" s="14"/>
      <c r="AK43" s="2"/>
      <c r="AL43" s="2"/>
      <c r="AM43" s="2"/>
      <c r="AN43" s="2">
        <v>0.01</v>
      </c>
      <c r="AO43" s="2">
        <v>0.26</v>
      </c>
      <c r="AP43" s="2">
        <f t="shared" si="33"/>
        <v>2.6000000000000003E-3</v>
      </c>
      <c r="AQ43" s="1">
        <f t="shared" si="34"/>
        <v>1.3399784938100498E-2</v>
      </c>
      <c r="AR43" s="9">
        <f t="shared" si="35"/>
        <v>136.875</v>
      </c>
      <c r="AS43" s="1">
        <f t="shared" si="36"/>
        <v>0.24</v>
      </c>
      <c r="AT43" s="1">
        <f t="shared" si="37"/>
        <v>117055.83333333333</v>
      </c>
      <c r="AU43" s="1">
        <f t="shared" si="38"/>
        <v>345224068.01597607</v>
      </c>
    </row>
    <row r="44" spans="1:48" x14ac:dyDescent="0.15">
      <c r="A44" s="1" t="s">
        <v>19</v>
      </c>
      <c r="B44" s="1">
        <f>G3</f>
        <v>0.24</v>
      </c>
      <c r="C44" s="7">
        <v>2</v>
      </c>
      <c r="D44" s="7">
        <f t="shared" si="39"/>
        <v>-4.14783256587154</v>
      </c>
      <c r="E44" s="10">
        <f t="shared" si="40"/>
        <v>-8.1430076007480192</v>
      </c>
      <c r="F44" s="7" t="s">
        <v>83</v>
      </c>
      <c r="G44" s="1">
        <v>3</v>
      </c>
      <c r="H44" s="9">
        <f t="shared" si="20"/>
        <v>-4.14783256587154</v>
      </c>
      <c r="I44" s="9">
        <f t="shared" si="21"/>
        <v>269.00216743412841</v>
      </c>
      <c r="J44" s="9">
        <f t="shared" si="22"/>
        <v>1.0057742536642775E-2</v>
      </c>
      <c r="K44" s="9">
        <f t="shared" si="23"/>
        <v>136.875</v>
      </c>
      <c r="L44" s="9">
        <f t="shared" si="24"/>
        <v>58.856250000000003</v>
      </c>
      <c r="M44" s="1" t="s">
        <v>83</v>
      </c>
      <c r="O44" s="9">
        <f t="shared" si="41"/>
        <v>175.13003451985603</v>
      </c>
      <c r="P44" s="9">
        <f t="shared" si="25"/>
        <v>1.7614127976340734</v>
      </c>
      <c r="Q44" s="12">
        <f t="shared" si="26"/>
        <v>0.42273907143217759</v>
      </c>
      <c r="R44" s="9">
        <f t="shared" si="27"/>
        <v>14.125500000000001</v>
      </c>
      <c r="S44" s="13">
        <f t="shared" si="28"/>
        <v>2.9927370459960891E-2</v>
      </c>
      <c r="T44" s="2">
        <f t="shared" si="29"/>
        <v>0.43</v>
      </c>
      <c r="U44" s="14">
        <f t="shared" si="30"/>
        <v>1.2868769297783182E-2</v>
      </c>
      <c r="V44" s="13"/>
      <c r="W44" s="2"/>
      <c r="X44" s="14"/>
      <c r="Y44" s="2">
        <v>0.02</v>
      </c>
      <c r="Z44" s="2">
        <v>0.28999999999999998</v>
      </c>
      <c r="AA44" s="2">
        <f t="shared" si="31"/>
        <v>5.7999999999999996E-3</v>
      </c>
      <c r="AB44" s="2"/>
      <c r="AC44" s="2"/>
      <c r="AD44" s="2"/>
      <c r="AE44" s="13">
        <v>1E-3</v>
      </c>
      <c r="AF44" s="2">
        <v>0.02</v>
      </c>
      <c r="AG44" s="16">
        <f t="shared" si="32"/>
        <v>2.0000000000000002E-5</v>
      </c>
      <c r="AH44" s="13"/>
      <c r="AI44" s="2"/>
      <c r="AJ44" s="14"/>
      <c r="AL44" s="2"/>
      <c r="AM44" s="2"/>
      <c r="AN44" s="2">
        <v>0.01</v>
      </c>
      <c r="AO44" s="2">
        <v>0.26</v>
      </c>
      <c r="AP44" s="2">
        <f t="shared" si="33"/>
        <v>2.6000000000000003E-3</v>
      </c>
      <c r="AQ44" s="1">
        <f t="shared" si="34"/>
        <v>2.1288769297783179E-2</v>
      </c>
      <c r="AR44" s="9">
        <f t="shared" si="35"/>
        <v>136.875</v>
      </c>
      <c r="AS44" s="1">
        <f t="shared" si="36"/>
        <v>0.24</v>
      </c>
      <c r="AT44" s="1">
        <f t="shared" si="37"/>
        <v>117055.83333333333</v>
      </c>
      <c r="AU44" s="1">
        <f t="shared" si="38"/>
        <v>548471156.36440551</v>
      </c>
    </row>
    <row r="45" spans="1:48" x14ac:dyDescent="0.15">
      <c r="C45" s="7">
        <v>3</v>
      </c>
      <c r="D45" s="7">
        <f t="shared" si="39"/>
        <v>-2.6517877051429899</v>
      </c>
      <c r="E45" s="10">
        <f t="shared" si="40"/>
        <v>-4.14783256587154</v>
      </c>
      <c r="F45" s="7" t="s">
        <v>83</v>
      </c>
      <c r="G45" s="1">
        <v>4</v>
      </c>
      <c r="H45" s="9">
        <f t="shared" si="20"/>
        <v>-2.6517877051429899</v>
      </c>
      <c r="I45" s="9">
        <f t="shared" si="21"/>
        <v>270.49821229485701</v>
      </c>
      <c r="J45" s="9">
        <f t="shared" si="22"/>
        <v>1.2286876432727648E-2</v>
      </c>
      <c r="K45" s="9">
        <f t="shared" si="23"/>
        <v>136.875</v>
      </c>
      <c r="L45" s="9">
        <f t="shared" si="24"/>
        <v>58.856250000000003</v>
      </c>
      <c r="M45" s="1" t="s">
        <v>83</v>
      </c>
      <c r="O45" s="9">
        <f t="shared" si="41"/>
        <v>232.22487172222196</v>
      </c>
      <c r="P45" s="9">
        <f t="shared" si="25"/>
        <v>2.85331830345697</v>
      </c>
      <c r="Q45" s="12">
        <f t="shared" si="26"/>
        <v>0.68479639282967275</v>
      </c>
      <c r="R45" s="9">
        <f t="shared" si="27"/>
        <v>14.125500000000001</v>
      </c>
      <c r="S45" s="13">
        <f t="shared" si="28"/>
        <v>4.8479444467783281E-2</v>
      </c>
      <c r="T45" s="2">
        <f t="shared" si="29"/>
        <v>0.43</v>
      </c>
      <c r="U45" s="14">
        <f t="shared" si="30"/>
        <v>2.084616112114681E-2</v>
      </c>
      <c r="V45" s="13"/>
      <c r="W45" s="2"/>
      <c r="X45" s="14"/>
      <c r="Y45" s="2">
        <v>0.02</v>
      </c>
      <c r="Z45" s="2">
        <v>0.28999999999999998</v>
      </c>
      <c r="AA45" s="2">
        <f t="shared" si="31"/>
        <v>5.7999999999999996E-3</v>
      </c>
      <c r="AB45" s="2"/>
      <c r="AC45" s="2"/>
      <c r="AD45" s="2"/>
      <c r="AE45" s="13">
        <v>1E-3</v>
      </c>
      <c r="AF45" s="2">
        <v>0.02</v>
      </c>
      <c r="AG45" s="16">
        <f t="shared" si="32"/>
        <v>2.0000000000000002E-5</v>
      </c>
      <c r="AH45" s="13"/>
      <c r="AI45" s="2"/>
      <c r="AJ45" s="14"/>
      <c r="AK45" s="2"/>
      <c r="AL45" s="2"/>
      <c r="AM45" s="2"/>
      <c r="AN45" s="2">
        <v>0.01</v>
      </c>
      <c r="AO45" s="2">
        <v>0.26</v>
      </c>
      <c r="AP45" s="2">
        <f t="shared" si="33"/>
        <v>2.6000000000000003E-3</v>
      </c>
      <c r="AQ45" s="1">
        <f t="shared" si="34"/>
        <v>2.9266161121146807E-2</v>
      </c>
      <c r="AR45" s="9">
        <f t="shared" si="35"/>
        <v>136.875</v>
      </c>
      <c r="AS45" s="1">
        <f t="shared" si="36"/>
        <v>0.24</v>
      </c>
      <c r="AT45" s="1">
        <f t="shared" si="37"/>
        <v>117055.83333333333</v>
      </c>
      <c r="AU45" s="1">
        <f t="shared" si="38"/>
        <v>753995921.88421476</v>
      </c>
    </row>
    <row r="46" spans="1:48" x14ac:dyDescent="0.15">
      <c r="C46" s="7">
        <v>4</v>
      </c>
      <c r="D46" s="7">
        <f t="shared" si="39"/>
        <v>3.6671405216225201</v>
      </c>
      <c r="E46" s="10">
        <f t="shared" si="40"/>
        <v>-2.6517877051429899</v>
      </c>
      <c r="F46" s="7" t="s">
        <v>83</v>
      </c>
      <c r="G46" s="1">
        <v>5</v>
      </c>
      <c r="H46" s="9">
        <f t="shared" si="20"/>
        <v>3.6671405216225201</v>
      </c>
      <c r="I46" s="9">
        <f t="shared" si="21"/>
        <v>276.81714052162249</v>
      </c>
      <c r="J46" s="9">
        <f t="shared" si="22"/>
        <v>2.7944209955228599E-2</v>
      </c>
      <c r="K46" s="9">
        <f t="shared" si="23"/>
        <v>136.875</v>
      </c>
      <c r="L46" s="9">
        <f t="shared" si="24"/>
        <v>58.856250000000003</v>
      </c>
      <c r="M46" s="1" t="s">
        <v>85</v>
      </c>
      <c r="N46" s="9">
        <f>(O45-P45)*$C$21/100</f>
        <v>217.90297574782676</v>
      </c>
      <c r="O46" s="9">
        <f t="shared" si="41"/>
        <v>70.324827670938248</v>
      </c>
      <c r="P46" s="9">
        <f t="shared" si="25"/>
        <v>1.9651717495019683</v>
      </c>
      <c r="Q46" s="12">
        <f t="shared" si="26"/>
        <v>0.47164121988047236</v>
      </c>
      <c r="R46" s="9">
        <f t="shared" si="27"/>
        <v>14.125500000000001</v>
      </c>
      <c r="S46" s="13">
        <f t="shared" si="28"/>
        <v>3.3389346917310707E-2</v>
      </c>
      <c r="T46" s="2">
        <f t="shared" si="29"/>
        <v>0.43</v>
      </c>
      <c r="U46" s="14">
        <f t="shared" si="30"/>
        <v>1.4357419174443603E-2</v>
      </c>
      <c r="V46" s="13"/>
      <c r="W46" s="2"/>
      <c r="X46" s="14"/>
      <c r="Y46" s="2">
        <v>0.02</v>
      </c>
      <c r="Z46" s="2">
        <v>0.28999999999999998</v>
      </c>
      <c r="AA46" s="2">
        <f t="shared" si="31"/>
        <v>5.7999999999999996E-3</v>
      </c>
      <c r="AB46" s="2"/>
      <c r="AC46" s="2"/>
      <c r="AD46" s="2"/>
      <c r="AE46" s="13">
        <v>1E-3</v>
      </c>
      <c r="AF46" s="2">
        <v>0.02</v>
      </c>
      <c r="AG46" s="16">
        <f t="shared" si="32"/>
        <v>2.0000000000000002E-5</v>
      </c>
      <c r="AH46" s="13"/>
      <c r="AI46" s="2"/>
      <c r="AJ46" s="14"/>
      <c r="AL46" s="2"/>
      <c r="AM46" s="2"/>
      <c r="AN46" s="2">
        <v>0.01</v>
      </c>
      <c r="AO46" s="2">
        <v>0.26</v>
      </c>
      <c r="AP46" s="2">
        <f t="shared" si="33"/>
        <v>2.6000000000000003E-3</v>
      </c>
      <c r="AQ46" s="1">
        <f t="shared" si="34"/>
        <v>2.2777419174443602E-2</v>
      </c>
      <c r="AR46" s="9">
        <f t="shared" si="35"/>
        <v>136.875</v>
      </c>
      <c r="AS46" s="1">
        <f t="shared" si="36"/>
        <v>0.24</v>
      </c>
      <c r="AT46" s="1">
        <f t="shared" si="37"/>
        <v>117055.83333333333</v>
      </c>
      <c r="AU46" s="1">
        <f t="shared" si="38"/>
        <v>586823844.01172256</v>
      </c>
    </row>
    <row r="47" spans="1:48" x14ac:dyDescent="0.15">
      <c r="C47" s="7">
        <v>5</v>
      </c>
      <c r="D47" s="7">
        <f t="shared" si="39"/>
        <v>6.7213907817920404</v>
      </c>
      <c r="E47" s="10">
        <f t="shared" si="40"/>
        <v>3.6671405216225201</v>
      </c>
      <c r="F47" s="7" t="s">
        <v>85</v>
      </c>
      <c r="G47" s="1">
        <v>6</v>
      </c>
      <c r="H47" s="9">
        <f t="shared" si="20"/>
        <v>6.7213907817920404</v>
      </c>
      <c r="I47" s="9">
        <f t="shared" si="21"/>
        <v>279.871390781792</v>
      </c>
      <c r="J47" s="9">
        <f t="shared" si="22"/>
        <v>4.1020277667357948E-2</v>
      </c>
      <c r="K47" s="9">
        <f t="shared" si="23"/>
        <v>136.875</v>
      </c>
      <c r="L47" s="9">
        <f t="shared" si="24"/>
        <v>58.856250000000003</v>
      </c>
      <c r="M47" s="1" t="s">
        <v>83</v>
      </c>
      <c r="O47" s="9">
        <f t="shared" si="41"/>
        <v>127.21590592143627</v>
      </c>
      <c r="P47" s="9">
        <f t="shared" si="25"/>
        <v>5.218431784601802</v>
      </c>
      <c r="Q47" s="12">
        <f t="shared" si="26"/>
        <v>1.2524236283044325</v>
      </c>
      <c r="R47" s="9">
        <f t="shared" si="27"/>
        <v>14.125500000000001</v>
      </c>
      <c r="S47" s="13">
        <f t="shared" si="28"/>
        <v>8.8664020976562424E-2</v>
      </c>
      <c r="T47" s="2">
        <f t="shared" si="29"/>
        <v>0.43</v>
      </c>
      <c r="U47" s="14">
        <f t="shared" si="30"/>
        <v>3.812552901992184E-2</v>
      </c>
      <c r="V47" s="13"/>
      <c r="W47" s="2"/>
      <c r="X47" s="14"/>
      <c r="Y47" s="2">
        <v>0.02</v>
      </c>
      <c r="Z47" s="2">
        <v>0.28999999999999998</v>
      </c>
      <c r="AA47" s="2">
        <f t="shared" si="31"/>
        <v>5.7999999999999996E-3</v>
      </c>
      <c r="AB47" s="2"/>
      <c r="AC47" s="2"/>
      <c r="AD47" s="2"/>
      <c r="AE47" s="13">
        <v>1E-3</v>
      </c>
      <c r="AF47" s="2">
        <v>0.02</v>
      </c>
      <c r="AG47" s="16">
        <f t="shared" si="32"/>
        <v>2.0000000000000002E-5</v>
      </c>
      <c r="AH47" s="13"/>
      <c r="AI47" s="2"/>
      <c r="AJ47" s="14"/>
      <c r="AK47" s="2"/>
      <c r="AL47" s="2"/>
      <c r="AM47" s="2"/>
      <c r="AN47" s="2">
        <v>0.01</v>
      </c>
      <c r="AO47" s="2">
        <v>0.26</v>
      </c>
      <c r="AP47" s="2">
        <f t="shared" si="33"/>
        <v>2.6000000000000003E-3</v>
      </c>
      <c r="AQ47" s="1">
        <f t="shared" si="34"/>
        <v>4.6545529019921837E-2</v>
      </c>
      <c r="AR47" s="9">
        <f t="shared" si="35"/>
        <v>136.875</v>
      </c>
      <c r="AS47" s="1">
        <f t="shared" si="36"/>
        <v>0.24</v>
      </c>
      <c r="AT47" s="1">
        <f t="shared" si="37"/>
        <v>117055.83333333333</v>
      </c>
      <c r="AU47" s="1">
        <f t="shared" si="38"/>
        <v>1199171251.661216</v>
      </c>
    </row>
    <row r="48" spans="1:48" x14ac:dyDescent="0.15">
      <c r="C48" s="7">
        <v>6</v>
      </c>
      <c r="D48" s="7">
        <f t="shared" si="39"/>
        <v>13.458367705495199</v>
      </c>
      <c r="E48" s="10">
        <f t="shared" si="40"/>
        <v>6.7213907817920404</v>
      </c>
      <c r="F48" s="7" t="s">
        <v>83</v>
      </c>
      <c r="G48" s="1">
        <v>7</v>
      </c>
      <c r="H48" s="9">
        <f t="shared" si="20"/>
        <v>13.458367705495199</v>
      </c>
      <c r="I48" s="9">
        <f t="shared" si="21"/>
        <v>286.6083677054952</v>
      </c>
      <c r="J48" s="9">
        <f t="shared" si="22"/>
        <v>9.2929469373861859E-2</v>
      </c>
      <c r="K48" s="9">
        <f t="shared" si="23"/>
        <v>136.875</v>
      </c>
      <c r="L48" s="9">
        <f t="shared" si="24"/>
        <v>58.856250000000003</v>
      </c>
      <c r="M48" s="1" t="s">
        <v>83</v>
      </c>
      <c r="O48" s="9">
        <f t="shared" si="41"/>
        <v>180.85372413683447</v>
      </c>
      <c r="P48" s="9">
        <f t="shared" si="25"/>
        <v>16.80664061832282</v>
      </c>
      <c r="Q48" s="12">
        <f t="shared" si="26"/>
        <v>4.0335937483974771</v>
      </c>
      <c r="R48" s="9">
        <f t="shared" si="27"/>
        <v>14.125500000000001</v>
      </c>
      <c r="S48" s="13">
        <f t="shared" si="28"/>
        <v>0.28555405107057996</v>
      </c>
      <c r="T48" s="2">
        <f t="shared" si="29"/>
        <v>0.43</v>
      </c>
      <c r="U48" s="14">
        <f t="shared" si="30"/>
        <v>0.12278824196034938</v>
      </c>
      <c r="V48" s="13"/>
      <c r="W48" s="2"/>
      <c r="X48" s="14"/>
      <c r="Y48" s="2">
        <v>0.02</v>
      </c>
      <c r="Z48" s="2">
        <v>0.28999999999999998</v>
      </c>
      <c r="AA48" s="2">
        <f t="shared" si="31"/>
        <v>5.7999999999999996E-3</v>
      </c>
      <c r="AB48" s="2"/>
      <c r="AC48" s="2"/>
      <c r="AD48" s="2"/>
      <c r="AE48" s="13">
        <v>1E-3</v>
      </c>
      <c r="AF48" s="2">
        <v>0.02</v>
      </c>
      <c r="AG48" s="16">
        <f t="shared" si="32"/>
        <v>2.0000000000000002E-5</v>
      </c>
      <c r="AH48" s="13"/>
      <c r="AI48" s="2"/>
      <c r="AJ48" s="14"/>
      <c r="AL48" s="2"/>
      <c r="AM48" s="2"/>
      <c r="AN48" s="2">
        <v>0.01</v>
      </c>
      <c r="AO48" s="2">
        <v>0.26</v>
      </c>
      <c r="AP48" s="2">
        <f t="shared" si="33"/>
        <v>2.6000000000000003E-3</v>
      </c>
      <c r="AQ48" s="1">
        <f t="shared" si="34"/>
        <v>0.13120824196034936</v>
      </c>
      <c r="AR48" s="9">
        <f t="shared" si="35"/>
        <v>136.875</v>
      </c>
      <c r="AS48" s="1">
        <f t="shared" si="36"/>
        <v>0.24</v>
      </c>
      <c r="AT48" s="1">
        <f t="shared" si="37"/>
        <v>117055.83333333333</v>
      </c>
      <c r="AU48" s="1">
        <f t="shared" si="38"/>
        <v>3380370898.1912446</v>
      </c>
    </row>
    <row r="49" spans="1:48" x14ac:dyDescent="0.15">
      <c r="C49" s="7">
        <v>7</v>
      </c>
      <c r="D49" s="7">
        <f t="shared" si="39"/>
        <v>14.7920799007774</v>
      </c>
      <c r="E49" s="10">
        <f t="shared" si="40"/>
        <v>13.458367705495199</v>
      </c>
      <c r="F49" s="7" t="s">
        <v>83</v>
      </c>
      <c r="G49" s="1">
        <v>8</v>
      </c>
      <c r="H49" s="9">
        <f t="shared" si="20"/>
        <v>14.7920799007774</v>
      </c>
      <c r="I49" s="9">
        <f t="shared" si="21"/>
        <v>287.9420799007774</v>
      </c>
      <c r="J49" s="9">
        <f t="shared" si="22"/>
        <v>0.10876580801645459</v>
      </c>
      <c r="K49" s="9">
        <f t="shared" si="23"/>
        <v>136.875</v>
      </c>
      <c r="L49" s="9">
        <f t="shared" si="24"/>
        <v>58.856250000000003</v>
      </c>
      <c r="M49" s="1" t="s">
        <v>83</v>
      </c>
      <c r="O49" s="9">
        <f t="shared" si="41"/>
        <v>222.90333351851166</v>
      </c>
      <c r="P49" s="9">
        <f t="shared" si="25"/>
        <v>24.244261179702185</v>
      </c>
      <c r="Q49" s="12">
        <f t="shared" si="26"/>
        <v>5.8186226831285239</v>
      </c>
      <c r="R49" s="9">
        <f t="shared" si="27"/>
        <v>14.125500000000001</v>
      </c>
      <c r="S49" s="13">
        <f t="shared" si="28"/>
        <v>0.41192330771502061</v>
      </c>
      <c r="T49" s="2">
        <f t="shared" si="29"/>
        <v>0.43</v>
      </c>
      <c r="U49" s="14">
        <f t="shared" si="30"/>
        <v>0.17712702231745886</v>
      </c>
      <c r="V49" s="13"/>
      <c r="W49" s="2"/>
      <c r="X49" s="14"/>
      <c r="Y49" s="2">
        <v>0.02</v>
      </c>
      <c r="Z49" s="2">
        <v>0.28999999999999998</v>
      </c>
      <c r="AA49" s="2">
        <f t="shared" si="31"/>
        <v>5.7999999999999996E-3</v>
      </c>
      <c r="AB49" s="2"/>
      <c r="AC49" s="2"/>
      <c r="AD49" s="2"/>
      <c r="AE49" s="13">
        <v>1E-3</v>
      </c>
      <c r="AF49" s="2">
        <v>0.02</v>
      </c>
      <c r="AG49" s="16">
        <f t="shared" si="32"/>
        <v>2.0000000000000002E-5</v>
      </c>
      <c r="AH49" s="13"/>
      <c r="AI49" s="2"/>
      <c r="AJ49" s="14"/>
      <c r="AK49" s="2"/>
      <c r="AL49" s="2"/>
      <c r="AM49" s="2"/>
      <c r="AN49" s="2">
        <v>0.01</v>
      </c>
      <c r="AO49" s="2">
        <v>0.26</v>
      </c>
      <c r="AP49" s="2">
        <f t="shared" si="33"/>
        <v>2.6000000000000003E-3</v>
      </c>
      <c r="AQ49" s="1">
        <f t="shared" si="34"/>
        <v>0.18554702231745884</v>
      </c>
      <c r="AR49" s="9">
        <f t="shared" si="35"/>
        <v>136.875</v>
      </c>
      <c r="AS49" s="1">
        <f t="shared" si="36"/>
        <v>0.24</v>
      </c>
      <c r="AT49" s="1">
        <f t="shared" si="37"/>
        <v>117055.83333333333</v>
      </c>
      <c r="AU49" s="1">
        <f t="shared" si="38"/>
        <v>4780322829.7009125</v>
      </c>
    </row>
    <row r="50" spans="1:48" x14ac:dyDescent="0.15">
      <c r="C50" s="7">
        <v>8</v>
      </c>
      <c r="D50" s="7">
        <f t="shared" si="39"/>
        <v>14.146358614341599</v>
      </c>
      <c r="E50" s="10">
        <f t="shared" si="40"/>
        <v>14.7920799007774</v>
      </c>
      <c r="F50" s="7" t="s">
        <v>83</v>
      </c>
      <c r="G50" s="1">
        <v>9</v>
      </c>
      <c r="H50" s="9">
        <f t="shared" si="20"/>
        <v>14.146358614341599</v>
      </c>
      <c r="I50" s="9">
        <f t="shared" si="21"/>
        <v>287.29635861434156</v>
      </c>
      <c r="J50" s="9">
        <f t="shared" si="22"/>
        <v>0.1008057016034735</v>
      </c>
      <c r="K50" s="9">
        <f t="shared" si="23"/>
        <v>136.875</v>
      </c>
      <c r="L50" s="9">
        <f t="shared" si="24"/>
        <v>58.856250000000003</v>
      </c>
      <c r="M50" s="1" t="s">
        <v>83</v>
      </c>
      <c r="O50" s="9">
        <f t="shared" si="41"/>
        <v>257.51532233880948</v>
      </c>
      <c r="P50" s="9">
        <f t="shared" si="25"/>
        <v>25.959012742008323</v>
      </c>
      <c r="Q50" s="12">
        <f t="shared" si="26"/>
        <v>6.2301630580819971</v>
      </c>
      <c r="R50" s="9">
        <f t="shared" si="27"/>
        <v>14.125500000000001</v>
      </c>
      <c r="S50" s="13">
        <f t="shared" si="28"/>
        <v>0.44105787816940972</v>
      </c>
      <c r="T50" s="2">
        <f t="shared" si="29"/>
        <v>0.43</v>
      </c>
      <c r="U50" s="14">
        <f t="shared" si="30"/>
        <v>0.18965488761284618</v>
      </c>
      <c r="V50" s="13"/>
      <c r="W50" s="2"/>
      <c r="X50" s="14"/>
      <c r="Y50" s="2">
        <v>0.02</v>
      </c>
      <c r="Z50" s="2">
        <v>0.28999999999999998</v>
      </c>
      <c r="AA50" s="2">
        <f t="shared" si="31"/>
        <v>5.7999999999999996E-3</v>
      </c>
      <c r="AB50" s="2"/>
      <c r="AC50" s="2"/>
      <c r="AD50" s="2"/>
      <c r="AE50" s="13">
        <v>1E-3</v>
      </c>
      <c r="AF50" s="2">
        <v>0.02</v>
      </c>
      <c r="AG50" s="16">
        <f t="shared" si="32"/>
        <v>2.0000000000000002E-5</v>
      </c>
      <c r="AH50" s="13"/>
      <c r="AI50" s="2"/>
      <c r="AJ50" s="14"/>
      <c r="AL50" s="2"/>
      <c r="AM50" s="2"/>
      <c r="AN50" s="2">
        <v>0.01</v>
      </c>
      <c r="AO50" s="2">
        <v>0.26</v>
      </c>
      <c r="AP50" s="2">
        <f t="shared" si="33"/>
        <v>2.6000000000000003E-3</v>
      </c>
      <c r="AQ50" s="1">
        <f t="shared" si="34"/>
        <v>0.19807488761284617</v>
      </c>
      <c r="AR50" s="9">
        <f t="shared" si="35"/>
        <v>136.875</v>
      </c>
      <c r="AS50" s="1">
        <f t="shared" si="36"/>
        <v>0.24</v>
      </c>
      <c r="AT50" s="1">
        <f t="shared" si="37"/>
        <v>117055.83333333333</v>
      </c>
      <c r="AU50" s="1">
        <f t="shared" si="38"/>
        <v>5103083280.0222044</v>
      </c>
    </row>
    <row r="51" spans="1:48" x14ac:dyDescent="0.15">
      <c r="C51" s="7">
        <v>9</v>
      </c>
      <c r="D51" s="7">
        <f t="shared" si="39"/>
        <v>8.2444822946929506</v>
      </c>
      <c r="E51" s="10">
        <f t="shared" si="40"/>
        <v>14.146358614341599</v>
      </c>
      <c r="F51" s="7" t="s">
        <v>83</v>
      </c>
      <c r="G51" s="1">
        <v>10</v>
      </c>
      <c r="H51" s="9">
        <f t="shared" si="20"/>
        <v>8.2444822946929506</v>
      </c>
      <c r="I51" s="9">
        <f t="shared" si="21"/>
        <v>281.39448229469292</v>
      </c>
      <c r="J51" s="9">
        <f t="shared" si="22"/>
        <v>4.9519872242159424E-2</v>
      </c>
      <c r="K51" s="9">
        <f t="shared" si="23"/>
        <v>136.875</v>
      </c>
      <c r="L51" s="9">
        <f t="shared" si="24"/>
        <v>58.856250000000003</v>
      </c>
      <c r="M51" s="1" t="s">
        <v>83</v>
      </c>
      <c r="O51" s="9">
        <f t="shared" si="41"/>
        <v>290.41255959680115</v>
      </c>
      <c r="P51" s="9">
        <f t="shared" si="25"/>
        <v>14.381192848752102</v>
      </c>
      <c r="Q51" s="12">
        <f t="shared" si="26"/>
        <v>3.4514862837005045</v>
      </c>
      <c r="R51" s="9">
        <f t="shared" si="27"/>
        <v>14.125500000000001</v>
      </c>
      <c r="S51" s="13">
        <f t="shared" si="28"/>
        <v>0.24434436187749137</v>
      </c>
      <c r="T51" s="2">
        <f t="shared" si="29"/>
        <v>0.43</v>
      </c>
      <c r="U51" s="14">
        <f t="shared" si="30"/>
        <v>0.10506807560732129</v>
      </c>
      <c r="V51" s="13"/>
      <c r="W51" s="2"/>
      <c r="X51" s="14"/>
      <c r="Y51" s="2">
        <v>0.02</v>
      </c>
      <c r="Z51" s="2">
        <v>0.28999999999999998</v>
      </c>
      <c r="AA51" s="2">
        <f t="shared" si="31"/>
        <v>5.7999999999999996E-3</v>
      </c>
      <c r="AB51" s="2"/>
      <c r="AC51" s="2"/>
      <c r="AD51" s="2"/>
      <c r="AE51" s="13">
        <v>1E-3</v>
      </c>
      <c r="AF51" s="2">
        <v>0.02</v>
      </c>
      <c r="AG51" s="16">
        <f t="shared" si="32"/>
        <v>2.0000000000000002E-5</v>
      </c>
      <c r="AH51" s="13"/>
      <c r="AI51" s="2"/>
      <c r="AJ51" s="14"/>
      <c r="AK51" s="2"/>
      <c r="AL51" s="2"/>
      <c r="AM51" s="2"/>
      <c r="AN51" s="2">
        <v>0.01</v>
      </c>
      <c r="AO51" s="2">
        <v>0.26</v>
      </c>
      <c r="AP51" s="2">
        <f t="shared" si="33"/>
        <v>2.6000000000000003E-3</v>
      </c>
      <c r="AQ51" s="1">
        <f t="shared" si="34"/>
        <v>0.1134880756073213</v>
      </c>
      <c r="AR51" s="9">
        <f t="shared" si="35"/>
        <v>136.875</v>
      </c>
      <c r="AS51" s="1">
        <f t="shared" si="36"/>
        <v>0.24</v>
      </c>
      <c r="AT51" s="1">
        <f t="shared" si="37"/>
        <v>117055.83333333333</v>
      </c>
      <c r="AU51" s="1">
        <f t="shared" si="38"/>
        <v>2923839099.9145365</v>
      </c>
    </row>
    <row r="52" spans="1:48" x14ac:dyDescent="0.15">
      <c r="C52" s="7">
        <v>10</v>
      </c>
      <c r="D52" s="7">
        <f t="shared" si="39"/>
        <v>1.69673052543394</v>
      </c>
      <c r="E52" s="10">
        <f t="shared" si="40"/>
        <v>8.2444822946929506</v>
      </c>
      <c r="F52" s="7" t="s">
        <v>83</v>
      </c>
      <c r="G52" s="1">
        <v>11</v>
      </c>
      <c r="H52" s="9">
        <f t="shared" si="20"/>
        <v>1.69673052543394</v>
      </c>
      <c r="I52" s="9">
        <f t="shared" si="21"/>
        <v>274.84673052543394</v>
      </c>
      <c r="J52" s="9">
        <f t="shared" si="22"/>
        <v>2.1715856213495345E-2</v>
      </c>
      <c r="K52" s="9">
        <f t="shared" si="23"/>
        <v>136.875</v>
      </c>
      <c r="L52" s="9">
        <f t="shared" si="24"/>
        <v>58.856250000000003</v>
      </c>
      <c r="M52" s="1" t="s">
        <v>85</v>
      </c>
      <c r="N52" s="9">
        <f>(O51-P51)*$C$21/100</f>
        <v>262.22979841064659</v>
      </c>
      <c r="O52" s="9">
        <f t="shared" si="41"/>
        <v>72.657818337402432</v>
      </c>
      <c r="P52" s="9">
        <f t="shared" si="25"/>
        <v>1.5778267358012967</v>
      </c>
      <c r="Q52" s="12">
        <f t="shared" si="26"/>
        <v>0.37867841659231122</v>
      </c>
      <c r="R52" s="9">
        <f t="shared" si="27"/>
        <v>14.125500000000001</v>
      </c>
      <c r="S52" s="13">
        <f t="shared" si="28"/>
        <v>2.6808142479367896E-2</v>
      </c>
      <c r="T52" s="2">
        <f t="shared" si="29"/>
        <v>0.43</v>
      </c>
      <c r="U52" s="14">
        <f t="shared" si="30"/>
        <v>1.1527501266128195E-2</v>
      </c>
      <c r="V52" s="13"/>
      <c r="W52" s="2"/>
      <c r="X52" s="14"/>
      <c r="Y52" s="2">
        <v>0.02</v>
      </c>
      <c r="Z52" s="2">
        <v>0.28999999999999998</v>
      </c>
      <c r="AA52" s="2">
        <f t="shared" si="31"/>
        <v>5.7999999999999996E-3</v>
      </c>
      <c r="AB52" s="2"/>
      <c r="AC52" s="2"/>
      <c r="AD52" s="2"/>
      <c r="AE52" s="13">
        <v>1E-3</v>
      </c>
      <c r="AF52" s="2">
        <v>0.02</v>
      </c>
      <c r="AG52" s="16">
        <f t="shared" si="32"/>
        <v>2.0000000000000002E-5</v>
      </c>
      <c r="AH52" s="13"/>
      <c r="AI52" s="2"/>
      <c r="AJ52" s="14"/>
      <c r="AL52" s="2"/>
      <c r="AM52" s="2"/>
      <c r="AN52" s="2">
        <v>0.01</v>
      </c>
      <c r="AO52" s="2">
        <v>0.26</v>
      </c>
      <c r="AP52" s="2">
        <f t="shared" si="33"/>
        <v>2.6000000000000003E-3</v>
      </c>
      <c r="AQ52" s="1">
        <f t="shared" si="34"/>
        <v>1.9947501266128195E-2</v>
      </c>
      <c r="AR52" s="9">
        <f t="shared" si="35"/>
        <v>136.875</v>
      </c>
      <c r="AS52" s="1">
        <f t="shared" si="36"/>
        <v>0.24</v>
      </c>
      <c r="AT52" s="1">
        <f t="shared" si="37"/>
        <v>117055.83333333333</v>
      </c>
      <c r="AU52" s="1">
        <f t="shared" si="38"/>
        <v>513915526.67880303</v>
      </c>
    </row>
    <row r="53" spans="1:48" x14ac:dyDescent="0.15">
      <c r="C53" s="7">
        <v>11</v>
      </c>
      <c r="D53" s="7">
        <f t="shared" si="39"/>
        <v>-3.3238805931262099</v>
      </c>
      <c r="E53" s="10">
        <f t="shared" si="40"/>
        <v>1.69673052543394</v>
      </c>
      <c r="F53" s="7" t="s">
        <v>85</v>
      </c>
      <c r="G53" s="1">
        <v>12</v>
      </c>
      <c r="H53" s="9">
        <f t="shared" si="20"/>
        <v>-3.3238805931262099</v>
      </c>
      <c r="I53" s="9">
        <f t="shared" si="21"/>
        <v>269.82611940687377</v>
      </c>
      <c r="J53" s="9">
        <f t="shared" si="22"/>
        <v>1.1233182942949943E-2</v>
      </c>
      <c r="K53" s="9">
        <f t="shared" si="23"/>
        <v>136.875</v>
      </c>
      <c r="L53" s="9">
        <f t="shared" si="24"/>
        <v>58.856250000000003</v>
      </c>
      <c r="M53" s="1" t="s">
        <v>83</v>
      </c>
      <c r="O53" s="9">
        <f t="shared" si="41"/>
        <v>129.93624160160113</v>
      </c>
      <c r="P53" s="9">
        <f t="shared" si="25"/>
        <v>1.4595975728301287</v>
      </c>
      <c r="Q53" s="12">
        <f t="shared" si="26"/>
        <v>0.35030341747923088</v>
      </c>
      <c r="R53" s="9">
        <f t="shared" si="27"/>
        <v>14.125500000000001</v>
      </c>
      <c r="S53" s="13">
        <f t="shared" si="28"/>
        <v>2.4799364091836102E-2</v>
      </c>
      <c r="T53" s="2">
        <f t="shared" si="29"/>
        <v>0.43</v>
      </c>
      <c r="U53" s="14">
        <f t="shared" si="30"/>
        <v>1.0663726559489524E-2</v>
      </c>
      <c r="V53" s="13"/>
      <c r="W53" s="2"/>
      <c r="X53" s="14"/>
      <c r="Y53" s="2">
        <v>0.02</v>
      </c>
      <c r="Z53" s="2">
        <v>0.28999999999999998</v>
      </c>
      <c r="AA53" s="2">
        <f t="shared" si="31"/>
        <v>5.7999999999999996E-3</v>
      </c>
      <c r="AB53" s="2"/>
      <c r="AC53" s="2"/>
      <c r="AD53" s="2"/>
      <c r="AE53" s="13">
        <v>1E-3</v>
      </c>
      <c r="AF53" s="2">
        <v>0.02</v>
      </c>
      <c r="AG53" s="16">
        <f t="shared" si="32"/>
        <v>2.0000000000000002E-5</v>
      </c>
      <c r="AH53" s="13"/>
      <c r="AI53" s="2"/>
      <c r="AJ53" s="14"/>
      <c r="AK53" s="2"/>
      <c r="AL53" s="2"/>
      <c r="AM53" s="2"/>
      <c r="AN53" s="2">
        <v>0.01</v>
      </c>
      <c r="AO53" s="2">
        <v>0.26</v>
      </c>
      <c r="AP53" s="2">
        <f t="shared" si="33"/>
        <v>2.6000000000000003E-3</v>
      </c>
      <c r="AQ53" s="1">
        <f t="shared" si="34"/>
        <v>1.9083726559489523E-2</v>
      </c>
      <c r="AR53" s="9">
        <f t="shared" si="35"/>
        <v>136.875</v>
      </c>
      <c r="AS53" s="1">
        <f t="shared" si="36"/>
        <v>0.24</v>
      </c>
      <c r="AT53" s="1">
        <f t="shared" si="37"/>
        <v>117055.83333333333</v>
      </c>
      <c r="AU53" s="1">
        <f t="shared" si="38"/>
        <v>491661750.25980771</v>
      </c>
      <c r="AV53" s="1">
        <f>SUM(AU42:AU53)</f>
        <v>20986314619.392742</v>
      </c>
    </row>
    <row r="54" spans="1:48" x14ac:dyDescent="0.15">
      <c r="C54" s="7">
        <v>12</v>
      </c>
      <c r="D54" s="7">
        <f t="shared" si="39"/>
        <v>-2.2342088558335398</v>
      </c>
      <c r="E54" s="10">
        <f t="shared" si="40"/>
        <v>-3.3238805931262099</v>
      </c>
      <c r="F54" s="7" t="s">
        <v>83</v>
      </c>
    </row>
    <row r="56" spans="1:48" x14ac:dyDescent="0.15">
      <c r="S56" s="24" t="s">
        <v>25</v>
      </c>
      <c r="T56" s="24"/>
      <c r="U56" s="24"/>
      <c r="V56" s="24" t="s">
        <v>54</v>
      </c>
      <c r="W56" s="24"/>
      <c r="X56" s="24"/>
      <c r="Y56" s="24" t="s">
        <v>55</v>
      </c>
      <c r="Z56" s="24"/>
      <c r="AA56" s="24"/>
      <c r="AB56" s="24" t="s">
        <v>56</v>
      </c>
      <c r="AC56" s="24"/>
      <c r="AD56" s="24"/>
      <c r="AE56" s="24" t="s">
        <v>57</v>
      </c>
      <c r="AF56" s="24"/>
      <c r="AG56" s="24"/>
      <c r="AH56" s="24" t="s">
        <v>58</v>
      </c>
      <c r="AI56" s="24"/>
      <c r="AJ56" s="24"/>
      <c r="AK56" s="25" t="s">
        <v>59</v>
      </c>
      <c r="AL56" s="26"/>
      <c r="AM56" s="27"/>
      <c r="AN56" s="24" t="s">
        <v>60</v>
      </c>
      <c r="AO56" s="24"/>
      <c r="AP56" s="24"/>
    </row>
    <row r="57" spans="1:48" x14ac:dyDescent="0.15">
      <c r="A57" s="28" t="s">
        <v>31</v>
      </c>
      <c r="B57" s="28"/>
      <c r="C57" s="7" t="s">
        <v>62</v>
      </c>
      <c r="D57" s="7" t="s">
        <v>63</v>
      </c>
      <c r="E57" s="7" t="s">
        <v>64</v>
      </c>
      <c r="F57" s="7" t="s">
        <v>65</v>
      </c>
      <c r="G57" s="1" t="s">
        <v>62</v>
      </c>
      <c r="H57" s="1" t="s">
        <v>64</v>
      </c>
      <c r="I57" s="1" t="s">
        <v>66</v>
      </c>
      <c r="J57" s="1" t="s">
        <v>67</v>
      </c>
      <c r="K57" s="11" t="s">
        <v>68</v>
      </c>
      <c r="L57" s="11" t="s">
        <v>69</v>
      </c>
      <c r="M57" s="1" t="s">
        <v>70</v>
      </c>
      <c r="N57" s="11" t="s">
        <v>71</v>
      </c>
      <c r="O57" s="1" t="s">
        <v>72</v>
      </c>
      <c r="P57" s="1" t="s">
        <v>73</v>
      </c>
      <c r="Q57" s="11" t="s">
        <v>74</v>
      </c>
      <c r="R57" s="11" t="s">
        <v>75</v>
      </c>
      <c r="S57" s="2" t="s">
        <v>76</v>
      </c>
      <c r="T57" s="2" t="s">
        <v>77</v>
      </c>
      <c r="U57" s="2"/>
      <c r="V57" s="2" t="s">
        <v>76</v>
      </c>
      <c r="W57" s="2" t="s">
        <v>77</v>
      </c>
      <c r="X57" s="2"/>
      <c r="Y57" s="2" t="s">
        <v>76</v>
      </c>
      <c r="Z57" s="2" t="s">
        <v>77</v>
      </c>
      <c r="AA57" s="2"/>
      <c r="AB57" s="2" t="s">
        <v>76</v>
      </c>
      <c r="AC57" s="2" t="s">
        <v>77</v>
      </c>
      <c r="AD57" s="2"/>
      <c r="AE57" s="2" t="s">
        <v>76</v>
      </c>
      <c r="AF57" s="2" t="s">
        <v>77</v>
      </c>
      <c r="AG57" s="2"/>
      <c r="AH57" s="2" t="s">
        <v>76</v>
      </c>
      <c r="AI57" s="2" t="s">
        <v>77</v>
      </c>
      <c r="AJ57" s="2"/>
      <c r="AK57" s="2" t="s">
        <v>76</v>
      </c>
      <c r="AL57" s="2" t="s">
        <v>77</v>
      </c>
      <c r="AM57" s="2"/>
      <c r="AN57" s="15" t="s">
        <v>76</v>
      </c>
      <c r="AO57" s="15" t="s">
        <v>77</v>
      </c>
      <c r="AP57" s="15"/>
      <c r="AQ57" s="1" t="s">
        <v>78</v>
      </c>
      <c r="AR57" s="1" t="s">
        <v>16</v>
      </c>
      <c r="AS57" s="1" t="s">
        <v>19</v>
      </c>
      <c r="AT57" s="1" t="s">
        <v>79</v>
      </c>
      <c r="AU57" s="1" t="s">
        <v>80</v>
      </c>
    </row>
    <row r="58" spans="1:48" x14ac:dyDescent="0.15">
      <c r="A58" s="1" t="s">
        <v>81</v>
      </c>
      <c r="B58" s="1">
        <f>F5</f>
        <v>119.72</v>
      </c>
      <c r="C58" s="7" t="s">
        <v>82</v>
      </c>
      <c r="D58" s="7">
        <f>D42</f>
        <v>-2.3066070033871</v>
      </c>
      <c r="E58" s="7"/>
      <c r="F58" s="7"/>
      <c r="G58" s="1">
        <v>1</v>
      </c>
      <c r="H58" s="9">
        <f t="shared" ref="H58:H69" si="42">E59</f>
        <v>-2.3066070033871</v>
      </c>
      <c r="I58" s="9">
        <f t="shared" ref="I58:I69" si="43">H58+273.15</f>
        <v>270.84339299661286</v>
      </c>
      <c r="J58" s="9">
        <f t="shared" ref="J58:J69" si="44">EXP(($C$15*(I58-$C$13))/($C$16*I58*$C$13))</f>
        <v>1.2863670667796048E-2</v>
      </c>
      <c r="K58" s="9">
        <f t="shared" ref="K58:K69" si="45">$B$58/12</f>
        <v>9.9766666666666666</v>
      </c>
      <c r="L58" s="9">
        <f t="shared" ref="L58:L69" si="46">K58*$B$59/100</f>
        <v>9.976666666666667E-2</v>
      </c>
      <c r="M58" s="1" t="s">
        <v>83</v>
      </c>
      <c r="O58" s="9">
        <f>L58</f>
        <v>9.976666666666667E-2</v>
      </c>
      <c r="P58" s="9">
        <f t="shared" ref="P58:P69" si="47">O58*J58</f>
        <v>1.2833655436237858E-3</v>
      </c>
      <c r="Q58" s="12">
        <f t="shared" ref="Q58:Q69" si="48">P58*$B$60</f>
        <v>2.438394532885193E-4</v>
      </c>
      <c r="R58" s="9">
        <f t="shared" ref="R58:R69" si="49">L58*$B$60</f>
        <v>1.8955666666666669E-2</v>
      </c>
      <c r="S58" s="13">
        <f t="shared" ref="S58:S69" si="50">Q58/R58</f>
        <v>1.2863670667796047E-2</v>
      </c>
      <c r="T58" s="2">
        <f t="shared" ref="T58:T69" si="51">$B$59/100</f>
        <v>0.01</v>
      </c>
      <c r="U58" s="14">
        <f t="shared" ref="U58:U69" si="52">S58*T58</f>
        <v>1.2863670667796046E-4</v>
      </c>
      <c r="V58" s="13"/>
      <c r="W58" s="2"/>
      <c r="X58" s="14"/>
      <c r="Y58" s="2">
        <v>0.02</v>
      </c>
      <c r="Z58" s="2">
        <v>0.21</v>
      </c>
      <c r="AA58" s="2">
        <f t="shared" ref="AA58:AA69" si="53">Y58*Z58</f>
        <v>4.1999999999999997E-3</v>
      </c>
      <c r="AB58" s="2"/>
      <c r="AC58" s="2"/>
      <c r="AD58" s="2"/>
      <c r="AE58" s="13"/>
      <c r="AF58" s="2"/>
      <c r="AG58" s="14"/>
      <c r="AH58" s="13"/>
      <c r="AI58" s="2"/>
      <c r="AJ58" s="14"/>
      <c r="AL58" s="2"/>
      <c r="AM58" s="2"/>
      <c r="AN58" s="2">
        <v>0.01</v>
      </c>
      <c r="AO58" s="2">
        <v>0.78</v>
      </c>
      <c r="AP58" s="2">
        <f t="shared" ref="AP58:AP69" si="54">AO58*AN58</f>
        <v>7.8000000000000005E-3</v>
      </c>
      <c r="AQ58" s="1">
        <f t="shared" ref="AQ58:AQ69" si="55">(AP58+AM58+AD58+AA58+U58+X58+AG58+AJ58)</f>
        <v>1.2128636706677961E-2</v>
      </c>
      <c r="AR58" s="9">
        <f t="shared" ref="AR58:AR69" si="56">$B$58/12</f>
        <v>9.9766666666666666</v>
      </c>
      <c r="AS58" s="1">
        <f t="shared" ref="AS58:AS69" si="57">$B$60</f>
        <v>0.19</v>
      </c>
      <c r="AT58" s="1">
        <f t="shared" ref="AT58:AT69" si="58">$E$5/12</f>
        <v>45740.833333333336</v>
      </c>
      <c r="AU58" s="1">
        <f t="shared" ref="AU58:AU69" si="59">AT58*10000*AS58*0.67*AR58*AQ58</f>
        <v>7045793.7499795081</v>
      </c>
    </row>
    <row r="59" spans="1:48" x14ac:dyDescent="0.15">
      <c r="A59" s="1" t="s">
        <v>84</v>
      </c>
      <c r="B59" s="1">
        <f>H5</f>
        <v>1</v>
      </c>
      <c r="C59" s="7">
        <v>1</v>
      </c>
      <c r="D59" s="7">
        <f t="shared" ref="D59:D70" si="60">D43</f>
        <v>-8.1430076007480192</v>
      </c>
      <c r="E59" s="10">
        <f t="shared" ref="E59:E70" si="61">D58</f>
        <v>-2.3066070033871</v>
      </c>
      <c r="F59" s="7" t="s">
        <v>83</v>
      </c>
      <c r="G59" s="1">
        <v>2</v>
      </c>
      <c r="H59" s="9">
        <f t="shared" si="42"/>
        <v>-8.1430076007480192</v>
      </c>
      <c r="I59" s="9">
        <f t="shared" si="43"/>
        <v>265.00699239925194</v>
      </c>
      <c r="J59" s="9">
        <f t="shared" si="44"/>
        <v>5.8279319007653345E-3</v>
      </c>
      <c r="K59" s="9">
        <f t="shared" si="45"/>
        <v>9.9766666666666666</v>
      </c>
      <c r="L59" s="9">
        <f t="shared" si="46"/>
        <v>9.976666666666667E-2</v>
      </c>
      <c r="M59" s="1" t="s">
        <v>83</v>
      </c>
      <c r="O59" s="9">
        <f t="shared" ref="O59:O69" si="62">L59+O58-P58-N59</f>
        <v>0.19824996778970955</v>
      </c>
      <c r="P59" s="9">
        <f t="shared" si="47"/>
        <v>1.1553873116073483E-3</v>
      </c>
      <c r="Q59" s="12">
        <f t="shared" si="48"/>
        <v>2.1952358920539618E-4</v>
      </c>
      <c r="R59" s="9">
        <f t="shared" si="49"/>
        <v>1.8955666666666669E-2</v>
      </c>
      <c r="S59" s="13">
        <f t="shared" si="50"/>
        <v>1.1580895204884879E-2</v>
      </c>
      <c r="T59" s="2">
        <f t="shared" si="51"/>
        <v>0.01</v>
      </c>
      <c r="U59" s="14">
        <f t="shared" si="52"/>
        <v>1.1580895204884879E-4</v>
      </c>
      <c r="V59" s="13"/>
      <c r="W59" s="2"/>
      <c r="X59" s="14"/>
      <c r="Y59" s="2">
        <v>0.02</v>
      </c>
      <c r="Z59" s="2">
        <v>0.21</v>
      </c>
      <c r="AA59" s="2">
        <f t="shared" si="53"/>
        <v>4.1999999999999997E-3</v>
      </c>
      <c r="AB59" s="2"/>
      <c r="AC59" s="2"/>
      <c r="AD59" s="2"/>
      <c r="AE59" s="13"/>
      <c r="AF59" s="2"/>
      <c r="AG59" s="14"/>
      <c r="AH59" s="13"/>
      <c r="AI59" s="2"/>
      <c r="AJ59" s="14"/>
      <c r="AK59" s="2"/>
      <c r="AL59" s="2"/>
      <c r="AM59" s="2"/>
      <c r="AN59" s="2">
        <v>0.01</v>
      </c>
      <c r="AO59" s="2">
        <v>0.78</v>
      </c>
      <c r="AP59" s="2">
        <f t="shared" si="54"/>
        <v>7.8000000000000005E-3</v>
      </c>
      <c r="AQ59" s="1">
        <f t="shared" si="55"/>
        <v>1.2115808952048848E-2</v>
      </c>
      <c r="AR59" s="9">
        <f t="shared" si="56"/>
        <v>9.9766666666666666</v>
      </c>
      <c r="AS59" s="1">
        <f t="shared" si="57"/>
        <v>0.19</v>
      </c>
      <c r="AT59" s="1">
        <f t="shared" si="58"/>
        <v>45740.833333333336</v>
      </c>
      <c r="AU59" s="1">
        <f t="shared" si="59"/>
        <v>7038341.8231407478</v>
      </c>
    </row>
    <row r="60" spans="1:48" x14ac:dyDescent="0.15">
      <c r="A60" s="1" t="s">
        <v>19</v>
      </c>
      <c r="B60" s="1">
        <f>G5</f>
        <v>0.19</v>
      </c>
      <c r="C60" s="7">
        <v>2</v>
      </c>
      <c r="D60" s="7">
        <f t="shared" si="60"/>
        <v>-4.14783256587154</v>
      </c>
      <c r="E60" s="10">
        <f t="shared" si="61"/>
        <v>-8.1430076007480192</v>
      </c>
      <c r="F60" s="7" t="s">
        <v>83</v>
      </c>
      <c r="G60" s="1">
        <v>3</v>
      </c>
      <c r="H60" s="9">
        <f t="shared" si="42"/>
        <v>-4.14783256587154</v>
      </c>
      <c r="I60" s="9">
        <f t="shared" si="43"/>
        <v>269.00216743412841</v>
      </c>
      <c r="J60" s="9">
        <f t="shared" si="44"/>
        <v>1.0057742536642775E-2</v>
      </c>
      <c r="K60" s="9">
        <f t="shared" si="45"/>
        <v>9.9766666666666666</v>
      </c>
      <c r="L60" s="9">
        <f t="shared" si="46"/>
        <v>9.976666666666667E-2</v>
      </c>
      <c r="M60" s="1" t="s">
        <v>83</v>
      </c>
      <c r="O60" s="9">
        <f t="shared" si="62"/>
        <v>0.29686124714476886</v>
      </c>
      <c r="P60" s="9">
        <f t="shared" si="47"/>
        <v>2.9857539928887654E-3</v>
      </c>
      <c r="Q60" s="12">
        <f t="shared" si="48"/>
        <v>5.6729325864886542E-4</v>
      </c>
      <c r="R60" s="9">
        <f t="shared" si="49"/>
        <v>1.8955666666666669E-2</v>
      </c>
      <c r="S60" s="13">
        <f t="shared" si="50"/>
        <v>2.9927370459960891E-2</v>
      </c>
      <c r="T60" s="2">
        <f t="shared" si="51"/>
        <v>0.01</v>
      </c>
      <c r="U60" s="14">
        <f t="shared" si="52"/>
        <v>2.9927370459960893E-4</v>
      </c>
      <c r="V60" s="13"/>
      <c r="W60" s="2"/>
      <c r="X60" s="14"/>
      <c r="Y60" s="2">
        <v>0.02</v>
      </c>
      <c r="Z60" s="2">
        <v>0.21</v>
      </c>
      <c r="AA60" s="2">
        <f t="shared" si="53"/>
        <v>4.1999999999999997E-3</v>
      </c>
      <c r="AB60" s="2"/>
      <c r="AC60" s="2"/>
      <c r="AD60" s="2"/>
      <c r="AE60" s="13"/>
      <c r="AF60" s="2"/>
      <c r="AG60" s="14"/>
      <c r="AH60" s="13"/>
      <c r="AI60" s="2"/>
      <c r="AJ60" s="14"/>
      <c r="AL60" s="2"/>
      <c r="AM60" s="2"/>
      <c r="AN60" s="2">
        <v>0.01</v>
      </c>
      <c r="AO60" s="2">
        <v>0.78</v>
      </c>
      <c r="AP60" s="2">
        <f t="shared" si="54"/>
        <v>7.8000000000000005E-3</v>
      </c>
      <c r="AQ60" s="1">
        <f t="shared" si="55"/>
        <v>1.2299273704599609E-2</v>
      </c>
      <c r="AR60" s="9">
        <f t="shared" si="56"/>
        <v>9.9766666666666666</v>
      </c>
      <c r="AS60" s="1">
        <f t="shared" si="57"/>
        <v>0.19</v>
      </c>
      <c r="AT60" s="1">
        <f t="shared" si="58"/>
        <v>45740.833333333336</v>
      </c>
      <c r="AU60" s="1">
        <f t="shared" si="59"/>
        <v>7144920.5622130428</v>
      </c>
    </row>
    <row r="61" spans="1:48" x14ac:dyDescent="0.15">
      <c r="C61" s="7">
        <v>3</v>
      </c>
      <c r="D61" s="7">
        <f t="shared" si="60"/>
        <v>-2.6517877051429899</v>
      </c>
      <c r="E61" s="10">
        <f t="shared" si="61"/>
        <v>-4.14783256587154</v>
      </c>
      <c r="F61" s="7" t="s">
        <v>83</v>
      </c>
      <c r="G61" s="1">
        <v>4</v>
      </c>
      <c r="H61" s="9">
        <f t="shared" si="42"/>
        <v>-2.6517877051429899</v>
      </c>
      <c r="I61" s="9">
        <f t="shared" si="43"/>
        <v>270.49821229485701</v>
      </c>
      <c r="J61" s="9">
        <f t="shared" si="44"/>
        <v>1.2286876432727648E-2</v>
      </c>
      <c r="K61" s="9">
        <f t="shared" si="45"/>
        <v>9.9766666666666666</v>
      </c>
      <c r="L61" s="9">
        <f t="shared" si="46"/>
        <v>9.976666666666667E-2</v>
      </c>
      <c r="M61" s="1" t="s">
        <v>83</v>
      </c>
      <c r="O61" s="9">
        <f t="shared" si="62"/>
        <v>0.39364215981854678</v>
      </c>
      <c r="P61" s="9">
        <f t="shared" si="47"/>
        <v>4.836632576402513E-3</v>
      </c>
      <c r="Q61" s="12">
        <f t="shared" si="48"/>
        <v>9.1896018951647751E-4</v>
      </c>
      <c r="R61" s="9">
        <f t="shared" si="49"/>
        <v>1.8955666666666669E-2</v>
      </c>
      <c r="S61" s="13">
        <f t="shared" si="50"/>
        <v>4.8479444467783288E-2</v>
      </c>
      <c r="T61" s="2">
        <f t="shared" si="51"/>
        <v>0.01</v>
      </c>
      <c r="U61" s="14">
        <f t="shared" si="52"/>
        <v>4.8479444467783289E-4</v>
      </c>
      <c r="V61" s="13"/>
      <c r="W61" s="2"/>
      <c r="X61" s="14"/>
      <c r="Y61" s="2">
        <v>0.02</v>
      </c>
      <c r="Z61" s="2">
        <v>0.21</v>
      </c>
      <c r="AA61" s="2">
        <f t="shared" si="53"/>
        <v>4.1999999999999997E-3</v>
      </c>
      <c r="AB61" s="2"/>
      <c r="AC61" s="2"/>
      <c r="AD61" s="2"/>
      <c r="AE61" s="13"/>
      <c r="AF61" s="2"/>
      <c r="AG61" s="14"/>
      <c r="AH61" s="13"/>
      <c r="AI61" s="2"/>
      <c r="AJ61" s="14"/>
      <c r="AK61" s="2"/>
      <c r="AL61" s="2"/>
      <c r="AM61" s="2"/>
      <c r="AN61" s="2">
        <v>0.01</v>
      </c>
      <c r="AO61" s="2">
        <v>0.78</v>
      </c>
      <c r="AP61" s="2">
        <f t="shared" si="54"/>
        <v>7.8000000000000005E-3</v>
      </c>
      <c r="AQ61" s="1">
        <f t="shared" si="55"/>
        <v>1.2484794444677833E-2</v>
      </c>
      <c r="AR61" s="9">
        <f t="shared" si="56"/>
        <v>9.9766666666666666</v>
      </c>
      <c r="AS61" s="1">
        <f t="shared" si="57"/>
        <v>0.19</v>
      </c>
      <c r="AT61" s="1">
        <f t="shared" si="58"/>
        <v>45740.833333333336</v>
      </c>
      <c r="AU61" s="1">
        <f t="shared" si="59"/>
        <v>7252693.6699865665</v>
      </c>
    </row>
    <row r="62" spans="1:48" x14ac:dyDescent="0.15">
      <c r="C62" s="7">
        <v>4</v>
      </c>
      <c r="D62" s="7">
        <f t="shared" si="60"/>
        <v>3.6671405216225201</v>
      </c>
      <c r="E62" s="10">
        <f t="shared" si="61"/>
        <v>-2.6517877051429899</v>
      </c>
      <c r="F62" s="7" t="s">
        <v>83</v>
      </c>
      <c r="G62" s="1">
        <v>5</v>
      </c>
      <c r="H62" s="9">
        <f t="shared" si="42"/>
        <v>3.6671405216225201</v>
      </c>
      <c r="I62" s="9">
        <f t="shared" si="43"/>
        <v>276.81714052162249</v>
      </c>
      <c r="J62" s="9">
        <f t="shared" si="44"/>
        <v>2.7944209955228599E-2</v>
      </c>
      <c r="K62" s="9">
        <f t="shared" si="45"/>
        <v>9.9766666666666666</v>
      </c>
      <c r="L62" s="9">
        <f t="shared" si="46"/>
        <v>9.976666666666667E-2</v>
      </c>
      <c r="M62" s="1" t="s">
        <v>85</v>
      </c>
      <c r="N62" s="9">
        <f>(O61-P61)*$C$21/100</f>
        <v>0.36936525088003708</v>
      </c>
      <c r="O62" s="9">
        <f t="shared" si="62"/>
        <v>0.11920694302877388</v>
      </c>
      <c r="P62" s="9">
        <f t="shared" si="47"/>
        <v>3.3311438441170314E-3</v>
      </c>
      <c r="Q62" s="12">
        <f t="shared" si="48"/>
        <v>6.3291733038223599E-4</v>
      </c>
      <c r="R62" s="9">
        <f t="shared" si="49"/>
        <v>1.8955666666666669E-2</v>
      </c>
      <c r="S62" s="13">
        <f t="shared" si="50"/>
        <v>3.33893469173107E-2</v>
      </c>
      <c r="T62" s="2">
        <f t="shared" si="51"/>
        <v>0.01</v>
      </c>
      <c r="U62" s="14">
        <f t="shared" si="52"/>
        <v>3.3389346917310703E-4</v>
      </c>
      <c r="V62" s="13"/>
      <c r="W62" s="2"/>
      <c r="X62" s="14"/>
      <c r="Y62" s="2">
        <v>0.02</v>
      </c>
      <c r="Z62" s="2">
        <v>0.21</v>
      </c>
      <c r="AA62" s="2">
        <f t="shared" si="53"/>
        <v>4.1999999999999997E-3</v>
      </c>
      <c r="AB62" s="2"/>
      <c r="AC62" s="2"/>
      <c r="AD62" s="2"/>
      <c r="AE62" s="13"/>
      <c r="AF62" s="2"/>
      <c r="AG62" s="14"/>
      <c r="AH62" s="13"/>
      <c r="AI62" s="2"/>
      <c r="AJ62" s="14"/>
      <c r="AL62" s="2"/>
      <c r="AM62" s="2"/>
      <c r="AN62" s="2">
        <v>0.01</v>
      </c>
      <c r="AO62" s="2">
        <v>0.78</v>
      </c>
      <c r="AP62" s="2">
        <f t="shared" si="54"/>
        <v>7.8000000000000005E-3</v>
      </c>
      <c r="AQ62" s="1">
        <f t="shared" si="55"/>
        <v>1.2333893469173107E-2</v>
      </c>
      <c r="AR62" s="9">
        <f t="shared" si="56"/>
        <v>9.9766666666666666</v>
      </c>
      <c r="AS62" s="1">
        <f t="shared" si="57"/>
        <v>0.19</v>
      </c>
      <c r="AT62" s="1">
        <f t="shared" si="58"/>
        <v>45740.833333333336</v>
      </c>
      <c r="AU62" s="1">
        <f t="shared" si="59"/>
        <v>7165031.950389375</v>
      </c>
    </row>
    <row r="63" spans="1:48" x14ac:dyDescent="0.15">
      <c r="C63" s="7">
        <v>5</v>
      </c>
      <c r="D63" s="7">
        <f t="shared" si="60"/>
        <v>6.7213907817920404</v>
      </c>
      <c r="E63" s="10">
        <f t="shared" si="61"/>
        <v>3.6671405216225201</v>
      </c>
      <c r="F63" s="7" t="s">
        <v>85</v>
      </c>
      <c r="G63" s="1">
        <v>6</v>
      </c>
      <c r="H63" s="9">
        <f t="shared" si="42"/>
        <v>6.7213907817920404</v>
      </c>
      <c r="I63" s="9">
        <f t="shared" si="43"/>
        <v>279.871390781792</v>
      </c>
      <c r="J63" s="9">
        <f t="shared" si="44"/>
        <v>4.1020277667357948E-2</v>
      </c>
      <c r="K63" s="9">
        <f t="shared" si="45"/>
        <v>9.9766666666666666</v>
      </c>
      <c r="L63" s="9">
        <f t="shared" si="46"/>
        <v>9.976666666666667E-2</v>
      </c>
      <c r="M63" s="1" t="s">
        <v>83</v>
      </c>
      <c r="O63" s="9">
        <f t="shared" si="62"/>
        <v>0.21564246585132352</v>
      </c>
      <c r="P63" s="9">
        <f t="shared" si="47"/>
        <v>8.8457138260950446E-3</v>
      </c>
      <c r="Q63" s="12">
        <f t="shared" si="48"/>
        <v>1.6806856269580585E-3</v>
      </c>
      <c r="R63" s="9">
        <f t="shared" si="49"/>
        <v>1.8955666666666669E-2</v>
      </c>
      <c r="S63" s="13">
        <f t="shared" si="50"/>
        <v>8.866402097656241E-2</v>
      </c>
      <c r="T63" s="2">
        <f t="shared" si="51"/>
        <v>0.01</v>
      </c>
      <c r="U63" s="14">
        <f t="shared" si="52"/>
        <v>8.866402097656241E-4</v>
      </c>
      <c r="V63" s="13"/>
      <c r="W63" s="2"/>
      <c r="X63" s="14"/>
      <c r="Y63" s="2">
        <v>0.02</v>
      </c>
      <c r="Z63" s="2">
        <v>0.21</v>
      </c>
      <c r="AA63" s="2">
        <f t="shared" si="53"/>
        <v>4.1999999999999997E-3</v>
      </c>
      <c r="AB63" s="2"/>
      <c r="AC63" s="2"/>
      <c r="AD63" s="2"/>
      <c r="AE63" s="13"/>
      <c r="AF63" s="2"/>
      <c r="AG63" s="14"/>
      <c r="AH63" s="13"/>
      <c r="AI63" s="2"/>
      <c r="AJ63" s="14"/>
      <c r="AK63" s="2"/>
      <c r="AL63" s="2"/>
      <c r="AM63" s="2"/>
      <c r="AN63" s="2">
        <v>0.01</v>
      </c>
      <c r="AO63" s="2">
        <v>0.78</v>
      </c>
      <c r="AP63" s="2">
        <f t="shared" si="54"/>
        <v>7.8000000000000005E-3</v>
      </c>
      <c r="AQ63" s="1">
        <f t="shared" si="55"/>
        <v>1.2886640209765625E-2</v>
      </c>
      <c r="AR63" s="9">
        <f t="shared" si="56"/>
        <v>9.9766666666666666</v>
      </c>
      <c r="AS63" s="1">
        <f t="shared" si="57"/>
        <v>0.19</v>
      </c>
      <c r="AT63" s="1">
        <f t="shared" si="58"/>
        <v>45740.833333333336</v>
      </c>
      <c r="AU63" s="1">
        <f t="shared" si="59"/>
        <v>7486134.7770610647</v>
      </c>
    </row>
    <row r="64" spans="1:48" x14ac:dyDescent="0.15">
      <c r="C64" s="7">
        <v>6</v>
      </c>
      <c r="D64" s="7">
        <f t="shared" si="60"/>
        <v>13.458367705495199</v>
      </c>
      <c r="E64" s="10">
        <f t="shared" si="61"/>
        <v>6.7213907817920404</v>
      </c>
      <c r="F64" s="7" t="s">
        <v>83</v>
      </c>
      <c r="G64" s="1">
        <v>7</v>
      </c>
      <c r="H64" s="9">
        <f t="shared" si="42"/>
        <v>13.458367705495199</v>
      </c>
      <c r="I64" s="9">
        <f t="shared" si="43"/>
        <v>286.6083677054952</v>
      </c>
      <c r="J64" s="9">
        <f t="shared" si="44"/>
        <v>9.2929469373861859E-2</v>
      </c>
      <c r="K64" s="9">
        <f t="shared" si="45"/>
        <v>9.9766666666666666</v>
      </c>
      <c r="L64" s="9">
        <f t="shared" si="46"/>
        <v>9.976666666666667E-2</v>
      </c>
      <c r="M64" s="1" t="s">
        <v>83</v>
      </c>
      <c r="O64" s="9">
        <f t="shared" si="62"/>
        <v>0.30656341869189513</v>
      </c>
      <c r="P64" s="9">
        <f t="shared" si="47"/>
        <v>2.8488775828474859E-2</v>
      </c>
      <c r="Q64" s="12">
        <f t="shared" si="48"/>
        <v>5.4128674074102236E-3</v>
      </c>
      <c r="R64" s="9">
        <f t="shared" si="49"/>
        <v>1.8955666666666669E-2</v>
      </c>
      <c r="S64" s="13">
        <f t="shared" si="50"/>
        <v>0.28555405107057991</v>
      </c>
      <c r="T64" s="2">
        <f t="shared" si="51"/>
        <v>0.01</v>
      </c>
      <c r="U64" s="14">
        <f t="shared" si="52"/>
        <v>2.855540510705799E-3</v>
      </c>
      <c r="V64" s="13"/>
      <c r="W64" s="2"/>
      <c r="X64" s="14"/>
      <c r="Y64" s="2">
        <v>0.02</v>
      </c>
      <c r="Z64" s="2">
        <v>0.21</v>
      </c>
      <c r="AA64" s="2">
        <f t="shared" si="53"/>
        <v>4.1999999999999997E-3</v>
      </c>
      <c r="AB64" s="2"/>
      <c r="AC64" s="2"/>
      <c r="AD64" s="2"/>
      <c r="AE64" s="13"/>
      <c r="AF64" s="2"/>
      <c r="AG64" s="14"/>
      <c r="AH64" s="13"/>
      <c r="AI64" s="2"/>
      <c r="AJ64" s="14"/>
      <c r="AL64" s="2"/>
      <c r="AM64" s="2"/>
      <c r="AN64" s="2">
        <v>0.01</v>
      </c>
      <c r="AO64" s="2">
        <v>0.78</v>
      </c>
      <c r="AP64" s="2">
        <f t="shared" si="54"/>
        <v>7.8000000000000005E-3</v>
      </c>
      <c r="AQ64" s="1">
        <f t="shared" si="55"/>
        <v>1.4855540510705799E-2</v>
      </c>
      <c r="AR64" s="9">
        <f t="shared" si="56"/>
        <v>9.9766666666666666</v>
      </c>
      <c r="AS64" s="1">
        <f t="shared" si="57"/>
        <v>0.19</v>
      </c>
      <c r="AT64" s="1">
        <f t="shared" si="58"/>
        <v>45740.833333333336</v>
      </c>
      <c r="AU64" s="1">
        <f t="shared" si="59"/>
        <v>8629912.5791498143</v>
      </c>
    </row>
    <row r="65" spans="1:48" x14ac:dyDescent="0.15">
      <c r="C65" s="7">
        <v>7</v>
      </c>
      <c r="D65" s="7">
        <f t="shared" si="60"/>
        <v>14.7920799007774</v>
      </c>
      <c r="E65" s="10">
        <f t="shared" si="61"/>
        <v>13.458367705495199</v>
      </c>
      <c r="F65" s="7" t="s">
        <v>83</v>
      </c>
      <c r="G65" s="1">
        <v>8</v>
      </c>
      <c r="H65" s="9">
        <f t="shared" si="42"/>
        <v>14.7920799007774</v>
      </c>
      <c r="I65" s="9">
        <f t="shared" si="43"/>
        <v>287.9420799007774</v>
      </c>
      <c r="J65" s="9">
        <f t="shared" si="44"/>
        <v>0.10876580801645459</v>
      </c>
      <c r="K65" s="9">
        <f t="shared" si="45"/>
        <v>9.9766666666666666</v>
      </c>
      <c r="L65" s="9">
        <f t="shared" si="46"/>
        <v>9.976666666666667E-2</v>
      </c>
      <c r="M65" s="1" t="s">
        <v>83</v>
      </c>
      <c r="O65" s="9">
        <f t="shared" si="62"/>
        <v>0.37784130953008693</v>
      </c>
      <c r="P65" s="9">
        <f t="shared" si="47"/>
        <v>4.109621533303523E-2</v>
      </c>
      <c r="Q65" s="12">
        <f t="shared" si="48"/>
        <v>7.8082809132766938E-3</v>
      </c>
      <c r="R65" s="9">
        <f t="shared" si="49"/>
        <v>1.8955666666666669E-2</v>
      </c>
      <c r="S65" s="13">
        <f t="shared" si="50"/>
        <v>0.41192330771502061</v>
      </c>
      <c r="T65" s="2">
        <f t="shared" si="51"/>
        <v>0.01</v>
      </c>
      <c r="U65" s="14">
        <f t="shared" si="52"/>
        <v>4.1192330771502063E-3</v>
      </c>
      <c r="V65" s="13"/>
      <c r="W65" s="2"/>
      <c r="X65" s="14"/>
      <c r="Y65" s="2">
        <v>0.02</v>
      </c>
      <c r="Z65" s="2">
        <v>0.21</v>
      </c>
      <c r="AA65" s="2">
        <f t="shared" si="53"/>
        <v>4.1999999999999997E-3</v>
      </c>
      <c r="AB65" s="2"/>
      <c r="AC65" s="2"/>
      <c r="AD65" s="2"/>
      <c r="AE65" s="13"/>
      <c r="AF65" s="2"/>
      <c r="AG65" s="14"/>
      <c r="AH65" s="13"/>
      <c r="AI65" s="2"/>
      <c r="AJ65" s="14"/>
      <c r="AK65" s="2"/>
      <c r="AL65" s="2"/>
      <c r="AM65" s="2"/>
      <c r="AN65" s="2">
        <v>0.01</v>
      </c>
      <c r="AO65" s="2">
        <v>0.78</v>
      </c>
      <c r="AP65" s="2">
        <f t="shared" si="54"/>
        <v>7.8000000000000005E-3</v>
      </c>
      <c r="AQ65" s="1">
        <f t="shared" si="55"/>
        <v>1.6119233077150207E-2</v>
      </c>
      <c r="AR65" s="9">
        <f t="shared" si="56"/>
        <v>9.9766666666666666</v>
      </c>
      <c r="AS65" s="1">
        <f t="shared" si="57"/>
        <v>0.19</v>
      </c>
      <c r="AT65" s="1">
        <f t="shared" si="58"/>
        <v>45740.833333333336</v>
      </c>
      <c r="AU65" s="1">
        <f t="shared" si="59"/>
        <v>9364019.5857227165</v>
      </c>
    </row>
    <row r="66" spans="1:48" x14ac:dyDescent="0.15">
      <c r="C66" s="7">
        <v>8</v>
      </c>
      <c r="D66" s="7">
        <f t="shared" si="60"/>
        <v>14.146358614341599</v>
      </c>
      <c r="E66" s="10">
        <f t="shared" si="61"/>
        <v>14.7920799007774</v>
      </c>
      <c r="F66" s="7" t="s">
        <v>83</v>
      </c>
      <c r="G66" s="1">
        <v>9</v>
      </c>
      <c r="H66" s="9">
        <f t="shared" si="42"/>
        <v>14.146358614341599</v>
      </c>
      <c r="I66" s="9">
        <f t="shared" si="43"/>
        <v>287.29635861434156</v>
      </c>
      <c r="J66" s="9">
        <f t="shared" si="44"/>
        <v>0.1008057016034735</v>
      </c>
      <c r="K66" s="9">
        <f t="shared" si="45"/>
        <v>9.9766666666666666</v>
      </c>
      <c r="L66" s="9">
        <f t="shared" si="46"/>
        <v>9.976666666666667E-2</v>
      </c>
      <c r="M66" s="1" t="s">
        <v>83</v>
      </c>
      <c r="O66" s="9">
        <f t="shared" si="62"/>
        <v>0.43651176086371835</v>
      </c>
      <c r="P66" s="9">
        <f t="shared" si="47"/>
        <v>4.4002874312034777E-2</v>
      </c>
      <c r="Q66" s="12">
        <f t="shared" si="48"/>
        <v>8.3605461192866083E-3</v>
      </c>
      <c r="R66" s="9">
        <f t="shared" si="49"/>
        <v>1.8955666666666669E-2</v>
      </c>
      <c r="S66" s="13">
        <f t="shared" si="50"/>
        <v>0.44105787816940972</v>
      </c>
      <c r="T66" s="2">
        <f t="shared" si="51"/>
        <v>0.01</v>
      </c>
      <c r="U66" s="14">
        <f t="shared" si="52"/>
        <v>4.4105787816940975E-3</v>
      </c>
      <c r="V66" s="13"/>
      <c r="W66" s="2"/>
      <c r="X66" s="14"/>
      <c r="Y66" s="2">
        <v>0.02</v>
      </c>
      <c r="Z66" s="2">
        <v>0.21</v>
      </c>
      <c r="AA66" s="2">
        <f t="shared" si="53"/>
        <v>4.1999999999999997E-3</v>
      </c>
      <c r="AB66" s="2"/>
      <c r="AC66" s="2"/>
      <c r="AD66" s="2"/>
      <c r="AE66" s="13"/>
      <c r="AF66" s="2"/>
      <c r="AG66" s="14"/>
      <c r="AH66" s="13"/>
      <c r="AI66" s="2"/>
      <c r="AJ66" s="14"/>
      <c r="AL66" s="2"/>
      <c r="AM66" s="2"/>
      <c r="AN66" s="2">
        <v>0.01</v>
      </c>
      <c r="AO66" s="2">
        <v>0.78</v>
      </c>
      <c r="AP66" s="2">
        <f t="shared" si="54"/>
        <v>7.8000000000000005E-3</v>
      </c>
      <c r="AQ66" s="1">
        <f t="shared" si="55"/>
        <v>1.6410578781694097E-2</v>
      </c>
      <c r="AR66" s="9">
        <f t="shared" si="56"/>
        <v>9.9766666666666666</v>
      </c>
      <c r="AS66" s="1">
        <f t="shared" si="57"/>
        <v>0.19</v>
      </c>
      <c r="AT66" s="1">
        <f t="shared" si="58"/>
        <v>45740.833333333336</v>
      </c>
      <c r="AU66" s="1">
        <f t="shared" si="59"/>
        <v>9533268.7597068362</v>
      </c>
    </row>
    <row r="67" spans="1:48" x14ac:dyDescent="0.15">
      <c r="C67" s="7">
        <v>9</v>
      </c>
      <c r="D67" s="7">
        <f t="shared" si="60"/>
        <v>8.2444822946929506</v>
      </c>
      <c r="E67" s="10">
        <f t="shared" si="61"/>
        <v>14.146358614341599</v>
      </c>
      <c r="F67" s="7" t="s">
        <v>83</v>
      </c>
      <c r="G67" s="1">
        <v>10</v>
      </c>
      <c r="H67" s="9">
        <f t="shared" si="42"/>
        <v>8.2444822946929506</v>
      </c>
      <c r="I67" s="9">
        <f t="shared" si="43"/>
        <v>281.39448229469292</v>
      </c>
      <c r="J67" s="9">
        <f t="shared" si="44"/>
        <v>4.9519872242159424E-2</v>
      </c>
      <c r="K67" s="9">
        <f t="shared" si="45"/>
        <v>9.9766666666666666</v>
      </c>
      <c r="L67" s="9">
        <f t="shared" si="46"/>
        <v>9.976666666666667E-2</v>
      </c>
      <c r="M67" s="1" t="s">
        <v>83</v>
      </c>
      <c r="O67" s="9">
        <f t="shared" si="62"/>
        <v>0.49227555321835026</v>
      </c>
      <c r="P67" s="9">
        <f t="shared" si="47"/>
        <v>2.4377422503311059E-2</v>
      </c>
      <c r="Q67" s="12">
        <f t="shared" si="48"/>
        <v>4.631710275629101E-3</v>
      </c>
      <c r="R67" s="9">
        <f t="shared" si="49"/>
        <v>1.8955666666666669E-2</v>
      </c>
      <c r="S67" s="13">
        <f t="shared" si="50"/>
        <v>0.24434436187749137</v>
      </c>
      <c r="T67" s="2">
        <f t="shared" si="51"/>
        <v>0.01</v>
      </c>
      <c r="U67" s="14">
        <f t="shared" si="52"/>
        <v>2.4434436187749137E-3</v>
      </c>
      <c r="V67" s="13"/>
      <c r="W67" s="2"/>
      <c r="X67" s="14"/>
      <c r="Y67" s="2">
        <v>0.02</v>
      </c>
      <c r="Z67" s="2">
        <v>0.21</v>
      </c>
      <c r="AA67" s="2">
        <f t="shared" si="53"/>
        <v>4.1999999999999997E-3</v>
      </c>
      <c r="AB67" s="2"/>
      <c r="AC67" s="2"/>
      <c r="AD67" s="2"/>
      <c r="AE67" s="13"/>
      <c r="AF67" s="2"/>
      <c r="AG67" s="14"/>
      <c r="AH67" s="13"/>
      <c r="AI67" s="2"/>
      <c r="AJ67" s="14"/>
      <c r="AK67" s="2"/>
      <c r="AL67" s="2"/>
      <c r="AM67" s="2"/>
      <c r="AN67" s="2">
        <v>0.01</v>
      </c>
      <c r="AO67" s="2">
        <v>0.78</v>
      </c>
      <c r="AP67" s="2">
        <f t="shared" si="54"/>
        <v>7.8000000000000005E-3</v>
      </c>
      <c r="AQ67" s="1">
        <f t="shared" si="55"/>
        <v>1.4443443618774914E-2</v>
      </c>
      <c r="AR67" s="9">
        <f t="shared" si="56"/>
        <v>9.9766666666666666</v>
      </c>
      <c r="AS67" s="1">
        <f t="shared" si="57"/>
        <v>0.19</v>
      </c>
      <c r="AT67" s="1">
        <f t="shared" si="58"/>
        <v>45740.833333333336</v>
      </c>
      <c r="AU67" s="1">
        <f t="shared" si="59"/>
        <v>8390516.365397783</v>
      </c>
    </row>
    <row r="68" spans="1:48" x14ac:dyDescent="0.15">
      <c r="C68" s="7">
        <v>10</v>
      </c>
      <c r="D68" s="7">
        <f t="shared" si="60"/>
        <v>1.69673052543394</v>
      </c>
      <c r="E68" s="10">
        <f t="shared" si="61"/>
        <v>8.2444822946929506</v>
      </c>
      <c r="F68" s="7" t="s">
        <v>83</v>
      </c>
      <c r="G68" s="1">
        <v>11</v>
      </c>
      <c r="H68" s="9">
        <f t="shared" si="42"/>
        <v>1.69673052543394</v>
      </c>
      <c r="I68" s="9">
        <f t="shared" si="43"/>
        <v>274.84673052543394</v>
      </c>
      <c r="J68" s="9">
        <f t="shared" si="44"/>
        <v>2.1715856213495345E-2</v>
      </c>
      <c r="K68" s="9">
        <f t="shared" si="45"/>
        <v>9.9766666666666666</v>
      </c>
      <c r="L68" s="9">
        <f t="shared" si="46"/>
        <v>9.976666666666667E-2</v>
      </c>
      <c r="M68" s="1" t="s">
        <v>85</v>
      </c>
      <c r="N68" s="9">
        <f>(O67-P67)*$C$21/100</f>
        <v>0.44450322417928723</v>
      </c>
      <c r="O68" s="9">
        <f t="shared" si="62"/>
        <v>0.12316157320241861</v>
      </c>
      <c r="P68" s="9">
        <f t="shared" si="47"/>
        <v>2.6745590146916038E-3</v>
      </c>
      <c r="Q68" s="12">
        <f t="shared" si="48"/>
        <v>5.0816621279140472E-4</v>
      </c>
      <c r="R68" s="9">
        <f t="shared" si="49"/>
        <v>1.8955666666666669E-2</v>
      </c>
      <c r="S68" s="13">
        <f t="shared" si="50"/>
        <v>2.6808142479367893E-2</v>
      </c>
      <c r="T68" s="2">
        <f t="shared" si="51"/>
        <v>0.01</v>
      </c>
      <c r="U68" s="14">
        <f t="shared" si="52"/>
        <v>2.6808142479367895E-4</v>
      </c>
      <c r="V68" s="13"/>
      <c r="W68" s="2"/>
      <c r="X68" s="14"/>
      <c r="Y68" s="2">
        <v>0.02</v>
      </c>
      <c r="Z68" s="2">
        <v>0.21</v>
      </c>
      <c r="AA68" s="2">
        <f t="shared" si="53"/>
        <v>4.1999999999999997E-3</v>
      </c>
      <c r="AB68" s="2"/>
      <c r="AC68" s="2"/>
      <c r="AD68" s="2"/>
      <c r="AE68" s="13"/>
      <c r="AF68" s="2"/>
      <c r="AG68" s="14"/>
      <c r="AH68" s="13"/>
      <c r="AI68" s="2"/>
      <c r="AJ68" s="14"/>
      <c r="AL68" s="2"/>
      <c r="AM68" s="2"/>
      <c r="AN68" s="2">
        <v>0.01</v>
      </c>
      <c r="AO68" s="2">
        <v>0.78</v>
      </c>
      <c r="AP68" s="2">
        <f t="shared" si="54"/>
        <v>7.8000000000000005E-3</v>
      </c>
      <c r="AQ68" s="1">
        <f t="shared" si="55"/>
        <v>1.226808142479368E-2</v>
      </c>
      <c r="AR68" s="9">
        <f t="shared" si="56"/>
        <v>9.9766666666666666</v>
      </c>
      <c r="AS68" s="1">
        <f t="shared" si="57"/>
        <v>0.19</v>
      </c>
      <c r="AT68" s="1">
        <f t="shared" si="58"/>
        <v>45740.833333333336</v>
      </c>
      <c r="AU68" s="1">
        <f t="shared" si="59"/>
        <v>7126800.2758676512</v>
      </c>
    </row>
    <row r="69" spans="1:48" x14ac:dyDescent="0.15">
      <c r="C69" s="7">
        <v>11</v>
      </c>
      <c r="D69" s="7">
        <f t="shared" si="60"/>
        <v>-3.3238805931262099</v>
      </c>
      <c r="E69" s="10">
        <f t="shared" si="61"/>
        <v>1.69673052543394</v>
      </c>
      <c r="F69" s="7" t="s">
        <v>85</v>
      </c>
      <c r="G69" s="1">
        <v>12</v>
      </c>
      <c r="H69" s="9">
        <f t="shared" si="42"/>
        <v>-3.3238805931262099</v>
      </c>
      <c r="I69" s="9">
        <f t="shared" si="43"/>
        <v>269.82611940687377</v>
      </c>
      <c r="J69" s="9">
        <f t="shared" si="44"/>
        <v>1.1233182942949943E-2</v>
      </c>
      <c r="K69" s="9">
        <f t="shared" si="45"/>
        <v>9.9766666666666666</v>
      </c>
      <c r="L69" s="9">
        <f t="shared" si="46"/>
        <v>9.976666666666667E-2</v>
      </c>
      <c r="M69" s="1" t="s">
        <v>83</v>
      </c>
      <c r="O69" s="9">
        <f t="shared" si="62"/>
        <v>0.22025368085439367</v>
      </c>
      <c r="P69" s="9">
        <f t="shared" si="47"/>
        <v>2.4741498908955155E-3</v>
      </c>
      <c r="Q69" s="12">
        <f t="shared" si="48"/>
        <v>4.7008847927014794E-4</v>
      </c>
      <c r="R69" s="9">
        <f t="shared" si="49"/>
        <v>1.8955666666666669E-2</v>
      </c>
      <c r="S69" s="13">
        <f t="shared" si="50"/>
        <v>2.4799364091836102E-2</v>
      </c>
      <c r="T69" s="2">
        <f t="shared" si="51"/>
        <v>0.01</v>
      </c>
      <c r="U69" s="14">
        <f t="shared" si="52"/>
        <v>2.4799364091836104E-4</v>
      </c>
      <c r="V69" s="13"/>
      <c r="W69" s="2"/>
      <c r="X69" s="14"/>
      <c r="Y69" s="2">
        <v>0.02</v>
      </c>
      <c r="Z69" s="2">
        <v>0.21</v>
      </c>
      <c r="AA69" s="2">
        <f t="shared" si="53"/>
        <v>4.1999999999999997E-3</v>
      </c>
      <c r="AB69" s="2"/>
      <c r="AC69" s="2"/>
      <c r="AD69" s="2"/>
      <c r="AE69" s="13"/>
      <c r="AF69" s="2"/>
      <c r="AG69" s="14"/>
      <c r="AH69" s="13"/>
      <c r="AI69" s="2"/>
      <c r="AJ69" s="14"/>
      <c r="AK69" s="2"/>
      <c r="AL69" s="2"/>
      <c r="AM69" s="2"/>
      <c r="AN69" s="2">
        <v>0.01</v>
      </c>
      <c r="AO69" s="2">
        <v>0.78</v>
      </c>
      <c r="AP69" s="2">
        <f t="shared" si="54"/>
        <v>7.8000000000000005E-3</v>
      </c>
      <c r="AQ69" s="1">
        <f t="shared" si="55"/>
        <v>1.224799364091836E-2</v>
      </c>
      <c r="AR69" s="9">
        <f t="shared" si="56"/>
        <v>9.9766666666666666</v>
      </c>
      <c r="AS69" s="1">
        <f t="shared" si="57"/>
        <v>0.19</v>
      </c>
      <c r="AT69" s="1">
        <f t="shared" si="58"/>
        <v>45740.833333333336</v>
      </c>
      <c r="AU69" s="1">
        <f t="shared" si="59"/>
        <v>7115130.8372075148</v>
      </c>
      <c r="AV69" s="1">
        <f>SUM(AU58:AU69)</f>
        <v>93292564.935822621</v>
      </c>
    </row>
    <row r="70" spans="1:48" x14ac:dyDescent="0.15">
      <c r="C70" s="7">
        <v>12</v>
      </c>
      <c r="D70" s="7">
        <f t="shared" si="60"/>
        <v>-2.2342088558335398</v>
      </c>
      <c r="E70" s="10">
        <f t="shared" si="61"/>
        <v>-3.3238805931262099</v>
      </c>
      <c r="F70" s="7" t="s">
        <v>83</v>
      </c>
    </row>
    <row r="71" spans="1:48" x14ac:dyDescent="0.15">
      <c r="S71" s="24" t="s">
        <v>25</v>
      </c>
      <c r="T71" s="24"/>
      <c r="U71" s="24"/>
      <c r="V71" s="24" t="s">
        <v>54</v>
      </c>
      <c r="W71" s="24"/>
      <c r="X71" s="24"/>
      <c r="Y71" s="24" t="s">
        <v>55</v>
      </c>
      <c r="Z71" s="24"/>
      <c r="AA71" s="24"/>
      <c r="AB71" s="24" t="s">
        <v>56</v>
      </c>
      <c r="AC71" s="24"/>
      <c r="AD71" s="24"/>
      <c r="AE71" s="24" t="s">
        <v>57</v>
      </c>
      <c r="AF71" s="24"/>
      <c r="AG71" s="24"/>
      <c r="AH71" s="24" t="s">
        <v>58</v>
      </c>
      <c r="AI71" s="24"/>
      <c r="AJ71" s="24"/>
      <c r="AK71" s="25" t="s">
        <v>59</v>
      </c>
      <c r="AL71" s="26"/>
      <c r="AM71" s="27"/>
      <c r="AN71" s="24" t="s">
        <v>60</v>
      </c>
      <c r="AO71" s="24"/>
      <c r="AP71" s="24"/>
    </row>
    <row r="72" spans="1:48" x14ac:dyDescent="0.15">
      <c r="A72" s="28" t="s">
        <v>32</v>
      </c>
      <c r="B72" s="28"/>
      <c r="C72" s="7" t="s">
        <v>62</v>
      </c>
      <c r="D72" s="7" t="s">
        <v>63</v>
      </c>
      <c r="E72" s="7" t="s">
        <v>64</v>
      </c>
      <c r="F72" s="7" t="s">
        <v>65</v>
      </c>
      <c r="G72" s="1" t="s">
        <v>62</v>
      </c>
      <c r="H72" s="1" t="s">
        <v>64</v>
      </c>
      <c r="I72" s="1" t="s">
        <v>66</v>
      </c>
      <c r="J72" s="1" t="s">
        <v>67</v>
      </c>
      <c r="K72" s="11" t="s">
        <v>68</v>
      </c>
      <c r="L72" s="11" t="s">
        <v>69</v>
      </c>
      <c r="M72" s="1" t="s">
        <v>70</v>
      </c>
      <c r="N72" s="11" t="s">
        <v>71</v>
      </c>
      <c r="O72" s="1" t="s">
        <v>72</v>
      </c>
      <c r="P72" s="1" t="s">
        <v>73</v>
      </c>
      <c r="Q72" s="11" t="s">
        <v>74</v>
      </c>
      <c r="R72" s="11" t="s">
        <v>75</v>
      </c>
      <c r="S72" s="2" t="s">
        <v>76</v>
      </c>
      <c r="T72" s="2" t="s">
        <v>77</v>
      </c>
      <c r="U72" s="2"/>
      <c r="V72" s="2" t="s">
        <v>76</v>
      </c>
      <c r="W72" s="2" t="s">
        <v>77</v>
      </c>
      <c r="X72" s="2"/>
      <c r="Y72" s="2" t="s">
        <v>76</v>
      </c>
      <c r="Z72" s="2" t="s">
        <v>77</v>
      </c>
      <c r="AA72" s="2"/>
      <c r="AB72" s="2" t="s">
        <v>76</v>
      </c>
      <c r="AC72" s="2" t="s">
        <v>77</v>
      </c>
      <c r="AD72" s="2"/>
      <c r="AE72" s="2" t="s">
        <v>76</v>
      </c>
      <c r="AF72" s="2" t="s">
        <v>77</v>
      </c>
      <c r="AG72" s="2"/>
      <c r="AH72" s="2" t="s">
        <v>76</v>
      </c>
      <c r="AI72" s="2" t="s">
        <v>77</v>
      </c>
      <c r="AJ72" s="2"/>
      <c r="AK72" s="2" t="s">
        <v>76</v>
      </c>
      <c r="AL72" s="2" t="s">
        <v>77</v>
      </c>
      <c r="AM72" s="2"/>
      <c r="AN72" s="15" t="s">
        <v>76</v>
      </c>
      <c r="AO72" s="15" t="s">
        <v>77</v>
      </c>
      <c r="AP72" s="15"/>
      <c r="AQ72" s="1" t="s">
        <v>78</v>
      </c>
      <c r="AR72" s="1" t="s">
        <v>16</v>
      </c>
      <c r="AS72" s="1" t="s">
        <v>19</v>
      </c>
      <c r="AT72" s="1" t="s">
        <v>79</v>
      </c>
      <c r="AU72" s="1" t="s">
        <v>80</v>
      </c>
    </row>
    <row r="73" spans="1:48" x14ac:dyDescent="0.15">
      <c r="A73" s="1" t="s">
        <v>81</v>
      </c>
      <c r="B73" s="1">
        <f>F4</f>
        <v>131.4</v>
      </c>
      <c r="C73" s="7" t="s">
        <v>82</v>
      </c>
      <c r="D73" s="7">
        <f>D58</f>
        <v>-2.3066070033871</v>
      </c>
      <c r="E73" s="7"/>
      <c r="F73" s="7"/>
      <c r="G73" s="1">
        <v>1</v>
      </c>
      <c r="H73" s="9">
        <f t="shared" ref="H73:H84" si="63">E74</f>
        <v>-2.3066070033871</v>
      </c>
      <c r="I73" s="9">
        <f t="shared" ref="I73:I84" si="64">H73+273.15</f>
        <v>270.84339299661286</v>
      </c>
      <c r="J73" s="9">
        <f t="shared" ref="J73:J84" si="65">EXP(($C$15*(I73-$C$13))/($C$16*I73*$C$13))</f>
        <v>1.2863670667796048E-2</v>
      </c>
      <c r="K73" s="9">
        <f t="shared" ref="K73:K84" si="66">$B$73/12</f>
        <v>10.950000000000001</v>
      </c>
      <c r="L73" s="9">
        <f t="shared" ref="L73:L84" si="67">K73*$B$74/100</f>
        <v>0.10950000000000001</v>
      </c>
      <c r="M73" s="1" t="s">
        <v>83</v>
      </c>
      <c r="O73" s="9">
        <f>L73</f>
        <v>0.10950000000000001</v>
      </c>
      <c r="P73" s="9">
        <f t="shared" ref="P73:P84" si="68">O73*J73</f>
        <v>1.4085719381236675E-3</v>
      </c>
      <c r="Q73" s="12">
        <f t="shared" ref="Q73:Q84" si="69">P73*$B$75</f>
        <v>2.5354294886226013E-4</v>
      </c>
      <c r="R73" s="9">
        <f t="shared" ref="R73:R84" si="70">L73*$B$75</f>
        <v>1.9710000000000002E-2</v>
      </c>
      <c r="S73" s="13">
        <f t="shared" ref="S73:S84" si="71">Q73/R73</f>
        <v>1.2863670667796048E-2</v>
      </c>
      <c r="T73" s="2">
        <f t="shared" ref="T73:T84" si="72">$B$74/100</f>
        <v>0.01</v>
      </c>
      <c r="U73" s="14">
        <f t="shared" ref="U73:U84" si="73">S73*T73</f>
        <v>1.2863670667796049E-4</v>
      </c>
      <c r="V73" s="13"/>
      <c r="W73" s="2"/>
      <c r="X73" s="14"/>
      <c r="Y73" s="2">
        <v>0.02</v>
      </c>
      <c r="Z73" s="2">
        <v>0.27</v>
      </c>
      <c r="AA73" s="2">
        <f t="shared" ref="AA73:AA84" si="74">Y73*Z73</f>
        <v>5.4000000000000003E-3</v>
      </c>
      <c r="AB73" s="2"/>
      <c r="AC73" s="2"/>
      <c r="AD73" s="2"/>
      <c r="AE73" s="13"/>
      <c r="AF73" s="2"/>
      <c r="AG73" s="14"/>
      <c r="AH73" s="13"/>
      <c r="AI73" s="2"/>
      <c r="AJ73" s="14"/>
      <c r="AL73" s="2"/>
      <c r="AM73" s="2"/>
      <c r="AN73" s="2">
        <v>0.01</v>
      </c>
      <c r="AO73" s="2">
        <v>0.72</v>
      </c>
      <c r="AP73" s="2">
        <f t="shared" ref="AP73:AP84" si="75">AO73*AN73</f>
        <v>7.1999999999999998E-3</v>
      </c>
      <c r="AQ73" s="1">
        <f t="shared" ref="AQ73:AQ84" si="76">(AP73+AM73+AD73+AA73+U73+X73+AG73+AJ73)</f>
        <v>1.2728636706677961E-2</v>
      </c>
      <c r="AR73" s="9">
        <f t="shared" ref="AR73:AR84" si="77">$B$73/12</f>
        <v>10.950000000000001</v>
      </c>
      <c r="AS73" s="1">
        <f t="shared" ref="AS73:AS84" si="78">$B$75</f>
        <v>0.18</v>
      </c>
      <c r="AT73" s="1">
        <f t="shared" ref="AT73:AT84" si="79">$E$4/12</f>
        <v>1000</v>
      </c>
      <c r="AU73" s="1">
        <f t="shared" ref="AU73:AU84" si="80">AT73*10000*AS73*0.67*AR73*AQ73</f>
        <v>168090.55775737716</v>
      </c>
    </row>
    <row r="74" spans="1:48" x14ac:dyDescent="0.15">
      <c r="A74" s="1" t="s">
        <v>84</v>
      </c>
      <c r="B74" s="1">
        <f>H4</f>
        <v>1</v>
      </c>
      <c r="C74" s="7">
        <v>1</v>
      </c>
      <c r="D74" s="7">
        <f t="shared" ref="D74:D85" si="81">D59</f>
        <v>-8.1430076007480192</v>
      </c>
      <c r="E74" s="10">
        <f t="shared" ref="E74:E85" si="82">D73</f>
        <v>-2.3066070033871</v>
      </c>
      <c r="F74" s="7" t="s">
        <v>83</v>
      </c>
      <c r="G74" s="1">
        <v>2</v>
      </c>
      <c r="H74" s="9">
        <f t="shared" si="63"/>
        <v>-8.1430076007480192</v>
      </c>
      <c r="I74" s="9">
        <f t="shared" si="64"/>
        <v>265.00699239925194</v>
      </c>
      <c r="J74" s="9">
        <f t="shared" si="65"/>
        <v>5.8279319007653345E-3</v>
      </c>
      <c r="K74" s="9">
        <f t="shared" si="66"/>
        <v>10.950000000000001</v>
      </c>
      <c r="L74" s="9">
        <f t="shared" si="67"/>
        <v>0.10950000000000001</v>
      </c>
      <c r="M74" s="1" t="s">
        <v>83</v>
      </c>
      <c r="O74" s="9">
        <f t="shared" ref="O74:O84" si="83">L74+O73-P73-N74</f>
        <v>0.21759142806187637</v>
      </c>
      <c r="P74" s="9">
        <f t="shared" si="68"/>
        <v>1.2681080249348946E-3</v>
      </c>
      <c r="Q74" s="12">
        <f t="shared" si="69"/>
        <v>2.2825944448828103E-4</v>
      </c>
      <c r="R74" s="9">
        <f t="shared" si="70"/>
        <v>1.9710000000000002E-2</v>
      </c>
      <c r="S74" s="13">
        <f t="shared" si="71"/>
        <v>1.1580895204884881E-2</v>
      </c>
      <c r="T74" s="2">
        <f t="shared" si="72"/>
        <v>0.01</v>
      </c>
      <c r="U74" s="14">
        <f t="shared" si="73"/>
        <v>1.1580895204884881E-4</v>
      </c>
      <c r="V74" s="13"/>
      <c r="W74" s="2"/>
      <c r="X74" s="14"/>
      <c r="Y74" s="2">
        <v>0.02</v>
      </c>
      <c r="Z74" s="2">
        <v>0.27</v>
      </c>
      <c r="AA74" s="2">
        <f t="shared" si="74"/>
        <v>5.4000000000000003E-3</v>
      </c>
      <c r="AB74" s="2"/>
      <c r="AC74" s="2"/>
      <c r="AD74" s="2"/>
      <c r="AE74" s="13"/>
      <c r="AF74" s="2"/>
      <c r="AG74" s="14"/>
      <c r="AH74" s="13"/>
      <c r="AI74" s="2"/>
      <c r="AJ74" s="14"/>
      <c r="AK74" s="2"/>
      <c r="AL74" s="2"/>
      <c r="AM74" s="2"/>
      <c r="AN74" s="2">
        <v>0.01</v>
      </c>
      <c r="AO74" s="2">
        <v>0.72</v>
      </c>
      <c r="AP74" s="2">
        <f t="shared" si="75"/>
        <v>7.1999999999999998E-3</v>
      </c>
      <c r="AQ74" s="1">
        <f t="shared" si="76"/>
        <v>1.2715808952048848E-2</v>
      </c>
      <c r="AR74" s="9">
        <f t="shared" si="77"/>
        <v>10.950000000000001</v>
      </c>
      <c r="AS74" s="1">
        <f t="shared" si="78"/>
        <v>0.18</v>
      </c>
      <c r="AT74" s="1">
        <f t="shared" si="79"/>
        <v>1000</v>
      </c>
      <c r="AU74" s="1">
        <f t="shared" si="80"/>
        <v>167921.1582780715</v>
      </c>
    </row>
    <row r="75" spans="1:48" x14ac:dyDescent="0.15">
      <c r="A75" s="1" t="s">
        <v>19</v>
      </c>
      <c r="B75" s="1">
        <f>G4</f>
        <v>0.18</v>
      </c>
      <c r="C75" s="7">
        <v>2</v>
      </c>
      <c r="D75" s="7">
        <f t="shared" si="81"/>
        <v>-4.14783256587154</v>
      </c>
      <c r="E75" s="10">
        <f t="shared" si="82"/>
        <v>-8.1430076007480192</v>
      </c>
      <c r="F75" s="7" t="s">
        <v>83</v>
      </c>
      <c r="G75" s="1">
        <v>3</v>
      </c>
      <c r="H75" s="9">
        <f t="shared" si="63"/>
        <v>-4.14783256587154</v>
      </c>
      <c r="I75" s="9">
        <f t="shared" si="64"/>
        <v>269.00216743412841</v>
      </c>
      <c r="J75" s="9">
        <f t="shared" si="65"/>
        <v>1.0057742536642775E-2</v>
      </c>
      <c r="K75" s="9">
        <f t="shared" si="66"/>
        <v>10.950000000000001</v>
      </c>
      <c r="L75" s="9">
        <f t="shared" si="67"/>
        <v>0.10950000000000001</v>
      </c>
      <c r="M75" s="1" t="s">
        <v>83</v>
      </c>
      <c r="O75" s="9">
        <f t="shared" si="83"/>
        <v>0.32582332003694153</v>
      </c>
      <c r="P75" s="9">
        <f t="shared" si="68"/>
        <v>3.2770470653657189E-3</v>
      </c>
      <c r="Q75" s="12">
        <f t="shared" si="69"/>
        <v>5.8986847176582932E-4</v>
      </c>
      <c r="R75" s="9">
        <f t="shared" si="70"/>
        <v>1.9710000000000002E-2</v>
      </c>
      <c r="S75" s="13">
        <f t="shared" si="71"/>
        <v>2.9927370459960898E-2</v>
      </c>
      <c r="T75" s="2">
        <f t="shared" si="72"/>
        <v>0.01</v>
      </c>
      <c r="U75" s="14">
        <f t="shared" si="73"/>
        <v>2.9927370459960898E-4</v>
      </c>
      <c r="V75" s="13"/>
      <c r="W75" s="2"/>
      <c r="X75" s="14"/>
      <c r="Y75" s="2">
        <v>0.02</v>
      </c>
      <c r="Z75" s="2">
        <v>0.27</v>
      </c>
      <c r="AA75" s="2">
        <f t="shared" si="74"/>
        <v>5.4000000000000003E-3</v>
      </c>
      <c r="AB75" s="2"/>
      <c r="AC75" s="2"/>
      <c r="AD75" s="2"/>
      <c r="AE75" s="13"/>
      <c r="AF75" s="2"/>
      <c r="AG75" s="14"/>
      <c r="AH75" s="13"/>
      <c r="AI75" s="2"/>
      <c r="AJ75" s="14"/>
      <c r="AL75" s="2"/>
      <c r="AM75" s="2"/>
      <c r="AN75" s="2">
        <v>0.01</v>
      </c>
      <c r="AO75" s="2">
        <v>0.72</v>
      </c>
      <c r="AP75" s="2">
        <f t="shared" si="75"/>
        <v>7.1999999999999998E-3</v>
      </c>
      <c r="AQ75" s="1">
        <f t="shared" si="76"/>
        <v>1.2899273704599609E-2</v>
      </c>
      <c r="AR75" s="9">
        <f t="shared" si="77"/>
        <v>10.950000000000001</v>
      </c>
      <c r="AS75" s="1">
        <f t="shared" si="78"/>
        <v>0.18</v>
      </c>
      <c r="AT75" s="1">
        <f t="shared" si="79"/>
        <v>1000</v>
      </c>
      <c r="AU75" s="1">
        <f t="shared" si="80"/>
        <v>170343.93876083108</v>
      </c>
    </row>
    <row r="76" spans="1:48" x14ac:dyDescent="0.15">
      <c r="C76" s="7">
        <v>3</v>
      </c>
      <c r="D76" s="7">
        <f t="shared" si="81"/>
        <v>-2.6517877051429899</v>
      </c>
      <c r="E76" s="10">
        <f t="shared" si="82"/>
        <v>-4.14783256587154</v>
      </c>
      <c r="F76" s="7" t="s">
        <v>83</v>
      </c>
      <c r="G76" s="1">
        <v>4</v>
      </c>
      <c r="H76" s="9">
        <f t="shared" si="63"/>
        <v>-2.6517877051429899</v>
      </c>
      <c r="I76" s="9">
        <f t="shared" si="64"/>
        <v>270.49821229485701</v>
      </c>
      <c r="J76" s="9">
        <f t="shared" si="65"/>
        <v>1.2286876432727648E-2</v>
      </c>
      <c r="K76" s="9">
        <f t="shared" si="66"/>
        <v>10.950000000000001</v>
      </c>
      <c r="L76" s="9">
        <f t="shared" si="67"/>
        <v>0.10950000000000001</v>
      </c>
      <c r="M76" s="1" t="s">
        <v>83</v>
      </c>
      <c r="O76" s="9">
        <f t="shared" si="83"/>
        <v>0.43204627297157577</v>
      </c>
      <c r="P76" s="9">
        <f t="shared" si="68"/>
        <v>5.3084991692222703E-3</v>
      </c>
      <c r="Q76" s="12">
        <f t="shared" si="69"/>
        <v>9.5552985046000862E-4</v>
      </c>
      <c r="R76" s="9">
        <f t="shared" si="70"/>
        <v>1.9710000000000002E-2</v>
      </c>
      <c r="S76" s="13">
        <f t="shared" si="71"/>
        <v>4.8479444467783281E-2</v>
      </c>
      <c r="T76" s="2">
        <f t="shared" si="72"/>
        <v>0.01</v>
      </c>
      <c r="U76" s="14">
        <f t="shared" si="73"/>
        <v>4.8479444467783284E-4</v>
      </c>
      <c r="V76" s="13"/>
      <c r="W76" s="2"/>
      <c r="X76" s="14"/>
      <c r="Y76" s="2">
        <v>0.02</v>
      </c>
      <c r="Z76" s="2">
        <v>0.27</v>
      </c>
      <c r="AA76" s="2">
        <f t="shared" si="74"/>
        <v>5.4000000000000003E-3</v>
      </c>
      <c r="AB76" s="2"/>
      <c r="AC76" s="2"/>
      <c r="AD76" s="2"/>
      <c r="AE76" s="13"/>
      <c r="AF76" s="2"/>
      <c r="AG76" s="14"/>
      <c r="AH76" s="13"/>
      <c r="AI76" s="2"/>
      <c r="AJ76" s="14"/>
      <c r="AK76" s="2"/>
      <c r="AL76" s="2"/>
      <c r="AM76" s="2"/>
      <c r="AN76" s="2">
        <v>0.01</v>
      </c>
      <c r="AO76" s="2">
        <v>0.72</v>
      </c>
      <c r="AP76" s="2">
        <f t="shared" si="75"/>
        <v>7.1999999999999998E-3</v>
      </c>
      <c r="AQ76" s="1">
        <f t="shared" si="76"/>
        <v>1.3084794444677833E-2</v>
      </c>
      <c r="AR76" s="9">
        <f t="shared" si="77"/>
        <v>10.950000000000001</v>
      </c>
      <c r="AS76" s="1">
        <f t="shared" si="78"/>
        <v>0.18</v>
      </c>
      <c r="AT76" s="1">
        <f t="shared" si="79"/>
        <v>1000</v>
      </c>
      <c r="AU76" s="1">
        <f t="shared" si="80"/>
        <v>172793.86999808208</v>
      </c>
    </row>
    <row r="77" spans="1:48" x14ac:dyDescent="0.15">
      <c r="C77" s="7">
        <v>4</v>
      </c>
      <c r="D77" s="7">
        <f t="shared" si="81"/>
        <v>3.6671405216225201</v>
      </c>
      <c r="E77" s="10">
        <f t="shared" si="82"/>
        <v>-2.6517877051429899</v>
      </c>
      <c r="F77" s="7" t="s">
        <v>83</v>
      </c>
      <c r="G77" s="1">
        <v>5</v>
      </c>
      <c r="H77" s="9">
        <f t="shared" si="63"/>
        <v>3.6671405216225201</v>
      </c>
      <c r="I77" s="9">
        <f t="shared" si="64"/>
        <v>276.81714052162249</v>
      </c>
      <c r="J77" s="9">
        <f t="shared" si="65"/>
        <v>2.7944209955228599E-2</v>
      </c>
      <c r="K77" s="9">
        <f t="shared" si="66"/>
        <v>10.950000000000001</v>
      </c>
      <c r="L77" s="9">
        <f t="shared" si="67"/>
        <v>0.10950000000000001</v>
      </c>
      <c r="M77" s="1" t="s">
        <v>85</v>
      </c>
      <c r="N77" s="9">
        <f>(O76-P76)*$C$21/100</f>
        <v>0.40540088511223582</v>
      </c>
      <c r="O77" s="9">
        <f t="shared" si="83"/>
        <v>0.13083688869011767</v>
      </c>
      <c r="P77" s="9">
        <f t="shared" si="68"/>
        <v>3.6561334874455221E-3</v>
      </c>
      <c r="Q77" s="12">
        <f t="shared" si="69"/>
        <v>6.58104027740194E-4</v>
      </c>
      <c r="R77" s="9">
        <f t="shared" si="70"/>
        <v>1.9710000000000002E-2</v>
      </c>
      <c r="S77" s="13">
        <f t="shared" si="71"/>
        <v>3.33893469173107E-2</v>
      </c>
      <c r="T77" s="2">
        <f t="shared" si="72"/>
        <v>0.01</v>
      </c>
      <c r="U77" s="14">
        <f t="shared" si="73"/>
        <v>3.3389346917310703E-4</v>
      </c>
      <c r="V77" s="13"/>
      <c r="W77" s="2"/>
      <c r="X77" s="14"/>
      <c r="Y77" s="2">
        <v>0.02</v>
      </c>
      <c r="Z77" s="2">
        <v>0.27</v>
      </c>
      <c r="AA77" s="2">
        <f t="shared" si="74"/>
        <v>5.4000000000000003E-3</v>
      </c>
      <c r="AB77" s="2"/>
      <c r="AC77" s="2"/>
      <c r="AD77" s="2"/>
      <c r="AE77" s="13"/>
      <c r="AF77" s="2"/>
      <c r="AG77" s="14"/>
      <c r="AH77" s="13"/>
      <c r="AI77" s="2"/>
      <c r="AJ77" s="14"/>
      <c r="AL77" s="2"/>
      <c r="AM77" s="2"/>
      <c r="AN77" s="2">
        <v>0.01</v>
      </c>
      <c r="AO77" s="2">
        <v>0.72</v>
      </c>
      <c r="AP77" s="2">
        <f t="shared" si="75"/>
        <v>7.1999999999999998E-3</v>
      </c>
      <c r="AQ77" s="1">
        <f t="shared" si="76"/>
        <v>1.2933893469173107E-2</v>
      </c>
      <c r="AR77" s="9">
        <f t="shared" si="77"/>
        <v>10.950000000000001</v>
      </c>
      <c r="AS77" s="1">
        <f t="shared" si="78"/>
        <v>0.18</v>
      </c>
      <c r="AT77" s="1">
        <f t="shared" si="79"/>
        <v>1000</v>
      </c>
      <c r="AU77" s="1">
        <f t="shared" si="80"/>
        <v>170801.11698585932</v>
      </c>
    </row>
    <row r="78" spans="1:48" x14ac:dyDescent="0.15">
      <c r="C78" s="7">
        <v>5</v>
      </c>
      <c r="D78" s="7">
        <f t="shared" si="81"/>
        <v>6.7213907817920404</v>
      </c>
      <c r="E78" s="10">
        <f t="shared" si="82"/>
        <v>3.6671405216225201</v>
      </c>
      <c r="F78" s="7" t="s">
        <v>85</v>
      </c>
      <c r="G78" s="1">
        <v>6</v>
      </c>
      <c r="H78" s="9">
        <f t="shared" si="63"/>
        <v>6.7213907817920404</v>
      </c>
      <c r="I78" s="9">
        <f t="shared" si="64"/>
        <v>279.871390781792</v>
      </c>
      <c r="J78" s="9">
        <f t="shared" si="65"/>
        <v>4.1020277667357948E-2</v>
      </c>
      <c r="K78" s="9">
        <f t="shared" si="66"/>
        <v>10.950000000000001</v>
      </c>
      <c r="L78" s="9">
        <f t="shared" si="67"/>
        <v>0.10950000000000001</v>
      </c>
      <c r="M78" s="1" t="s">
        <v>83</v>
      </c>
      <c r="O78" s="9">
        <f t="shared" si="83"/>
        <v>0.23668075520267215</v>
      </c>
      <c r="P78" s="9">
        <f t="shared" si="68"/>
        <v>9.708710296933586E-3</v>
      </c>
      <c r="Q78" s="12">
        <f t="shared" si="69"/>
        <v>1.7475678534480453E-3</v>
      </c>
      <c r="R78" s="9">
        <f t="shared" si="70"/>
        <v>1.9710000000000002E-2</v>
      </c>
      <c r="S78" s="13">
        <f t="shared" si="71"/>
        <v>8.866402097656241E-2</v>
      </c>
      <c r="T78" s="2">
        <f t="shared" si="72"/>
        <v>0.01</v>
      </c>
      <c r="U78" s="14">
        <f t="shared" si="73"/>
        <v>8.866402097656241E-4</v>
      </c>
      <c r="V78" s="13"/>
      <c r="W78" s="2"/>
      <c r="X78" s="14"/>
      <c r="Y78" s="2">
        <v>0.02</v>
      </c>
      <c r="Z78" s="2">
        <v>0.27</v>
      </c>
      <c r="AA78" s="2">
        <f t="shared" si="74"/>
        <v>5.4000000000000003E-3</v>
      </c>
      <c r="AB78" s="2"/>
      <c r="AC78" s="2"/>
      <c r="AD78" s="2"/>
      <c r="AE78" s="13"/>
      <c r="AF78" s="2"/>
      <c r="AG78" s="14"/>
      <c r="AH78" s="13"/>
      <c r="AI78" s="2"/>
      <c r="AJ78" s="14"/>
      <c r="AK78" s="2"/>
      <c r="AL78" s="2"/>
      <c r="AM78" s="2"/>
      <c r="AN78" s="2">
        <v>0.01</v>
      </c>
      <c r="AO78" s="2">
        <v>0.72</v>
      </c>
      <c r="AP78" s="2">
        <f t="shared" si="75"/>
        <v>7.1999999999999998E-3</v>
      </c>
      <c r="AQ78" s="1">
        <f t="shared" si="76"/>
        <v>1.3486640209765624E-2</v>
      </c>
      <c r="AR78" s="9">
        <f t="shared" si="77"/>
        <v>10.950000000000001</v>
      </c>
      <c r="AS78" s="1">
        <f t="shared" si="78"/>
        <v>0.18</v>
      </c>
      <c r="AT78" s="1">
        <f t="shared" si="79"/>
        <v>1000</v>
      </c>
      <c r="AU78" s="1">
        <f t="shared" si="80"/>
        <v>178100.52461810192</v>
      </c>
    </row>
    <row r="79" spans="1:48" x14ac:dyDescent="0.15">
      <c r="C79" s="7">
        <v>6</v>
      </c>
      <c r="D79" s="7">
        <f t="shared" si="81"/>
        <v>13.458367705495199</v>
      </c>
      <c r="E79" s="10">
        <f t="shared" si="82"/>
        <v>6.7213907817920404</v>
      </c>
      <c r="F79" s="7" t="s">
        <v>83</v>
      </c>
      <c r="G79" s="1">
        <v>7</v>
      </c>
      <c r="H79" s="9">
        <f t="shared" si="63"/>
        <v>13.458367705495199</v>
      </c>
      <c r="I79" s="9">
        <f t="shared" si="64"/>
        <v>286.6083677054952</v>
      </c>
      <c r="J79" s="9">
        <f t="shared" si="65"/>
        <v>9.2929469373861859E-2</v>
      </c>
      <c r="K79" s="9">
        <f t="shared" si="66"/>
        <v>10.950000000000001</v>
      </c>
      <c r="L79" s="9">
        <f t="shared" si="67"/>
        <v>0.10950000000000001</v>
      </c>
      <c r="M79" s="1" t="s">
        <v>83</v>
      </c>
      <c r="O79" s="9">
        <f t="shared" si="83"/>
        <v>0.33647204490573857</v>
      </c>
      <c r="P79" s="9">
        <f t="shared" si="68"/>
        <v>3.1268168592228501E-2</v>
      </c>
      <c r="Q79" s="12">
        <f t="shared" si="69"/>
        <v>5.6282703466011301E-3</v>
      </c>
      <c r="R79" s="9">
        <f t="shared" si="70"/>
        <v>1.9710000000000002E-2</v>
      </c>
      <c r="S79" s="13">
        <f t="shared" si="71"/>
        <v>0.28555405107057991</v>
      </c>
      <c r="T79" s="2">
        <f t="shared" si="72"/>
        <v>0.01</v>
      </c>
      <c r="U79" s="14">
        <f t="shared" si="73"/>
        <v>2.855540510705799E-3</v>
      </c>
      <c r="V79" s="13"/>
      <c r="W79" s="2"/>
      <c r="X79" s="14"/>
      <c r="Y79" s="2">
        <v>0.02</v>
      </c>
      <c r="Z79" s="2">
        <v>0.27</v>
      </c>
      <c r="AA79" s="2">
        <f t="shared" si="74"/>
        <v>5.4000000000000003E-3</v>
      </c>
      <c r="AB79" s="2"/>
      <c r="AC79" s="2"/>
      <c r="AD79" s="2"/>
      <c r="AE79" s="13"/>
      <c r="AF79" s="2"/>
      <c r="AG79" s="14"/>
      <c r="AH79" s="13"/>
      <c r="AI79" s="2"/>
      <c r="AJ79" s="14"/>
      <c r="AL79" s="2"/>
      <c r="AM79" s="2"/>
      <c r="AN79" s="2">
        <v>0.01</v>
      </c>
      <c r="AO79" s="2">
        <v>0.72</v>
      </c>
      <c r="AP79" s="2">
        <f t="shared" si="75"/>
        <v>7.1999999999999998E-3</v>
      </c>
      <c r="AQ79" s="1">
        <f t="shared" si="76"/>
        <v>1.5455540510705799E-2</v>
      </c>
      <c r="AR79" s="9">
        <f t="shared" si="77"/>
        <v>10.950000000000001</v>
      </c>
      <c r="AS79" s="1">
        <f t="shared" si="78"/>
        <v>0.18</v>
      </c>
      <c r="AT79" s="1">
        <f t="shared" si="79"/>
        <v>1000</v>
      </c>
      <c r="AU79" s="1">
        <f t="shared" si="80"/>
        <v>204101.2313222276</v>
      </c>
    </row>
    <row r="80" spans="1:48" x14ac:dyDescent="0.15">
      <c r="C80" s="7">
        <v>7</v>
      </c>
      <c r="D80" s="7">
        <f t="shared" si="81"/>
        <v>14.7920799007774</v>
      </c>
      <c r="E80" s="10">
        <f t="shared" si="82"/>
        <v>13.458367705495199</v>
      </c>
      <c r="F80" s="7" t="s">
        <v>83</v>
      </c>
      <c r="G80" s="1">
        <v>8</v>
      </c>
      <c r="H80" s="9">
        <f t="shared" si="63"/>
        <v>14.7920799007774</v>
      </c>
      <c r="I80" s="9">
        <f t="shared" si="64"/>
        <v>287.9420799007774</v>
      </c>
      <c r="J80" s="9">
        <f t="shared" si="65"/>
        <v>0.10876580801645459</v>
      </c>
      <c r="K80" s="9">
        <f t="shared" si="66"/>
        <v>10.950000000000001</v>
      </c>
      <c r="L80" s="9">
        <f t="shared" si="67"/>
        <v>0.10950000000000001</v>
      </c>
      <c r="M80" s="1" t="s">
        <v>83</v>
      </c>
      <c r="O80" s="9">
        <f t="shared" si="83"/>
        <v>0.41470387631351013</v>
      </c>
      <c r="P80" s="9">
        <f t="shared" si="68"/>
        <v>4.5105602194794772E-2</v>
      </c>
      <c r="Q80" s="12">
        <f t="shared" si="69"/>
        <v>8.1190083950630591E-3</v>
      </c>
      <c r="R80" s="9">
        <f t="shared" si="70"/>
        <v>1.9710000000000002E-2</v>
      </c>
      <c r="S80" s="13">
        <f t="shared" si="71"/>
        <v>0.41192330771502073</v>
      </c>
      <c r="T80" s="2">
        <f t="shared" si="72"/>
        <v>0.01</v>
      </c>
      <c r="U80" s="14">
        <f t="shared" si="73"/>
        <v>4.1192330771502072E-3</v>
      </c>
      <c r="V80" s="13"/>
      <c r="W80" s="2"/>
      <c r="X80" s="14"/>
      <c r="Y80" s="2">
        <v>0.02</v>
      </c>
      <c r="Z80" s="2">
        <v>0.27</v>
      </c>
      <c r="AA80" s="2">
        <f t="shared" si="74"/>
        <v>5.4000000000000003E-3</v>
      </c>
      <c r="AB80" s="2"/>
      <c r="AC80" s="2"/>
      <c r="AD80" s="2"/>
      <c r="AE80" s="13"/>
      <c r="AF80" s="2"/>
      <c r="AG80" s="14"/>
      <c r="AH80" s="13"/>
      <c r="AI80" s="2"/>
      <c r="AJ80" s="14"/>
      <c r="AK80" s="2"/>
      <c r="AL80" s="2"/>
      <c r="AM80" s="2"/>
      <c r="AN80" s="2">
        <v>0.01</v>
      </c>
      <c r="AO80" s="2">
        <v>0.72</v>
      </c>
      <c r="AP80" s="2">
        <f t="shared" si="75"/>
        <v>7.1999999999999998E-3</v>
      </c>
      <c r="AQ80" s="1">
        <f t="shared" si="76"/>
        <v>1.6719233077150206E-2</v>
      </c>
      <c r="AR80" s="9">
        <f t="shared" si="77"/>
        <v>10.950000000000001</v>
      </c>
      <c r="AS80" s="1">
        <f t="shared" si="78"/>
        <v>0.18</v>
      </c>
      <c r="AT80" s="1">
        <f t="shared" si="79"/>
        <v>1000</v>
      </c>
      <c r="AU80" s="1">
        <f t="shared" si="80"/>
        <v>220789.17624692252</v>
      </c>
    </row>
    <row r="81" spans="1:48" x14ac:dyDescent="0.15">
      <c r="C81" s="7">
        <v>8</v>
      </c>
      <c r="D81" s="7">
        <f t="shared" si="81"/>
        <v>14.146358614341599</v>
      </c>
      <c r="E81" s="10">
        <f t="shared" si="82"/>
        <v>14.7920799007774</v>
      </c>
      <c r="F81" s="7" t="s">
        <v>83</v>
      </c>
      <c r="G81" s="1">
        <v>9</v>
      </c>
      <c r="H81" s="9">
        <f t="shared" si="63"/>
        <v>14.146358614341599</v>
      </c>
      <c r="I81" s="9">
        <f t="shared" si="64"/>
        <v>287.29635861434156</v>
      </c>
      <c r="J81" s="9">
        <f t="shared" si="65"/>
        <v>0.1008057016034735</v>
      </c>
      <c r="K81" s="9">
        <f t="shared" si="66"/>
        <v>10.950000000000001</v>
      </c>
      <c r="L81" s="9">
        <f t="shared" si="67"/>
        <v>0.10950000000000001</v>
      </c>
      <c r="M81" s="1" t="s">
        <v>83</v>
      </c>
      <c r="O81" s="9">
        <f t="shared" si="83"/>
        <v>0.47909827411871542</v>
      </c>
      <c r="P81" s="9">
        <f t="shared" si="68"/>
        <v>4.8295837659550381E-2</v>
      </c>
      <c r="Q81" s="12">
        <f t="shared" si="69"/>
        <v>8.693250778719068E-3</v>
      </c>
      <c r="R81" s="9">
        <f t="shared" si="70"/>
        <v>1.9710000000000002E-2</v>
      </c>
      <c r="S81" s="13">
        <f t="shared" si="71"/>
        <v>0.44105787816940978</v>
      </c>
      <c r="T81" s="2">
        <f t="shared" si="72"/>
        <v>0.01</v>
      </c>
      <c r="U81" s="14">
        <f t="shared" si="73"/>
        <v>4.4105787816940975E-3</v>
      </c>
      <c r="V81" s="13"/>
      <c r="W81" s="2"/>
      <c r="X81" s="14"/>
      <c r="Y81" s="2">
        <v>0.02</v>
      </c>
      <c r="Z81" s="2">
        <v>0.27</v>
      </c>
      <c r="AA81" s="2">
        <f t="shared" si="74"/>
        <v>5.4000000000000003E-3</v>
      </c>
      <c r="AB81" s="2"/>
      <c r="AC81" s="2"/>
      <c r="AD81" s="2"/>
      <c r="AE81" s="13"/>
      <c r="AF81" s="2"/>
      <c r="AG81" s="14"/>
      <c r="AH81" s="13"/>
      <c r="AI81" s="2"/>
      <c r="AJ81" s="14"/>
      <c r="AL81" s="2"/>
      <c r="AM81" s="2"/>
      <c r="AN81" s="2">
        <v>0.01</v>
      </c>
      <c r="AO81" s="2">
        <v>0.72</v>
      </c>
      <c r="AP81" s="2">
        <f t="shared" si="75"/>
        <v>7.1999999999999998E-3</v>
      </c>
      <c r="AQ81" s="1">
        <f t="shared" si="76"/>
        <v>1.7010578781694097E-2</v>
      </c>
      <c r="AR81" s="9">
        <f t="shared" si="77"/>
        <v>10.950000000000001</v>
      </c>
      <c r="AS81" s="1">
        <f t="shared" si="78"/>
        <v>0.18</v>
      </c>
      <c r="AT81" s="1">
        <f t="shared" si="79"/>
        <v>1000</v>
      </c>
      <c r="AU81" s="1">
        <f t="shared" si="80"/>
        <v>224636.60021741776</v>
      </c>
    </row>
    <row r="82" spans="1:48" x14ac:dyDescent="0.15">
      <c r="C82" s="7">
        <v>9</v>
      </c>
      <c r="D82" s="7">
        <f t="shared" si="81"/>
        <v>8.2444822946929506</v>
      </c>
      <c r="E82" s="10">
        <f t="shared" si="82"/>
        <v>14.146358614341599</v>
      </c>
      <c r="F82" s="7" t="s">
        <v>83</v>
      </c>
      <c r="G82" s="1">
        <v>10</v>
      </c>
      <c r="H82" s="9">
        <f t="shared" si="63"/>
        <v>8.2444822946929506</v>
      </c>
      <c r="I82" s="9">
        <f t="shared" si="64"/>
        <v>281.39448229469292</v>
      </c>
      <c r="J82" s="9">
        <f t="shared" si="65"/>
        <v>4.9519872242159424E-2</v>
      </c>
      <c r="K82" s="9">
        <f t="shared" si="66"/>
        <v>10.950000000000001</v>
      </c>
      <c r="L82" s="9">
        <f t="shared" si="67"/>
        <v>0.10950000000000001</v>
      </c>
      <c r="M82" s="1" t="s">
        <v>83</v>
      </c>
      <c r="O82" s="9">
        <f t="shared" si="83"/>
        <v>0.54030243645916509</v>
      </c>
      <c r="P82" s="9">
        <f t="shared" si="68"/>
        <v>2.6755707625585316E-2</v>
      </c>
      <c r="Q82" s="12">
        <f t="shared" si="69"/>
        <v>4.8160273726053568E-3</v>
      </c>
      <c r="R82" s="9">
        <f t="shared" si="70"/>
        <v>1.9710000000000002E-2</v>
      </c>
      <c r="S82" s="13">
        <f t="shared" si="71"/>
        <v>0.24434436187749145</v>
      </c>
      <c r="T82" s="2">
        <f t="shared" si="72"/>
        <v>0.01</v>
      </c>
      <c r="U82" s="14">
        <f t="shared" si="73"/>
        <v>2.4434436187749146E-3</v>
      </c>
      <c r="V82" s="13"/>
      <c r="W82" s="2"/>
      <c r="X82" s="14"/>
      <c r="Y82" s="2">
        <v>0.02</v>
      </c>
      <c r="Z82" s="2">
        <v>0.27</v>
      </c>
      <c r="AA82" s="2">
        <f t="shared" si="74"/>
        <v>5.4000000000000003E-3</v>
      </c>
      <c r="AB82" s="2"/>
      <c r="AC82" s="2"/>
      <c r="AD82" s="2"/>
      <c r="AE82" s="13"/>
      <c r="AF82" s="2"/>
      <c r="AG82" s="14"/>
      <c r="AH82" s="13"/>
      <c r="AI82" s="2"/>
      <c r="AJ82" s="14"/>
      <c r="AK82" s="2"/>
      <c r="AL82" s="2"/>
      <c r="AM82" s="2"/>
      <c r="AN82" s="2">
        <v>0.01</v>
      </c>
      <c r="AO82" s="2">
        <v>0.72</v>
      </c>
      <c r="AP82" s="2">
        <f t="shared" si="75"/>
        <v>7.1999999999999998E-3</v>
      </c>
      <c r="AQ82" s="1">
        <f t="shared" si="76"/>
        <v>1.5043443618774915E-2</v>
      </c>
      <c r="AR82" s="9">
        <f t="shared" si="77"/>
        <v>10.950000000000001</v>
      </c>
      <c r="AS82" s="1">
        <f t="shared" si="78"/>
        <v>0.18</v>
      </c>
      <c r="AT82" s="1">
        <f t="shared" si="79"/>
        <v>1000</v>
      </c>
      <c r="AU82" s="1">
        <f t="shared" si="80"/>
        <v>198659.20339645594</v>
      </c>
    </row>
    <row r="83" spans="1:48" x14ac:dyDescent="0.15">
      <c r="C83" s="7">
        <v>10</v>
      </c>
      <c r="D83" s="7">
        <f t="shared" si="81"/>
        <v>1.69673052543394</v>
      </c>
      <c r="E83" s="10">
        <f t="shared" si="82"/>
        <v>8.2444822946929506</v>
      </c>
      <c r="F83" s="7" t="s">
        <v>83</v>
      </c>
      <c r="G83" s="1">
        <v>11</v>
      </c>
      <c r="H83" s="9">
        <f t="shared" si="63"/>
        <v>1.69673052543394</v>
      </c>
      <c r="I83" s="9">
        <f t="shared" si="64"/>
        <v>274.84673052543394</v>
      </c>
      <c r="J83" s="9">
        <f t="shared" si="65"/>
        <v>2.1715856213495345E-2</v>
      </c>
      <c r="K83" s="9">
        <f t="shared" si="66"/>
        <v>10.950000000000001</v>
      </c>
      <c r="L83" s="9">
        <f t="shared" si="67"/>
        <v>0.10950000000000001</v>
      </c>
      <c r="M83" s="1" t="s">
        <v>85</v>
      </c>
      <c r="N83" s="9">
        <f>(O82-P82)*$C$21/100</f>
        <v>0.48786939239190075</v>
      </c>
      <c r="O83" s="9">
        <f t="shared" si="83"/>
        <v>0.13517733644167906</v>
      </c>
      <c r="P83" s="9">
        <f t="shared" si="68"/>
        <v>2.935491601490787E-3</v>
      </c>
      <c r="Q83" s="12">
        <f t="shared" si="69"/>
        <v>5.2838848826834164E-4</v>
      </c>
      <c r="R83" s="9">
        <f t="shared" si="70"/>
        <v>1.9710000000000002E-2</v>
      </c>
      <c r="S83" s="13">
        <f t="shared" si="71"/>
        <v>2.6808142479367914E-2</v>
      </c>
      <c r="T83" s="2">
        <f t="shared" si="72"/>
        <v>0.01</v>
      </c>
      <c r="U83" s="14">
        <f t="shared" si="73"/>
        <v>2.6808142479367917E-4</v>
      </c>
      <c r="V83" s="13"/>
      <c r="W83" s="2"/>
      <c r="X83" s="14"/>
      <c r="Y83" s="2">
        <v>0.02</v>
      </c>
      <c r="Z83" s="2">
        <v>0.27</v>
      </c>
      <c r="AA83" s="2">
        <f t="shared" si="74"/>
        <v>5.4000000000000003E-3</v>
      </c>
      <c r="AB83" s="2"/>
      <c r="AC83" s="2"/>
      <c r="AD83" s="2"/>
      <c r="AE83" s="13"/>
      <c r="AF83" s="2"/>
      <c r="AG83" s="14"/>
      <c r="AH83" s="13"/>
      <c r="AI83" s="2"/>
      <c r="AJ83" s="14"/>
      <c r="AL83" s="2"/>
      <c r="AM83" s="2"/>
      <c r="AN83" s="2">
        <v>0.01</v>
      </c>
      <c r="AO83" s="2">
        <v>0.72</v>
      </c>
      <c r="AP83" s="2">
        <f t="shared" si="75"/>
        <v>7.1999999999999998E-3</v>
      </c>
      <c r="AQ83" s="1">
        <f t="shared" si="76"/>
        <v>1.2868081424793679E-2</v>
      </c>
      <c r="AR83" s="9">
        <f t="shared" si="77"/>
        <v>10.950000000000001</v>
      </c>
      <c r="AS83" s="1">
        <f t="shared" si="78"/>
        <v>0.18</v>
      </c>
      <c r="AT83" s="1">
        <f t="shared" si="79"/>
        <v>1000</v>
      </c>
      <c r="AU83" s="1">
        <f t="shared" si="80"/>
        <v>169932.0228713979</v>
      </c>
    </row>
    <row r="84" spans="1:48" x14ac:dyDescent="0.15">
      <c r="C84" s="7">
        <v>11</v>
      </c>
      <c r="D84" s="7">
        <f t="shared" si="81"/>
        <v>-3.3238805931262099</v>
      </c>
      <c r="E84" s="10">
        <f t="shared" si="82"/>
        <v>1.69673052543394</v>
      </c>
      <c r="F84" s="7" t="s">
        <v>85</v>
      </c>
      <c r="G84" s="1">
        <v>12</v>
      </c>
      <c r="H84" s="9">
        <f t="shared" si="63"/>
        <v>-3.3238805931262099</v>
      </c>
      <c r="I84" s="9">
        <f t="shared" si="64"/>
        <v>269.82611940687377</v>
      </c>
      <c r="J84" s="9">
        <f t="shared" si="65"/>
        <v>1.1233182942949943E-2</v>
      </c>
      <c r="K84" s="9">
        <f t="shared" si="66"/>
        <v>10.950000000000001</v>
      </c>
      <c r="L84" s="9">
        <f t="shared" si="67"/>
        <v>0.10950000000000001</v>
      </c>
      <c r="M84" s="1" t="s">
        <v>83</v>
      </c>
      <c r="O84" s="9">
        <f t="shared" si="83"/>
        <v>0.24174184484018829</v>
      </c>
      <c r="P84" s="9">
        <f t="shared" si="68"/>
        <v>2.7155303680560551E-3</v>
      </c>
      <c r="Q84" s="12">
        <f t="shared" si="69"/>
        <v>4.8879546625008995E-4</v>
      </c>
      <c r="R84" s="9">
        <f t="shared" si="70"/>
        <v>1.9710000000000002E-2</v>
      </c>
      <c r="S84" s="13">
        <f t="shared" si="71"/>
        <v>2.4799364091836119E-2</v>
      </c>
      <c r="T84" s="2">
        <f t="shared" si="72"/>
        <v>0.01</v>
      </c>
      <c r="U84" s="14">
        <f t="shared" si="73"/>
        <v>2.479936409183612E-4</v>
      </c>
      <c r="V84" s="13"/>
      <c r="W84" s="2"/>
      <c r="X84" s="14"/>
      <c r="Y84" s="2">
        <v>0.02</v>
      </c>
      <c r="Z84" s="2">
        <v>0.27</v>
      </c>
      <c r="AA84" s="2">
        <f t="shared" si="74"/>
        <v>5.4000000000000003E-3</v>
      </c>
      <c r="AB84" s="2"/>
      <c r="AC84" s="2"/>
      <c r="AD84" s="2"/>
      <c r="AE84" s="13"/>
      <c r="AF84" s="2"/>
      <c r="AG84" s="14"/>
      <c r="AH84" s="13"/>
      <c r="AI84" s="2"/>
      <c r="AJ84" s="14"/>
      <c r="AK84" s="2"/>
      <c r="AL84" s="2"/>
      <c r="AM84" s="2"/>
      <c r="AN84" s="2">
        <v>0.01</v>
      </c>
      <c r="AO84" s="2">
        <v>0.72</v>
      </c>
      <c r="AP84" s="2">
        <f t="shared" si="75"/>
        <v>7.1999999999999998E-3</v>
      </c>
      <c r="AQ84" s="1">
        <f t="shared" si="76"/>
        <v>1.2847993640918362E-2</v>
      </c>
      <c r="AR84" s="9">
        <f t="shared" si="77"/>
        <v>10.950000000000001</v>
      </c>
      <c r="AS84" s="1">
        <f t="shared" si="78"/>
        <v>0.18</v>
      </c>
      <c r="AT84" s="1">
        <f t="shared" si="79"/>
        <v>1000</v>
      </c>
      <c r="AU84" s="1">
        <f t="shared" si="80"/>
        <v>169666.74962387563</v>
      </c>
      <c r="AV84" s="1">
        <f>SUM(AU73:AU84)</f>
        <v>2215836.1500766203</v>
      </c>
    </row>
    <row r="85" spans="1:48" x14ac:dyDescent="0.15">
      <c r="C85" s="7">
        <v>12</v>
      </c>
      <c r="D85" s="7">
        <f t="shared" si="81"/>
        <v>-2.2342088558335398</v>
      </c>
      <c r="E85" s="10">
        <f t="shared" si="82"/>
        <v>-3.3238805931262099</v>
      </c>
      <c r="F85" s="7" t="s">
        <v>83</v>
      </c>
    </row>
    <row r="87" spans="1:48" x14ac:dyDescent="0.15">
      <c r="S87" s="24" t="s">
        <v>25</v>
      </c>
      <c r="T87" s="24"/>
      <c r="U87" s="24"/>
      <c r="V87" s="25" t="s">
        <v>54</v>
      </c>
      <c r="W87" s="27"/>
      <c r="X87" s="25" t="s">
        <v>55</v>
      </c>
      <c r="Y87" s="27"/>
      <c r="Z87" s="25" t="s">
        <v>56</v>
      </c>
      <c r="AA87" s="27"/>
      <c r="AB87" s="25" t="s">
        <v>86</v>
      </c>
      <c r="AC87" s="27"/>
      <c r="AD87" s="25" t="s">
        <v>87</v>
      </c>
      <c r="AE87" s="27"/>
      <c r="AF87" s="25" t="s">
        <v>57</v>
      </c>
      <c r="AG87" s="27"/>
      <c r="AH87" s="25" t="s">
        <v>58</v>
      </c>
      <c r="AI87" s="27"/>
    </row>
    <row r="88" spans="1:48" x14ac:dyDescent="0.15">
      <c r="A88" s="28" t="s">
        <v>27</v>
      </c>
      <c r="B88" s="28"/>
      <c r="C88" s="7" t="s">
        <v>62</v>
      </c>
      <c r="D88" s="7" t="s">
        <v>63</v>
      </c>
      <c r="E88" s="7" t="s">
        <v>64</v>
      </c>
      <c r="F88" s="7" t="s">
        <v>65</v>
      </c>
      <c r="G88" s="1" t="s">
        <v>62</v>
      </c>
      <c r="H88" s="1" t="s">
        <v>64</v>
      </c>
      <c r="I88" s="1" t="s">
        <v>66</v>
      </c>
      <c r="J88" s="1" t="s">
        <v>67</v>
      </c>
      <c r="K88" s="11" t="s">
        <v>68</v>
      </c>
      <c r="L88" s="11" t="s">
        <v>69</v>
      </c>
      <c r="M88" s="1" t="s">
        <v>70</v>
      </c>
      <c r="N88" s="11" t="s">
        <v>71</v>
      </c>
      <c r="O88" s="1" t="s">
        <v>72</v>
      </c>
      <c r="P88" s="1" t="s">
        <v>73</v>
      </c>
      <c r="Q88" s="11" t="s">
        <v>74</v>
      </c>
      <c r="R88" s="11" t="s">
        <v>75</v>
      </c>
      <c r="S88" s="2" t="s">
        <v>76</v>
      </c>
      <c r="T88" s="2" t="s">
        <v>77</v>
      </c>
      <c r="U88" s="2"/>
      <c r="V88" s="2" t="s">
        <v>88</v>
      </c>
      <c r="W88" s="2" t="s">
        <v>77</v>
      </c>
      <c r="X88" s="2" t="s">
        <v>88</v>
      </c>
      <c r="Y88" s="2" t="s">
        <v>77</v>
      </c>
      <c r="Z88" s="2" t="s">
        <v>88</v>
      </c>
      <c r="AA88" s="2" t="s">
        <v>77</v>
      </c>
      <c r="AB88" s="2" t="s">
        <v>88</v>
      </c>
      <c r="AC88" s="2" t="s">
        <v>77</v>
      </c>
      <c r="AD88" s="2" t="s">
        <v>88</v>
      </c>
      <c r="AE88" s="2" t="s">
        <v>77</v>
      </c>
      <c r="AF88" s="2" t="s">
        <v>88</v>
      </c>
      <c r="AG88" s="2" t="s">
        <v>77</v>
      </c>
      <c r="AH88" s="2" t="s">
        <v>88</v>
      </c>
      <c r="AI88" s="2" t="s">
        <v>77</v>
      </c>
      <c r="AJ88" s="1" t="s">
        <v>89</v>
      </c>
      <c r="AK88" s="1" t="s">
        <v>16</v>
      </c>
      <c r="AL88" s="1" t="s">
        <v>19</v>
      </c>
      <c r="AM88" s="1" t="s">
        <v>79</v>
      </c>
      <c r="AN88" s="1" t="s">
        <v>80</v>
      </c>
    </row>
    <row r="89" spans="1:48" x14ac:dyDescent="0.15">
      <c r="A89" s="1" t="s">
        <v>81</v>
      </c>
      <c r="B89" s="1">
        <f>F6</f>
        <v>124.83</v>
      </c>
      <c r="C89" s="7" t="s">
        <v>82</v>
      </c>
      <c r="D89" s="7">
        <f>D73</f>
        <v>-2.3066070033871</v>
      </c>
      <c r="E89" s="7"/>
      <c r="F89" s="7"/>
      <c r="G89" s="1">
        <v>1</v>
      </c>
      <c r="H89" s="9">
        <f t="shared" ref="H89:H100" si="84">E90</f>
        <v>-2.3066070033871</v>
      </c>
      <c r="I89" s="9">
        <f t="shared" ref="I89:I100" si="85">H89+273.15</f>
        <v>270.84339299661286</v>
      </c>
      <c r="J89" s="9">
        <f t="shared" ref="J89:J100" si="86">EXP(($C$15*(I89-$C$13))/($C$16*I89*$C$13))</f>
        <v>1.2863670667796048E-2</v>
      </c>
      <c r="K89" s="9">
        <f t="shared" ref="K89:K100" si="87">$B$89/12</f>
        <v>10.4025</v>
      </c>
      <c r="L89" s="9">
        <f t="shared" ref="L89:L100" si="88">K89*$B$90/100</f>
        <v>5.305275</v>
      </c>
      <c r="M89" s="1" t="s">
        <v>83</v>
      </c>
      <c r="O89" s="9">
        <f>L89</f>
        <v>5.305275</v>
      </c>
      <c r="P89" s="9">
        <f t="shared" ref="P89:P100" si="89">O89*J89</f>
        <v>6.8245310402091683E-2</v>
      </c>
      <c r="Q89" s="12">
        <f t="shared" ref="Q89:Q100" si="90">P89*$B$91</f>
        <v>3.0710389680941259E-2</v>
      </c>
      <c r="R89" s="9">
        <f t="shared" ref="R89:R100" si="91">L89*$B$91</f>
        <v>2.3873737500000001</v>
      </c>
      <c r="S89" s="13">
        <f t="shared" ref="S89:S100" si="92">Q89/R89</f>
        <v>1.286367066779605E-2</v>
      </c>
      <c r="T89" s="2">
        <f t="shared" ref="T89:T100" si="93">$B$90/100</f>
        <v>0.51</v>
      </c>
      <c r="U89" s="14">
        <f t="shared" ref="U89:U100" si="94">S89*T89</f>
        <v>6.5604720405759856E-3</v>
      </c>
      <c r="V89" s="2">
        <v>180.9</v>
      </c>
      <c r="W89" s="2">
        <v>0.06</v>
      </c>
      <c r="X89" s="2">
        <v>6</v>
      </c>
      <c r="Y89" s="2">
        <v>0.14000000000000001</v>
      </c>
      <c r="Z89" s="2"/>
      <c r="AA89" s="2"/>
      <c r="AB89" s="2">
        <v>70</v>
      </c>
      <c r="AC89" s="2">
        <v>0.26</v>
      </c>
      <c r="AD89" s="2">
        <v>22</v>
      </c>
      <c r="AE89" s="2">
        <v>0.02</v>
      </c>
      <c r="AF89" s="2">
        <v>0.3</v>
      </c>
      <c r="AG89" s="2">
        <v>0.01</v>
      </c>
      <c r="AH89" s="2"/>
      <c r="AI89" s="2"/>
      <c r="AJ89" s="1">
        <f t="shared" ref="AJ89:AJ100" si="95">U89*0.67*AL89+(V89*W89+X89*Y89+Z89*AA89+AB89*AC89+AD89*AE89+AF89*AG89+AH89*AI89)/1000</f>
        <v>3.2314982320233658E-2</v>
      </c>
      <c r="AK89" s="9">
        <f t="shared" ref="AK89:AK100" si="96">$B$89/12</f>
        <v>10.4025</v>
      </c>
      <c r="AL89" s="1">
        <f t="shared" ref="AL89:AL100" si="97">$B$91</f>
        <v>0.45</v>
      </c>
      <c r="AM89" s="17">
        <f t="shared" ref="AM89:AM100" si="98">$E$6/12</f>
        <v>123433.33333333333</v>
      </c>
      <c r="AN89" s="1">
        <f t="shared" ref="AN89:AN100" si="99">AM89*10000*AK89*AJ89</f>
        <v>414929301.02660394</v>
      </c>
    </row>
    <row r="90" spans="1:48" x14ac:dyDescent="0.15">
      <c r="A90" s="1" t="s">
        <v>84</v>
      </c>
      <c r="B90" s="1">
        <f>H6</f>
        <v>51</v>
      </c>
      <c r="C90" s="7">
        <v>1</v>
      </c>
      <c r="D90" s="7">
        <f t="shared" ref="D90:D101" si="100">D74</f>
        <v>-8.1430076007480192</v>
      </c>
      <c r="E90" s="10">
        <f t="shared" ref="E90:E101" si="101">D89</f>
        <v>-2.3066070033871</v>
      </c>
      <c r="F90" s="7" t="s">
        <v>83</v>
      </c>
      <c r="G90" s="1">
        <v>2</v>
      </c>
      <c r="H90" s="9">
        <f t="shared" si="84"/>
        <v>-8.1430076007480192</v>
      </c>
      <c r="I90" s="9">
        <f t="shared" si="85"/>
        <v>265.00699239925194</v>
      </c>
      <c r="J90" s="9">
        <f t="shared" si="86"/>
        <v>5.8279319007653345E-3</v>
      </c>
      <c r="K90" s="9">
        <f t="shared" si="87"/>
        <v>10.4025</v>
      </c>
      <c r="L90" s="9">
        <f t="shared" si="88"/>
        <v>5.305275</v>
      </c>
      <c r="M90" s="1" t="s">
        <v>83</v>
      </c>
      <c r="O90" s="9">
        <f t="shared" ref="O90:O100" si="102">L90+O89-P89-N90</f>
        <v>10.542304689597909</v>
      </c>
      <c r="P90" s="9">
        <f t="shared" si="89"/>
        <v>6.1439833808095638E-2</v>
      </c>
      <c r="Q90" s="12">
        <f t="shared" si="90"/>
        <v>2.7647925213643038E-2</v>
      </c>
      <c r="R90" s="9">
        <f t="shared" si="91"/>
        <v>2.3873737500000001</v>
      </c>
      <c r="S90" s="13">
        <f t="shared" si="92"/>
        <v>1.1580895204884881E-2</v>
      </c>
      <c r="T90" s="2">
        <f t="shared" si="93"/>
        <v>0.51</v>
      </c>
      <c r="U90" s="14">
        <f t="shared" si="94"/>
        <v>5.9062565544912892E-3</v>
      </c>
      <c r="V90" s="2">
        <v>180.9</v>
      </c>
      <c r="W90" s="2">
        <v>0.06</v>
      </c>
      <c r="X90" s="2">
        <v>6</v>
      </c>
      <c r="Y90" s="2">
        <v>0.14000000000000001</v>
      </c>
      <c r="Z90" s="2"/>
      <c r="AA90" s="2"/>
      <c r="AB90" s="2">
        <v>70</v>
      </c>
      <c r="AC90" s="2">
        <v>0.26</v>
      </c>
      <c r="AD90" s="2">
        <v>22</v>
      </c>
      <c r="AE90" s="2">
        <v>0.02</v>
      </c>
      <c r="AF90" s="2">
        <v>0.3</v>
      </c>
      <c r="AG90" s="2">
        <v>0.01</v>
      </c>
      <c r="AH90" s="2"/>
      <c r="AI90" s="2"/>
      <c r="AJ90" s="1">
        <f t="shared" si="95"/>
        <v>3.2117736351179121E-2</v>
      </c>
      <c r="AK90" s="9">
        <f t="shared" si="96"/>
        <v>10.4025</v>
      </c>
      <c r="AL90" s="1">
        <f t="shared" si="97"/>
        <v>0.45</v>
      </c>
      <c r="AM90" s="17">
        <f t="shared" si="98"/>
        <v>123433.33333333333</v>
      </c>
      <c r="AN90" s="1">
        <f t="shared" si="99"/>
        <v>412396632.70393342</v>
      </c>
    </row>
    <row r="91" spans="1:48" x14ac:dyDescent="0.15">
      <c r="A91" s="1" t="s">
        <v>19</v>
      </c>
      <c r="B91" s="1">
        <f>G6</f>
        <v>0.45</v>
      </c>
      <c r="C91" s="7">
        <v>2</v>
      </c>
      <c r="D91" s="7">
        <f t="shared" si="100"/>
        <v>-4.14783256587154</v>
      </c>
      <c r="E91" s="10">
        <f t="shared" si="101"/>
        <v>-8.1430076007480192</v>
      </c>
      <c r="F91" s="7" t="s">
        <v>83</v>
      </c>
      <c r="G91" s="1">
        <v>3</v>
      </c>
      <c r="H91" s="9">
        <f t="shared" si="84"/>
        <v>-4.14783256587154</v>
      </c>
      <c r="I91" s="9">
        <f t="shared" si="85"/>
        <v>269.00216743412841</v>
      </c>
      <c r="J91" s="9">
        <f t="shared" si="86"/>
        <v>1.0057742536642775E-2</v>
      </c>
      <c r="K91" s="9">
        <f t="shared" si="87"/>
        <v>10.4025</v>
      </c>
      <c r="L91" s="9">
        <f t="shared" si="88"/>
        <v>5.305275</v>
      </c>
      <c r="M91" s="1" t="s">
        <v>83</v>
      </c>
      <c r="O91" s="9">
        <f t="shared" si="102"/>
        <v>15.786139855789813</v>
      </c>
      <c r="P91" s="9">
        <f t="shared" si="89"/>
        <v>0.15877293031696904</v>
      </c>
      <c r="Q91" s="12">
        <f t="shared" si="90"/>
        <v>7.1447818642636066E-2</v>
      </c>
      <c r="R91" s="9">
        <f t="shared" si="91"/>
        <v>2.3873737500000001</v>
      </c>
      <c r="S91" s="13">
        <f t="shared" si="92"/>
        <v>2.9927370459960894E-2</v>
      </c>
      <c r="T91" s="2">
        <f t="shared" si="93"/>
        <v>0.51</v>
      </c>
      <c r="U91" s="14">
        <f t="shared" si="94"/>
        <v>1.5262958934580056E-2</v>
      </c>
      <c r="V91" s="2">
        <v>180.9</v>
      </c>
      <c r="W91" s="2">
        <v>0.06</v>
      </c>
      <c r="X91" s="2">
        <v>6</v>
      </c>
      <c r="Y91" s="2">
        <v>0.14000000000000001</v>
      </c>
      <c r="Z91" s="2"/>
      <c r="AA91" s="2"/>
      <c r="AB91" s="2">
        <v>70</v>
      </c>
      <c r="AC91" s="2">
        <v>0.26</v>
      </c>
      <c r="AD91" s="2">
        <v>22</v>
      </c>
      <c r="AE91" s="2">
        <v>0.02</v>
      </c>
      <c r="AF91" s="2">
        <v>0.3</v>
      </c>
      <c r="AG91" s="2">
        <v>0.01</v>
      </c>
      <c r="AH91" s="2"/>
      <c r="AI91" s="2"/>
      <c r="AJ91" s="1">
        <f t="shared" si="95"/>
        <v>3.4938782118775887E-2</v>
      </c>
      <c r="AK91" s="9">
        <f t="shared" si="96"/>
        <v>10.4025</v>
      </c>
      <c r="AL91" s="1">
        <f t="shared" si="97"/>
        <v>0.45</v>
      </c>
      <c r="AM91" s="17">
        <f t="shared" si="98"/>
        <v>123433.33333333333</v>
      </c>
      <c r="AN91" s="1">
        <f t="shared" si="99"/>
        <v>448619290.56935543</v>
      </c>
    </row>
    <row r="92" spans="1:48" x14ac:dyDescent="0.15">
      <c r="C92" s="7">
        <v>3</v>
      </c>
      <c r="D92" s="7">
        <f t="shared" si="100"/>
        <v>-2.6517877051429899</v>
      </c>
      <c r="E92" s="10">
        <f t="shared" si="101"/>
        <v>-4.14783256587154</v>
      </c>
      <c r="F92" s="7" t="s">
        <v>83</v>
      </c>
      <c r="G92" s="1">
        <v>4</v>
      </c>
      <c r="H92" s="9">
        <f t="shared" si="84"/>
        <v>-2.6517877051429899</v>
      </c>
      <c r="I92" s="9">
        <f t="shared" si="85"/>
        <v>270.49821229485701</v>
      </c>
      <c r="J92" s="9">
        <f t="shared" si="86"/>
        <v>1.2286876432727648E-2</v>
      </c>
      <c r="K92" s="9">
        <f t="shared" si="87"/>
        <v>10.4025</v>
      </c>
      <c r="L92" s="9">
        <f t="shared" si="88"/>
        <v>5.305275</v>
      </c>
      <c r="M92" s="1" t="s">
        <v>83</v>
      </c>
      <c r="O92" s="9">
        <f t="shared" si="102"/>
        <v>20.932641925472847</v>
      </c>
      <c r="P92" s="9">
        <f t="shared" si="89"/>
        <v>0.25719678474881902</v>
      </c>
      <c r="Q92" s="12">
        <f t="shared" si="90"/>
        <v>0.11573855313696856</v>
      </c>
      <c r="R92" s="9">
        <f t="shared" si="91"/>
        <v>2.3873737500000001</v>
      </c>
      <c r="S92" s="13">
        <f t="shared" si="92"/>
        <v>4.8479444467783295E-2</v>
      </c>
      <c r="T92" s="2">
        <f t="shared" si="93"/>
        <v>0.51</v>
      </c>
      <c r="U92" s="14">
        <f t="shared" si="94"/>
        <v>2.472451667856948E-2</v>
      </c>
      <c r="V92" s="2">
        <v>180.9</v>
      </c>
      <c r="W92" s="2">
        <v>0.06</v>
      </c>
      <c r="X92" s="2">
        <v>6</v>
      </c>
      <c r="Y92" s="2">
        <v>0.14000000000000001</v>
      </c>
      <c r="Z92" s="2"/>
      <c r="AA92" s="2"/>
      <c r="AB92" s="2">
        <v>70</v>
      </c>
      <c r="AC92" s="2">
        <v>0.26</v>
      </c>
      <c r="AD92" s="2">
        <v>22</v>
      </c>
      <c r="AE92" s="2">
        <v>0.02</v>
      </c>
      <c r="AF92" s="2">
        <v>0.3</v>
      </c>
      <c r="AG92" s="2">
        <v>0.01</v>
      </c>
      <c r="AH92" s="2"/>
      <c r="AI92" s="2"/>
      <c r="AJ92" s="1">
        <f t="shared" si="95"/>
        <v>3.7791441778588696E-2</v>
      </c>
      <c r="AK92" s="9">
        <f t="shared" si="96"/>
        <v>10.4025</v>
      </c>
      <c r="AL92" s="1">
        <f t="shared" si="97"/>
        <v>0.45</v>
      </c>
      <c r="AM92" s="17">
        <f t="shared" si="98"/>
        <v>123433.33333333333</v>
      </c>
      <c r="AN92" s="1">
        <f t="shared" si="99"/>
        <v>485247875.63195002</v>
      </c>
    </row>
    <row r="93" spans="1:48" x14ac:dyDescent="0.15">
      <c r="C93" s="7">
        <v>4</v>
      </c>
      <c r="D93" s="7">
        <f t="shared" si="100"/>
        <v>3.6671405216225201</v>
      </c>
      <c r="E93" s="10">
        <f t="shared" si="101"/>
        <v>-2.6517877051429899</v>
      </c>
      <c r="F93" s="7" t="s">
        <v>83</v>
      </c>
      <c r="G93" s="1">
        <v>5</v>
      </c>
      <c r="H93" s="9">
        <f t="shared" si="84"/>
        <v>3.6671405216225201</v>
      </c>
      <c r="I93" s="9">
        <f t="shared" si="85"/>
        <v>276.81714052162249</v>
      </c>
      <c r="J93" s="9">
        <f t="shared" si="86"/>
        <v>2.7944209955228599E-2</v>
      </c>
      <c r="K93" s="9">
        <f t="shared" si="87"/>
        <v>10.4025</v>
      </c>
      <c r="L93" s="9">
        <f t="shared" si="88"/>
        <v>5.305275</v>
      </c>
      <c r="M93" s="1" t="s">
        <v>85</v>
      </c>
      <c r="N93" s="9">
        <f>(O92-P92)*$C$21/100</f>
        <v>19.641672883687828</v>
      </c>
      <c r="O93" s="9">
        <f t="shared" si="102"/>
        <v>6.3390472570361993</v>
      </c>
      <c r="P93" s="9">
        <f t="shared" si="89"/>
        <v>0.17713966746673551</v>
      </c>
      <c r="Q93" s="12">
        <f t="shared" si="90"/>
        <v>7.9712850360030979E-2</v>
      </c>
      <c r="R93" s="9">
        <f t="shared" si="91"/>
        <v>2.3873737500000001</v>
      </c>
      <c r="S93" s="13">
        <f t="shared" si="92"/>
        <v>3.3389346917310693E-2</v>
      </c>
      <c r="T93" s="2">
        <f t="shared" si="93"/>
        <v>0.51</v>
      </c>
      <c r="U93" s="14">
        <f t="shared" si="94"/>
        <v>1.7028566927828455E-2</v>
      </c>
      <c r="V93" s="2">
        <v>180.9</v>
      </c>
      <c r="W93" s="2">
        <v>0.06</v>
      </c>
      <c r="X93" s="2">
        <v>6</v>
      </c>
      <c r="Y93" s="2">
        <v>0.14000000000000001</v>
      </c>
      <c r="Z93" s="2"/>
      <c r="AA93" s="2"/>
      <c r="AB93" s="2">
        <v>70</v>
      </c>
      <c r="AC93" s="2">
        <v>0.26</v>
      </c>
      <c r="AD93" s="2">
        <v>22</v>
      </c>
      <c r="AE93" s="2">
        <v>0.02</v>
      </c>
      <c r="AF93" s="2">
        <v>0.3</v>
      </c>
      <c r="AG93" s="2">
        <v>0.01</v>
      </c>
      <c r="AH93" s="2"/>
      <c r="AI93" s="2"/>
      <c r="AJ93" s="1">
        <f t="shared" si="95"/>
        <v>3.5471112928740278E-2</v>
      </c>
      <c r="AK93" s="9">
        <f t="shared" si="96"/>
        <v>10.4025</v>
      </c>
      <c r="AL93" s="1">
        <f t="shared" si="97"/>
        <v>0.45</v>
      </c>
      <c r="AM93" s="17">
        <f t="shared" si="98"/>
        <v>123433.33333333333</v>
      </c>
      <c r="AN93" s="1">
        <f t="shared" si="99"/>
        <v>455454499.34974676</v>
      </c>
    </row>
    <row r="94" spans="1:48" x14ac:dyDescent="0.15">
      <c r="C94" s="7">
        <v>5</v>
      </c>
      <c r="D94" s="7">
        <f t="shared" si="100"/>
        <v>6.7213907817920404</v>
      </c>
      <c r="E94" s="10">
        <f t="shared" si="101"/>
        <v>3.6671405216225201</v>
      </c>
      <c r="F94" s="7" t="s">
        <v>85</v>
      </c>
      <c r="G94" s="1">
        <v>6</v>
      </c>
      <c r="H94" s="9">
        <f t="shared" si="84"/>
        <v>6.7213907817920404</v>
      </c>
      <c r="I94" s="9">
        <f t="shared" si="85"/>
        <v>279.871390781792</v>
      </c>
      <c r="J94" s="9">
        <f t="shared" si="86"/>
        <v>4.1020277667357948E-2</v>
      </c>
      <c r="K94" s="9">
        <f t="shared" si="87"/>
        <v>10.4025</v>
      </c>
      <c r="L94" s="9">
        <f t="shared" si="88"/>
        <v>5.305275</v>
      </c>
      <c r="M94" s="1" t="s">
        <v>83</v>
      </c>
      <c r="O94" s="9">
        <f t="shared" si="102"/>
        <v>11.467182589569465</v>
      </c>
      <c r="P94" s="9">
        <f t="shared" si="89"/>
        <v>0.47038701388643217</v>
      </c>
      <c r="Q94" s="12">
        <f t="shared" si="90"/>
        <v>0.21167415624889449</v>
      </c>
      <c r="R94" s="9">
        <f t="shared" si="91"/>
        <v>2.3873737500000001</v>
      </c>
      <c r="S94" s="13">
        <f t="shared" si="92"/>
        <v>8.8664020976562424E-2</v>
      </c>
      <c r="T94" s="2">
        <f t="shared" si="93"/>
        <v>0.51</v>
      </c>
      <c r="U94" s="14">
        <f t="shared" si="94"/>
        <v>4.5218650698046835E-2</v>
      </c>
      <c r="V94" s="2">
        <v>180.9</v>
      </c>
      <c r="W94" s="2">
        <v>0.06</v>
      </c>
      <c r="X94" s="2">
        <v>6</v>
      </c>
      <c r="Y94" s="2">
        <v>0.14000000000000001</v>
      </c>
      <c r="Z94" s="2"/>
      <c r="AA94" s="2"/>
      <c r="AB94" s="2">
        <v>70</v>
      </c>
      <c r="AC94" s="2">
        <v>0.26</v>
      </c>
      <c r="AD94" s="2">
        <v>22</v>
      </c>
      <c r="AE94" s="2">
        <v>0.02</v>
      </c>
      <c r="AF94" s="2">
        <v>0.3</v>
      </c>
      <c r="AG94" s="2">
        <v>0.01</v>
      </c>
      <c r="AH94" s="2"/>
      <c r="AI94" s="2"/>
      <c r="AJ94" s="1">
        <f t="shared" si="95"/>
        <v>4.397042318546112E-2</v>
      </c>
      <c r="AK94" s="9">
        <f t="shared" si="96"/>
        <v>10.4025</v>
      </c>
      <c r="AL94" s="1">
        <f t="shared" si="97"/>
        <v>0.45</v>
      </c>
      <c r="AM94" s="17">
        <f t="shared" si="98"/>
        <v>123433.33333333333</v>
      </c>
      <c r="AN94" s="1">
        <f t="shared" si="99"/>
        <v>564586939.19085646</v>
      </c>
    </row>
    <row r="95" spans="1:48" x14ac:dyDescent="0.15">
      <c r="C95" s="7">
        <v>6</v>
      </c>
      <c r="D95" s="7">
        <f t="shared" si="100"/>
        <v>13.458367705495199</v>
      </c>
      <c r="E95" s="10">
        <f t="shared" si="101"/>
        <v>6.7213907817920404</v>
      </c>
      <c r="F95" s="7" t="s">
        <v>83</v>
      </c>
      <c r="G95" s="1">
        <v>7</v>
      </c>
      <c r="H95" s="9">
        <f t="shared" si="84"/>
        <v>13.458367705495199</v>
      </c>
      <c r="I95" s="9">
        <f t="shared" si="85"/>
        <v>286.6083677054952</v>
      </c>
      <c r="J95" s="9">
        <f t="shared" si="86"/>
        <v>9.2929469373861859E-2</v>
      </c>
      <c r="K95" s="9">
        <f t="shared" si="87"/>
        <v>10.4025</v>
      </c>
      <c r="L95" s="9">
        <f t="shared" si="88"/>
        <v>5.305275</v>
      </c>
      <c r="M95" s="1" t="s">
        <v>83</v>
      </c>
      <c r="O95" s="9">
        <f t="shared" si="102"/>
        <v>16.302070575683029</v>
      </c>
      <c r="P95" s="9">
        <f t="shared" si="89"/>
        <v>1.5149427682934706</v>
      </c>
      <c r="Q95" s="12">
        <f t="shared" si="90"/>
        <v>0.68172424573206181</v>
      </c>
      <c r="R95" s="9">
        <f t="shared" si="91"/>
        <v>2.3873737500000001</v>
      </c>
      <c r="S95" s="13">
        <f t="shared" si="92"/>
        <v>0.28555405107057985</v>
      </c>
      <c r="T95" s="2">
        <f t="shared" si="93"/>
        <v>0.51</v>
      </c>
      <c r="U95" s="14">
        <f t="shared" si="94"/>
        <v>0.14563256604599573</v>
      </c>
      <c r="V95" s="2">
        <v>180.9</v>
      </c>
      <c r="W95" s="2">
        <v>0.06</v>
      </c>
      <c r="X95" s="2">
        <v>6</v>
      </c>
      <c r="Y95" s="2">
        <v>0.14000000000000001</v>
      </c>
      <c r="Z95" s="2"/>
      <c r="AA95" s="2"/>
      <c r="AB95" s="2">
        <v>70</v>
      </c>
      <c r="AC95" s="2">
        <v>0.26</v>
      </c>
      <c r="AD95" s="2">
        <v>22</v>
      </c>
      <c r="AE95" s="2">
        <v>0.02</v>
      </c>
      <c r="AF95" s="2">
        <v>0.3</v>
      </c>
      <c r="AG95" s="2">
        <v>0.01</v>
      </c>
      <c r="AH95" s="2"/>
      <c r="AI95" s="2"/>
      <c r="AJ95" s="1">
        <f t="shared" si="95"/>
        <v>7.4245218662867707E-2</v>
      </c>
      <c r="AK95" s="9">
        <f t="shared" si="96"/>
        <v>10.4025</v>
      </c>
      <c r="AL95" s="1">
        <f t="shared" si="97"/>
        <v>0.45</v>
      </c>
      <c r="AM95" s="17">
        <f t="shared" si="98"/>
        <v>123433.33333333333</v>
      </c>
      <c r="AN95" s="1">
        <f t="shared" si="99"/>
        <v>953319930.0270673</v>
      </c>
    </row>
    <row r="96" spans="1:48" x14ac:dyDescent="0.15">
      <c r="C96" s="7">
        <v>7</v>
      </c>
      <c r="D96" s="7">
        <f t="shared" si="100"/>
        <v>14.7920799007774</v>
      </c>
      <c r="E96" s="10">
        <f t="shared" si="101"/>
        <v>13.458367705495199</v>
      </c>
      <c r="F96" s="7" t="s">
        <v>83</v>
      </c>
      <c r="G96" s="1">
        <v>8</v>
      </c>
      <c r="H96" s="9">
        <f t="shared" si="84"/>
        <v>14.7920799007774</v>
      </c>
      <c r="I96" s="9">
        <f t="shared" si="85"/>
        <v>287.9420799007774</v>
      </c>
      <c r="J96" s="9">
        <f t="shared" si="86"/>
        <v>0.10876580801645459</v>
      </c>
      <c r="K96" s="9">
        <f t="shared" si="87"/>
        <v>10.4025</v>
      </c>
      <c r="L96" s="9">
        <f t="shared" si="88"/>
        <v>5.305275</v>
      </c>
      <c r="M96" s="1" t="s">
        <v>83</v>
      </c>
      <c r="O96" s="9">
        <f t="shared" si="102"/>
        <v>20.092402807389558</v>
      </c>
      <c r="P96" s="9">
        <f t="shared" si="89"/>
        <v>2.1853664263378061</v>
      </c>
      <c r="Q96" s="12">
        <f t="shared" si="90"/>
        <v>0.98341489185201281</v>
      </c>
      <c r="R96" s="9">
        <f t="shared" si="91"/>
        <v>2.3873737500000001</v>
      </c>
      <c r="S96" s="13">
        <f t="shared" si="92"/>
        <v>0.41192330771502067</v>
      </c>
      <c r="T96" s="2">
        <f t="shared" si="93"/>
        <v>0.51</v>
      </c>
      <c r="U96" s="14">
        <f t="shared" si="94"/>
        <v>0.21008088693466054</v>
      </c>
      <c r="V96" s="2">
        <v>180.9</v>
      </c>
      <c r="W96" s="2">
        <v>0.06</v>
      </c>
      <c r="X96" s="2">
        <v>6</v>
      </c>
      <c r="Y96" s="2">
        <v>0.14000000000000001</v>
      </c>
      <c r="Z96" s="2"/>
      <c r="AA96" s="2"/>
      <c r="AB96" s="2">
        <v>70</v>
      </c>
      <c r="AC96" s="2">
        <v>0.26</v>
      </c>
      <c r="AD96" s="2">
        <v>22</v>
      </c>
      <c r="AE96" s="2">
        <v>0.02</v>
      </c>
      <c r="AF96" s="2">
        <v>0.3</v>
      </c>
      <c r="AG96" s="2">
        <v>0.01</v>
      </c>
      <c r="AH96" s="2"/>
      <c r="AI96" s="2"/>
      <c r="AJ96" s="1">
        <f t="shared" si="95"/>
        <v>9.3676387410800158E-2</v>
      </c>
      <c r="AK96" s="9">
        <f t="shared" si="96"/>
        <v>10.4025</v>
      </c>
      <c r="AL96" s="1">
        <f t="shared" si="97"/>
        <v>0.45</v>
      </c>
      <c r="AM96" s="17">
        <f t="shared" si="98"/>
        <v>123433.33333333333</v>
      </c>
      <c r="AN96" s="1">
        <f t="shared" si="99"/>
        <v>1202819100.0037539</v>
      </c>
    </row>
    <row r="97" spans="1:50" x14ac:dyDescent="0.15">
      <c r="C97" s="7">
        <v>8</v>
      </c>
      <c r="D97" s="7">
        <f t="shared" si="100"/>
        <v>14.146358614341599</v>
      </c>
      <c r="E97" s="10">
        <f t="shared" si="101"/>
        <v>14.7920799007774</v>
      </c>
      <c r="F97" s="7" t="s">
        <v>83</v>
      </c>
      <c r="G97" s="1">
        <v>9</v>
      </c>
      <c r="H97" s="9">
        <f t="shared" si="84"/>
        <v>14.146358614341599</v>
      </c>
      <c r="I97" s="9">
        <f t="shared" si="85"/>
        <v>287.29635861434156</v>
      </c>
      <c r="J97" s="9">
        <f t="shared" si="86"/>
        <v>0.1008057016034735</v>
      </c>
      <c r="K97" s="9">
        <f t="shared" si="87"/>
        <v>10.4025</v>
      </c>
      <c r="L97" s="9">
        <f t="shared" si="88"/>
        <v>5.305275</v>
      </c>
      <c r="M97" s="1" t="s">
        <v>83</v>
      </c>
      <c r="O97" s="9">
        <f t="shared" si="102"/>
        <v>23.212311381051748</v>
      </c>
      <c r="P97" s="9">
        <f t="shared" si="89"/>
        <v>2.3399333346052145</v>
      </c>
      <c r="Q97" s="12">
        <f t="shared" si="90"/>
        <v>1.0529700005723466</v>
      </c>
      <c r="R97" s="9">
        <f t="shared" si="91"/>
        <v>2.3873737500000001</v>
      </c>
      <c r="S97" s="13">
        <f t="shared" si="92"/>
        <v>0.44105787816940961</v>
      </c>
      <c r="T97" s="2">
        <f t="shared" si="93"/>
        <v>0.51</v>
      </c>
      <c r="U97" s="14">
        <f t="shared" si="94"/>
        <v>0.2249395178663989</v>
      </c>
      <c r="V97" s="2">
        <v>180.9</v>
      </c>
      <c r="W97" s="2">
        <v>0.06</v>
      </c>
      <c r="X97" s="2">
        <v>6</v>
      </c>
      <c r="Y97" s="2">
        <v>0.14000000000000001</v>
      </c>
      <c r="Z97" s="2"/>
      <c r="AA97" s="2"/>
      <c r="AB97" s="2">
        <v>70</v>
      </c>
      <c r="AC97" s="2">
        <v>0.26</v>
      </c>
      <c r="AD97" s="2">
        <v>22</v>
      </c>
      <c r="AE97" s="2">
        <v>0.02</v>
      </c>
      <c r="AF97" s="2">
        <v>0.3</v>
      </c>
      <c r="AG97" s="2">
        <v>0.01</v>
      </c>
      <c r="AH97" s="2"/>
      <c r="AI97" s="2"/>
      <c r="AJ97" s="1">
        <f t="shared" si="95"/>
        <v>9.8156264636719281E-2</v>
      </c>
      <c r="AK97" s="9">
        <f t="shared" si="96"/>
        <v>10.4025</v>
      </c>
      <c r="AL97" s="1">
        <f t="shared" si="97"/>
        <v>0.45</v>
      </c>
      <c r="AM97" s="17">
        <f t="shared" si="98"/>
        <v>123433.33333333333</v>
      </c>
      <c r="AN97" s="1">
        <f t="shared" si="99"/>
        <v>1260341406.7658324</v>
      </c>
    </row>
    <row r="98" spans="1:50" x14ac:dyDescent="0.15">
      <c r="C98" s="7">
        <v>9</v>
      </c>
      <c r="D98" s="7">
        <f t="shared" si="100"/>
        <v>8.2444822946929506</v>
      </c>
      <c r="E98" s="10">
        <f t="shared" si="101"/>
        <v>14.146358614341599</v>
      </c>
      <c r="F98" s="7" t="s">
        <v>83</v>
      </c>
      <c r="G98" s="1">
        <v>10</v>
      </c>
      <c r="H98" s="9">
        <f t="shared" si="84"/>
        <v>8.2444822946929506</v>
      </c>
      <c r="I98" s="9">
        <f t="shared" si="85"/>
        <v>281.39448229469292</v>
      </c>
      <c r="J98" s="9">
        <f t="shared" si="86"/>
        <v>4.9519872242159424E-2</v>
      </c>
      <c r="K98" s="9">
        <f t="shared" si="87"/>
        <v>10.4025</v>
      </c>
      <c r="L98" s="9">
        <f t="shared" si="88"/>
        <v>5.305275</v>
      </c>
      <c r="M98" s="1" t="s">
        <v>83</v>
      </c>
      <c r="O98" s="9">
        <f t="shared" si="102"/>
        <v>26.177653046446537</v>
      </c>
      <c r="P98" s="9">
        <f t="shared" si="89"/>
        <v>1.296314034459608</v>
      </c>
      <c r="Q98" s="12">
        <f t="shared" si="90"/>
        <v>0.58334131550682367</v>
      </c>
      <c r="R98" s="9">
        <f t="shared" si="91"/>
        <v>2.3873737500000001</v>
      </c>
      <c r="S98" s="13">
        <f t="shared" si="92"/>
        <v>0.2443443618774914</v>
      </c>
      <c r="T98" s="2">
        <f t="shared" si="93"/>
        <v>0.51</v>
      </c>
      <c r="U98" s="14">
        <f t="shared" si="94"/>
        <v>0.12461562455752061</v>
      </c>
      <c r="V98" s="2">
        <v>180.9</v>
      </c>
      <c r="W98" s="2">
        <v>0.06</v>
      </c>
      <c r="X98" s="2">
        <v>6</v>
      </c>
      <c r="Y98" s="2">
        <v>0.14000000000000001</v>
      </c>
      <c r="Z98" s="2"/>
      <c r="AA98" s="2"/>
      <c r="AB98" s="2">
        <v>70</v>
      </c>
      <c r="AC98" s="2">
        <v>0.26</v>
      </c>
      <c r="AD98" s="2">
        <v>22</v>
      </c>
      <c r="AE98" s="2">
        <v>0.02</v>
      </c>
      <c r="AF98" s="2">
        <v>0.3</v>
      </c>
      <c r="AG98" s="2">
        <v>0.01</v>
      </c>
      <c r="AH98" s="2"/>
      <c r="AI98" s="2"/>
      <c r="AJ98" s="1">
        <f t="shared" si="95"/>
        <v>6.7908610804092467E-2</v>
      </c>
      <c r="AK98" s="9">
        <f t="shared" si="96"/>
        <v>10.4025</v>
      </c>
      <c r="AL98" s="1">
        <f t="shared" si="97"/>
        <v>0.45</v>
      </c>
      <c r="AM98" s="17">
        <f t="shared" si="98"/>
        <v>123433.33333333333</v>
      </c>
      <c r="AN98" s="1">
        <f t="shared" si="99"/>
        <v>871956918.78769481</v>
      </c>
    </row>
    <row r="99" spans="1:50" x14ac:dyDescent="0.15">
      <c r="C99" s="7">
        <v>10</v>
      </c>
      <c r="D99" s="7">
        <f t="shared" si="100"/>
        <v>1.69673052543394</v>
      </c>
      <c r="E99" s="10">
        <f t="shared" si="101"/>
        <v>8.2444822946929506</v>
      </c>
      <c r="F99" s="7" t="s">
        <v>83</v>
      </c>
      <c r="G99" s="1">
        <v>11</v>
      </c>
      <c r="H99" s="9">
        <f t="shared" si="84"/>
        <v>1.69673052543394</v>
      </c>
      <c r="I99" s="9">
        <f t="shared" si="85"/>
        <v>274.84673052543394</v>
      </c>
      <c r="J99" s="9">
        <f t="shared" si="86"/>
        <v>2.1715856213495345E-2</v>
      </c>
      <c r="K99" s="9">
        <f t="shared" si="87"/>
        <v>10.4025</v>
      </c>
      <c r="L99" s="9">
        <f t="shared" si="88"/>
        <v>5.305275</v>
      </c>
      <c r="M99" s="1" t="s">
        <v>85</v>
      </c>
      <c r="N99" s="9">
        <f>(O98-P98)*$C$21/100</f>
        <v>23.637272061387581</v>
      </c>
      <c r="O99" s="9">
        <f t="shared" si="102"/>
        <v>6.5493419505993486</v>
      </c>
      <c r="P99" s="9">
        <f t="shared" si="89"/>
        <v>0.14222456809222858</v>
      </c>
      <c r="Q99" s="12">
        <f t="shared" si="90"/>
        <v>6.4001055641502866E-2</v>
      </c>
      <c r="R99" s="9">
        <f t="shared" si="91"/>
        <v>2.3873737500000001</v>
      </c>
      <c r="S99" s="13">
        <f t="shared" si="92"/>
        <v>2.680814247936791E-2</v>
      </c>
      <c r="T99" s="2">
        <f t="shared" si="93"/>
        <v>0.51</v>
      </c>
      <c r="U99" s="14">
        <f t="shared" si="94"/>
        <v>1.3672152664477634E-2</v>
      </c>
      <c r="V99" s="2">
        <v>180.9</v>
      </c>
      <c r="W99" s="2">
        <v>0.06</v>
      </c>
      <c r="X99" s="2">
        <v>6</v>
      </c>
      <c r="Y99" s="2">
        <v>0.14000000000000001</v>
      </c>
      <c r="Z99" s="2"/>
      <c r="AA99" s="2"/>
      <c r="AB99" s="2">
        <v>70</v>
      </c>
      <c r="AC99" s="2">
        <v>0.26</v>
      </c>
      <c r="AD99" s="2">
        <v>22</v>
      </c>
      <c r="AE99" s="2">
        <v>0.02</v>
      </c>
      <c r="AF99" s="2">
        <v>0.3</v>
      </c>
      <c r="AG99" s="2">
        <v>0.01</v>
      </c>
      <c r="AH99" s="2"/>
      <c r="AI99" s="2"/>
      <c r="AJ99" s="1">
        <f t="shared" si="95"/>
        <v>3.4459154028340003E-2</v>
      </c>
      <c r="AK99" s="9">
        <f t="shared" si="96"/>
        <v>10.4025</v>
      </c>
      <c r="AL99" s="1">
        <f t="shared" si="97"/>
        <v>0.45</v>
      </c>
      <c r="AM99" s="17">
        <f t="shared" si="98"/>
        <v>123433.33333333333</v>
      </c>
      <c r="AN99" s="1">
        <f t="shared" si="99"/>
        <v>442460792.74487489</v>
      </c>
    </row>
    <row r="100" spans="1:50" x14ac:dyDescent="0.15">
      <c r="C100" s="7">
        <v>11</v>
      </c>
      <c r="D100" s="7">
        <f t="shared" si="100"/>
        <v>-3.3238805931262099</v>
      </c>
      <c r="E100" s="10">
        <f t="shared" si="101"/>
        <v>1.69673052543394</v>
      </c>
      <c r="F100" s="7" t="s">
        <v>85</v>
      </c>
      <c r="G100" s="1">
        <v>12</v>
      </c>
      <c r="H100" s="9">
        <f t="shared" si="84"/>
        <v>-3.3238805931262099</v>
      </c>
      <c r="I100" s="9">
        <f t="shared" si="85"/>
        <v>269.82611940687377</v>
      </c>
      <c r="J100" s="9">
        <f t="shared" si="86"/>
        <v>1.1233182942949943E-2</v>
      </c>
      <c r="K100" s="9">
        <f t="shared" si="87"/>
        <v>10.4025</v>
      </c>
      <c r="L100" s="9">
        <f t="shared" si="88"/>
        <v>5.305275</v>
      </c>
      <c r="M100" s="1" t="s">
        <v>83</v>
      </c>
      <c r="O100" s="9">
        <f t="shared" si="102"/>
        <v>11.712392382507121</v>
      </c>
      <c r="P100" s="9">
        <f t="shared" si="89"/>
        <v>0.13156744633231585</v>
      </c>
      <c r="Q100" s="12">
        <f t="shared" si="90"/>
        <v>5.9205350849542135E-2</v>
      </c>
      <c r="R100" s="9">
        <f t="shared" si="91"/>
        <v>2.3873737500000001</v>
      </c>
      <c r="S100" s="13">
        <f t="shared" si="92"/>
        <v>2.4799364091836116E-2</v>
      </c>
      <c r="T100" s="2">
        <f t="shared" si="93"/>
        <v>0.51</v>
      </c>
      <c r="U100" s="14">
        <f t="shared" si="94"/>
        <v>1.264767568683642E-2</v>
      </c>
      <c r="V100" s="2">
        <v>180.9</v>
      </c>
      <c r="W100" s="2">
        <v>0.06</v>
      </c>
      <c r="X100" s="2">
        <v>6</v>
      </c>
      <c r="Y100" s="2">
        <v>0.14000000000000001</v>
      </c>
      <c r="Z100" s="2"/>
      <c r="AA100" s="2"/>
      <c r="AB100" s="2">
        <v>70</v>
      </c>
      <c r="AC100" s="2">
        <v>0.26</v>
      </c>
      <c r="AD100" s="2">
        <v>22</v>
      </c>
      <c r="AE100" s="2">
        <v>0.02</v>
      </c>
      <c r="AF100" s="2">
        <v>0.3</v>
      </c>
      <c r="AG100" s="2">
        <v>0.01</v>
      </c>
      <c r="AH100" s="2"/>
      <c r="AI100" s="2"/>
      <c r="AJ100" s="1">
        <f t="shared" si="95"/>
        <v>3.4150274219581181E-2</v>
      </c>
      <c r="AK100" s="9">
        <f t="shared" si="96"/>
        <v>10.4025</v>
      </c>
      <c r="AL100" s="1">
        <f t="shared" si="97"/>
        <v>0.45</v>
      </c>
      <c r="AM100" s="17">
        <f t="shared" si="98"/>
        <v>123433.33333333333</v>
      </c>
      <c r="AN100" s="1">
        <f t="shared" si="99"/>
        <v>438494728.89624077</v>
      </c>
      <c r="AO100" s="1">
        <f>SUM(AN89:AN100)</f>
        <v>7950627415.6979113</v>
      </c>
    </row>
    <row r="101" spans="1:50" x14ac:dyDescent="0.15">
      <c r="C101" s="7">
        <v>12</v>
      </c>
      <c r="D101" s="7">
        <f t="shared" si="100"/>
        <v>-2.2342088558335398</v>
      </c>
      <c r="E101" s="10">
        <f t="shared" si="101"/>
        <v>-3.3238805931262099</v>
      </c>
      <c r="F101" s="7" t="s">
        <v>83</v>
      </c>
    </row>
    <row r="103" spans="1:50" x14ac:dyDescent="0.15">
      <c r="S103" s="24" t="s">
        <v>25</v>
      </c>
      <c r="T103" s="24"/>
      <c r="U103" s="24"/>
      <c r="V103" s="24" t="s">
        <v>54</v>
      </c>
      <c r="W103" s="24"/>
      <c r="X103" s="24"/>
      <c r="Y103" s="24" t="s">
        <v>55</v>
      </c>
      <c r="Z103" s="24"/>
      <c r="AA103" s="24"/>
      <c r="AB103" s="24" t="s">
        <v>56</v>
      </c>
      <c r="AC103" s="24"/>
      <c r="AD103" s="24"/>
      <c r="AE103" s="24" t="s">
        <v>57</v>
      </c>
      <c r="AF103" s="24"/>
      <c r="AG103" s="24"/>
      <c r="AH103" s="24" t="s">
        <v>58</v>
      </c>
      <c r="AI103" s="24"/>
      <c r="AJ103" s="24"/>
      <c r="AK103" s="25" t="s">
        <v>87</v>
      </c>
      <c r="AL103" s="26"/>
      <c r="AM103" s="27"/>
      <c r="AN103" s="26" t="s">
        <v>86</v>
      </c>
      <c r="AO103" s="26"/>
      <c r="AP103" s="27"/>
      <c r="AQ103" s="24" t="s">
        <v>60</v>
      </c>
      <c r="AR103" s="24"/>
      <c r="AS103" s="24"/>
    </row>
    <row r="104" spans="1:50" x14ac:dyDescent="0.15">
      <c r="A104" s="28" t="s">
        <v>28</v>
      </c>
      <c r="B104" s="28"/>
      <c r="C104" s="7" t="s">
        <v>62</v>
      </c>
      <c r="D104" s="7" t="s">
        <v>63</v>
      </c>
      <c r="E104" s="7" t="s">
        <v>64</v>
      </c>
      <c r="F104" s="7" t="s">
        <v>65</v>
      </c>
      <c r="G104" s="1" t="s">
        <v>62</v>
      </c>
      <c r="H104" s="1" t="s">
        <v>64</v>
      </c>
      <c r="I104" s="1" t="s">
        <v>66</v>
      </c>
      <c r="J104" s="1" t="s">
        <v>67</v>
      </c>
      <c r="K104" s="11" t="s">
        <v>68</v>
      </c>
      <c r="L104" s="11" t="s">
        <v>69</v>
      </c>
      <c r="M104" s="1" t="s">
        <v>70</v>
      </c>
      <c r="N104" s="11" t="s">
        <v>71</v>
      </c>
      <c r="O104" s="1" t="s">
        <v>72</v>
      </c>
      <c r="P104" s="1" t="s">
        <v>73</v>
      </c>
      <c r="Q104" s="11" t="s">
        <v>74</v>
      </c>
      <c r="R104" s="11" t="s">
        <v>75</v>
      </c>
      <c r="S104" s="2" t="s">
        <v>76</v>
      </c>
      <c r="T104" s="2" t="s">
        <v>77</v>
      </c>
      <c r="U104" s="2"/>
      <c r="V104" s="2" t="s">
        <v>76</v>
      </c>
      <c r="W104" s="2" t="s">
        <v>77</v>
      </c>
      <c r="X104" s="2"/>
      <c r="Y104" s="2" t="s">
        <v>76</v>
      </c>
      <c r="Z104" s="2" t="s">
        <v>77</v>
      </c>
      <c r="AA104" s="2"/>
      <c r="AB104" s="2" t="s">
        <v>76</v>
      </c>
      <c r="AC104" s="2" t="s">
        <v>77</v>
      </c>
      <c r="AD104" s="2"/>
      <c r="AE104" s="2" t="s">
        <v>76</v>
      </c>
      <c r="AF104" s="2" t="s">
        <v>77</v>
      </c>
      <c r="AG104" s="2"/>
      <c r="AH104" s="2" t="s">
        <v>76</v>
      </c>
      <c r="AI104" s="2" t="s">
        <v>77</v>
      </c>
      <c r="AJ104" s="2"/>
      <c r="AK104" s="2" t="s">
        <v>76</v>
      </c>
      <c r="AL104" s="2" t="s">
        <v>77</v>
      </c>
      <c r="AM104" s="2"/>
      <c r="AN104" s="2" t="s">
        <v>76</v>
      </c>
      <c r="AO104" s="2" t="s">
        <v>77</v>
      </c>
      <c r="AP104" s="2"/>
      <c r="AQ104" s="15" t="s">
        <v>76</v>
      </c>
      <c r="AR104" s="15" t="s">
        <v>77</v>
      </c>
      <c r="AS104" s="15"/>
      <c r="AT104" s="1" t="s">
        <v>78</v>
      </c>
      <c r="AU104" s="1" t="s">
        <v>16</v>
      </c>
      <c r="AV104" s="1" t="s">
        <v>19</v>
      </c>
      <c r="AW104" s="1" t="s">
        <v>79</v>
      </c>
      <c r="AX104" s="1" t="s">
        <v>80</v>
      </c>
    </row>
    <row r="105" spans="1:50" x14ac:dyDescent="0.15">
      <c r="A105" s="1" t="s">
        <v>81</v>
      </c>
      <c r="B105" s="1">
        <f>F7</f>
        <v>777.46825000000001</v>
      </c>
      <c r="C105" s="7" t="s">
        <v>82</v>
      </c>
      <c r="D105" s="7">
        <f>D89</f>
        <v>-2.3066070033871</v>
      </c>
      <c r="E105" s="7"/>
      <c r="F105" s="7"/>
      <c r="G105" s="1">
        <v>1</v>
      </c>
      <c r="H105" s="9">
        <f t="shared" ref="H105:H116" si="103">E106</f>
        <v>-2.3066070033871</v>
      </c>
      <c r="I105" s="9">
        <f t="shared" ref="I105:I116" si="104">H105+273.15</f>
        <v>270.84339299661286</v>
      </c>
      <c r="J105" s="9">
        <f t="shared" ref="J105:J116" si="105">EXP(($C$15*(I105-$C$13))/($C$16*I105*$C$13))</f>
        <v>1.2863670667796048E-2</v>
      </c>
      <c r="K105" s="9">
        <f t="shared" ref="K105:K116" si="106">$B$105/12</f>
        <v>64.789020833333339</v>
      </c>
      <c r="L105" s="9">
        <f t="shared" ref="L105:L116" si="107">K105*$B$106/100</f>
        <v>0.64789020833333344</v>
      </c>
      <c r="M105" s="1" t="s">
        <v>83</v>
      </c>
      <c r="O105" s="9">
        <f>L105</f>
        <v>0.64789020833333344</v>
      </c>
      <c r="P105" s="9">
        <f t="shared" ref="P105:P116" si="108">O105*J105</f>
        <v>8.3342462688897716E-3</v>
      </c>
      <c r="Q105" s="12">
        <f t="shared" ref="Q105:Q116" si="109">P105*$B$107</f>
        <v>2.5002738806669312E-3</v>
      </c>
      <c r="R105" s="9">
        <f t="shared" ref="R105:R116" si="110">L105*$B$107</f>
        <v>0.19436706250000002</v>
      </c>
      <c r="S105" s="13">
        <f t="shared" ref="S105:S116" si="111">Q105/R105</f>
        <v>1.2863670667796047E-2</v>
      </c>
      <c r="T105" s="2">
        <f t="shared" ref="T105:T116" si="112">$B$106/100</f>
        <v>0.01</v>
      </c>
      <c r="U105" s="14">
        <f t="shared" ref="U105:U116" si="113">S105*T105</f>
        <v>1.2863670667796046E-4</v>
      </c>
      <c r="V105" s="13"/>
      <c r="W105" s="2"/>
      <c r="X105" s="2"/>
      <c r="Y105" s="2"/>
      <c r="Z105" s="2"/>
      <c r="AA105" s="2"/>
      <c r="AB105" s="2"/>
      <c r="AC105" s="2"/>
      <c r="AD105" s="2"/>
      <c r="AE105" s="13">
        <v>1E-3</v>
      </c>
      <c r="AF105" s="2">
        <v>0.49</v>
      </c>
      <c r="AG105" s="14">
        <f t="shared" ref="AG105:AG116" si="114">AF105*AE105</f>
        <v>4.8999999999999998E-4</v>
      </c>
      <c r="AH105" s="18"/>
      <c r="AI105" s="2"/>
      <c r="AJ105" s="14"/>
      <c r="AK105" s="13"/>
      <c r="AL105" s="2"/>
      <c r="AM105" s="2"/>
      <c r="AN105" s="13"/>
      <c r="AO105" s="2"/>
      <c r="AP105" s="14"/>
      <c r="AQ105" s="2">
        <v>0.01</v>
      </c>
      <c r="AR105" s="2">
        <v>0.5</v>
      </c>
      <c r="AS105" s="2">
        <f t="shared" ref="AS105:AS116" si="115">AR105*AQ105</f>
        <v>5.0000000000000001E-3</v>
      </c>
      <c r="AT105" s="1">
        <f t="shared" ref="AT105:AT116" si="116">(AS105+AM105+AD105+AA105+U105+X105+AG105+AJ105+AP105)</f>
        <v>5.6186367066779607E-3</v>
      </c>
      <c r="AU105" s="9">
        <f t="shared" ref="AU105:AU116" si="117">$B$105/12</f>
        <v>64.789020833333339</v>
      </c>
      <c r="AV105" s="1">
        <f t="shared" ref="AV105:AV116" si="118">$B$107</f>
        <v>0.3</v>
      </c>
      <c r="AW105" s="1">
        <f t="shared" ref="AW105:AW116" si="119">$E$7/12</f>
        <v>0</v>
      </c>
      <c r="AX105" s="1">
        <f t="shared" ref="AX105:AX116" si="120">AW105*10000*AV105*0.67*AU105*AT105</f>
        <v>0</v>
      </c>
    </row>
    <row r="106" spans="1:50" x14ac:dyDescent="0.15">
      <c r="A106" s="1" t="s">
        <v>84</v>
      </c>
      <c r="B106" s="1">
        <f>H7</f>
        <v>1</v>
      </c>
      <c r="C106" s="7">
        <v>1</v>
      </c>
      <c r="D106" s="7">
        <f t="shared" ref="D106:D117" si="121">D90</f>
        <v>-8.1430076007480192</v>
      </c>
      <c r="E106" s="10">
        <f t="shared" ref="E106:E117" si="122">D105</f>
        <v>-2.3066070033871</v>
      </c>
      <c r="F106" s="7" t="s">
        <v>83</v>
      </c>
      <c r="G106" s="1">
        <v>2</v>
      </c>
      <c r="H106" s="9">
        <f t="shared" si="103"/>
        <v>-8.1430076007480192</v>
      </c>
      <c r="I106" s="9">
        <f t="shared" si="104"/>
        <v>265.00699239925194</v>
      </c>
      <c r="J106" s="9">
        <f t="shared" si="105"/>
        <v>5.8279319007653345E-3</v>
      </c>
      <c r="K106" s="9">
        <f t="shared" si="106"/>
        <v>64.789020833333339</v>
      </c>
      <c r="L106" s="9">
        <f t="shared" si="107"/>
        <v>0.64789020833333344</v>
      </c>
      <c r="M106" s="1" t="s">
        <v>83</v>
      </c>
      <c r="O106" s="9">
        <f t="shared" ref="O106:O116" si="123">L106+O105-P105-N106</f>
        <v>1.2874461703977771</v>
      </c>
      <c r="P106" s="9">
        <f t="shared" si="108"/>
        <v>7.5031486069793681E-3</v>
      </c>
      <c r="Q106" s="12">
        <f t="shared" si="109"/>
        <v>2.2509445820938102E-3</v>
      </c>
      <c r="R106" s="9">
        <f t="shared" si="110"/>
        <v>0.19436706250000002</v>
      </c>
      <c r="S106" s="13">
        <f t="shared" si="111"/>
        <v>1.1580895204884881E-2</v>
      </c>
      <c r="T106" s="2">
        <f t="shared" si="112"/>
        <v>0.01</v>
      </c>
      <c r="U106" s="14">
        <f t="shared" si="113"/>
        <v>1.1580895204884881E-4</v>
      </c>
      <c r="V106" s="13"/>
      <c r="W106" s="2"/>
      <c r="X106" s="2"/>
      <c r="Y106" s="2"/>
      <c r="Z106" s="2"/>
      <c r="AA106" s="2"/>
      <c r="AB106" s="2"/>
      <c r="AC106" s="2"/>
      <c r="AD106" s="2"/>
      <c r="AE106" s="13">
        <v>1E-3</v>
      </c>
      <c r="AF106" s="2">
        <v>0.49</v>
      </c>
      <c r="AG106" s="14">
        <f t="shared" si="114"/>
        <v>4.8999999999999998E-4</v>
      </c>
      <c r="AH106" s="18"/>
      <c r="AI106" s="2"/>
      <c r="AJ106" s="14"/>
      <c r="AK106" s="13"/>
      <c r="AL106" s="2"/>
      <c r="AM106" s="2"/>
      <c r="AN106" s="13"/>
      <c r="AO106" s="2"/>
      <c r="AP106" s="14"/>
      <c r="AQ106" s="2">
        <v>0.01</v>
      </c>
      <c r="AR106" s="2">
        <v>0.5</v>
      </c>
      <c r="AS106" s="2">
        <f t="shared" si="115"/>
        <v>5.0000000000000001E-3</v>
      </c>
      <c r="AT106" s="1">
        <f t="shared" si="116"/>
        <v>5.6058089520488489E-3</v>
      </c>
      <c r="AU106" s="9">
        <f t="shared" si="117"/>
        <v>64.789020833333339</v>
      </c>
      <c r="AV106" s="1">
        <f t="shared" si="118"/>
        <v>0.3</v>
      </c>
      <c r="AW106" s="1">
        <f t="shared" si="119"/>
        <v>0</v>
      </c>
      <c r="AX106" s="1">
        <f t="shared" si="120"/>
        <v>0</v>
      </c>
    </row>
    <row r="107" spans="1:50" x14ac:dyDescent="0.15">
      <c r="A107" s="1" t="s">
        <v>19</v>
      </c>
      <c r="B107" s="1">
        <f>G7</f>
        <v>0.3</v>
      </c>
      <c r="C107" s="7">
        <v>2</v>
      </c>
      <c r="D107" s="7">
        <f t="shared" si="121"/>
        <v>-4.14783256587154</v>
      </c>
      <c r="E107" s="10">
        <f t="shared" si="122"/>
        <v>-8.1430076007480192</v>
      </c>
      <c r="F107" s="7" t="s">
        <v>83</v>
      </c>
      <c r="G107" s="1">
        <v>3</v>
      </c>
      <c r="H107" s="9">
        <f t="shared" si="103"/>
        <v>-4.14783256587154</v>
      </c>
      <c r="I107" s="9">
        <f t="shared" si="104"/>
        <v>269.00216743412841</v>
      </c>
      <c r="J107" s="9">
        <f t="shared" si="105"/>
        <v>1.0057742536642775E-2</v>
      </c>
      <c r="K107" s="9">
        <f t="shared" si="106"/>
        <v>64.789020833333339</v>
      </c>
      <c r="L107" s="9">
        <f t="shared" si="107"/>
        <v>0.64789020833333344</v>
      </c>
      <c r="M107" s="1" t="s">
        <v>83</v>
      </c>
      <c r="O107" s="9">
        <f t="shared" si="123"/>
        <v>1.927833230124131</v>
      </c>
      <c r="P107" s="9">
        <f t="shared" si="108"/>
        <v>1.9389650282172911E-2</v>
      </c>
      <c r="Q107" s="12">
        <f t="shared" si="109"/>
        <v>5.8168950846518731E-3</v>
      </c>
      <c r="R107" s="9">
        <f t="shared" si="110"/>
        <v>0.19436706250000002</v>
      </c>
      <c r="S107" s="13">
        <f t="shared" si="111"/>
        <v>2.9927370459960891E-2</v>
      </c>
      <c r="T107" s="2">
        <f t="shared" si="112"/>
        <v>0.01</v>
      </c>
      <c r="U107" s="14">
        <f t="shared" si="113"/>
        <v>2.9927370459960893E-4</v>
      </c>
      <c r="V107" s="13"/>
      <c r="W107" s="2"/>
      <c r="X107" s="2"/>
      <c r="Y107" s="2"/>
      <c r="Z107" s="2"/>
      <c r="AA107" s="2"/>
      <c r="AB107" s="2"/>
      <c r="AC107" s="2"/>
      <c r="AD107" s="2"/>
      <c r="AE107" s="13">
        <v>1E-3</v>
      </c>
      <c r="AF107" s="2">
        <v>0.49</v>
      </c>
      <c r="AG107" s="14">
        <f t="shared" si="114"/>
        <v>4.8999999999999998E-4</v>
      </c>
      <c r="AH107" s="18"/>
      <c r="AI107" s="2"/>
      <c r="AJ107" s="14"/>
      <c r="AK107" s="13"/>
      <c r="AL107" s="2"/>
      <c r="AM107" s="2"/>
      <c r="AN107" s="13"/>
      <c r="AO107" s="2"/>
      <c r="AP107" s="14"/>
      <c r="AQ107" s="2">
        <v>0.01</v>
      </c>
      <c r="AR107" s="2">
        <v>0.5</v>
      </c>
      <c r="AS107" s="2">
        <f t="shared" si="115"/>
        <v>5.0000000000000001E-3</v>
      </c>
      <c r="AT107" s="1">
        <f t="shared" si="116"/>
        <v>5.7892737045996089E-3</v>
      </c>
      <c r="AU107" s="9">
        <f t="shared" si="117"/>
        <v>64.789020833333339</v>
      </c>
      <c r="AV107" s="1">
        <f t="shared" si="118"/>
        <v>0.3</v>
      </c>
      <c r="AW107" s="1">
        <f t="shared" si="119"/>
        <v>0</v>
      </c>
      <c r="AX107" s="1">
        <f t="shared" si="120"/>
        <v>0</v>
      </c>
    </row>
    <row r="108" spans="1:50" x14ac:dyDescent="0.15">
      <c r="C108" s="7">
        <v>3</v>
      </c>
      <c r="D108" s="7">
        <f t="shared" si="121"/>
        <v>-2.6517877051429899</v>
      </c>
      <c r="E108" s="10">
        <f t="shared" si="122"/>
        <v>-4.14783256587154</v>
      </c>
      <c r="F108" s="7" t="s">
        <v>83</v>
      </c>
      <c r="G108" s="1">
        <v>4</v>
      </c>
      <c r="H108" s="9">
        <f t="shared" si="103"/>
        <v>-2.6517877051429899</v>
      </c>
      <c r="I108" s="9">
        <f t="shared" si="104"/>
        <v>270.49821229485701</v>
      </c>
      <c r="J108" s="9">
        <f t="shared" si="105"/>
        <v>1.2286876432727648E-2</v>
      </c>
      <c r="K108" s="9">
        <f t="shared" si="106"/>
        <v>64.789020833333339</v>
      </c>
      <c r="L108" s="9">
        <f t="shared" si="107"/>
        <v>0.64789020833333344</v>
      </c>
      <c r="M108" s="1" t="s">
        <v>83</v>
      </c>
      <c r="O108" s="9">
        <f t="shared" si="123"/>
        <v>2.5563337881752917</v>
      </c>
      <c r="P108" s="9">
        <f t="shared" si="108"/>
        <v>3.140935737611638E-2</v>
      </c>
      <c r="Q108" s="12">
        <f t="shared" si="109"/>
        <v>9.4228072128349129E-3</v>
      </c>
      <c r="R108" s="9">
        <f t="shared" si="110"/>
        <v>0.19436706250000002</v>
      </c>
      <c r="S108" s="13">
        <f t="shared" si="111"/>
        <v>4.8479444467783281E-2</v>
      </c>
      <c r="T108" s="2">
        <f t="shared" si="112"/>
        <v>0.01</v>
      </c>
      <c r="U108" s="14">
        <f t="shared" si="113"/>
        <v>4.8479444467783284E-4</v>
      </c>
      <c r="V108" s="13"/>
      <c r="W108" s="2"/>
      <c r="X108" s="2"/>
      <c r="Y108" s="2"/>
      <c r="Z108" s="2"/>
      <c r="AA108" s="2"/>
      <c r="AB108" s="2"/>
      <c r="AC108" s="2"/>
      <c r="AD108" s="2"/>
      <c r="AE108" s="13">
        <v>1E-3</v>
      </c>
      <c r="AF108" s="2">
        <v>0.49</v>
      </c>
      <c r="AG108" s="14">
        <f t="shared" si="114"/>
        <v>4.8999999999999998E-4</v>
      </c>
      <c r="AH108" s="18"/>
      <c r="AI108" s="2"/>
      <c r="AJ108" s="14"/>
      <c r="AK108" s="13"/>
      <c r="AL108" s="2"/>
      <c r="AM108" s="2"/>
      <c r="AN108" s="13"/>
      <c r="AO108" s="2"/>
      <c r="AP108" s="14"/>
      <c r="AQ108" s="2">
        <v>0.01</v>
      </c>
      <c r="AR108" s="2">
        <v>0.5</v>
      </c>
      <c r="AS108" s="2">
        <f t="shared" si="115"/>
        <v>5.0000000000000001E-3</v>
      </c>
      <c r="AT108" s="1">
        <f t="shared" si="116"/>
        <v>5.974794444677833E-3</v>
      </c>
      <c r="AU108" s="9">
        <f t="shared" si="117"/>
        <v>64.789020833333339</v>
      </c>
      <c r="AV108" s="1">
        <f t="shared" si="118"/>
        <v>0.3</v>
      </c>
      <c r="AW108" s="1">
        <f t="shared" si="119"/>
        <v>0</v>
      </c>
      <c r="AX108" s="1">
        <f t="shared" si="120"/>
        <v>0</v>
      </c>
    </row>
    <row r="109" spans="1:50" x14ac:dyDescent="0.15">
      <c r="C109" s="7">
        <v>4</v>
      </c>
      <c r="D109" s="7">
        <f t="shared" si="121"/>
        <v>3.6671405216225201</v>
      </c>
      <c r="E109" s="10">
        <f t="shared" si="122"/>
        <v>-2.6517877051429899</v>
      </c>
      <c r="F109" s="7" t="s">
        <v>83</v>
      </c>
      <c r="G109" s="1">
        <v>5</v>
      </c>
      <c r="H109" s="9">
        <f t="shared" si="103"/>
        <v>3.6671405216225201</v>
      </c>
      <c r="I109" s="9">
        <f t="shared" si="104"/>
        <v>276.81714052162249</v>
      </c>
      <c r="J109" s="9">
        <f t="shared" si="105"/>
        <v>2.7944209955228599E-2</v>
      </c>
      <c r="K109" s="9">
        <f t="shared" si="106"/>
        <v>64.789020833333339</v>
      </c>
      <c r="L109" s="9">
        <f t="shared" si="107"/>
        <v>0.64789020833333344</v>
      </c>
      <c r="M109" s="1" t="s">
        <v>85</v>
      </c>
      <c r="N109" s="9">
        <f>(O108-P108)*$C$21/100</f>
        <v>2.3986782092592165</v>
      </c>
      <c r="O109" s="9">
        <f t="shared" si="123"/>
        <v>0.77413642987329245</v>
      </c>
      <c r="P109" s="9">
        <f t="shared" si="108"/>
        <v>2.1632630930370385E-2</v>
      </c>
      <c r="Q109" s="12">
        <f t="shared" si="109"/>
        <v>6.4897892791111154E-3</v>
      </c>
      <c r="R109" s="9">
        <f t="shared" si="110"/>
        <v>0.19436706250000002</v>
      </c>
      <c r="S109" s="13">
        <f t="shared" si="111"/>
        <v>3.3389346917310721E-2</v>
      </c>
      <c r="T109" s="2">
        <f t="shared" si="112"/>
        <v>0.01</v>
      </c>
      <c r="U109" s="14">
        <f t="shared" si="113"/>
        <v>3.3389346917310719E-4</v>
      </c>
      <c r="V109" s="13"/>
      <c r="W109" s="2"/>
      <c r="X109" s="2"/>
      <c r="Y109" s="2"/>
      <c r="Z109" s="2"/>
      <c r="AA109" s="2"/>
      <c r="AB109" s="2"/>
      <c r="AC109" s="2"/>
      <c r="AD109" s="2"/>
      <c r="AE109" s="13">
        <v>1E-3</v>
      </c>
      <c r="AF109" s="2">
        <v>0.49</v>
      </c>
      <c r="AG109" s="14">
        <f t="shared" si="114"/>
        <v>4.8999999999999998E-4</v>
      </c>
      <c r="AH109" s="18"/>
      <c r="AI109" s="2"/>
      <c r="AJ109" s="14"/>
      <c r="AK109" s="13"/>
      <c r="AL109" s="2"/>
      <c r="AM109" s="2"/>
      <c r="AN109" s="13"/>
      <c r="AO109" s="2"/>
      <c r="AP109" s="14"/>
      <c r="AQ109" s="2">
        <v>0.01</v>
      </c>
      <c r="AR109" s="2">
        <v>0.5</v>
      </c>
      <c r="AS109" s="2">
        <f t="shared" si="115"/>
        <v>5.0000000000000001E-3</v>
      </c>
      <c r="AT109" s="1">
        <f t="shared" si="116"/>
        <v>5.8238934691731076E-3</v>
      </c>
      <c r="AU109" s="9">
        <f t="shared" si="117"/>
        <v>64.789020833333339</v>
      </c>
      <c r="AV109" s="1">
        <f t="shared" si="118"/>
        <v>0.3</v>
      </c>
      <c r="AW109" s="1">
        <f t="shared" si="119"/>
        <v>0</v>
      </c>
      <c r="AX109" s="1">
        <f t="shared" si="120"/>
        <v>0</v>
      </c>
    </row>
    <row r="110" spans="1:50" x14ac:dyDescent="0.15">
      <c r="C110" s="7">
        <v>5</v>
      </c>
      <c r="D110" s="7">
        <f t="shared" si="121"/>
        <v>6.7213907817920404</v>
      </c>
      <c r="E110" s="10">
        <f t="shared" si="122"/>
        <v>3.6671405216225201</v>
      </c>
      <c r="F110" s="7" t="s">
        <v>85</v>
      </c>
      <c r="G110" s="1">
        <v>6</v>
      </c>
      <c r="H110" s="9">
        <f t="shared" si="103"/>
        <v>6.7213907817920404</v>
      </c>
      <c r="I110" s="9">
        <f t="shared" si="104"/>
        <v>279.871390781792</v>
      </c>
      <c r="J110" s="9">
        <f t="shared" si="105"/>
        <v>4.1020277667357948E-2</v>
      </c>
      <c r="K110" s="9">
        <f t="shared" si="106"/>
        <v>64.789020833333339</v>
      </c>
      <c r="L110" s="9">
        <f t="shared" si="107"/>
        <v>0.64789020833333344</v>
      </c>
      <c r="M110" s="1" t="s">
        <v>83</v>
      </c>
      <c r="O110" s="9">
        <f t="shared" si="123"/>
        <v>1.4003940072762555</v>
      </c>
      <c r="P110" s="9">
        <f t="shared" si="108"/>
        <v>5.7444551022176084E-2</v>
      </c>
      <c r="Q110" s="12">
        <f t="shared" si="109"/>
        <v>1.7233365306652825E-2</v>
      </c>
      <c r="R110" s="9">
        <f t="shared" si="110"/>
        <v>0.19436706250000002</v>
      </c>
      <c r="S110" s="13">
        <f t="shared" si="111"/>
        <v>8.8664020976562438E-2</v>
      </c>
      <c r="T110" s="2">
        <f t="shared" si="112"/>
        <v>0.01</v>
      </c>
      <c r="U110" s="14">
        <f t="shared" si="113"/>
        <v>8.8664020976562442E-4</v>
      </c>
      <c r="V110" s="13"/>
      <c r="W110" s="2"/>
      <c r="X110" s="2"/>
      <c r="Y110" s="2"/>
      <c r="Z110" s="2"/>
      <c r="AA110" s="2"/>
      <c r="AB110" s="2"/>
      <c r="AC110" s="2"/>
      <c r="AD110" s="2"/>
      <c r="AE110" s="13">
        <v>1E-3</v>
      </c>
      <c r="AF110" s="2">
        <v>0.49</v>
      </c>
      <c r="AG110" s="14">
        <f t="shared" si="114"/>
        <v>4.8999999999999998E-4</v>
      </c>
      <c r="AH110" s="18"/>
      <c r="AI110" s="2"/>
      <c r="AJ110" s="14"/>
      <c r="AK110" s="13"/>
      <c r="AL110" s="2"/>
      <c r="AM110" s="2"/>
      <c r="AN110" s="13"/>
      <c r="AO110" s="2"/>
      <c r="AP110" s="14"/>
      <c r="AQ110" s="2">
        <v>0.01</v>
      </c>
      <c r="AR110" s="2">
        <v>0.5</v>
      </c>
      <c r="AS110" s="2">
        <f t="shared" si="115"/>
        <v>5.0000000000000001E-3</v>
      </c>
      <c r="AT110" s="1">
        <f t="shared" si="116"/>
        <v>6.3766402097656244E-3</v>
      </c>
      <c r="AU110" s="9">
        <f t="shared" si="117"/>
        <v>64.789020833333339</v>
      </c>
      <c r="AV110" s="1">
        <f t="shared" si="118"/>
        <v>0.3</v>
      </c>
      <c r="AW110" s="1">
        <f t="shared" si="119"/>
        <v>0</v>
      </c>
      <c r="AX110" s="1">
        <f t="shared" si="120"/>
        <v>0</v>
      </c>
    </row>
    <row r="111" spans="1:50" x14ac:dyDescent="0.15">
      <c r="C111" s="7">
        <v>6</v>
      </c>
      <c r="D111" s="7">
        <f t="shared" si="121"/>
        <v>13.458367705495199</v>
      </c>
      <c r="E111" s="10">
        <f t="shared" si="122"/>
        <v>6.7213907817920404</v>
      </c>
      <c r="F111" s="7" t="s">
        <v>83</v>
      </c>
      <c r="G111" s="1">
        <v>7</v>
      </c>
      <c r="H111" s="9">
        <f t="shared" si="103"/>
        <v>13.458367705495199</v>
      </c>
      <c r="I111" s="9">
        <f t="shared" si="104"/>
        <v>286.6083677054952</v>
      </c>
      <c r="J111" s="9">
        <f t="shared" si="105"/>
        <v>9.2929469373861859E-2</v>
      </c>
      <c r="K111" s="9">
        <f t="shared" si="106"/>
        <v>64.789020833333339</v>
      </c>
      <c r="L111" s="9">
        <f t="shared" si="107"/>
        <v>0.64789020833333344</v>
      </c>
      <c r="M111" s="1" t="s">
        <v>83</v>
      </c>
      <c r="O111" s="9">
        <f t="shared" si="123"/>
        <v>1.9908396645874129</v>
      </c>
      <c r="P111" s="9">
        <f t="shared" si="108"/>
        <v>0.18500767363854539</v>
      </c>
      <c r="Q111" s="12">
        <f t="shared" si="109"/>
        <v>5.5502302091563614E-2</v>
      </c>
      <c r="R111" s="9">
        <f t="shared" si="110"/>
        <v>0.19436706250000002</v>
      </c>
      <c r="S111" s="13">
        <f t="shared" si="111"/>
        <v>0.28555405107057996</v>
      </c>
      <c r="T111" s="2">
        <f t="shared" si="112"/>
        <v>0.01</v>
      </c>
      <c r="U111" s="14">
        <f t="shared" si="113"/>
        <v>2.8555405107057999E-3</v>
      </c>
      <c r="V111" s="13"/>
      <c r="W111" s="2"/>
      <c r="X111" s="2"/>
      <c r="Y111" s="2"/>
      <c r="Z111" s="2"/>
      <c r="AA111" s="2"/>
      <c r="AB111" s="2"/>
      <c r="AC111" s="2"/>
      <c r="AD111" s="2"/>
      <c r="AE111" s="13">
        <v>1E-3</v>
      </c>
      <c r="AF111" s="2">
        <v>0.49</v>
      </c>
      <c r="AG111" s="14">
        <f t="shared" si="114"/>
        <v>4.8999999999999998E-4</v>
      </c>
      <c r="AH111" s="18"/>
      <c r="AI111" s="2"/>
      <c r="AJ111" s="14"/>
      <c r="AK111" s="13"/>
      <c r="AL111" s="2"/>
      <c r="AM111" s="2"/>
      <c r="AN111" s="13"/>
      <c r="AO111" s="2"/>
      <c r="AP111" s="14"/>
      <c r="AQ111" s="2">
        <v>0.01</v>
      </c>
      <c r="AR111" s="2">
        <v>0.5</v>
      </c>
      <c r="AS111" s="2">
        <f t="shared" si="115"/>
        <v>5.0000000000000001E-3</v>
      </c>
      <c r="AT111" s="1">
        <f t="shared" si="116"/>
        <v>8.3455405107057991E-3</v>
      </c>
      <c r="AU111" s="9">
        <f t="shared" si="117"/>
        <v>64.789020833333339</v>
      </c>
      <c r="AV111" s="1">
        <f t="shared" si="118"/>
        <v>0.3</v>
      </c>
      <c r="AW111" s="1">
        <f t="shared" si="119"/>
        <v>0</v>
      </c>
      <c r="AX111" s="1">
        <f t="shared" si="120"/>
        <v>0</v>
      </c>
    </row>
    <row r="112" spans="1:50" x14ac:dyDescent="0.15">
      <c r="C112" s="7">
        <v>7</v>
      </c>
      <c r="D112" s="7">
        <f t="shared" si="121"/>
        <v>14.7920799007774</v>
      </c>
      <c r="E112" s="10">
        <f t="shared" si="122"/>
        <v>13.458367705495199</v>
      </c>
      <c r="F112" s="7" t="s">
        <v>83</v>
      </c>
      <c r="G112" s="1">
        <v>8</v>
      </c>
      <c r="H112" s="9">
        <f t="shared" si="103"/>
        <v>14.7920799007774</v>
      </c>
      <c r="I112" s="9">
        <f t="shared" si="104"/>
        <v>287.9420799007774</v>
      </c>
      <c r="J112" s="9">
        <f t="shared" si="105"/>
        <v>0.10876580801645459</v>
      </c>
      <c r="K112" s="9">
        <f t="shared" si="106"/>
        <v>64.789020833333339</v>
      </c>
      <c r="L112" s="9">
        <f t="shared" si="107"/>
        <v>0.64789020833333344</v>
      </c>
      <c r="M112" s="1" t="s">
        <v>83</v>
      </c>
      <c r="O112" s="9">
        <f t="shared" si="123"/>
        <v>2.4537221992822009</v>
      </c>
      <c r="P112" s="9">
        <f t="shared" si="108"/>
        <v>0.26688107765284058</v>
      </c>
      <c r="Q112" s="12">
        <f t="shared" si="109"/>
        <v>8.0064323295852169E-2</v>
      </c>
      <c r="R112" s="9">
        <f t="shared" si="110"/>
        <v>0.19436706250000002</v>
      </c>
      <c r="S112" s="13">
        <f t="shared" si="111"/>
        <v>0.41192330771502073</v>
      </c>
      <c r="T112" s="2">
        <f t="shared" si="112"/>
        <v>0.01</v>
      </c>
      <c r="U112" s="14">
        <f t="shared" si="113"/>
        <v>4.1192330771502072E-3</v>
      </c>
      <c r="V112" s="13"/>
      <c r="W112" s="2"/>
      <c r="X112" s="2"/>
      <c r="Y112" s="2"/>
      <c r="Z112" s="2"/>
      <c r="AA112" s="2"/>
      <c r="AB112" s="2"/>
      <c r="AC112" s="2"/>
      <c r="AD112" s="2"/>
      <c r="AE112" s="13">
        <v>1E-3</v>
      </c>
      <c r="AF112" s="2">
        <v>0.49</v>
      </c>
      <c r="AG112" s="14">
        <f t="shared" si="114"/>
        <v>4.8999999999999998E-4</v>
      </c>
      <c r="AH112" s="18"/>
      <c r="AI112" s="2"/>
      <c r="AJ112" s="14"/>
      <c r="AK112" s="13"/>
      <c r="AL112" s="2"/>
      <c r="AM112" s="2"/>
      <c r="AN112" s="13"/>
      <c r="AO112" s="2"/>
      <c r="AP112" s="14"/>
      <c r="AQ112" s="2">
        <v>0.01</v>
      </c>
      <c r="AR112" s="2">
        <v>0.5</v>
      </c>
      <c r="AS112" s="2">
        <f t="shared" si="115"/>
        <v>5.0000000000000001E-3</v>
      </c>
      <c r="AT112" s="1">
        <f t="shared" si="116"/>
        <v>9.6092330771502081E-3</v>
      </c>
      <c r="AU112" s="9">
        <f t="shared" si="117"/>
        <v>64.789020833333339</v>
      </c>
      <c r="AV112" s="1">
        <f t="shared" si="118"/>
        <v>0.3</v>
      </c>
      <c r="AW112" s="1">
        <f t="shared" si="119"/>
        <v>0</v>
      </c>
      <c r="AX112" s="1">
        <f t="shared" si="120"/>
        <v>0</v>
      </c>
    </row>
    <row r="113" spans="1:53" x14ac:dyDescent="0.15">
      <c r="C113" s="7">
        <v>8</v>
      </c>
      <c r="D113" s="7">
        <f t="shared" si="121"/>
        <v>14.146358614341599</v>
      </c>
      <c r="E113" s="10">
        <f t="shared" si="122"/>
        <v>14.7920799007774</v>
      </c>
      <c r="F113" s="7" t="s">
        <v>83</v>
      </c>
      <c r="G113" s="1">
        <v>9</v>
      </c>
      <c r="H113" s="9">
        <f t="shared" si="103"/>
        <v>14.146358614341599</v>
      </c>
      <c r="I113" s="9">
        <f t="shared" si="104"/>
        <v>287.29635861434156</v>
      </c>
      <c r="J113" s="9">
        <f t="shared" si="105"/>
        <v>0.1008057016034735</v>
      </c>
      <c r="K113" s="9">
        <f t="shared" si="106"/>
        <v>64.789020833333339</v>
      </c>
      <c r="L113" s="9">
        <f t="shared" si="107"/>
        <v>0.64789020833333344</v>
      </c>
      <c r="M113" s="1" t="s">
        <v>83</v>
      </c>
      <c r="O113" s="9">
        <f t="shared" si="123"/>
        <v>2.8347313299626937</v>
      </c>
      <c r="P113" s="9">
        <f t="shared" si="108"/>
        <v>0.28575708057423688</v>
      </c>
      <c r="Q113" s="12">
        <f t="shared" si="109"/>
        <v>8.572712417227106E-2</v>
      </c>
      <c r="R113" s="9">
        <f t="shared" si="110"/>
        <v>0.19436706250000002</v>
      </c>
      <c r="S113" s="13">
        <f t="shared" si="111"/>
        <v>0.44105787816940978</v>
      </c>
      <c r="T113" s="2">
        <f t="shared" si="112"/>
        <v>0.01</v>
      </c>
      <c r="U113" s="14">
        <f t="shared" si="113"/>
        <v>4.4105787816940975E-3</v>
      </c>
      <c r="V113" s="13"/>
      <c r="W113" s="2"/>
      <c r="X113" s="2"/>
      <c r="Y113" s="2"/>
      <c r="Z113" s="2"/>
      <c r="AA113" s="2"/>
      <c r="AB113" s="2"/>
      <c r="AC113" s="2"/>
      <c r="AD113" s="2"/>
      <c r="AE113" s="13">
        <v>1E-3</v>
      </c>
      <c r="AF113" s="2">
        <v>0.49</v>
      </c>
      <c r="AG113" s="14">
        <f t="shared" si="114"/>
        <v>4.8999999999999998E-4</v>
      </c>
      <c r="AH113" s="18"/>
      <c r="AI113" s="2"/>
      <c r="AJ113" s="14"/>
      <c r="AK113" s="13"/>
      <c r="AL113" s="2"/>
      <c r="AM113" s="2"/>
      <c r="AN113" s="13"/>
      <c r="AO113" s="2"/>
      <c r="AP113" s="14"/>
      <c r="AQ113" s="2">
        <v>0.01</v>
      </c>
      <c r="AR113" s="2">
        <v>0.5</v>
      </c>
      <c r="AS113" s="2">
        <f t="shared" si="115"/>
        <v>5.0000000000000001E-3</v>
      </c>
      <c r="AT113" s="1">
        <f t="shared" si="116"/>
        <v>9.9005787816940985E-3</v>
      </c>
      <c r="AU113" s="9">
        <f t="shared" si="117"/>
        <v>64.789020833333339</v>
      </c>
      <c r="AV113" s="1">
        <f t="shared" si="118"/>
        <v>0.3</v>
      </c>
      <c r="AW113" s="1">
        <f t="shared" si="119"/>
        <v>0</v>
      </c>
      <c r="AX113" s="1">
        <f t="shared" si="120"/>
        <v>0</v>
      </c>
    </row>
    <row r="114" spans="1:53" x14ac:dyDescent="0.15">
      <c r="C114" s="7">
        <v>9</v>
      </c>
      <c r="D114" s="7">
        <f t="shared" si="121"/>
        <v>8.2444822946929506</v>
      </c>
      <c r="E114" s="10">
        <f t="shared" si="122"/>
        <v>14.146358614341599</v>
      </c>
      <c r="F114" s="7" t="s">
        <v>83</v>
      </c>
      <c r="G114" s="1">
        <v>10</v>
      </c>
      <c r="H114" s="9">
        <f t="shared" si="103"/>
        <v>8.2444822946929506</v>
      </c>
      <c r="I114" s="9">
        <f t="shared" si="104"/>
        <v>281.39448229469292</v>
      </c>
      <c r="J114" s="9">
        <f t="shared" si="105"/>
        <v>4.9519872242159424E-2</v>
      </c>
      <c r="K114" s="9">
        <f t="shared" si="106"/>
        <v>64.789020833333339</v>
      </c>
      <c r="L114" s="9">
        <f t="shared" si="107"/>
        <v>0.64789020833333344</v>
      </c>
      <c r="M114" s="1" t="s">
        <v>83</v>
      </c>
      <c r="O114" s="9">
        <f t="shared" si="123"/>
        <v>3.1968644577217904</v>
      </c>
      <c r="P114" s="9">
        <f t="shared" si="108"/>
        <v>0.15830831952188332</v>
      </c>
      <c r="Q114" s="12">
        <f t="shared" si="109"/>
        <v>4.7492495856564995E-2</v>
      </c>
      <c r="R114" s="9">
        <f t="shared" si="110"/>
        <v>0.19436706250000002</v>
      </c>
      <c r="S114" s="13">
        <f t="shared" si="111"/>
        <v>0.24434436187749142</v>
      </c>
      <c r="T114" s="2">
        <f t="shared" si="112"/>
        <v>0.01</v>
      </c>
      <c r="U114" s="14">
        <f t="shared" si="113"/>
        <v>2.4434436187749141E-3</v>
      </c>
      <c r="V114" s="13"/>
      <c r="W114" s="2"/>
      <c r="X114" s="2"/>
      <c r="Y114" s="2"/>
      <c r="Z114" s="2"/>
      <c r="AA114" s="2"/>
      <c r="AB114" s="2"/>
      <c r="AC114" s="2"/>
      <c r="AD114" s="2"/>
      <c r="AE114" s="13">
        <v>1E-3</v>
      </c>
      <c r="AF114" s="2">
        <v>0.49</v>
      </c>
      <c r="AG114" s="14">
        <f t="shared" si="114"/>
        <v>4.8999999999999998E-4</v>
      </c>
      <c r="AH114" s="18"/>
      <c r="AI114" s="2"/>
      <c r="AJ114" s="14"/>
      <c r="AK114" s="13"/>
      <c r="AL114" s="2"/>
      <c r="AM114" s="2"/>
      <c r="AN114" s="13"/>
      <c r="AO114" s="2"/>
      <c r="AP114" s="14"/>
      <c r="AQ114" s="2">
        <v>0.01</v>
      </c>
      <c r="AR114" s="2">
        <v>0.5</v>
      </c>
      <c r="AS114" s="2">
        <f t="shared" si="115"/>
        <v>5.0000000000000001E-3</v>
      </c>
      <c r="AT114" s="1">
        <f t="shared" si="116"/>
        <v>7.9334436187749151E-3</v>
      </c>
      <c r="AU114" s="9">
        <f t="shared" si="117"/>
        <v>64.789020833333339</v>
      </c>
      <c r="AV114" s="1">
        <f t="shared" si="118"/>
        <v>0.3</v>
      </c>
      <c r="AW114" s="1">
        <f t="shared" si="119"/>
        <v>0</v>
      </c>
      <c r="AX114" s="1">
        <f t="shared" si="120"/>
        <v>0</v>
      </c>
    </row>
    <row r="115" spans="1:53" x14ac:dyDescent="0.15">
      <c r="C115" s="7">
        <v>10</v>
      </c>
      <c r="D115" s="7">
        <f t="shared" si="121"/>
        <v>1.69673052543394</v>
      </c>
      <c r="E115" s="10">
        <f t="shared" si="122"/>
        <v>8.2444822946929506</v>
      </c>
      <c r="F115" s="7" t="s">
        <v>83</v>
      </c>
      <c r="G115" s="1">
        <v>11</v>
      </c>
      <c r="H115" s="9">
        <f t="shared" si="103"/>
        <v>1.69673052543394</v>
      </c>
      <c r="I115" s="9">
        <f t="shared" si="104"/>
        <v>274.84673052543394</v>
      </c>
      <c r="J115" s="9">
        <f t="shared" si="105"/>
        <v>2.1715856213495345E-2</v>
      </c>
      <c r="K115" s="9">
        <f t="shared" si="106"/>
        <v>64.789020833333339</v>
      </c>
      <c r="L115" s="9">
        <f t="shared" si="107"/>
        <v>0.64789020833333344</v>
      </c>
      <c r="M115" s="1" t="s">
        <v>85</v>
      </c>
      <c r="N115" s="9">
        <f>(O114-P114)*$C$21/100</f>
        <v>2.8866283312899115</v>
      </c>
      <c r="O115" s="9">
        <f t="shared" si="123"/>
        <v>0.79981801524332896</v>
      </c>
      <c r="P115" s="9">
        <f t="shared" si="108"/>
        <v>1.7368733015987362E-2</v>
      </c>
      <c r="Q115" s="12">
        <f t="shared" si="109"/>
        <v>5.2106199047962081E-3</v>
      </c>
      <c r="R115" s="9">
        <f t="shared" si="110"/>
        <v>0.19436706250000002</v>
      </c>
      <c r="S115" s="13">
        <f t="shared" si="111"/>
        <v>2.680814247936791E-2</v>
      </c>
      <c r="T115" s="2">
        <f t="shared" si="112"/>
        <v>0.01</v>
      </c>
      <c r="U115" s="14">
        <f t="shared" si="113"/>
        <v>2.6808142479367911E-4</v>
      </c>
      <c r="V115" s="13"/>
      <c r="W115" s="2"/>
      <c r="X115" s="2"/>
      <c r="Y115" s="2"/>
      <c r="Z115" s="2"/>
      <c r="AA115" s="2"/>
      <c r="AB115" s="2"/>
      <c r="AC115" s="2"/>
      <c r="AD115" s="2"/>
      <c r="AE115" s="13">
        <v>1E-3</v>
      </c>
      <c r="AF115" s="2">
        <v>0.49</v>
      </c>
      <c r="AG115" s="14">
        <f t="shared" si="114"/>
        <v>4.8999999999999998E-4</v>
      </c>
      <c r="AH115" s="18"/>
      <c r="AI115" s="2"/>
      <c r="AJ115" s="14"/>
      <c r="AK115" s="13"/>
      <c r="AL115" s="2"/>
      <c r="AM115" s="2"/>
      <c r="AN115" s="13"/>
      <c r="AO115" s="2"/>
      <c r="AP115" s="14"/>
      <c r="AQ115" s="2">
        <v>0.01</v>
      </c>
      <c r="AR115" s="2">
        <v>0.5</v>
      </c>
      <c r="AS115" s="2">
        <f t="shared" si="115"/>
        <v>5.0000000000000001E-3</v>
      </c>
      <c r="AT115" s="1">
        <f t="shared" si="116"/>
        <v>5.7580814247936794E-3</v>
      </c>
      <c r="AU115" s="9">
        <f t="shared" si="117"/>
        <v>64.789020833333339</v>
      </c>
      <c r="AV115" s="1">
        <f t="shared" si="118"/>
        <v>0.3</v>
      </c>
      <c r="AW115" s="1">
        <f t="shared" si="119"/>
        <v>0</v>
      </c>
      <c r="AX115" s="1">
        <f t="shared" si="120"/>
        <v>0</v>
      </c>
    </row>
    <row r="116" spans="1:53" x14ac:dyDescent="0.15">
      <c r="C116" s="7">
        <v>11</v>
      </c>
      <c r="D116" s="7">
        <f t="shared" si="121"/>
        <v>-3.3238805931262099</v>
      </c>
      <c r="E116" s="10">
        <f t="shared" si="122"/>
        <v>1.69673052543394</v>
      </c>
      <c r="F116" s="7" t="s">
        <v>85</v>
      </c>
      <c r="G116" s="1">
        <v>12</v>
      </c>
      <c r="H116" s="9">
        <f t="shared" si="103"/>
        <v>-3.3238805931262099</v>
      </c>
      <c r="I116" s="9">
        <f t="shared" si="104"/>
        <v>269.82611940687377</v>
      </c>
      <c r="J116" s="9">
        <f t="shared" si="105"/>
        <v>1.1233182942949943E-2</v>
      </c>
      <c r="K116" s="9">
        <f t="shared" si="106"/>
        <v>64.789020833333339</v>
      </c>
      <c r="L116" s="9">
        <f t="shared" si="107"/>
        <v>0.64789020833333344</v>
      </c>
      <c r="M116" s="1" t="s">
        <v>83</v>
      </c>
      <c r="O116" s="9">
        <f t="shared" si="123"/>
        <v>1.4303394905606752</v>
      </c>
      <c r="P116" s="9">
        <f t="shared" si="108"/>
        <v>1.6067265167993887E-2</v>
      </c>
      <c r="Q116" s="12">
        <f t="shared" si="109"/>
        <v>4.8201795503981662E-3</v>
      </c>
      <c r="R116" s="9">
        <f t="shared" si="110"/>
        <v>0.19436706250000002</v>
      </c>
      <c r="S116" s="13">
        <f t="shared" si="111"/>
        <v>2.4799364091836112E-2</v>
      </c>
      <c r="T116" s="2">
        <f t="shared" si="112"/>
        <v>0.01</v>
      </c>
      <c r="U116" s="14">
        <f t="shared" si="113"/>
        <v>2.4799364091836114E-4</v>
      </c>
      <c r="V116" s="13"/>
      <c r="W116" s="2"/>
      <c r="X116" s="2"/>
      <c r="Y116" s="2"/>
      <c r="Z116" s="2"/>
      <c r="AA116" s="2"/>
      <c r="AB116" s="2"/>
      <c r="AC116" s="2"/>
      <c r="AD116" s="2"/>
      <c r="AE116" s="13">
        <v>1E-3</v>
      </c>
      <c r="AF116" s="2">
        <v>0.49</v>
      </c>
      <c r="AG116" s="14">
        <f t="shared" si="114"/>
        <v>4.8999999999999998E-4</v>
      </c>
      <c r="AH116" s="18"/>
      <c r="AI116" s="2"/>
      <c r="AJ116" s="14"/>
      <c r="AK116" s="13"/>
      <c r="AL116" s="2"/>
      <c r="AM116" s="2"/>
      <c r="AN116" s="13"/>
      <c r="AO116" s="2"/>
      <c r="AP116" s="14"/>
      <c r="AQ116" s="2">
        <v>0.01</v>
      </c>
      <c r="AR116" s="2">
        <v>0.5</v>
      </c>
      <c r="AS116" s="2">
        <f t="shared" si="115"/>
        <v>5.0000000000000001E-3</v>
      </c>
      <c r="AT116" s="1">
        <f t="shared" si="116"/>
        <v>5.7379936409183612E-3</v>
      </c>
      <c r="AU116" s="9">
        <f t="shared" si="117"/>
        <v>64.789020833333339</v>
      </c>
      <c r="AV116" s="1">
        <f t="shared" si="118"/>
        <v>0.3</v>
      </c>
      <c r="AW116" s="1">
        <f t="shared" si="119"/>
        <v>0</v>
      </c>
      <c r="AX116" s="1">
        <f t="shared" si="120"/>
        <v>0</v>
      </c>
      <c r="AY116" s="1">
        <f>SUM(AX105:AX116)</f>
        <v>0</v>
      </c>
    </row>
    <row r="117" spans="1:53" x14ac:dyDescent="0.15">
      <c r="C117" s="7">
        <v>12</v>
      </c>
      <c r="D117" s="7">
        <f t="shared" si="121"/>
        <v>-2.2342088558335398</v>
      </c>
      <c r="E117" s="10">
        <f t="shared" si="122"/>
        <v>-3.3238805931262099</v>
      </c>
      <c r="F117" s="7" t="s">
        <v>83</v>
      </c>
    </row>
    <row r="119" spans="1:53" x14ac:dyDescent="0.15">
      <c r="S119" s="24" t="s">
        <v>25</v>
      </c>
      <c r="T119" s="24"/>
      <c r="U119" s="24"/>
      <c r="V119" s="24" t="s">
        <v>54</v>
      </c>
      <c r="W119" s="24"/>
      <c r="X119" s="24"/>
      <c r="Y119" s="24" t="s">
        <v>55</v>
      </c>
      <c r="Z119" s="24"/>
      <c r="AA119" s="24"/>
      <c r="AB119" s="24" t="s">
        <v>56</v>
      </c>
      <c r="AC119" s="24"/>
      <c r="AD119" s="24"/>
      <c r="AE119" s="24" t="s">
        <v>57</v>
      </c>
      <c r="AF119" s="24"/>
      <c r="AG119" s="24"/>
      <c r="AH119" s="24" t="s">
        <v>58</v>
      </c>
      <c r="AI119" s="24"/>
      <c r="AJ119" s="24"/>
      <c r="AK119" s="25" t="s">
        <v>87</v>
      </c>
      <c r="AL119" s="26"/>
      <c r="AM119" s="27"/>
      <c r="AN119" s="26" t="s">
        <v>86</v>
      </c>
      <c r="AO119" s="26"/>
      <c r="AP119" s="27"/>
      <c r="AQ119" s="24" t="s">
        <v>60</v>
      </c>
      <c r="AR119" s="24"/>
      <c r="AS119" s="24"/>
    </row>
    <row r="120" spans="1:53" x14ac:dyDescent="0.15">
      <c r="A120" s="28" t="s">
        <v>90</v>
      </c>
      <c r="B120" s="28"/>
      <c r="C120" s="7" t="s">
        <v>62</v>
      </c>
      <c r="D120" s="7" t="s">
        <v>63</v>
      </c>
      <c r="E120" s="7" t="s">
        <v>64</v>
      </c>
      <c r="F120" s="7" t="s">
        <v>65</v>
      </c>
      <c r="G120" s="1" t="s">
        <v>62</v>
      </c>
      <c r="H120" s="1" t="s">
        <v>64</v>
      </c>
      <c r="I120" s="1" t="s">
        <v>66</v>
      </c>
      <c r="J120" s="1" t="s">
        <v>67</v>
      </c>
      <c r="K120" s="11" t="s">
        <v>68</v>
      </c>
      <c r="L120" s="11" t="s">
        <v>69</v>
      </c>
      <c r="M120" s="1" t="s">
        <v>70</v>
      </c>
      <c r="N120" s="11" t="s">
        <v>71</v>
      </c>
      <c r="O120" s="1" t="s">
        <v>72</v>
      </c>
      <c r="P120" s="1" t="s">
        <v>73</v>
      </c>
      <c r="Q120" s="11" t="s">
        <v>74</v>
      </c>
      <c r="R120" s="11" t="s">
        <v>75</v>
      </c>
      <c r="S120" s="2" t="s">
        <v>76</v>
      </c>
      <c r="T120" s="2" t="s">
        <v>77</v>
      </c>
      <c r="U120" s="2"/>
      <c r="V120" s="2" t="s">
        <v>76</v>
      </c>
      <c r="W120" s="2" t="s">
        <v>77</v>
      </c>
      <c r="X120" s="2"/>
      <c r="Y120" s="2" t="s">
        <v>76</v>
      </c>
      <c r="Z120" s="2" t="s">
        <v>77</v>
      </c>
      <c r="AA120" s="2"/>
      <c r="AB120" s="2" t="s">
        <v>76</v>
      </c>
      <c r="AC120" s="2" t="s">
        <v>77</v>
      </c>
      <c r="AD120" s="2"/>
      <c r="AE120" s="2" t="s">
        <v>76</v>
      </c>
      <c r="AF120" s="2" t="s">
        <v>77</v>
      </c>
      <c r="AG120" s="2"/>
      <c r="AH120" s="2" t="s">
        <v>76</v>
      </c>
      <c r="AI120" s="2" t="s">
        <v>77</v>
      </c>
      <c r="AJ120" s="2"/>
      <c r="AK120" s="2" t="s">
        <v>76</v>
      </c>
      <c r="AL120" s="2" t="s">
        <v>77</v>
      </c>
      <c r="AM120" s="2"/>
      <c r="AN120" s="2" t="s">
        <v>76</v>
      </c>
      <c r="AO120" s="2" t="s">
        <v>77</v>
      </c>
      <c r="AP120" s="2"/>
      <c r="AQ120" s="15" t="s">
        <v>76</v>
      </c>
      <c r="AR120" s="15" t="s">
        <v>77</v>
      </c>
      <c r="AS120" s="15"/>
      <c r="AT120" s="1" t="s">
        <v>78</v>
      </c>
      <c r="AU120" s="1" t="s">
        <v>16</v>
      </c>
      <c r="AV120" s="1" t="s">
        <v>19</v>
      </c>
      <c r="AW120" s="1" t="s">
        <v>91</v>
      </c>
      <c r="AX120" s="1" t="s">
        <v>92</v>
      </c>
      <c r="AZ120" s="1" t="s">
        <v>93</v>
      </c>
      <c r="BA120" s="1" t="s">
        <v>94</v>
      </c>
    </row>
    <row r="121" spans="1:53" x14ac:dyDescent="0.15">
      <c r="A121" s="1" t="s">
        <v>81</v>
      </c>
      <c r="B121" s="1">
        <f>F8</f>
        <v>341.64</v>
      </c>
      <c r="C121" s="7" t="s">
        <v>82</v>
      </c>
      <c r="D121" s="7">
        <f>D105</f>
        <v>-2.3066070033871</v>
      </c>
      <c r="E121" s="7"/>
      <c r="F121" s="7"/>
      <c r="G121" s="1">
        <v>1</v>
      </c>
      <c r="H121" s="9">
        <f t="shared" ref="H121:H132" si="124">E122</f>
        <v>-2.3066070033871</v>
      </c>
      <c r="I121" s="9">
        <f t="shared" ref="I121:I132" si="125">H121+273.15</f>
        <v>270.84339299661286</v>
      </c>
      <c r="J121" s="9">
        <f t="shared" ref="J121:J132" si="126">EXP(($C$15*(I121-$C$13))/($C$16*I121*$C$13))</f>
        <v>1.2863670667796048E-2</v>
      </c>
      <c r="K121" s="9">
        <f t="shared" ref="K121:K132" si="127">$B$121/12</f>
        <v>28.47</v>
      </c>
      <c r="L121" s="9">
        <f t="shared" ref="L121:L132" si="128">K121*$B$122/100</f>
        <v>0.28470000000000001</v>
      </c>
      <c r="M121" s="1" t="s">
        <v>83</v>
      </c>
      <c r="O121" s="9">
        <f>L121</f>
        <v>0.28470000000000001</v>
      </c>
      <c r="P121" s="9">
        <f t="shared" ref="P121:P132" si="129">O121*J121</f>
        <v>3.6622870391215352E-3</v>
      </c>
      <c r="Q121" s="12">
        <f t="shared" ref="Q121:Q132" si="130">P121*$B$123</f>
        <v>1.2085547229101067E-3</v>
      </c>
      <c r="R121" s="9">
        <f t="shared" ref="R121:R132" si="131">L121*$B$123</f>
        <v>9.3951000000000007E-2</v>
      </c>
      <c r="S121" s="13">
        <f t="shared" ref="S121:S132" si="132">Q121/R121</f>
        <v>1.2863670667796048E-2</v>
      </c>
      <c r="T121" s="2">
        <f t="shared" ref="T121:T132" si="133">$B$122/100</f>
        <v>0.01</v>
      </c>
      <c r="U121" s="14">
        <f t="shared" ref="U121:U132" si="134">S121*T121</f>
        <v>1.2863670667796049E-4</v>
      </c>
      <c r="V121" s="13"/>
      <c r="W121" s="2"/>
      <c r="X121" s="2"/>
      <c r="Y121" s="2"/>
      <c r="Z121" s="2"/>
      <c r="AA121" s="2"/>
      <c r="AB121" s="2"/>
      <c r="AC121" s="2"/>
      <c r="AD121" s="2"/>
      <c r="AE121" s="13">
        <v>1E-3</v>
      </c>
      <c r="AF121" s="2">
        <v>0.49</v>
      </c>
      <c r="AG121" s="14">
        <f t="shared" ref="AG121:AG132" si="135">AF121*AE121</f>
        <v>4.8999999999999998E-4</v>
      </c>
      <c r="AH121" s="18"/>
      <c r="AI121" s="2"/>
      <c r="AJ121" s="14"/>
      <c r="AK121" s="13"/>
      <c r="AL121" s="2"/>
      <c r="AM121" s="2"/>
      <c r="AN121" s="13"/>
      <c r="AO121" s="2"/>
      <c r="AP121" s="14"/>
      <c r="AQ121" s="2">
        <v>0.01</v>
      </c>
      <c r="AR121" s="2">
        <v>0.5</v>
      </c>
      <c r="AS121" s="2">
        <f t="shared" ref="AS121:AS132" si="136">AR121*AQ121</f>
        <v>5.0000000000000001E-3</v>
      </c>
      <c r="AT121" s="1">
        <f t="shared" ref="AT121:AT132" si="137">(AS121+AM121+AD121+AA121+U121+X121+AG121+AJ121+AP121)</f>
        <v>5.6186367066779607E-3</v>
      </c>
      <c r="AU121" s="9">
        <f t="shared" ref="AU121:AU132" si="138">$B$121/12</f>
        <v>28.47</v>
      </c>
      <c r="AV121" s="1">
        <f t="shared" ref="AV121:AV132" si="139">$B$123</f>
        <v>0.33</v>
      </c>
      <c r="AW121" s="1">
        <f t="shared" ref="AW121:AW132" si="140">$E$8/12</f>
        <v>0</v>
      </c>
      <c r="AX121" s="1">
        <f t="shared" ref="AX121:AX132" si="141">AW121*10000*AV121*0.67*AU121*AT121</f>
        <v>0</v>
      </c>
      <c r="AZ121" s="1">
        <f t="shared" ref="AZ121:AZ132" si="142">$E$9/12</f>
        <v>0</v>
      </c>
      <c r="BA121" s="1">
        <f t="shared" ref="BA121:BA132" si="143">AZ121*10000*AV121*0.67*AU121*AT121</f>
        <v>0</v>
      </c>
    </row>
    <row r="122" spans="1:53" x14ac:dyDescent="0.15">
      <c r="A122" s="1" t="s">
        <v>84</v>
      </c>
      <c r="B122" s="1">
        <f>H9</f>
        <v>1</v>
      </c>
      <c r="C122" s="7">
        <v>1</v>
      </c>
      <c r="D122" s="7">
        <f t="shared" ref="D122:D133" si="144">D106</f>
        <v>-8.1430076007480192</v>
      </c>
      <c r="E122" s="10">
        <f t="shared" ref="E122:E133" si="145">D121</f>
        <v>-2.3066070033871</v>
      </c>
      <c r="F122" s="7" t="s">
        <v>83</v>
      </c>
      <c r="G122" s="1">
        <v>2</v>
      </c>
      <c r="H122" s="9">
        <f t="shared" si="124"/>
        <v>-8.1430076007480192</v>
      </c>
      <c r="I122" s="9">
        <f t="shared" si="125"/>
        <v>265.00699239925194</v>
      </c>
      <c r="J122" s="9">
        <f t="shared" si="126"/>
        <v>5.8279319007653345E-3</v>
      </c>
      <c r="K122" s="9">
        <f t="shared" si="127"/>
        <v>28.47</v>
      </c>
      <c r="L122" s="9">
        <f t="shared" si="128"/>
        <v>0.28470000000000001</v>
      </c>
      <c r="M122" s="1" t="s">
        <v>83</v>
      </c>
      <c r="O122" s="9">
        <f t="shared" ref="O122:O132" si="146">L122+O121-P121-N122</f>
        <v>0.56573771296087849</v>
      </c>
      <c r="P122" s="9">
        <f t="shared" si="129"/>
        <v>3.2970808648307257E-3</v>
      </c>
      <c r="Q122" s="12">
        <f t="shared" si="130"/>
        <v>1.0880366853941396E-3</v>
      </c>
      <c r="R122" s="9">
        <f t="shared" si="131"/>
        <v>9.3951000000000007E-2</v>
      </c>
      <c r="S122" s="13">
        <f t="shared" si="132"/>
        <v>1.1580895204884881E-2</v>
      </c>
      <c r="T122" s="2">
        <f t="shared" si="133"/>
        <v>0.01</v>
      </c>
      <c r="U122" s="14">
        <f t="shared" si="134"/>
        <v>1.1580895204884881E-4</v>
      </c>
      <c r="V122" s="13"/>
      <c r="W122" s="2"/>
      <c r="X122" s="2"/>
      <c r="Y122" s="2"/>
      <c r="Z122" s="2"/>
      <c r="AA122" s="2"/>
      <c r="AB122" s="2"/>
      <c r="AC122" s="2"/>
      <c r="AD122" s="2"/>
      <c r="AE122" s="13">
        <v>1E-3</v>
      </c>
      <c r="AF122" s="2">
        <v>0.49</v>
      </c>
      <c r="AG122" s="14">
        <f t="shared" si="135"/>
        <v>4.8999999999999998E-4</v>
      </c>
      <c r="AH122" s="18"/>
      <c r="AI122" s="2"/>
      <c r="AJ122" s="14"/>
      <c r="AK122" s="13"/>
      <c r="AL122" s="2"/>
      <c r="AM122" s="2"/>
      <c r="AN122" s="13"/>
      <c r="AO122" s="2"/>
      <c r="AP122" s="14"/>
      <c r="AQ122" s="2">
        <v>0.01</v>
      </c>
      <c r="AR122" s="2">
        <v>0.5</v>
      </c>
      <c r="AS122" s="2">
        <f t="shared" si="136"/>
        <v>5.0000000000000001E-3</v>
      </c>
      <c r="AT122" s="1">
        <f t="shared" si="137"/>
        <v>5.6058089520488489E-3</v>
      </c>
      <c r="AU122" s="9">
        <f t="shared" si="138"/>
        <v>28.47</v>
      </c>
      <c r="AV122" s="1">
        <f t="shared" si="139"/>
        <v>0.33</v>
      </c>
      <c r="AW122" s="1">
        <f t="shared" si="140"/>
        <v>0</v>
      </c>
      <c r="AX122" s="1">
        <f t="shared" si="141"/>
        <v>0</v>
      </c>
      <c r="AZ122" s="1">
        <f t="shared" si="142"/>
        <v>0</v>
      </c>
      <c r="BA122" s="1">
        <f t="shared" si="143"/>
        <v>0</v>
      </c>
    </row>
    <row r="123" spans="1:53" x14ac:dyDescent="0.15">
      <c r="A123" s="1" t="s">
        <v>19</v>
      </c>
      <c r="B123" s="1">
        <f>G8</f>
        <v>0.33</v>
      </c>
      <c r="C123" s="7">
        <v>2</v>
      </c>
      <c r="D123" s="7">
        <f t="shared" si="144"/>
        <v>-4.14783256587154</v>
      </c>
      <c r="E123" s="10">
        <f t="shared" si="145"/>
        <v>-8.1430076007480192</v>
      </c>
      <c r="F123" s="7" t="s">
        <v>83</v>
      </c>
      <c r="G123" s="1">
        <v>3</v>
      </c>
      <c r="H123" s="9">
        <f t="shared" si="124"/>
        <v>-4.14783256587154</v>
      </c>
      <c r="I123" s="9">
        <f t="shared" si="125"/>
        <v>269.00216743412841</v>
      </c>
      <c r="J123" s="9">
        <f t="shared" si="126"/>
        <v>1.0057742536642775E-2</v>
      </c>
      <c r="K123" s="9">
        <f t="shared" si="127"/>
        <v>28.47</v>
      </c>
      <c r="L123" s="9">
        <f t="shared" si="128"/>
        <v>0.28470000000000001</v>
      </c>
      <c r="M123" s="1" t="s">
        <v>83</v>
      </c>
      <c r="O123" s="9">
        <f t="shared" si="146"/>
        <v>0.84714063209604773</v>
      </c>
      <c r="P123" s="9">
        <f t="shared" si="129"/>
        <v>8.5203223699508671E-3</v>
      </c>
      <c r="Q123" s="12">
        <f t="shared" si="130"/>
        <v>2.8117063820837862E-3</v>
      </c>
      <c r="R123" s="9">
        <f t="shared" si="131"/>
        <v>9.3951000000000007E-2</v>
      </c>
      <c r="S123" s="13">
        <f t="shared" si="132"/>
        <v>2.9927370459960894E-2</v>
      </c>
      <c r="T123" s="2">
        <f t="shared" si="133"/>
        <v>0.01</v>
      </c>
      <c r="U123" s="14">
        <f t="shared" si="134"/>
        <v>2.9927370459960893E-4</v>
      </c>
      <c r="V123" s="13"/>
      <c r="W123" s="2"/>
      <c r="X123" s="2"/>
      <c r="Y123" s="2"/>
      <c r="Z123" s="2"/>
      <c r="AA123" s="2"/>
      <c r="AB123" s="2"/>
      <c r="AC123" s="2"/>
      <c r="AD123" s="2"/>
      <c r="AE123" s="13">
        <v>1E-3</v>
      </c>
      <c r="AF123" s="2">
        <v>0.49</v>
      </c>
      <c r="AG123" s="14">
        <f t="shared" si="135"/>
        <v>4.8999999999999998E-4</v>
      </c>
      <c r="AH123" s="18"/>
      <c r="AI123" s="2"/>
      <c r="AJ123" s="14"/>
      <c r="AK123" s="13"/>
      <c r="AL123" s="2"/>
      <c r="AM123" s="2"/>
      <c r="AN123" s="13"/>
      <c r="AO123" s="2"/>
      <c r="AP123" s="14"/>
      <c r="AQ123" s="2">
        <v>0.01</v>
      </c>
      <c r="AR123" s="2">
        <v>0.5</v>
      </c>
      <c r="AS123" s="2">
        <f t="shared" si="136"/>
        <v>5.0000000000000001E-3</v>
      </c>
      <c r="AT123" s="1">
        <f t="shared" si="137"/>
        <v>5.7892737045996089E-3</v>
      </c>
      <c r="AU123" s="9">
        <f t="shared" si="138"/>
        <v>28.47</v>
      </c>
      <c r="AV123" s="1">
        <f t="shared" si="139"/>
        <v>0.33</v>
      </c>
      <c r="AW123" s="1">
        <f t="shared" si="140"/>
        <v>0</v>
      </c>
      <c r="AX123" s="1">
        <f t="shared" si="141"/>
        <v>0</v>
      </c>
      <c r="AZ123" s="1">
        <f t="shared" si="142"/>
        <v>0</v>
      </c>
      <c r="BA123" s="1">
        <f t="shared" si="143"/>
        <v>0</v>
      </c>
    </row>
    <row r="124" spans="1:53" x14ac:dyDescent="0.15">
      <c r="C124" s="7">
        <v>3</v>
      </c>
      <c r="D124" s="7">
        <f t="shared" si="144"/>
        <v>-2.6517877051429899</v>
      </c>
      <c r="E124" s="10">
        <f t="shared" si="145"/>
        <v>-4.14783256587154</v>
      </c>
      <c r="F124" s="7" t="s">
        <v>83</v>
      </c>
      <c r="G124" s="1">
        <v>4</v>
      </c>
      <c r="H124" s="9">
        <f t="shared" si="124"/>
        <v>-2.6517877051429899</v>
      </c>
      <c r="I124" s="9">
        <f t="shared" si="125"/>
        <v>270.49821229485701</v>
      </c>
      <c r="J124" s="9">
        <f t="shared" si="126"/>
        <v>1.2286876432727648E-2</v>
      </c>
      <c r="K124" s="9">
        <f t="shared" si="127"/>
        <v>28.47</v>
      </c>
      <c r="L124" s="9">
        <f t="shared" si="128"/>
        <v>0.28470000000000001</v>
      </c>
      <c r="M124" s="1" t="s">
        <v>83</v>
      </c>
      <c r="O124" s="9">
        <f t="shared" si="146"/>
        <v>1.1233203097260969</v>
      </c>
      <c r="P124" s="9">
        <f t="shared" si="129"/>
        <v>1.3802097839977901E-2</v>
      </c>
      <c r="Q124" s="12">
        <f t="shared" si="130"/>
        <v>4.5546922871927071E-3</v>
      </c>
      <c r="R124" s="9">
        <f t="shared" si="131"/>
        <v>9.3951000000000007E-2</v>
      </c>
      <c r="S124" s="13">
        <f t="shared" si="132"/>
        <v>4.8479444467783281E-2</v>
      </c>
      <c r="T124" s="2">
        <f t="shared" si="133"/>
        <v>0.01</v>
      </c>
      <c r="U124" s="14">
        <f t="shared" si="134"/>
        <v>4.8479444467783284E-4</v>
      </c>
      <c r="V124" s="13"/>
      <c r="W124" s="2"/>
      <c r="X124" s="2"/>
      <c r="Y124" s="2"/>
      <c r="Z124" s="2"/>
      <c r="AA124" s="2"/>
      <c r="AB124" s="2"/>
      <c r="AC124" s="2"/>
      <c r="AD124" s="2"/>
      <c r="AE124" s="13">
        <v>1E-3</v>
      </c>
      <c r="AF124" s="2">
        <v>0.49</v>
      </c>
      <c r="AG124" s="14">
        <f t="shared" si="135"/>
        <v>4.8999999999999998E-4</v>
      </c>
      <c r="AH124" s="18"/>
      <c r="AI124" s="2"/>
      <c r="AJ124" s="14"/>
      <c r="AK124" s="13"/>
      <c r="AL124" s="2"/>
      <c r="AM124" s="2"/>
      <c r="AN124" s="13"/>
      <c r="AO124" s="2"/>
      <c r="AP124" s="14"/>
      <c r="AQ124" s="2">
        <v>0.01</v>
      </c>
      <c r="AR124" s="2">
        <v>0.5</v>
      </c>
      <c r="AS124" s="2">
        <f t="shared" si="136"/>
        <v>5.0000000000000001E-3</v>
      </c>
      <c r="AT124" s="1">
        <f t="shared" si="137"/>
        <v>5.974794444677833E-3</v>
      </c>
      <c r="AU124" s="9">
        <f t="shared" si="138"/>
        <v>28.47</v>
      </c>
      <c r="AV124" s="1">
        <f t="shared" si="139"/>
        <v>0.33</v>
      </c>
      <c r="AW124" s="1">
        <f t="shared" si="140"/>
        <v>0</v>
      </c>
      <c r="AX124" s="1">
        <f t="shared" si="141"/>
        <v>0</v>
      </c>
      <c r="AZ124" s="1">
        <f t="shared" si="142"/>
        <v>0</v>
      </c>
      <c r="BA124" s="1">
        <f t="shared" si="143"/>
        <v>0</v>
      </c>
    </row>
    <row r="125" spans="1:53" x14ac:dyDescent="0.15">
      <c r="C125" s="7">
        <v>4</v>
      </c>
      <c r="D125" s="7">
        <f t="shared" si="144"/>
        <v>3.6671405216225201</v>
      </c>
      <c r="E125" s="10">
        <f t="shared" si="145"/>
        <v>-2.6517877051429899</v>
      </c>
      <c r="F125" s="7" t="s">
        <v>83</v>
      </c>
      <c r="G125" s="1">
        <v>5</v>
      </c>
      <c r="H125" s="9">
        <f t="shared" si="124"/>
        <v>3.6671405216225201</v>
      </c>
      <c r="I125" s="9">
        <f t="shared" si="125"/>
        <v>276.81714052162249</v>
      </c>
      <c r="J125" s="9">
        <f t="shared" si="126"/>
        <v>2.7944209955228599E-2</v>
      </c>
      <c r="K125" s="9">
        <f t="shared" si="127"/>
        <v>28.47</v>
      </c>
      <c r="L125" s="9">
        <f t="shared" si="128"/>
        <v>0.28470000000000001</v>
      </c>
      <c r="M125" s="1" t="s">
        <v>85</v>
      </c>
      <c r="N125" s="9">
        <f>(O124-P124)*$C$21/100</f>
        <v>1.0540423012918128</v>
      </c>
      <c r="O125" s="9">
        <f t="shared" si="146"/>
        <v>0.34017591059430607</v>
      </c>
      <c r="P125" s="9">
        <f t="shared" si="129"/>
        <v>9.5059470673583609E-3</v>
      </c>
      <c r="Q125" s="12">
        <f t="shared" si="130"/>
        <v>3.1369625322282594E-3</v>
      </c>
      <c r="R125" s="9">
        <f t="shared" si="131"/>
        <v>9.3951000000000007E-2</v>
      </c>
      <c r="S125" s="13">
        <f t="shared" si="132"/>
        <v>3.3389346917310714E-2</v>
      </c>
      <c r="T125" s="2">
        <f t="shared" si="133"/>
        <v>0.01</v>
      </c>
      <c r="U125" s="14">
        <f t="shared" si="134"/>
        <v>3.3389346917310714E-4</v>
      </c>
      <c r="V125" s="13"/>
      <c r="W125" s="2"/>
      <c r="X125" s="2"/>
      <c r="Y125" s="2"/>
      <c r="Z125" s="2"/>
      <c r="AA125" s="2"/>
      <c r="AB125" s="2"/>
      <c r="AC125" s="2"/>
      <c r="AD125" s="2"/>
      <c r="AE125" s="13">
        <v>1E-3</v>
      </c>
      <c r="AF125" s="2">
        <v>0.49</v>
      </c>
      <c r="AG125" s="14">
        <f t="shared" si="135"/>
        <v>4.8999999999999998E-4</v>
      </c>
      <c r="AH125" s="18"/>
      <c r="AI125" s="2"/>
      <c r="AJ125" s="14"/>
      <c r="AK125" s="13"/>
      <c r="AL125" s="2"/>
      <c r="AM125" s="2"/>
      <c r="AN125" s="13"/>
      <c r="AO125" s="2"/>
      <c r="AP125" s="14"/>
      <c r="AQ125" s="2">
        <v>0.01</v>
      </c>
      <c r="AR125" s="2">
        <v>0.5</v>
      </c>
      <c r="AS125" s="2">
        <f t="shared" si="136"/>
        <v>5.0000000000000001E-3</v>
      </c>
      <c r="AT125" s="1">
        <f t="shared" si="137"/>
        <v>5.8238934691731076E-3</v>
      </c>
      <c r="AU125" s="9">
        <f t="shared" si="138"/>
        <v>28.47</v>
      </c>
      <c r="AV125" s="1">
        <f t="shared" si="139"/>
        <v>0.33</v>
      </c>
      <c r="AW125" s="1">
        <f t="shared" si="140"/>
        <v>0</v>
      </c>
      <c r="AX125" s="1">
        <f t="shared" si="141"/>
        <v>0</v>
      </c>
      <c r="AZ125" s="1">
        <f t="shared" si="142"/>
        <v>0</v>
      </c>
      <c r="BA125" s="1">
        <f t="shared" si="143"/>
        <v>0</v>
      </c>
    </row>
    <row r="126" spans="1:53" x14ac:dyDescent="0.15">
      <c r="C126" s="7">
        <v>5</v>
      </c>
      <c r="D126" s="7">
        <f t="shared" si="144"/>
        <v>6.7213907817920404</v>
      </c>
      <c r="E126" s="10">
        <f t="shared" si="145"/>
        <v>3.6671405216225201</v>
      </c>
      <c r="F126" s="7" t="s">
        <v>85</v>
      </c>
      <c r="G126" s="1">
        <v>6</v>
      </c>
      <c r="H126" s="9">
        <f t="shared" si="124"/>
        <v>6.7213907817920404</v>
      </c>
      <c r="I126" s="9">
        <f t="shared" si="125"/>
        <v>279.871390781792</v>
      </c>
      <c r="J126" s="9">
        <f t="shared" si="126"/>
        <v>4.1020277667357948E-2</v>
      </c>
      <c r="K126" s="9">
        <f t="shared" si="127"/>
        <v>28.47</v>
      </c>
      <c r="L126" s="9">
        <f t="shared" si="128"/>
        <v>0.28470000000000001</v>
      </c>
      <c r="M126" s="1" t="s">
        <v>83</v>
      </c>
      <c r="O126" s="9">
        <f t="shared" si="146"/>
        <v>0.61536996352694762</v>
      </c>
      <c r="P126" s="9">
        <f t="shared" si="129"/>
        <v>2.5242646772027325E-2</v>
      </c>
      <c r="Q126" s="12">
        <f t="shared" si="130"/>
        <v>8.330073434769018E-3</v>
      </c>
      <c r="R126" s="9">
        <f t="shared" si="131"/>
        <v>9.3951000000000007E-2</v>
      </c>
      <c r="S126" s="13">
        <f t="shared" si="132"/>
        <v>8.8664020976562438E-2</v>
      </c>
      <c r="T126" s="2">
        <f t="shared" si="133"/>
        <v>0.01</v>
      </c>
      <c r="U126" s="14">
        <f t="shared" si="134"/>
        <v>8.8664020976562442E-4</v>
      </c>
      <c r="V126" s="13"/>
      <c r="W126" s="2"/>
      <c r="X126" s="2"/>
      <c r="Y126" s="2"/>
      <c r="Z126" s="2"/>
      <c r="AA126" s="2"/>
      <c r="AB126" s="2"/>
      <c r="AC126" s="2"/>
      <c r="AD126" s="2"/>
      <c r="AE126" s="13">
        <v>1E-3</v>
      </c>
      <c r="AF126" s="2">
        <v>0.49</v>
      </c>
      <c r="AG126" s="14">
        <f t="shared" si="135"/>
        <v>4.8999999999999998E-4</v>
      </c>
      <c r="AH126" s="18"/>
      <c r="AI126" s="2"/>
      <c r="AJ126" s="14"/>
      <c r="AK126" s="13"/>
      <c r="AL126" s="2"/>
      <c r="AM126" s="2"/>
      <c r="AN126" s="13"/>
      <c r="AO126" s="2"/>
      <c r="AP126" s="14"/>
      <c r="AQ126" s="2">
        <v>0.01</v>
      </c>
      <c r="AR126" s="2">
        <v>0.5</v>
      </c>
      <c r="AS126" s="2">
        <f t="shared" si="136"/>
        <v>5.0000000000000001E-3</v>
      </c>
      <c r="AT126" s="1">
        <f t="shared" si="137"/>
        <v>6.3766402097656244E-3</v>
      </c>
      <c r="AU126" s="9">
        <f t="shared" si="138"/>
        <v>28.47</v>
      </c>
      <c r="AV126" s="1">
        <f t="shared" si="139"/>
        <v>0.33</v>
      </c>
      <c r="AW126" s="1">
        <f t="shared" si="140"/>
        <v>0</v>
      </c>
      <c r="AX126" s="1">
        <f t="shared" si="141"/>
        <v>0</v>
      </c>
      <c r="AZ126" s="1">
        <f t="shared" si="142"/>
        <v>0</v>
      </c>
      <c r="BA126" s="1">
        <f t="shared" si="143"/>
        <v>0</v>
      </c>
    </row>
    <row r="127" spans="1:53" x14ac:dyDescent="0.15">
      <c r="C127" s="7">
        <v>6</v>
      </c>
      <c r="D127" s="7">
        <f t="shared" si="144"/>
        <v>13.458367705495199</v>
      </c>
      <c r="E127" s="10">
        <f t="shared" si="145"/>
        <v>6.7213907817920404</v>
      </c>
      <c r="F127" s="7" t="s">
        <v>83</v>
      </c>
      <c r="G127" s="1">
        <v>7</v>
      </c>
      <c r="H127" s="9">
        <f t="shared" si="124"/>
        <v>13.458367705495199</v>
      </c>
      <c r="I127" s="9">
        <f t="shared" si="125"/>
        <v>286.6083677054952</v>
      </c>
      <c r="J127" s="9">
        <f t="shared" si="126"/>
        <v>9.2929469373861859E-2</v>
      </c>
      <c r="K127" s="9">
        <f t="shared" si="127"/>
        <v>28.47</v>
      </c>
      <c r="L127" s="9">
        <f t="shared" si="128"/>
        <v>0.28470000000000001</v>
      </c>
      <c r="M127" s="1" t="s">
        <v>83</v>
      </c>
      <c r="O127" s="9">
        <f t="shared" si="146"/>
        <v>0.8748273167549202</v>
      </c>
      <c r="P127" s="9">
        <f t="shared" si="129"/>
        <v>8.1297238339794103E-2</v>
      </c>
      <c r="Q127" s="12">
        <f t="shared" si="130"/>
        <v>2.6828088652132057E-2</v>
      </c>
      <c r="R127" s="9">
        <f t="shared" si="131"/>
        <v>9.3951000000000007E-2</v>
      </c>
      <c r="S127" s="13">
        <f t="shared" si="132"/>
        <v>0.28555405107057991</v>
      </c>
      <c r="T127" s="2">
        <f t="shared" si="133"/>
        <v>0.01</v>
      </c>
      <c r="U127" s="14">
        <f t="shared" si="134"/>
        <v>2.855540510705799E-3</v>
      </c>
      <c r="V127" s="13"/>
      <c r="W127" s="2"/>
      <c r="X127" s="2"/>
      <c r="Y127" s="2"/>
      <c r="Z127" s="2"/>
      <c r="AA127" s="2"/>
      <c r="AB127" s="2"/>
      <c r="AC127" s="2"/>
      <c r="AD127" s="2"/>
      <c r="AE127" s="13">
        <v>1E-3</v>
      </c>
      <c r="AF127" s="2">
        <v>0.49</v>
      </c>
      <c r="AG127" s="14">
        <f t="shared" si="135"/>
        <v>4.8999999999999998E-4</v>
      </c>
      <c r="AH127" s="18"/>
      <c r="AI127" s="2"/>
      <c r="AJ127" s="14"/>
      <c r="AK127" s="13"/>
      <c r="AL127" s="2"/>
      <c r="AM127" s="2"/>
      <c r="AN127" s="13"/>
      <c r="AO127" s="2"/>
      <c r="AP127" s="14"/>
      <c r="AQ127" s="2">
        <v>0.01</v>
      </c>
      <c r="AR127" s="2">
        <v>0.5</v>
      </c>
      <c r="AS127" s="2">
        <f t="shared" si="136"/>
        <v>5.0000000000000001E-3</v>
      </c>
      <c r="AT127" s="1">
        <f t="shared" si="137"/>
        <v>8.3455405107057991E-3</v>
      </c>
      <c r="AU127" s="9">
        <f t="shared" si="138"/>
        <v>28.47</v>
      </c>
      <c r="AV127" s="1">
        <f t="shared" si="139"/>
        <v>0.33</v>
      </c>
      <c r="AW127" s="1">
        <f t="shared" si="140"/>
        <v>0</v>
      </c>
      <c r="AX127" s="1">
        <f t="shared" si="141"/>
        <v>0</v>
      </c>
      <c r="AZ127" s="1">
        <f t="shared" si="142"/>
        <v>0</v>
      </c>
      <c r="BA127" s="1">
        <f t="shared" si="143"/>
        <v>0</v>
      </c>
    </row>
    <row r="128" spans="1:53" x14ac:dyDescent="0.15">
      <c r="C128" s="7">
        <v>7</v>
      </c>
      <c r="D128" s="7">
        <f t="shared" si="144"/>
        <v>14.7920799007774</v>
      </c>
      <c r="E128" s="10">
        <f t="shared" si="145"/>
        <v>13.458367705495199</v>
      </c>
      <c r="F128" s="7" t="s">
        <v>83</v>
      </c>
      <c r="G128" s="1">
        <v>8</v>
      </c>
      <c r="H128" s="9">
        <f t="shared" si="124"/>
        <v>14.7920799007774</v>
      </c>
      <c r="I128" s="9">
        <f t="shared" si="125"/>
        <v>287.9420799007774</v>
      </c>
      <c r="J128" s="9">
        <f t="shared" si="126"/>
        <v>0.10876580801645459</v>
      </c>
      <c r="K128" s="9">
        <f t="shared" si="127"/>
        <v>28.47</v>
      </c>
      <c r="L128" s="9">
        <f t="shared" si="128"/>
        <v>0.28470000000000001</v>
      </c>
      <c r="M128" s="1" t="s">
        <v>83</v>
      </c>
      <c r="O128" s="9">
        <f t="shared" si="146"/>
        <v>1.0782300784151262</v>
      </c>
      <c r="P128" s="9">
        <f t="shared" si="129"/>
        <v>0.1172745657064664</v>
      </c>
      <c r="Q128" s="12">
        <f t="shared" si="130"/>
        <v>3.8700606683133916E-2</v>
      </c>
      <c r="R128" s="9">
        <f t="shared" si="131"/>
        <v>9.3951000000000007E-2</v>
      </c>
      <c r="S128" s="13">
        <f t="shared" si="132"/>
        <v>0.41192330771502073</v>
      </c>
      <c r="T128" s="2">
        <f t="shared" si="133"/>
        <v>0.01</v>
      </c>
      <c r="U128" s="14">
        <f t="shared" si="134"/>
        <v>4.1192330771502072E-3</v>
      </c>
      <c r="V128" s="13"/>
      <c r="W128" s="2"/>
      <c r="X128" s="2"/>
      <c r="Y128" s="2"/>
      <c r="Z128" s="2"/>
      <c r="AA128" s="2"/>
      <c r="AB128" s="2"/>
      <c r="AC128" s="2"/>
      <c r="AD128" s="2"/>
      <c r="AE128" s="13">
        <v>1E-3</v>
      </c>
      <c r="AF128" s="2">
        <v>0.49</v>
      </c>
      <c r="AG128" s="14">
        <f t="shared" si="135"/>
        <v>4.8999999999999998E-4</v>
      </c>
      <c r="AH128" s="18"/>
      <c r="AI128" s="2"/>
      <c r="AJ128" s="14"/>
      <c r="AK128" s="13"/>
      <c r="AL128" s="2"/>
      <c r="AM128" s="2"/>
      <c r="AN128" s="13"/>
      <c r="AO128" s="2"/>
      <c r="AP128" s="14"/>
      <c r="AQ128" s="2">
        <v>0.01</v>
      </c>
      <c r="AR128" s="2">
        <v>0.5</v>
      </c>
      <c r="AS128" s="2">
        <f t="shared" si="136"/>
        <v>5.0000000000000001E-3</v>
      </c>
      <c r="AT128" s="1">
        <f t="shared" si="137"/>
        <v>9.6092330771502081E-3</v>
      </c>
      <c r="AU128" s="9">
        <f t="shared" si="138"/>
        <v>28.47</v>
      </c>
      <c r="AV128" s="1">
        <f t="shared" si="139"/>
        <v>0.33</v>
      </c>
      <c r="AW128" s="1">
        <f t="shared" si="140"/>
        <v>0</v>
      </c>
      <c r="AX128" s="1">
        <f t="shared" si="141"/>
        <v>0</v>
      </c>
      <c r="AZ128" s="1">
        <f t="shared" si="142"/>
        <v>0</v>
      </c>
      <c r="BA128" s="1">
        <f t="shared" si="143"/>
        <v>0</v>
      </c>
    </row>
    <row r="129" spans="1:54" x14ac:dyDescent="0.15">
      <c r="C129" s="7">
        <v>8</v>
      </c>
      <c r="D129" s="7">
        <f t="shared" si="144"/>
        <v>14.146358614341599</v>
      </c>
      <c r="E129" s="10">
        <f t="shared" si="145"/>
        <v>14.7920799007774</v>
      </c>
      <c r="F129" s="7" t="s">
        <v>83</v>
      </c>
      <c r="G129" s="1">
        <v>9</v>
      </c>
      <c r="H129" s="9">
        <f t="shared" si="124"/>
        <v>14.146358614341599</v>
      </c>
      <c r="I129" s="9">
        <f t="shared" si="125"/>
        <v>287.29635861434156</v>
      </c>
      <c r="J129" s="9">
        <f t="shared" si="126"/>
        <v>0.1008057016034735</v>
      </c>
      <c r="K129" s="9">
        <f t="shared" si="127"/>
        <v>28.47</v>
      </c>
      <c r="L129" s="9">
        <f t="shared" si="128"/>
        <v>0.28470000000000001</v>
      </c>
      <c r="M129" s="1" t="s">
        <v>83</v>
      </c>
      <c r="O129" s="9">
        <f t="shared" si="146"/>
        <v>1.2456555127086597</v>
      </c>
      <c r="P129" s="9">
        <f t="shared" si="129"/>
        <v>0.12556917791483094</v>
      </c>
      <c r="Q129" s="12">
        <f t="shared" si="130"/>
        <v>4.1437828711894213E-2</v>
      </c>
      <c r="R129" s="9">
        <f t="shared" si="131"/>
        <v>9.3951000000000007E-2</v>
      </c>
      <c r="S129" s="13">
        <f t="shared" si="132"/>
        <v>0.44105787816940967</v>
      </c>
      <c r="T129" s="2">
        <f t="shared" si="133"/>
        <v>0.01</v>
      </c>
      <c r="U129" s="14">
        <f t="shared" si="134"/>
        <v>4.4105787816940967E-3</v>
      </c>
      <c r="V129" s="13"/>
      <c r="W129" s="2"/>
      <c r="X129" s="2"/>
      <c r="Y129" s="2"/>
      <c r="Z129" s="2"/>
      <c r="AA129" s="2"/>
      <c r="AB129" s="2"/>
      <c r="AC129" s="2"/>
      <c r="AD129" s="2"/>
      <c r="AE129" s="13">
        <v>1E-3</v>
      </c>
      <c r="AF129" s="2">
        <v>0.49</v>
      </c>
      <c r="AG129" s="14">
        <f t="shared" si="135"/>
        <v>4.8999999999999998E-4</v>
      </c>
      <c r="AH129" s="18"/>
      <c r="AI129" s="2"/>
      <c r="AJ129" s="14"/>
      <c r="AK129" s="13"/>
      <c r="AL129" s="2"/>
      <c r="AM129" s="2"/>
      <c r="AN129" s="13"/>
      <c r="AO129" s="2"/>
      <c r="AP129" s="14"/>
      <c r="AQ129" s="2">
        <v>0.01</v>
      </c>
      <c r="AR129" s="2">
        <v>0.5</v>
      </c>
      <c r="AS129" s="2">
        <f t="shared" si="136"/>
        <v>5.0000000000000001E-3</v>
      </c>
      <c r="AT129" s="1">
        <f t="shared" si="137"/>
        <v>9.9005787816940985E-3</v>
      </c>
      <c r="AU129" s="9">
        <f t="shared" si="138"/>
        <v>28.47</v>
      </c>
      <c r="AV129" s="1">
        <f t="shared" si="139"/>
        <v>0.33</v>
      </c>
      <c r="AW129" s="1">
        <f t="shared" si="140"/>
        <v>0</v>
      </c>
      <c r="AX129" s="1">
        <f t="shared" si="141"/>
        <v>0</v>
      </c>
      <c r="AZ129" s="1">
        <f t="shared" si="142"/>
        <v>0</v>
      </c>
      <c r="BA129" s="1">
        <f t="shared" si="143"/>
        <v>0</v>
      </c>
    </row>
    <row r="130" spans="1:54" x14ac:dyDescent="0.15">
      <c r="C130" s="7">
        <v>9</v>
      </c>
      <c r="D130" s="7">
        <f t="shared" si="144"/>
        <v>8.2444822946929506</v>
      </c>
      <c r="E130" s="10">
        <f t="shared" si="145"/>
        <v>14.146358614341599</v>
      </c>
      <c r="F130" s="7" t="s">
        <v>83</v>
      </c>
      <c r="G130" s="1">
        <v>10</v>
      </c>
      <c r="H130" s="9">
        <f t="shared" si="124"/>
        <v>8.2444822946929506</v>
      </c>
      <c r="I130" s="9">
        <f t="shared" si="125"/>
        <v>281.39448229469292</v>
      </c>
      <c r="J130" s="9">
        <f t="shared" si="126"/>
        <v>4.9519872242159424E-2</v>
      </c>
      <c r="K130" s="9">
        <f t="shared" si="127"/>
        <v>28.47</v>
      </c>
      <c r="L130" s="9">
        <f t="shared" si="128"/>
        <v>0.28470000000000001</v>
      </c>
      <c r="M130" s="1" t="s">
        <v>83</v>
      </c>
      <c r="O130" s="9">
        <f t="shared" si="146"/>
        <v>1.4047863347938288</v>
      </c>
      <c r="P130" s="9">
        <f t="shared" si="129"/>
        <v>6.9564839826521799E-2</v>
      </c>
      <c r="Q130" s="12">
        <f t="shared" si="130"/>
        <v>2.2956397142752195E-2</v>
      </c>
      <c r="R130" s="9">
        <f t="shared" si="131"/>
        <v>9.3951000000000007E-2</v>
      </c>
      <c r="S130" s="13">
        <f t="shared" si="132"/>
        <v>0.2443443618774914</v>
      </c>
      <c r="T130" s="2">
        <f t="shared" si="133"/>
        <v>0.01</v>
      </c>
      <c r="U130" s="14">
        <f t="shared" si="134"/>
        <v>2.4434436187749141E-3</v>
      </c>
      <c r="V130" s="13"/>
      <c r="W130" s="2"/>
      <c r="X130" s="2"/>
      <c r="Y130" s="2"/>
      <c r="Z130" s="2"/>
      <c r="AA130" s="2"/>
      <c r="AB130" s="2"/>
      <c r="AC130" s="2"/>
      <c r="AD130" s="2"/>
      <c r="AE130" s="13">
        <v>1E-3</v>
      </c>
      <c r="AF130" s="2">
        <v>0.49</v>
      </c>
      <c r="AG130" s="14">
        <f t="shared" si="135"/>
        <v>4.8999999999999998E-4</v>
      </c>
      <c r="AH130" s="18"/>
      <c r="AI130" s="2"/>
      <c r="AJ130" s="14"/>
      <c r="AK130" s="13"/>
      <c r="AL130" s="2"/>
      <c r="AM130" s="2"/>
      <c r="AN130" s="13"/>
      <c r="AO130" s="2"/>
      <c r="AP130" s="14"/>
      <c r="AQ130" s="2">
        <v>0.01</v>
      </c>
      <c r="AR130" s="2">
        <v>0.5</v>
      </c>
      <c r="AS130" s="2">
        <f t="shared" si="136"/>
        <v>5.0000000000000001E-3</v>
      </c>
      <c r="AT130" s="1">
        <f t="shared" si="137"/>
        <v>7.9334436187749151E-3</v>
      </c>
      <c r="AU130" s="9">
        <f t="shared" si="138"/>
        <v>28.47</v>
      </c>
      <c r="AV130" s="1">
        <f t="shared" si="139"/>
        <v>0.33</v>
      </c>
      <c r="AW130" s="1">
        <f t="shared" si="140"/>
        <v>0</v>
      </c>
      <c r="AX130" s="1">
        <f t="shared" si="141"/>
        <v>0</v>
      </c>
      <c r="AZ130" s="1">
        <f t="shared" si="142"/>
        <v>0</v>
      </c>
      <c r="BA130" s="1">
        <f t="shared" si="143"/>
        <v>0</v>
      </c>
    </row>
    <row r="131" spans="1:54" x14ac:dyDescent="0.15">
      <c r="C131" s="7">
        <v>10</v>
      </c>
      <c r="D131" s="7">
        <f t="shared" si="144"/>
        <v>1.69673052543394</v>
      </c>
      <c r="E131" s="10">
        <f t="shared" si="145"/>
        <v>8.2444822946929506</v>
      </c>
      <c r="F131" s="7" t="s">
        <v>83</v>
      </c>
      <c r="G131" s="1">
        <v>11</v>
      </c>
      <c r="H131" s="9">
        <f t="shared" si="124"/>
        <v>1.69673052543394</v>
      </c>
      <c r="I131" s="9">
        <f t="shared" si="125"/>
        <v>274.84673052543394</v>
      </c>
      <c r="J131" s="9">
        <f t="shared" si="126"/>
        <v>2.1715856213495345E-2</v>
      </c>
      <c r="K131" s="9">
        <f t="shared" si="127"/>
        <v>28.47</v>
      </c>
      <c r="L131" s="9">
        <f t="shared" si="128"/>
        <v>0.28470000000000001</v>
      </c>
      <c r="M131" s="1" t="s">
        <v>85</v>
      </c>
      <c r="N131" s="9">
        <f>(O130-P130)*$C$21/100</f>
        <v>1.2684604202189416</v>
      </c>
      <c r="O131" s="9">
        <f t="shared" si="146"/>
        <v>0.3514610747483653</v>
      </c>
      <c r="P131" s="9">
        <f t="shared" si="129"/>
        <v>7.6322781638760405E-3</v>
      </c>
      <c r="Q131" s="12">
        <f t="shared" si="130"/>
        <v>2.5186517940790935E-3</v>
      </c>
      <c r="R131" s="9">
        <f t="shared" si="131"/>
        <v>9.3951000000000007E-2</v>
      </c>
      <c r="S131" s="13">
        <f t="shared" si="132"/>
        <v>2.6808142479367896E-2</v>
      </c>
      <c r="T131" s="2">
        <f t="shared" si="133"/>
        <v>0.01</v>
      </c>
      <c r="U131" s="14">
        <f t="shared" si="134"/>
        <v>2.6808142479367895E-4</v>
      </c>
      <c r="V131" s="13"/>
      <c r="W131" s="2"/>
      <c r="X131" s="2"/>
      <c r="Y131" s="2"/>
      <c r="Z131" s="2"/>
      <c r="AA131" s="2"/>
      <c r="AB131" s="2"/>
      <c r="AC131" s="2"/>
      <c r="AD131" s="2"/>
      <c r="AE131" s="13">
        <v>1E-3</v>
      </c>
      <c r="AF131" s="2">
        <v>0.49</v>
      </c>
      <c r="AG131" s="14">
        <f t="shared" si="135"/>
        <v>4.8999999999999998E-4</v>
      </c>
      <c r="AH131" s="18"/>
      <c r="AI131" s="2"/>
      <c r="AJ131" s="14"/>
      <c r="AK131" s="13"/>
      <c r="AL131" s="2"/>
      <c r="AM131" s="2"/>
      <c r="AN131" s="13"/>
      <c r="AO131" s="2"/>
      <c r="AP131" s="14"/>
      <c r="AQ131" s="2">
        <v>0.01</v>
      </c>
      <c r="AR131" s="2">
        <v>0.5</v>
      </c>
      <c r="AS131" s="2">
        <f t="shared" si="136"/>
        <v>5.0000000000000001E-3</v>
      </c>
      <c r="AT131" s="1">
        <f t="shared" si="137"/>
        <v>5.7580814247936794E-3</v>
      </c>
      <c r="AU131" s="9">
        <f t="shared" si="138"/>
        <v>28.47</v>
      </c>
      <c r="AV131" s="1">
        <f t="shared" si="139"/>
        <v>0.33</v>
      </c>
      <c r="AW131" s="1">
        <f t="shared" si="140"/>
        <v>0</v>
      </c>
      <c r="AX131" s="1">
        <f t="shared" si="141"/>
        <v>0</v>
      </c>
      <c r="AZ131" s="1">
        <f t="shared" si="142"/>
        <v>0</v>
      </c>
      <c r="BA131" s="1">
        <f t="shared" si="143"/>
        <v>0</v>
      </c>
    </row>
    <row r="132" spans="1:54" x14ac:dyDescent="0.15">
      <c r="C132" s="7">
        <v>11</v>
      </c>
      <c r="D132" s="7">
        <f t="shared" si="144"/>
        <v>-3.3238805931262099</v>
      </c>
      <c r="E132" s="10">
        <f t="shared" si="145"/>
        <v>1.69673052543394</v>
      </c>
      <c r="F132" s="7" t="s">
        <v>85</v>
      </c>
      <c r="G132" s="1">
        <v>12</v>
      </c>
      <c r="H132" s="9">
        <f t="shared" si="124"/>
        <v>-3.3238805931262099</v>
      </c>
      <c r="I132" s="9">
        <f t="shared" si="125"/>
        <v>269.82611940687377</v>
      </c>
      <c r="J132" s="9">
        <f t="shared" si="126"/>
        <v>1.1233182942949943E-2</v>
      </c>
      <c r="K132" s="9">
        <f t="shared" si="127"/>
        <v>28.47</v>
      </c>
      <c r="L132" s="9">
        <f t="shared" si="128"/>
        <v>0.28470000000000001</v>
      </c>
      <c r="M132" s="1" t="s">
        <v>83</v>
      </c>
      <c r="O132" s="9">
        <f t="shared" si="146"/>
        <v>0.62852879658448924</v>
      </c>
      <c r="P132" s="9">
        <f t="shared" si="129"/>
        <v>7.0603789569457388E-3</v>
      </c>
      <c r="Q132" s="12">
        <f t="shared" si="130"/>
        <v>2.3299250557920941E-3</v>
      </c>
      <c r="R132" s="9">
        <f t="shared" si="131"/>
        <v>9.3951000000000007E-2</v>
      </c>
      <c r="S132" s="13">
        <f t="shared" si="132"/>
        <v>2.4799364091836106E-2</v>
      </c>
      <c r="T132" s="2">
        <f t="shared" si="133"/>
        <v>0.01</v>
      </c>
      <c r="U132" s="14">
        <f t="shared" si="134"/>
        <v>2.4799364091836104E-4</v>
      </c>
      <c r="V132" s="13"/>
      <c r="W132" s="2"/>
      <c r="X132" s="2"/>
      <c r="Y132" s="2"/>
      <c r="Z132" s="2"/>
      <c r="AA132" s="2"/>
      <c r="AB132" s="2"/>
      <c r="AC132" s="2"/>
      <c r="AD132" s="2"/>
      <c r="AE132" s="13">
        <v>1E-3</v>
      </c>
      <c r="AF132" s="2">
        <v>0.49</v>
      </c>
      <c r="AG132" s="14">
        <f t="shared" si="135"/>
        <v>4.8999999999999998E-4</v>
      </c>
      <c r="AH132" s="18"/>
      <c r="AI132" s="2"/>
      <c r="AJ132" s="14"/>
      <c r="AK132" s="13"/>
      <c r="AL132" s="2"/>
      <c r="AM132" s="2"/>
      <c r="AN132" s="13"/>
      <c r="AO132" s="2"/>
      <c r="AP132" s="14"/>
      <c r="AQ132" s="2">
        <v>0.01</v>
      </c>
      <c r="AR132" s="2">
        <v>0.5</v>
      </c>
      <c r="AS132" s="2">
        <f t="shared" si="136"/>
        <v>5.0000000000000001E-3</v>
      </c>
      <c r="AT132" s="1">
        <f t="shared" si="137"/>
        <v>5.7379936409183612E-3</v>
      </c>
      <c r="AU132" s="9">
        <f t="shared" si="138"/>
        <v>28.47</v>
      </c>
      <c r="AV132" s="1">
        <f t="shared" si="139"/>
        <v>0.33</v>
      </c>
      <c r="AW132" s="1">
        <f t="shared" si="140"/>
        <v>0</v>
      </c>
      <c r="AX132" s="1">
        <f t="shared" si="141"/>
        <v>0</v>
      </c>
      <c r="AY132" s="1">
        <f>SUM(AX121:AX132)</f>
        <v>0</v>
      </c>
      <c r="AZ132" s="1">
        <f t="shared" si="142"/>
        <v>0</v>
      </c>
      <c r="BA132" s="1">
        <f t="shared" si="143"/>
        <v>0</v>
      </c>
      <c r="BB132" s="1">
        <f>SUM(BA121:BA132)</f>
        <v>0</v>
      </c>
    </row>
    <row r="133" spans="1:54" x14ac:dyDescent="0.15">
      <c r="C133" s="7">
        <v>12</v>
      </c>
      <c r="D133" s="7">
        <f t="shared" si="144"/>
        <v>-2.2342088558335398</v>
      </c>
      <c r="E133" s="10">
        <f t="shared" si="145"/>
        <v>-3.3238805931262099</v>
      </c>
      <c r="F133" s="7" t="s">
        <v>83</v>
      </c>
    </row>
    <row r="135" spans="1:54" x14ac:dyDescent="0.15">
      <c r="A135" s="28" t="s">
        <v>29</v>
      </c>
      <c r="B135" s="28"/>
      <c r="C135" s="7" t="s">
        <v>62</v>
      </c>
      <c r="D135" s="7" t="s">
        <v>63</v>
      </c>
      <c r="E135" s="7" t="s">
        <v>64</v>
      </c>
      <c r="F135" s="7" t="s">
        <v>65</v>
      </c>
      <c r="G135" s="1" t="s">
        <v>62</v>
      </c>
      <c r="H135" s="1" t="s">
        <v>64</v>
      </c>
      <c r="I135" s="1" t="s">
        <v>66</v>
      </c>
      <c r="J135" s="1" t="s">
        <v>67</v>
      </c>
      <c r="K135" s="11" t="s">
        <v>68</v>
      </c>
      <c r="L135" s="11" t="s">
        <v>69</v>
      </c>
      <c r="M135" s="1" t="s">
        <v>70</v>
      </c>
      <c r="N135" s="11" t="s">
        <v>71</v>
      </c>
      <c r="O135" s="1" t="s">
        <v>72</v>
      </c>
      <c r="P135" s="1" t="s">
        <v>73</v>
      </c>
      <c r="Q135" s="11" t="s">
        <v>74</v>
      </c>
      <c r="R135" s="11" t="s">
        <v>75</v>
      </c>
      <c r="S135" s="2" t="s">
        <v>76</v>
      </c>
      <c r="T135" s="2" t="s">
        <v>77</v>
      </c>
      <c r="U135" s="2"/>
      <c r="V135" s="2" t="s">
        <v>76</v>
      </c>
      <c r="W135" s="2" t="s">
        <v>77</v>
      </c>
      <c r="X135" s="2"/>
      <c r="Y135" s="2" t="s">
        <v>76</v>
      </c>
      <c r="Z135" s="2" t="s">
        <v>77</v>
      </c>
      <c r="AA135" s="2"/>
      <c r="AB135" s="2" t="s">
        <v>76</v>
      </c>
      <c r="AC135" s="2" t="s">
        <v>77</v>
      </c>
      <c r="AD135" s="2"/>
      <c r="AE135" s="2" t="s">
        <v>76</v>
      </c>
      <c r="AF135" s="2" t="s">
        <v>77</v>
      </c>
      <c r="AG135" s="2"/>
      <c r="AH135" s="2" t="s">
        <v>76</v>
      </c>
      <c r="AI135" s="2" t="s">
        <v>77</v>
      </c>
      <c r="AJ135" s="2"/>
      <c r="AK135" s="2" t="s">
        <v>76</v>
      </c>
      <c r="AL135" s="2" t="s">
        <v>77</v>
      </c>
      <c r="AM135" s="2"/>
      <c r="AN135" s="2" t="s">
        <v>76</v>
      </c>
      <c r="AO135" s="2" t="s">
        <v>77</v>
      </c>
      <c r="AP135" s="2"/>
      <c r="AQ135" s="15" t="s">
        <v>76</v>
      </c>
      <c r="AR135" s="15" t="s">
        <v>77</v>
      </c>
      <c r="AS135" s="15"/>
      <c r="AT135" s="1" t="s">
        <v>78</v>
      </c>
      <c r="AU135" s="1" t="s">
        <v>16</v>
      </c>
      <c r="AV135" s="1" t="s">
        <v>19</v>
      </c>
      <c r="AW135" s="1" t="s">
        <v>79</v>
      </c>
      <c r="AX135" s="1" t="s">
        <v>80</v>
      </c>
    </row>
    <row r="136" spans="1:54" x14ac:dyDescent="0.15">
      <c r="A136" s="1" t="s">
        <v>81</v>
      </c>
      <c r="B136" s="1">
        <f>F10</f>
        <v>910.85749999999996</v>
      </c>
      <c r="C136" s="7" t="s">
        <v>82</v>
      </c>
      <c r="D136" s="7">
        <f>D121</f>
        <v>-2.3066070033871</v>
      </c>
      <c r="E136" s="7"/>
      <c r="F136" s="7"/>
      <c r="G136" s="1">
        <v>1</v>
      </c>
      <c r="H136" s="9">
        <f t="shared" ref="H136:H147" si="147">E137</f>
        <v>-2.3066070033871</v>
      </c>
      <c r="I136" s="9">
        <f t="shared" ref="I136:I147" si="148">H136+273.15</f>
        <v>270.84339299661286</v>
      </c>
      <c r="J136" s="9">
        <f t="shared" ref="J136:J147" si="149">EXP(($C$15*(I136-$C$13))/($C$16*I136*$C$13))</f>
        <v>1.2863670667796048E-2</v>
      </c>
      <c r="K136" s="9">
        <f t="shared" ref="K136:K147" si="150">$B$136/12</f>
        <v>75.904791666666668</v>
      </c>
      <c r="L136" s="9">
        <f t="shared" ref="L136:L147" si="151">K136*$B$137/100</f>
        <v>0.75904791666666671</v>
      </c>
      <c r="M136" s="1" t="s">
        <v>83</v>
      </c>
      <c r="O136" s="9">
        <f>L136</f>
        <v>0.75904791666666671</v>
      </c>
      <c r="P136" s="9">
        <f t="shared" ref="P136:P147" si="152">O136*J136</f>
        <v>9.7641424210766995E-3</v>
      </c>
      <c r="Q136" s="12">
        <f t="shared" ref="Q136:Q147" si="153">P136*$B$138</f>
        <v>2.538677029479942E-3</v>
      </c>
      <c r="R136" s="9">
        <f t="shared" ref="R136:R147" si="154">L136*$B$138</f>
        <v>0.19735245833333334</v>
      </c>
      <c r="S136" s="13">
        <f t="shared" ref="S136:S147" si="155">Q136/R136</f>
        <v>1.2863670667796048E-2</v>
      </c>
      <c r="T136" s="2">
        <f t="shared" ref="T136:T147" si="156">$B$137/100</f>
        <v>0.01</v>
      </c>
      <c r="U136" s="14">
        <f t="shared" ref="U136:U147" si="157">S136*T136</f>
        <v>1.2863670667796049E-4</v>
      </c>
      <c r="V136" s="13"/>
      <c r="W136" s="2"/>
      <c r="X136" s="2"/>
      <c r="Y136" s="2"/>
      <c r="Z136" s="2"/>
      <c r="AA136" s="2"/>
      <c r="AB136" s="2"/>
      <c r="AC136" s="2"/>
      <c r="AD136" s="2"/>
      <c r="AE136" s="13">
        <v>1E-3</v>
      </c>
      <c r="AF136" s="2">
        <v>0.49</v>
      </c>
      <c r="AG136" s="14">
        <f t="shared" ref="AG136:AG147" si="158">AF136*AE136</f>
        <v>4.8999999999999998E-4</v>
      </c>
      <c r="AH136" s="18"/>
      <c r="AI136" s="2"/>
      <c r="AJ136" s="14"/>
      <c r="AK136" s="13"/>
      <c r="AL136" s="2"/>
      <c r="AM136" s="2"/>
      <c r="AN136" s="13"/>
      <c r="AO136" s="2"/>
      <c r="AP136" s="14"/>
      <c r="AQ136" s="2">
        <v>0.01</v>
      </c>
      <c r="AR136" s="2">
        <v>0.5</v>
      </c>
      <c r="AS136" s="2">
        <f t="shared" ref="AS136:AS147" si="159">AR136*AQ136</f>
        <v>5.0000000000000001E-3</v>
      </c>
      <c r="AT136" s="1">
        <f t="shared" ref="AT136:AT147" si="160">(AS136+AM136+AD136+AA136+U136+X136+AG136+AJ136+AP136)</f>
        <v>5.6186367066779607E-3</v>
      </c>
      <c r="AU136" s="9">
        <f t="shared" ref="AU136:AU147" si="161">$B$136/12</f>
        <v>75.904791666666668</v>
      </c>
      <c r="AV136" s="1">
        <f t="shared" ref="AV136:AV147" si="162">$B$138</f>
        <v>0.26</v>
      </c>
      <c r="AW136" s="1">
        <f t="shared" ref="AW136:AW147" si="163">$E$10/12</f>
        <v>0</v>
      </c>
      <c r="AX136" s="1">
        <f t="shared" ref="AX136:AX147" si="164">AW136*10000*AV136*0.67*AU136*AT136</f>
        <v>0</v>
      </c>
    </row>
    <row r="137" spans="1:54" x14ac:dyDescent="0.15">
      <c r="A137" s="1" t="s">
        <v>84</v>
      </c>
      <c r="B137" s="1">
        <f>H10</f>
        <v>1</v>
      </c>
      <c r="C137" s="7">
        <v>1</v>
      </c>
      <c r="D137" s="7">
        <f t="shared" ref="D137:D148" si="165">D122</f>
        <v>-8.1430076007480192</v>
      </c>
      <c r="E137" s="10">
        <f t="shared" ref="E137:E148" si="166">D136</f>
        <v>-2.3066070033871</v>
      </c>
      <c r="F137" s="7" t="s">
        <v>83</v>
      </c>
      <c r="G137" s="1">
        <v>2</v>
      </c>
      <c r="H137" s="9">
        <f t="shared" si="147"/>
        <v>-8.1430076007480192</v>
      </c>
      <c r="I137" s="9">
        <f t="shared" si="148"/>
        <v>265.00699239925194</v>
      </c>
      <c r="J137" s="9">
        <f t="shared" si="149"/>
        <v>5.8279319007653345E-3</v>
      </c>
      <c r="K137" s="9">
        <f t="shared" si="150"/>
        <v>75.904791666666668</v>
      </c>
      <c r="L137" s="9">
        <f t="shared" si="151"/>
        <v>0.75904791666666671</v>
      </c>
      <c r="M137" s="1" t="s">
        <v>83</v>
      </c>
      <c r="O137" s="9">
        <f t="shared" ref="O137:O147" si="167">L137+O136-P136-N137</f>
        <v>1.5083316909122568</v>
      </c>
      <c r="P137" s="9">
        <f t="shared" si="152"/>
        <v>8.790454378402859E-3</v>
      </c>
      <c r="Q137" s="12">
        <f t="shared" si="153"/>
        <v>2.2855181383847436E-3</v>
      </c>
      <c r="R137" s="9">
        <f t="shared" si="154"/>
        <v>0.19735245833333334</v>
      </c>
      <c r="S137" s="13">
        <f t="shared" si="155"/>
        <v>1.1580895204884882E-2</v>
      </c>
      <c r="T137" s="2">
        <f t="shared" si="156"/>
        <v>0.01</v>
      </c>
      <c r="U137" s="14">
        <f t="shared" si="157"/>
        <v>1.1580895204884883E-4</v>
      </c>
      <c r="V137" s="13"/>
      <c r="W137" s="2"/>
      <c r="X137" s="2"/>
      <c r="Y137" s="2"/>
      <c r="Z137" s="2"/>
      <c r="AA137" s="2"/>
      <c r="AB137" s="2"/>
      <c r="AC137" s="2"/>
      <c r="AD137" s="2"/>
      <c r="AE137" s="13">
        <v>1E-3</v>
      </c>
      <c r="AF137" s="2">
        <v>0.49</v>
      </c>
      <c r="AG137" s="14">
        <f t="shared" si="158"/>
        <v>4.8999999999999998E-4</v>
      </c>
      <c r="AH137" s="18"/>
      <c r="AI137" s="2"/>
      <c r="AJ137" s="14"/>
      <c r="AK137" s="13"/>
      <c r="AL137" s="2"/>
      <c r="AM137" s="2"/>
      <c r="AN137" s="13"/>
      <c r="AO137" s="2"/>
      <c r="AP137" s="14"/>
      <c r="AQ137" s="2">
        <v>0.01</v>
      </c>
      <c r="AR137" s="2">
        <v>0.5</v>
      </c>
      <c r="AS137" s="2">
        <f t="shared" si="159"/>
        <v>5.0000000000000001E-3</v>
      </c>
      <c r="AT137" s="1">
        <f t="shared" si="160"/>
        <v>5.6058089520488489E-3</v>
      </c>
      <c r="AU137" s="9">
        <f t="shared" si="161"/>
        <v>75.904791666666668</v>
      </c>
      <c r="AV137" s="1">
        <f t="shared" si="162"/>
        <v>0.26</v>
      </c>
      <c r="AW137" s="1">
        <f t="shared" si="163"/>
        <v>0</v>
      </c>
      <c r="AX137" s="1">
        <f t="shared" si="164"/>
        <v>0</v>
      </c>
    </row>
    <row r="138" spans="1:54" x14ac:dyDescent="0.15">
      <c r="A138" s="1" t="s">
        <v>19</v>
      </c>
      <c r="B138" s="1">
        <f>G10</f>
        <v>0.26</v>
      </c>
      <c r="C138" s="7">
        <v>2</v>
      </c>
      <c r="D138" s="7">
        <f t="shared" si="165"/>
        <v>-4.14783256587154</v>
      </c>
      <c r="E138" s="10">
        <f t="shared" si="166"/>
        <v>-8.1430076007480192</v>
      </c>
      <c r="F138" s="7" t="s">
        <v>83</v>
      </c>
      <c r="G138" s="1">
        <v>3</v>
      </c>
      <c r="H138" s="9">
        <f t="shared" si="147"/>
        <v>-4.14783256587154</v>
      </c>
      <c r="I138" s="9">
        <f t="shared" si="148"/>
        <v>269.00216743412841</v>
      </c>
      <c r="J138" s="9">
        <f t="shared" si="149"/>
        <v>1.0057742536642775E-2</v>
      </c>
      <c r="K138" s="9">
        <f t="shared" si="150"/>
        <v>75.904791666666668</v>
      </c>
      <c r="L138" s="9">
        <f t="shared" si="151"/>
        <v>0.75904791666666671</v>
      </c>
      <c r="M138" s="1" t="s">
        <v>83</v>
      </c>
      <c r="O138" s="9">
        <f t="shared" si="167"/>
        <v>2.2585891532005209</v>
      </c>
      <c r="P138" s="9">
        <f t="shared" si="152"/>
        <v>2.2716308198944865E-2</v>
      </c>
      <c r="Q138" s="12">
        <f t="shared" si="153"/>
        <v>5.9062401317256652E-3</v>
      </c>
      <c r="R138" s="9">
        <f t="shared" si="154"/>
        <v>0.19735245833333334</v>
      </c>
      <c r="S138" s="13">
        <f t="shared" si="155"/>
        <v>2.9927370459960904E-2</v>
      </c>
      <c r="T138" s="2">
        <f t="shared" si="156"/>
        <v>0.01</v>
      </c>
      <c r="U138" s="14">
        <f t="shared" si="157"/>
        <v>2.9927370459960904E-4</v>
      </c>
      <c r="V138" s="13"/>
      <c r="W138" s="2"/>
      <c r="X138" s="2"/>
      <c r="Y138" s="2"/>
      <c r="Z138" s="2"/>
      <c r="AA138" s="2"/>
      <c r="AB138" s="2"/>
      <c r="AC138" s="2"/>
      <c r="AD138" s="2"/>
      <c r="AE138" s="13">
        <v>1E-3</v>
      </c>
      <c r="AF138" s="2">
        <v>0.49</v>
      </c>
      <c r="AG138" s="14">
        <f t="shared" si="158"/>
        <v>4.8999999999999998E-4</v>
      </c>
      <c r="AH138" s="18"/>
      <c r="AI138" s="2"/>
      <c r="AJ138" s="14"/>
      <c r="AK138" s="13"/>
      <c r="AL138" s="2"/>
      <c r="AM138" s="2"/>
      <c r="AN138" s="13"/>
      <c r="AO138" s="2"/>
      <c r="AP138" s="14"/>
      <c r="AQ138" s="2">
        <v>0.01</v>
      </c>
      <c r="AR138" s="2">
        <v>0.5</v>
      </c>
      <c r="AS138" s="2">
        <f t="shared" si="159"/>
        <v>5.0000000000000001E-3</v>
      </c>
      <c r="AT138" s="1">
        <f t="shared" si="160"/>
        <v>5.7892737045996089E-3</v>
      </c>
      <c r="AU138" s="9">
        <f t="shared" si="161"/>
        <v>75.904791666666668</v>
      </c>
      <c r="AV138" s="1">
        <f t="shared" si="162"/>
        <v>0.26</v>
      </c>
      <c r="AW138" s="1">
        <f t="shared" si="163"/>
        <v>0</v>
      </c>
      <c r="AX138" s="1">
        <f t="shared" si="164"/>
        <v>0</v>
      </c>
    </row>
    <row r="139" spans="1:54" x14ac:dyDescent="0.15">
      <c r="C139" s="7">
        <v>3</v>
      </c>
      <c r="D139" s="7">
        <f t="shared" si="165"/>
        <v>-2.6517877051429899</v>
      </c>
      <c r="E139" s="10">
        <f t="shared" si="166"/>
        <v>-4.14783256587154</v>
      </c>
      <c r="F139" s="7" t="s">
        <v>83</v>
      </c>
      <c r="G139" s="1">
        <v>4</v>
      </c>
      <c r="H139" s="9">
        <f t="shared" si="147"/>
        <v>-2.6517877051429899</v>
      </c>
      <c r="I139" s="9">
        <f t="shared" si="148"/>
        <v>270.49821229485701</v>
      </c>
      <c r="J139" s="9">
        <f t="shared" si="149"/>
        <v>1.2286876432727648E-2</v>
      </c>
      <c r="K139" s="9">
        <f t="shared" si="150"/>
        <v>75.904791666666668</v>
      </c>
      <c r="L139" s="9">
        <f t="shared" si="151"/>
        <v>0.75904791666666671</v>
      </c>
      <c r="M139" s="1" t="s">
        <v>83</v>
      </c>
      <c r="O139" s="9">
        <f t="shared" si="167"/>
        <v>2.9949207616682427</v>
      </c>
      <c r="P139" s="9">
        <f t="shared" si="152"/>
        <v>3.6798221324428268E-2</v>
      </c>
      <c r="Q139" s="12">
        <f t="shared" si="153"/>
        <v>9.5675375443513497E-3</v>
      </c>
      <c r="R139" s="9">
        <f t="shared" si="154"/>
        <v>0.19735245833333334</v>
      </c>
      <c r="S139" s="13">
        <f t="shared" si="155"/>
        <v>4.8479444467783295E-2</v>
      </c>
      <c r="T139" s="2">
        <f t="shared" si="156"/>
        <v>0.01</v>
      </c>
      <c r="U139" s="14">
        <f t="shared" si="157"/>
        <v>4.8479444467783295E-4</v>
      </c>
      <c r="V139" s="13"/>
      <c r="W139" s="2"/>
      <c r="X139" s="2"/>
      <c r="Y139" s="2"/>
      <c r="Z139" s="2"/>
      <c r="AA139" s="2"/>
      <c r="AB139" s="2"/>
      <c r="AC139" s="2"/>
      <c r="AD139" s="2"/>
      <c r="AE139" s="13">
        <v>1E-3</v>
      </c>
      <c r="AF139" s="2">
        <v>0.49</v>
      </c>
      <c r="AG139" s="14">
        <f t="shared" si="158"/>
        <v>4.8999999999999998E-4</v>
      </c>
      <c r="AH139" s="18"/>
      <c r="AI139" s="2"/>
      <c r="AJ139" s="14"/>
      <c r="AK139" s="13"/>
      <c r="AL139" s="2"/>
      <c r="AM139" s="2"/>
      <c r="AN139" s="13"/>
      <c r="AO139" s="2"/>
      <c r="AP139" s="14"/>
      <c r="AQ139" s="2">
        <v>0.01</v>
      </c>
      <c r="AR139" s="2">
        <v>0.5</v>
      </c>
      <c r="AS139" s="2">
        <f t="shared" si="159"/>
        <v>5.0000000000000001E-3</v>
      </c>
      <c r="AT139" s="1">
        <f t="shared" si="160"/>
        <v>5.974794444677833E-3</v>
      </c>
      <c r="AU139" s="9">
        <f t="shared" si="161"/>
        <v>75.904791666666668</v>
      </c>
      <c r="AV139" s="1">
        <f t="shared" si="162"/>
        <v>0.26</v>
      </c>
      <c r="AW139" s="1">
        <f t="shared" si="163"/>
        <v>0</v>
      </c>
      <c r="AX139" s="1">
        <f t="shared" si="164"/>
        <v>0</v>
      </c>
    </row>
    <row r="140" spans="1:54" x14ac:dyDescent="0.15">
      <c r="C140" s="7">
        <v>4</v>
      </c>
      <c r="D140" s="7">
        <f t="shared" si="165"/>
        <v>3.6671405216225201</v>
      </c>
      <c r="E140" s="10">
        <f t="shared" si="166"/>
        <v>-2.6517877051429899</v>
      </c>
      <c r="F140" s="7" t="s">
        <v>83</v>
      </c>
      <c r="G140" s="1">
        <v>5</v>
      </c>
      <c r="H140" s="9">
        <f t="shared" si="147"/>
        <v>3.6671405216225201</v>
      </c>
      <c r="I140" s="9">
        <f t="shared" si="148"/>
        <v>276.81714052162249</v>
      </c>
      <c r="J140" s="9">
        <f t="shared" si="149"/>
        <v>2.7944209955228599E-2</v>
      </c>
      <c r="K140" s="9">
        <f t="shared" si="150"/>
        <v>75.904791666666668</v>
      </c>
      <c r="L140" s="9">
        <f t="shared" si="151"/>
        <v>0.75904791666666671</v>
      </c>
      <c r="M140" s="1" t="s">
        <v>85</v>
      </c>
      <c r="N140" s="9">
        <f>(O139-P139)*$C$24/100</f>
        <v>0</v>
      </c>
      <c r="O140" s="9">
        <f t="shared" si="167"/>
        <v>3.7171704570104813</v>
      </c>
      <c r="P140" s="9">
        <f t="shared" si="152"/>
        <v>0.10387339169007394</v>
      </c>
      <c r="Q140" s="12">
        <f t="shared" si="153"/>
        <v>2.7007081839419224E-2</v>
      </c>
      <c r="R140" s="9">
        <f t="shared" si="154"/>
        <v>0.19735245833333334</v>
      </c>
      <c r="S140" s="13">
        <f t="shared" si="155"/>
        <v>0.13684694919687077</v>
      </c>
      <c r="T140" s="2">
        <f t="shared" si="156"/>
        <v>0.01</v>
      </c>
      <c r="U140" s="14">
        <f t="shared" si="157"/>
        <v>1.3684694919687077E-3</v>
      </c>
      <c r="V140" s="13"/>
      <c r="W140" s="2"/>
      <c r="X140" s="2"/>
      <c r="Y140" s="2"/>
      <c r="Z140" s="2"/>
      <c r="AA140" s="2"/>
      <c r="AB140" s="2"/>
      <c r="AC140" s="2"/>
      <c r="AD140" s="2"/>
      <c r="AE140" s="13">
        <v>1E-3</v>
      </c>
      <c r="AF140" s="2">
        <v>0.49</v>
      </c>
      <c r="AG140" s="14">
        <f t="shared" si="158"/>
        <v>4.8999999999999998E-4</v>
      </c>
      <c r="AH140" s="18"/>
      <c r="AI140" s="2"/>
      <c r="AJ140" s="14"/>
      <c r="AK140" s="13"/>
      <c r="AL140" s="2"/>
      <c r="AM140" s="2"/>
      <c r="AN140" s="13"/>
      <c r="AO140" s="2"/>
      <c r="AP140" s="14"/>
      <c r="AQ140" s="2">
        <v>0.01</v>
      </c>
      <c r="AR140" s="2">
        <v>0.5</v>
      </c>
      <c r="AS140" s="2">
        <f t="shared" si="159"/>
        <v>5.0000000000000001E-3</v>
      </c>
      <c r="AT140" s="1">
        <f t="shared" si="160"/>
        <v>6.8584694919687078E-3</v>
      </c>
      <c r="AU140" s="9">
        <f t="shared" si="161"/>
        <v>75.904791666666668</v>
      </c>
      <c r="AV140" s="1">
        <f t="shared" si="162"/>
        <v>0.26</v>
      </c>
      <c r="AW140" s="1">
        <f t="shared" si="163"/>
        <v>0</v>
      </c>
      <c r="AX140" s="1">
        <f t="shared" si="164"/>
        <v>0</v>
      </c>
    </row>
    <row r="141" spans="1:54" x14ac:dyDescent="0.15">
      <c r="C141" s="7">
        <v>5</v>
      </c>
      <c r="D141" s="7">
        <f t="shared" si="165"/>
        <v>6.7213907817920404</v>
      </c>
      <c r="E141" s="10">
        <f t="shared" si="166"/>
        <v>3.6671405216225201</v>
      </c>
      <c r="F141" s="7" t="s">
        <v>85</v>
      </c>
      <c r="G141" s="1">
        <v>6</v>
      </c>
      <c r="H141" s="9">
        <f t="shared" si="147"/>
        <v>6.7213907817920404</v>
      </c>
      <c r="I141" s="9">
        <f t="shared" si="148"/>
        <v>279.871390781792</v>
      </c>
      <c r="J141" s="9">
        <f t="shared" si="149"/>
        <v>4.1020277667357948E-2</v>
      </c>
      <c r="K141" s="9">
        <f t="shared" si="150"/>
        <v>75.904791666666668</v>
      </c>
      <c r="L141" s="9">
        <f t="shared" si="151"/>
        <v>0.75904791666666671</v>
      </c>
      <c r="M141" s="1" t="s">
        <v>83</v>
      </c>
      <c r="O141" s="9">
        <f t="shared" si="167"/>
        <v>4.3723449819870739</v>
      </c>
      <c r="P141" s="9">
        <f t="shared" si="152"/>
        <v>0.17935480521858896</v>
      </c>
      <c r="Q141" s="12">
        <f t="shared" si="153"/>
        <v>4.6632249356833133E-2</v>
      </c>
      <c r="R141" s="9">
        <f t="shared" si="154"/>
        <v>0.19735245833333334</v>
      </c>
      <c r="S141" s="13">
        <f t="shared" si="155"/>
        <v>0.23628917395125665</v>
      </c>
      <c r="T141" s="2">
        <f t="shared" si="156"/>
        <v>0.01</v>
      </c>
      <c r="U141" s="14">
        <f t="shared" si="157"/>
        <v>2.3628917395125664E-3</v>
      </c>
      <c r="V141" s="13"/>
      <c r="W141" s="2"/>
      <c r="X141" s="2"/>
      <c r="Y141" s="2"/>
      <c r="Z141" s="2"/>
      <c r="AA141" s="2"/>
      <c r="AB141" s="2"/>
      <c r="AC141" s="2"/>
      <c r="AD141" s="2"/>
      <c r="AE141" s="13">
        <v>1E-3</v>
      </c>
      <c r="AF141" s="2">
        <v>0.49</v>
      </c>
      <c r="AG141" s="14">
        <f t="shared" si="158"/>
        <v>4.8999999999999998E-4</v>
      </c>
      <c r="AH141" s="18"/>
      <c r="AI141" s="2"/>
      <c r="AJ141" s="14"/>
      <c r="AK141" s="13"/>
      <c r="AL141" s="2"/>
      <c r="AM141" s="2"/>
      <c r="AN141" s="13"/>
      <c r="AO141" s="2"/>
      <c r="AP141" s="14"/>
      <c r="AQ141" s="2">
        <v>0.01</v>
      </c>
      <c r="AR141" s="2">
        <v>0.5</v>
      </c>
      <c r="AS141" s="2">
        <f t="shared" si="159"/>
        <v>5.0000000000000001E-3</v>
      </c>
      <c r="AT141" s="1">
        <f t="shared" si="160"/>
        <v>7.8528917395125665E-3</v>
      </c>
      <c r="AU141" s="9">
        <f t="shared" si="161"/>
        <v>75.904791666666668</v>
      </c>
      <c r="AV141" s="1">
        <f t="shared" si="162"/>
        <v>0.26</v>
      </c>
      <c r="AW141" s="1">
        <f t="shared" si="163"/>
        <v>0</v>
      </c>
      <c r="AX141" s="1">
        <f t="shared" si="164"/>
        <v>0</v>
      </c>
    </row>
    <row r="142" spans="1:54" x14ac:dyDescent="0.15">
      <c r="C142" s="7">
        <v>6</v>
      </c>
      <c r="D142" s="7">
        <f t="shared" si="165"/>
        <v>13.458367705495199</v>
      </c>
      <c r="E142" s="10">
        <f t="shared" si="166"/>
        <v>6.7213907817920404</v>
      </c>
      <c r="F142" s="7" t="s">
        <v>83</v>
      </c>
      <c r="G142" s="1">
        <v>7</v>
      </c>
      <c r="H142" s="9">
        <f t="shared" si="147"/>
        <v>13.458367705495199</v>
      </c>
      <c r="I142" s="9">
        <f t="shared" si="148"/>
        <v>286.6083677054952</v>
      </c>
      <c r="J142" s="9">
        <f t="shared" si="149"/>
        <v>9.2929469373861859E-2</v>
      </c>
      <c r="K142" s="9">
        <f t="shared" si="150"/>
        <v>75.904791666666668</v>
      </c>
      <c r="L142" s="9">
        <f t="shared" si="151"/>
        <v>0.75904791666666671</v>
      </c>
      <c r="M142" s="1" t="s">
        <v>83</v>
      </c>
      <c r="O142" s="9">
        <f t="shared" si="167"/>
        <v>4.952038093435152</v>
      </c>
      <c r="P142" s="9">
        <f t="shared" si="152"/>
        <v>0.46019027234207921</v>
      </c>
      <c r="Q142" s="12">
        <f t="shared" si="153"/>
        <v>0.1196494708089406</v>
      </c>
      <c r="R142" s="9">
        <f t="shared" si="154"/>
        <v>0.19735245833333334</v>
      </c>
      <c r="S142" s="13">
        <f t="shared" si="155"/>
        <v>0.60627301944650513</v>
      </c>
      <c r="T142" s="2">
        <f t="shared" si="156"/>
        <v>0.01</v>
      </c>
      <c r="U142" s="14">
        <f t="shared" si="157"/>
        <v>6.0627301944650514E-3</v>
      </c>
      <c r="V142" s="13"/>
      <c r="W142" s="2"/>
      <c r="X142" s="2"/>
      <c r="Y142" s="2"/>
      <c r="Z142" s="2"/>
      <c r="AA142" s="2"/>
      <c r="AB142" s="2"/>
      <c r="AC142" s="2"/>
      <c r="AD142" s="2"/>
      <c r="AE142" s="13">
        <v>1E-3</v>
      </c>
      <c r="AF142" s="2">
        <v>0.49</v>
      </c>
      <c r="AG142" s="14">
        <f t="shared" si="158"/>
        <v>4.8999999999999998E-4</v>
      </c>
      <c r="AH142" s="18"/>
      <c r="AI142" s="2"/>
      <c r="AJ142" s="14"/>
      <c r="AK142" s="13"/>
      <c r="AL142" s="2"/>
      <c r="AM142" s="2"/>
      <c r="AN142" s="13"/>
      <c r="AO142" s="2"/>
      <c r="AP142" s="14"/>
      <c r="AQ142" s="2">
        <v>0.01</v>
      </c>
      <c r="AR142" s="2">
        <v>0.5</v>
      </c>
      <c r="AS142" s="2">
        <f t="shared" si="159"/>
        <v>5.0000000000000001E-3</v>
      </c>
      <c r="AT142" s="1">
        <f t="shared" si="160"/>
        <v>1.1552730194465052E-2</v>
      </c>
      <c r="AU142" s="9">
        <f t="shared" si="161"/>
        <v>75.904791666666668</v>
      </c>
      <c r="AV142" s="1">
        <f t="shared" si="162"/>
        <v>0.26</v>
      </c>
      <c r="AW142" s="1">
        <f t="shared" si="163"/>
        <v>0</v>
      </c>
      <c r="AX142" s="1">
        <f t="shared" si="164"/>
        <v>0</v>
      </c>
    </row>
    <row r="143" spans="1:54" x14ac:dyDescent="0.15">
      <c r="C143" s="7">
        <v>7</v>
      </c>
      <c r="D143" s="7">
        <f t="shared" si="165"/>
        <v>14.7920799007774</v>
      </c>
      <c r="E143" s="10">
        <f t="shared" si="166"/>
        <v>13.458367705495199</v>
      </c>
      <c r="F143" s="7" t="s">
        <v>83</v>
      </c>
      <c r="G143" s="1">
        <v>8</v>
      </c>
      <c r="H143" s="9">
        <f t="shared" si="147"/>
        <v>14.7920799007774</v>
      </c>
      <c r="I143" s="9">
        <f t="shared" si="148"/>
        <v>287.9420799007774</v>
      </c>
      <c r="J143" s="9">
        <f t="shared" si="149"/>
        <v>0.10876580801645459</v>
      </c>
      <c r="K143" s="9">
        <f t="shared" si="150"/>
        <v>75.904791666666668</v>
      </c>
      <c r="L143" s="9">
        <f t="shared" si="151"/>
        <v>0.75904791666666671</v>
      </c>
      <c r="M143" s="1" t="s">
        <v>83</v>
      </c>
      <c r="O143" s="9">
        <f t="shared" si="167"/>
        <v>5.2508957377597394</v>
      </c>
      <c r="P143" s="9">
        <f t="shared" si="152"/>
        <v>0.57111791772759557</v>
      </c>
      <c r="Q143" s="12">
        <f t="shared" si="153"/>
        <v>0.14849065860917485</v>
      </c>
      <c r="R143" s="9">
        <f t="shared" si="154"/>
        <v>0.19735245833333334</v>
      </c>
      <c r="S143" s="13">
        <f t="shared" si="155"/>
        <v>0.75241352382026239</v>
      </c>
      <c r="T143" s="2">
        <f t="shared" si="156"/>
        <v>0.01</v>
      </c>
      <c r="U143" s="14">
        <f t="shared" si="157"/>
        <v>7.5241352382026238E-3</v>
      </c>
      <c r="V143" s="13"/>
      <c r="W143" s="2"/>
      <c r="X143" s="2"/>
      <c r="Y143" s="2"/>
      <c r="Z143" s="2"/>
      <c r="AA143" s="2"/>
      <c r="AB143" s="2"/>
      <c r="AC143" s="2"/>
      <c r="AD143" s="2"/>
      <c r="AE143" s="13">
        <v>1E-3</v>
      </c>
      <c r="AF143" s="2">
        <v>0.49</v>
      </c>
      <c r="AG143" s="14">
        <f t="shared" si="158"/>
        <v>4.8999999999999998E-4</v>
      </c>
      <c r="AH143" s="18"/>
      <c r="AI143" s="2"/>
      <c r="AJ143" s="14"/>
      <c r="AK143" s="13"/>
      <c r="AL143" s="2"/>
      <c r="AM143" s="2"/>
      <c r="AN143" s="13"/>
      <c r="AO143" s="2"/>
      <c r="AP143" s="14"/>
      <c r="AQ143" s="2">
        <v>0.01</v>
      </c>
      <c r="AR143" s="2">
        <v>0.5</v>
      </c>
      <c r="AS143" s="2">
        <f t="shared" si="159"/>
        <v>5.0000000000000001E-3</v>
      </c>
      <c r="AT143" s="1">
        <f t="shared" si="160"/>
        <v>1.3014135238202624E-2</v>
      </c>
      <c r="AU143" s="9">
        <f t="shared" si="161"/>
        <v>75.904791666666668</v>
      </c>
      <c r="AV143" s="1">
        <f t="shared" si="162"/>
        <v>0.26</v>
      </c>
      <c r="AW143" s="1">
        <f t="shared" si="163"/>
        <v>0</v>
      </c>
      <c r="AX143" s="1">
        <f t="shared" si="164"/>
        <v>0</v>
      </c>
    </row>
    <row r="144" spans="1:54" x14ac:dyDescent="0.15">
      <c r="C144" s="7">
        <v>8</v>
      </c>
      <c r="D144" s="7">
        <f t="shared" si="165"/>
        <v>14.146358614341599</v>
      </c>
      <c r="E144" s="10">
        <f t="shared" si="166"/>
        <v>14.7920799007774</v>
      </c>
      <c r="F144" s="7" t="s">
        <v>83</v>
      </c>
      <c r="G144" s="1">
        <v>9</v>
      </c>
      <c r="H144" s="9">
        <f t="shared" si="147"/>
        <v>14.146358614341599</v>
      </c>
      <c r="I144" s="9">
        <f t="shared" si="148"/>
        <v>287.29635861434156</v>
      </c>
      <c r="J144" s="9">
        <f t="shared" si="149"/>
        <v>0.1008057016034735</v>
      </c>
      <c r="K144" s="9">
        <f t="shared" si="150"/>
        <v>75.904791666666668</v>
      </c>
      <c r="L144" s="9">
        <f t="shared" si="151"/>
        <v>0.75904791666666671</v>
      </c>
      <c r="M144" s="1" t="s">
        <v>83</v>
      </c>
      <c r="O144" s="9">
        <f t="shared" si="167"/>
        <v>5.4388257366988109</v>
      </c>
      <c r="P144" s="9">
        <f t="shared" si="152"/>
        <v>0.54826464428695232</v>
      </c>
      <c r="Q144" s="12">
        <f t="shared" si="153"/>
        <v>0.14254880751460761</v>
      </c>
      <c r="R144" s="9">
        <f t="shared" si="154"/>
        <v>0.19735245833333334</v>
      </c>
      <c r="S144" s="13">
        <f t="shared" si="155"/>
        <v>0.72230570988803711</v>
      </c>
      <c r="T144" s="2">
        <f t="shared" si="156"/>
        <v>0.01</v>
      </c>
      <c r="U144" s="14">
        <f t="shared" si="157"/>
        <v>7.2230570988803715E-3</v>
      </c>
      <c r="V144" s="13"/>
      <c r="W144" s="2"/>
      <c r="X144" s="2"/>
      <c r="Y144" s="2"/>
      <c r="Z144" s="2"/>
      <c r="AA144" s="2"/>
      <c r="AB144" s="2"/>
      <c r="AC144" s="2"/>
      <c r="AD144" s="2"/>
      <c r="AE144" s="13">
        <v>1E-3</v>
      </c>
      <c r="AF144" s="2">
        <v>0.49</v>
      </c>
      <c r="AG144" s="14">
        <f t="shared" si="158"/>
        <v>4.8999999999999998E-4</v>
      </c>
      <c r="AH144" s="18"/>
      <c r="AI144" s="2"/>
      <c r="AJ144" s="14"/>
      <c r="AK144" s="13"/>
      <c r="AL144" s="2"/>
      <c r="AM144" s="2"/>
      <c r="AN144" s="13"/>
      <c r="AO144" s="2"/>
      <c r="AP144" s="14"/>
      <c r="AQ144" s="2">
        <v>0.01</v>
      </c>
      <c r="AR144" s="2">
        <v>0.5</v>
      </c>
      <c r="AS144" s="2">
        <f t="shared" si="159"/>
        <v>5.0000000000000001E-3</v>
      </c>
      <c r="AT144" s="1">
        <f t="shared" si="160"/>
        <v>1.2713057098880372E-2</v>
      </c>
      <c r="AU144" s="9">
        <f t="shared" si="161"/>
        <v>75.904791666666668</v>
      </c>
      <c r="AV144" s="1">
        <f t="shared" si="162"/>
        <v>0.26</v>
      </c>
      <c r="AW144" s="1">
        <f t="shared" si="163"/>
        <v>0</v>
      </c>
      <c r="AX144" s="1">
        <f t="shared" si="164"/>
        <v>0</v>
      </c>
    </row>
    <row r="145" spans="3:51" x14ac:dyDescent="0.15">
      <c r="C145" s="7">
        <v>9</v>
      </c>
      <c r="D145" s="7">
        <f t="shared" si="165"/>
        <v>8.2444822946929506</v>
      </c>
      <c r="E145" s="10">
        <f t="shared" si="166"/>
        <v>14.146358614341599</v>
      </c>
      <c r="F145" s="7" t="s">
        <v>83</v>
      </c>
      <c r="G145" s="1">
        <v>10</v>
      </c>
      <c r="H145" s="9">
        <f t="shared" si="147"/>
        <v>8.2444822946929506</v>
      </c>
      <c r="I145" s="9">
        <f t="shared" si="148"/>
        <v>281.39448229469292</v>
      </c>
      <c r="J145" s="9">
        <f t="shared" si="149"/>
        <v>4.9519872242159424E-2</v>
      </c>
      <c r="K145" s="9">
        <f t="shared" si="150"/>
        <v>75.904791666666668</v>
      </c>
      <c r="L145" s="9">
        <f t="shared" si="151"/>
        <v>0.75904791666666671</v>
      </c>
      <c r="M145" s="1" t="s">
        <v>83</v>
      </c>
      <c r="O145" s="9">
        <f t="shared" si="167"/>
        <v>5.6496090090785254</v>
      </c>
      <c r="P145" s="9">
        <f t="shared" si="152"/>
        <v>0.27976791634772147</v>
      </c>
      <c r="Q145" s="12">
        <f t="shared" si="153"/>
        <v>7.2739658250407582E-2</v>
      </c>
      <c r="R145" s="9">
        <f t="shared" si="154"/>
        <v>0.19735245833333334</v>
      </c>
      <c r="S145" s="13">
        <f t="shared" si="155"/>
        <v>0.36857741152404822</v>
      </c>
      <c r="T145" s="2">
        <f t="shared" si="156"/>
        <v>0.01</v>
      </c>
      <c r="U145" s="14">
        <f t="shared" si="157"/>
        <v>3.6857741152404823E-3</v>
      </c>
      <c r="V145" s="13"/>
      <c r="W145" s="2"/>
      <c r="X145" s="2"/>
      <c r="Y145" s="2"/>
      <c r="Z145" s="2"/>
      <c r="AA145" s="2"/>
      <c r="AB145" s="2"/>
      <c r="AC145" s="2"/>
      <c r="AD145" s="2"/>
      <c r="AE145" s="13">
        <v>1E-3</v>
      </c>
      <c r="AF145" s="2">
        <v>0.49</v>
      </c>
      <c r="AG145" s="14">
        <f t="shared" si="158"/>
        <v>4.8999999999999998E-4</v>
      </c>
      <c r="AH145" s="18"/>
      <c r="AI145" s="2"/>
      <c r="AJ145" s="14"/>
      <c r="AK145" s="13"/>
      <c r="AL145" s="2"/>
      <c r="AM145" s="2"/>
      <c r="AN145" s="13"/>
      <c r="AO145" s="2"/>
      <c r="AP145" s="14"/>
      <c r="AQ145" s="2">
        <v>0.01</v>
      </c>
      <c r="AR145" s="2">
        <v>0.5</v>
      </c>
      <c r="AS145" s="2">
        <f t="shared" si="159"/>
        <v>5.0000000000000001E-3</v>
      </c>
      <c r="AT145" s="1">
        <f t="shared" si="160"/>
        <v>9.1757741152404815E-3</v>
      </c>
      <c r="AU145" s="9">
        <f t="shared" si="161"/>
        <v>75.904791666666668</v>
      </c>
      <c r="AV145" s="1">
        <f t="shared" si="162"/>
        <v>0.26</v>
      </c>
      <c r="AW145" s="1">
        <f t="shared" si="163"/>
        <v>0</v>
      </c>
      <c r="AX145" s="1">
        <f t="shared" si="164"/>
        <v>0</v>
      </c>
    </row>
    <row r="146" spans="3:51" x14ac:dyDescent="0.15">
      <c r="C146" s="7">
        <v>10</v>
      </c>
      <c r="D146" s="7">
        <f t="shared" si="165"/>
        <v>1.69673052543394</v>
      </c>
      <c r="E146" s="10">
        <f t="shared" si="166"/>
        <v>8.2444822946929506</v>
      </c>
      <c r="F146" s="7" t="s">
        <v>83</v>
      </c>
      <c r="G146" s="1">
        <v>11</v>
      </c>
      <c r="H146" s="9">
        <f t="shared" si="147"/>
        <v>1.69673052543394</v>
      </c>
      <c r="I146" s="9">
        <f t="shared" si="148"/>
        <v>274.84673052543394</v>
      </c>
      <c r="J146" s="9">
        <f t="shared" si="149"/>
        <v>2.1715856213495345E-2</v>
      </c>
      <c r="K146" s="9">
        <f t="shared" si="150"/>
        <v>75.904791666666668</v>
      </c>
      <c r="L146" s="9">
        <f t="shared" si="151"/>
        <v>0.75904791666666671</v>
      </c>
      <c r="M146" s="1" t="s">
        <v>85</v>
      </c>
      <c r="N146" s="9">
        <f>(O145-P145)*$C$24/100</f>
        <v>0</v>
      </c>
      <c r="O146" s="9">
        <f t="shared" si="167"/>
        <v>6.1288890093974704</v>
      </c>
      <c r="P146" s="9">
        <f t="shared" si="152"/>
        <v>0.13309407247654739</v>
      </c>
      <c r="Q146" s="12">
        <f t="shared" si="153"/>
        <v>3.4604458843902321E-2</v>
      </c>
      <c r="R146" s="9">
        <f t="shared" si="154"/>
        <v>0.19735245833333334</v>
      </c>
      <c r="S146" s="13">
        <f t="shared" si="155"/>
        <v>0.17534343953017553</v>
      </c>
      <c r="T146" s="2">
        <f t="shared" si="156"/>
        <v>0.01</v>
      </c>
      <c r="U146" s="14">
        <f t="shared" si="157"/>
        <v>1.7534343953017554E-3</v>
      </c>
      <c r="V146" s="13"/>
      <c r="W146" s="2"/>
      <c r="X146" s="2"/>
      <c r="Y146" s="2"/>
      <c r="Z146" s="2"/>
      <c r="AA146" s="2"/>
      <c r="AB146" s="2"/>
      <c r="AC146" s="2"/>
      <c r="AD146" s="2"/>
      <c r="AE146" s="13">
        <v>1E-3</v>
      </c>
      <c r="AF146" s="2">
        <v>0.49</v>
      </c>
      <c r="AG146" s="14">
        <f t="shared" si="158"/>
        <v>4.8999999999999998E-4</v>
      </c>
      <c r="AH146" s="18"/>
      <c r="AI146" s="2"/>
      <c r="AJ146" s="14"/>
      <c r="AK146" s="13"/>
      <c r="AL146" s="2"/>
      <c r="AM146" s="2"/>
      <c r="AN146" s="13"/>
      <c r="AO146" s="2"/>
      <c r="AP146" s="14"/>
      <c r="AQ146" s="2">
        <v>0.01</v>
      </c>
      <c r="AR146" s="2">
        <v>0.5</v>
      </c>
      <c r="AS146" s="2">
        <f t="shared" si="159"/>
        <v>5.0000000000000001E-3</v>
      </c>
      <c r="AT146" s="1">
        <f t="shared" si="160"/>
        <v>7.2434343953017557E-3</v>
      </c>
      <c r="AU146" s="9">
        <f t="shared" si="161"/>
        <v>75.904791666666668</v>
      </c>
      <c r="AV146" s="1">
        <f t="shared" si="162"/>
        <v>0.26</v>
      </c>
      <c r="AW146" s="1">
        <f t="shared" si="163"/>
        <v>0</v>
      </c>
      <c r="AX146" s="1">
        <f t="shared" si="164"/>
        <v>0</v>
      </c>
    </row>
    <row r="147" spans="3:51" x14ac:dyDescent="0.15">
      <c r="C147" s="7">
        <v>11</v>
      </c>
      <c r="D147" s="7">
        <f t="shared" si="165"/>
        <v>-3.3238805931262099</v>
      </c>
      <c r="E147" s="10">
        <f t="shared" si="166"/>
        <v>1.69673052543394</v>
      </c>
      <c r="F147" s="7" t="s">
        <v>85</v>
      </c>
      <c r="G147" s="1">
        <v>12</v>
      </c>
      <c r="H147" s="9">
        <f t="shared" si="147"/>
        <v>-3.3238805931262099</v>
      </c>
      <c r="I147" s="9">
        <f t="shared" si="148"/>
        <v>269.82611940687377</v>
      </c>
      <c r="J147" s="9">
        <f t="shared" si="149"/>
        <v>1.1233182942949943E-2</v>
      </c>
      <c r="K147" s="9">
        <f t="shared" si="150"/>
        <v>75.904791666666668</v>
      </c>
      <c r="L147" s="9">
        <f t="shared" si="151"/>
        <v>0.75904791666666671</v>
      </c>
      <c r="M147" s="1" t="s">
        <v>83</v>
      </c>
      <c r="O147" s="9">
        <f t="shared" si="167"/>
        <v>6.75484285358759</v>
      </c>
      <c r="P147" s="9">
        <f t="shared" si="152"/>
        <v>7.5878385525227438E-2</v>
      </c>
      <c r="Q147" s="12">
        <f t="shared" si="153"/>
        <v>1.9728380236559134E-2</v>
      </c>
      <c r="R147" s="9">
        <f t="shared" si="154"/>
        <v>0.19735245833333334</v>
      </c>
      <c r="S147" s="13">
        <f t="shared" si="155"/>
        <v>9.9965211496060496E-2</v>
      </c>
      <c r="T147" s="2">
        <f t="shared" si="156"/>
        <v>0.01</v>
      </c>
      <c r="U147" s="14">
        <f t="shared" si="157"/>
        <v>9.9965211496060502E-4</v>
      </c>
      <c r="V147" s="13"/>
      <c r="W147" s="2"/>
      <c r="X147" s="2"/>
      <c r="Y147" s="2"/>
      <c r="Z147" s="2"/>
      <c r="AA147" s="2"/>
      <c r="AB147" s="2"/>
      <c r="AC147" s="2"/>
      <c r="AD147" s="2"/>
      <c r="AE147" s="13">
        <v>1E-3</v>
      </c>
      <c r="AF147" s="2">
        <v>0.49</v>
      </c>
      <c r="AG147" s="14">
        <f t="shared" si="158"/>
        <v>4.8999999999999998E-4</v>
      </c>
      <c r="AH147" s="18"/>
      <c r="AI147" s="2"/>
      <c r="AJ147" s="14"/>
      <c r="AK147" s="13"/>
      <c r="AL147" s="2"/>
      <c r="AM147" s="2"/>
      <c r="AN147" s="13"/>
      <c r="AO147" s="2"/>
      <c r="AP147" s="14"/>
      <c r="AQ147" s="2">
        <v>0.01</v>
      </c>
      <c r="AR147" s="2">
        <v>0.5</v>
      </c>
      <c r="AS147" s="2">
        <f t="shared" si="159"/>
        <v>5.0000000000000001E-3</v>
      </c>
      <c r="AT147" s="1">
        <f t="shared" si="160"/>
        <v>6.4896521149606047E-3</v>
      </c>
      <c r="AU147" s="9">
        <f t="shared" si="161"/>
        <v>75.904791666666668</v>
      </c>
      <c r="AV147" s="1">
        <f t="shared" si="162"/>
        <v>0.26</v>
      </c>
      <c r="AW147" s="1">
        <f t="shared" si="163"/>
        <v>0</v>
      </c>
      <c r="AX147" s="1">
        <f t="shared" si="164"/>
        <v>0</v>
      </c>
      <c r="AY147" s="1">
        <f>SUM(AX136:AX147)</f>
        <v>0</v>
      </c>
    </row>
    <row r="148" spans="3:51" x14ac:dyDescent="0.15">
      <c r="C148" s="7">
        <v>12</v>
      </c>
      <c r="D148" s="7">
        <f t="shared" si="165"/>
        <v>-2.2342088558335398</v>
      </c>
      <c r="E148" s="10">
        <f t="shared" si="166"/>
        <v>-3.3238805931262099</v>
      </c>
      <c r="F148" s="7" t="s">
        <v>83</v>
      </c>
    </row>
  </sheetData>
  <mergeCells count="88">
    <mergeCell ref="AA1:AC2"/>
    <mergeCell ref="AD1:AF2"/>
    <mergeCell ref="AG1:AI2"/>
    <mergeCell ref="AJ1:AO2"/>
    <mergeCell ref="A120:B120"/>
    <mergeCell ref="A135:B135"/>
    <mergeCell ref="A2:A3"/>
    <mergeCell ref="A4:A5"/>
    <mergeCell ref="X1:Z2"/>
    <mergeCell ref="AE119:AG119"/>
    <mergeCell ref="AH119:AJ119"/>
    <mergeCell ref="AK119:AM119"/>
    <mergeCell ref="AN119:AP119"/>
    <mergeCell ref="AQ119:AS119"/>
    <mergeCell ref="A104:B104"/>
    <mergeCell ref="S119:U119"/>
    <mergeCell ref="V119:X119"/>
    <mergeCell ref="Y119:AA119"/>
    <mergeCell ref="AB119:AD119"/>
    <mergeCell ref="AE103:AG103"/>
    <mergeCell ref="AH103:AJ103"/>
    <mergeCell ref="AK103:AM103"/>
    <mergeCell ref="AN103:AP103"/>
    <mergeCell ref="AQ103:AS103"/>
    <mergeCell ref="A88:B88"/>
    <mergeCell ref="S103:U103"/>
    <mergeCell ref="V103:X103"/>
    <mergeCell ref="Y103:AA103"/>
    <mergeCell ref="AB103:AD103"/>
    <mergeCell ref="AH71:AJ71"/>
    <mergeCell ref="AK71:AM71"/>
    <mergeCell ref="AN71:AP71"/>
    <mergeCell ref="A72:B72"/>
    <mergeCell ref="S87:U87"/>
    <mergeCell ref="V87:W87"/>
    <mergeCell ref="X87:Y87"/>
    <mergeCell ref="Z87:AA87"/>
    <mergeCell ref="AB87:AC87"/>
    <mergeCell ref="AD87:AE87"/>
    <mergeCell ref="AF87:AG87"/>
    <mergeCell ref="AH87:AI87"/>
    <mergeCell ref="S71:U71"/>
    <mergeCell ref="V71:X71"/>
    <mergeCell ref="Y71:AA71"/>
    <mergeCell ref="AB71:AD71"/>
    <mergeCell ref="AE71:AG71"/>
    <mergeCell ref="AE56:AG56"/>
    <mergeCell ref="AH56:AJ56"/>
    <mergeCell ref="AK56:AM56"/>
    <mergeCell ref="AN56:AP56"/>
    <mergeCell ref="A57:B57"/>
    <mergeCell ref="A41:B41"/>
    <mergeCell ref="S56:U56"/>
    <mergeCell ref="V56:X56"/>
    <mergeCell ref="Y56:AA56"/>
    <mergeCell ref="AB56:AD56"/>
    <mergeCell ref="AH24:AJ24"/>
    <mergeCell ref="AK24:AM24"/>
    <mergeCell ref="AN24:AP24"/>
    <mergeCell ref="A25:B25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24:U24"/>
    <mergeCell ref="V24:X24"/>
    <mergeCell ref="Y24:AA24"/>
    <mergeCell ref="AB24:AD24"/>
    <mergeCell ref="AE24:AG24"/>
    <mergeCell ref="AA9:AB9"/>
    <mergeCell ref="AD9:AE9"/>
    <mergeCell ref="AG9:AH9"/>
    <mergeCell ref="AJ9:AN9"/>
    <mergeCell ref="A10:B10"/>
    <mergeCell ref="A8:B8"/>
    <mergeCell ref="A9:B9"/>
    <mergeCell ref="R9:S9"/>
    <mergeCell ref="U9:V9"/>
    <mergeCell ref="X9:Y9"/>
    <mergeCell ref="R1:W1"/>
    <mergeCell ref="R2:T2"/>
    <mergeCell ref="U2:W2"/>
    <mergeCell ref="A6:B6"/>
    <mergeCell ref="A7:B7"/>
  </mergeCells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Sheet1</vt:lpstr>
      <vt:lpstr>Russia</vt:lpstr>
      <vt:lpstr>USA</vt:lpstr>
      <vt:lpstr>Iran</vt:lpstr>
      <vt:lpstr>India</vt:lpstr>
      <vt:lpstr>Indonesia</vt:lpstr>
      <vt:lpstr>Brazil</vt:lpstr>
      <vt:lpstr>Austria</vt:lpstr>
      <vt:lpstr>Belgium</vt:lpstr>
      <vt:lpstr>Bulgaria</vt:lpstr>
      <vt:lpstr>Cyprus</vt:lpstr>
      <vt:lpstr>Czech</vt:lpstr>
      <vt:lpstr>Germany</vt:lpstr>
      <vt:lpstr>Denmark</vt:lpstr>
      <vt:lpstr>Spain</vt:lpstr>
      <vt:lpstr>Estonia</vt:lpstr>
      <vt:lpstr>Finland</vt:lpstr>
      <vt:lpstr>France</vt:lpstr>
      <vt:lpstr>Greece</vt:lpstr>
      <vt:lpstr>Croatia</vt:lpstr>
      <vt:lpstr>Hungary</vt:lpstr>
      <vt:lpstr>Ireland</vt:lpstr>
      <vt:lpstr>Italy</vt:lpstr>
      <vt:lpstr>Lithuania</vt:lpstr>
      <vt:lpstr>Luxembourg</vt:lpstr>
      <vt:lpstr>Latvia</vt:lpstr>
      <vt:lpstr>Malta</vt:lpstr>
      <vt:lpstr>Netherlands</vt:lpstr>
      <vt:lpstr>Poland</vt:lpstr>
      <vt:lpstr>Portugal</vt:lpstr>
      <vt:lpstr>Romania</vt:lpstr>
      <vt:lpstr>Slovakia</vt:lpstr>
      <vt:lpstr>Slovenia</vt:lpstr>
      <vt:lpstr>Sweden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Kow</cp:lastModifiedBy>
  <dcterms:created xsi:type="dcterms:W3CDTF">2022-08-28T10:18:00Z</dcterms:created>
  <dcterms:modified xsi:type="dcterms:W3CDTF">2023-02-17T12:41:57Z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