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7590E266-7AFD-4D85-97ED-98136A236886}" xr6:coauthVersionLast="47" xr6:coauthVersionMax="47" xr10:uidLastSave="{00000000-0000-0000-0000-000000000000}"/>
  <bookViews>
    <workbookView xWindow="-110" yWindow="-110" windowWidth="19420" windowHeight="11020" activeTab="3" xr2:uid="{0F055D3F-8BAF-41CA-A85A-1B5DD2E39ED8}"/>
  </bookViews>
  <sheets>
    <sheet name="Analysis (2)" sheetId="5" r:id="rId1"/>
    <sheet name="Data" sheetId="1" r:id="rId2"/>
    <sheet name="Chart" sheetId="3" r:id="rId3"/>
    <sheet name="Analysis" sheetId="2" r:id="rId4"/>
  </sheets>
  <definedNames>
    <definedName name="solver_adj" localSheetId="3" hidden="1">Analysis!$D$6:$G$6</definedName>
    <definedName name="solver_adj" localSheetId="0" hidden="1">'Analysis (2)'!$D$6:$G$6</definedName>
    <definedName name="solver_cvg" localSheetId="3" hidden="1">0.0001</definedName>
    <definedName name="solver_cvg" localSheetId="0" hidden="1">0.0001</definedName>
    <definedName name="solver_drv" localSheetId="3" hidden="1">2</definedName>
    <definedName name="solver_drv" localSheetId="0" hidden="1">2</definedName>
    <definedName name="solver_eng" localSheetId="3" hidden="1">2</definedName>
    <definedName name="solver_eng" localSheetId="0" hidden="1">2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lhs1" localSheetId="3" hidden="1">Analysis!$D$6:$G$6</definedName>
    <definedName name="solver_lhs1" localSheetId="0" hidden="1">'Analysis (2)'!$D$8:$G$8</definedName>
    <definedName name="solver_lhs2" localSheetId="3" hidden="1">Analysis!$D$8:$G$8</definedName>
    <definedName name="solver_lhs2" localSheetId="0" hidden="1">'Analysis (2)'!$D$8:$G$8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1</definedName>
    <definedName name="solver_nwt" localSheetId="3" hidden="1">1</definedName>
    <definedName name="solver_nwt" localSheetId="0" hidden="1">1</definedName>
    <definedName name="solver_opt" localSheetId="3" hidden="1">Analysis!$G$21</definedName>
    <definedName name="solver_opt" localSheetId="0" hidden="1">'Analysis (2)'!$G$21</definedName>
    <definedName name="solver_pre" localSheetId="3" hidden="1">0.000001</definedName>
    <definedName name="solver_pre" localSheetId="0" hidden="1">0.000001</definedName>
    <definedName name="solver_rbv" localSheetId="3" hidden="1">2</definedName>
    <definedName name="solver_rbv" localSheetId="0" hidden="1">2</definedName>
    <definedName name="solver_rel1" localSheetId="3" hidden="1">1</definedName>
    <definedName name="solver_rel1" localSheetId="0" hidden="1">3</definedName>
    <definedName name="solver_rel2" localSheetId="3" hidden="1">3</definedName>
    <definedName name="solver_rel2" localSheetId="0" hidden="1">3</definedName>
    <definedName name="solver_rhs1" localSheetId="3" hidden="1">Analysis!$D$10:$G$10</definedName>
    <definedName name="solver_rhs1" localSheetId="0" hidden="1">'Analysis (2)'!$D$12:$G$12</definedName>
    <definedName name="solver_rhs2" localSheetId="3" hidden="1">Analysis!$D$12:$G$12</definedName>
    <definedName name="solver_rhs2" localSheetId="0" hidden="1">'Analysis (2)'!$D$12:$G$12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2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E4" i="3"/>
  <c r="G19" i="5"/>
  <c r="F19" i="5"/>
  <c r="E19" i="5"/>
  <c r="D19" i="5"/>
  <c r="D8" i="5"/>
  <c r="E5" i="5" s="1"/>
  <c r="G21" i="5" l="1"/>
  <c r="E8" i="5"/>
  <c r="F5" i="5" s="1"/>
  <c r="F8" i="5" s="1"/>
  <c r="G5" i="5" s="1"/>
  <c r="D14" i="5"/>
  <c r="D20" i="5" s="1"/>
  <c r="E14" i="5" l="1"/>
  <c r="E20" i="5" s="1"/>
  <c r="G8" i="5"/>
  <c r="G14" i="5" s="1"/>
  <c r="G20" i="5" s="1"/>
  <c r="F14" i="5"/>
  <c r="F20" i="5" s="1"/>
  <c r="E19" i="2"/>
  <c r="F19" i="2"/>
  <c r="G19" i="2"/>
  <c r="D19" i="2"/>
  <c r="D8" i="2"/>
  <c r="E5" i="2" s="1"/>
  <c r="E8" i="2" s="1"/>
  <c r="F5" i="2" s="1"/>
  <c r="F8" i="2" s="1"/>
  <c r="G5" i="2" s="1"/>
  <c r="G8" i="2" s="1"/>
  <c r="E14" i="2" l="1"/>
  <c r="E20" i="2" s="1"/>
  <c r="D14" i="2"/>
  <c r="D20" i="2" s="1"/>
  <c r="G14" i="2"/>
  <c r="G20" i="2" s="1"/>
  <c r="F14" i="2"/>
  <c r="F20" i="2" s="1"/>
  <c r="G21" i="2" l="1"/>
</calcChain>
</file>

<file path=xl/sharedStrings.xml><?xml version="1.0" encoding="utf-8"?>
<sst xmlns="http://schemas.openxmlformats.org/spreadsheetml/2006/main" count="49" uniqueCount="26">
  <si>
    <t>year</t>
  </si>
  <si>
    <t>quarter</t>
  </si>
  <si>
    <t>capacity</t>
  </si>
  <si>
    <t>demand</t>
  </si>
  <si>
    <t>production_cost</t>
  </si>
  <si>
    <t>starting_inventory</t>
  </si>
  <si>
    <t>carry_cost</t>
  </si>
  <si>
    <t>safety_stock_pct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</si>
  <si>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</si>
  <si>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</si>
  <si>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</si>
  <si>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</si>
  <si>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</si>
  <si>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</si>
  <si>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</si>
  <si>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</si>
  <si>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</si>
  <si>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</si>
  <si>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</si>
  <si>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</si>
  <si>
    <t>Row Labels</t>
  </si>
  <si>
    <t>Grand Total</t>
  </si>
  <si>
    <t>Average of capacity</t>
  </si>
  <si>
    <t>Average of demand</t>
  </si>
  <si>
    <t>Average of production_cost</t>
  </si>
  <si>
    <t>Safety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</si>
</sst>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&quot;$&quot;#,##0.00"/>
    <numFmt numFmtId="166" formatCode="#,##0.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66">
    <xf numFmtId="0" fontId="0" fillId="0" borderId="0" xfId="0"/>
    <xf numFmtId="0" fontId="18" fillId="0" borderId="0" xfId="42"/>
    <xf numFmtId="0" fontId="19" fillId="0" borderId="0" xfId="42" applyFont="1" applyAlignment="1">
      <alignment horizontal="left"/>
    </xf>
    <xf numFmtId="164" fontId="22" fillId="33" borderId="11" xfId="42" applyNumberFormat="1" applyFont="1" applyFill="1" applyBorder="1" applyAlignment="1">
      <alignment horizontal="center"/>
    </xf>
    <xf numFmtId="2" fontId="0" fillId="0" borderId="0" xfId="0" applyNumberFormat="1"/>
    <xf numFmtId="0" fontId="19" fillId="0" borderId="0" xfId="42" applyFont="1" applyAlignment="1">
      <alignment horizontal="center"/>
    </xf>
    <xf numFmtId="3" fontId="18" fillId="0" borderId="0" xfId="43" applyNumberFormat="1" applyFont="1" applyFill="1" applyBorder="1" applyAlignment="1">
      <alignment horizontal="center"/>
    </xf>
    <xf numFmtId="3" fontId="19" fillId="0" borderId="0" xfId="43" applyNumberFormat="1" applyFont="1" applyFill="1" applyBorder="1" applyAlignment="1">
      <alignment horizontal="center"/>
    </xf>
    <xf numFmtId="0" fontId="18" fillId="0" borderId="0" xfId="42" applyAlignment="1">
      <alignment horizontal="right"/>
    </xf>
    <xf numFmtId="166" fontId="18" fillId="0" borderId="0" xfId="43" applyNumberFormat="1" applyFont="1" applyFill="1" applyBorder="1" applyAlignment="1">
      <alignment horizontal="center"/>
    </xf>
    <xf numFmtId="164" fontId="19" fillId="0" borderId="0" xfId="42" applyNumberFormat="1" applyFont="1" applyAlignment="1">
      <alignment horizontal="center"/>
    </xf>
    <xf numFmtId="165" fontId="18" fillId="0" borderId="0" xfId="43" applyNumberFormat="1" applyFont="1" applyFill="1" applyBorder="1" applyAlignment="1">
      <alignment horizontal="center"/>
    </xf>
    <xf numFmtId="164" fontId="18" fillId="0" borderId="0" xfId="42" applyNumberFormat="1" applyAlignment="1">
      <alignment horizontal="center"/>
    </xf>
    <xf numFmtId="0" fontId="19" fillId="34" borderId="12" xfId="42" applyFont="1" applyFill="1" applyBorder="1" applyAlignment="1">
      <alignment horizontal="left"/>
    </xf>
    <xf numFmtId="0" fontId="19" fillId="34" borderId="13" xfId="42" applyFont="1" applyFill="1" applyBorder="1" applyAlignment="1">
      <alignment horizontal="left"/>
    </xf>
    <xf numFmtId="0" fontId="18" fillId="34" borderId="13" xfId="42" applyFill="1" applyBorder="1"/>
    <xf numFmtId="0" fontId="0" fillId="34" borderId="13" xfId="0" applyFill="1" applyBorder="1"/>
    <xf numFmtId="0" fontId="19" fillId="34" borderId="13" xfId="42" applyFont="1" applyFill="1" applyBorder="1"/>
    <xf numFmtId="0" fontId="19" fillId="34" borderId="14" xfId="42" applyFont="1" applyFill="1" applyBorder="1"/>
    <xf numFmtId="0" fontId="19" fillId="35" borderId="15" xfId="42" applyFont="1" applyFill="1" applyBorder="1" applyAlignment="1">
      <alignment horizontal="center"/>
    </xf>
    <xf numFmtId="0" fontId="19" fillId="35" borderId="16" xfId="42" applyFont="1" applyFill="1" applyBorder="1" applyAlignment="1">
      <alignment horizontal="center"/>
    </xf>
    <xf numFmtId="0" fontId="19" fillId="35" borderId="17" xfId="42" applyFont="1" applyFill="1" applyBorder="1" applyAlignment="1">
      <alignment horizontal="center"/>
    </xf>
    <xf numFmtId="3" fontId="21" fillId="0" borderId="0" xfId="43" applyNumberFormat="1" applyFont="1" applyFill="1" applyBorder="1" applyAlignment="1">
      <alignment horizontal="center"/>
    </xf>
    <xf numFmtId="3" fontId="20" fillId="0" borderId="0" xfId="43" applyNumberFormat="1" applyFont="1" applyFill="1" applyBorder="1" applyAlignment="1">
      <alignment horizontal="center"/>
    </xf>
    <xf numFmtId="3" fontId="19" fillId="36" borderId="19" xfId="43" applyNumberFormat="1" applyFont="1" applyFill="1" applyBorder="1" applyAlignment="1">
      <alignment horizontal="center"/>
    </xf>
    <xf numFmtId="3" fontId="18" fillId="36" borderId="20" xfId="43" applyNumberFormat="1" applyFont="1" applyFill="1" applyBorder="1" applyAlignment="1">
      <alignment horizontal="center"/>
    </xf>
    <xf numFmtId="3" fontId="18" fillId="36" borderId="21" xfId="43" applyNumberFormat="1" applyFont="1" applyFill="1" applyBorder="1" applyAlignment="1">
      <alignment horizontal="center"/>
    </xf>
    <xf numFmtId="3" fontId="20" fillId="36" borderId="22" xfId="43" applyNumberFormat="1" applyFont="1" applyFill="1" applyBorder="1" applyAlignment="1">
      <alignment horizontal="center"/>
    </xf>
    <xf numFmtId="3" fontId="20" fillId="36" borderId="10" xfId="43" applyNumberFormat="1" applyFont="1" applyFill="1" applyBorder="1" applyAlignment="1">
      <alignment horizontal="center"/>
    </xf>
    <xf numFmtId="3" fontId="20" fillId="36" borderId="23" xfId="43" applyNumberFormat="1" applyFont="1" applyFill="1" applyBorder="1" applyAlignment="1">
      <alignment horizontal="center"/>
    </xf>
    <xf numFmtId="3" fontId="19" fillId="36" borderId="18" xfId="43" applyNumberFormat="1" applyFont="1" applyFill="1" applyBorder="1" applyAlignment="1">
      <alignment horizontal="center"/>
    </xf>
    <xf numFmtId="3" fontId="19" fillId="36" borderId="0" xfId="43" applyNumberFormat="1" applyFont="1" applyFill="1" applyBorder="1" applyAlignment="1">
      <alignment horizontal="center"/>
    </xf>
    <xf numFmtId="3" fontId="19" fillId="36" borderId="24" xfId="43" applyNumberFormat="1" applyFont="1" applyFill="1" applyBorder="1" applyAlignment="1">
      <alignment horizontal="center"/>
    </xf>
    <xf numFmtId="3" fontId="21" fillId="36" borderId="18" xfId="43" applyNumberFormat="1" applyFont="1" applyFill="1" applyBorder="1" applyAlignment="1">
      <alignment horizontal="center"/>
    </xf>
    <xf numFmtId="3" fontId="21" fillId="36" borderId="0" xfId="43" applyNumberFormat="1" applyFont="1" applyFill="1" applyBorder="1" applyAlignment="1">
      <alignment horizontal="center"/>
    </xf>
    <xf numFmtId="3" fontId="21" fillId="36" borderId="24" xfId="43" applyNumberFormat="1" applyFont="1" applyFill="1" applyBorder="1" applyAlignment="1">
      <alignment horizontal="center"/>
    </xf>
    <xf numFmtId="0" fontId="18" fillId="36" borderId="18" xfId="42" applyFill="1" applyBorder="1" applyAlignment="1">
      <alignment horizontal="right"/>
    </xf>
    <xf numFmtId="0" fontId="18" fillId="36" borderId="0" xfId="42" applyFill="1" applyAlignment="1">
      <alignment horizontal="right"/>
    </xf>
    <xf numFmtId="0" fontId="18" fillId="36" borderId="24" xfId="42" applyFill="1" applyBorder="1" applyAlignment="1">
      <alignment horizontal="right"/>
    </xf>
    <xf numFmtId="0" fontId="0" fillId="36" borderId="18" xfId="0" applyFill="1" applyBorder="1"/>
    <xf numFmtId="0" fontId="0" fillId="36" borderId="0" xfId="0" applyFill="1"/>
    <xf numFmtId="0" fontId="0" fillId="36" borderId="24" xfId="0" applyFill="1" applyBorder="1"/>
    <xf numFmtId="166" fontId="18" fillId="36" borderId="18" xfId="43" applyNumberFormat="1" applyFont="1" applyFill="1" applyBorder="1" applyAlignment="1">
      <alignment horizontal="center"/>
    </xf>
    <xf numFmtId="166" fontId="18" fillId="36" borderId="0" xfId="43" applyNumberFormat="1" applyFont="1" applyFill="1" applyBorder="1" applyAlignment="1">
      <alignment horizontal="center"/>
    </xf>
    <xf numFmtId="166" fontId="18" fillId="36" borderId="24" xfId="43" applyNumberFormat="1" applyFont="1" applyFill="1" applyBorder="1" applyAlignment="1">
      <alignment horizontal="center"/>
    </xf>
    <xf numFmtId="3" fontId="18" fillId="36" borderId="18" xfId="43" applyNumberFormat="1" applyFont="1" applyFill="1" applyBorder="1" applyAlignment="1">
      <alignment horizontal="center"/>
    </xf>
    <xf numFmtId="3" fontId="18" fillId="36" borderId="0" xfId="43" applyNumberFormat="1" applyFont="1" applyFill="1" applyBorder="1" applyAlignment="1">
      <alignment horizontal="center"/>
    </xf>
    <xf numFmtId="3" fontId="18" fillId="36" borderId="24" xfId="43" applyNumberFormat="1" applyFont="1" applyFill="1" applyBorder="1" applyAlignment="1">
      <alignment horizontal="center"/>
    </xf>
    <xf numFmtId="165" fontId="19" fillId="36" borderId="18" xfId="42" applyNumberFormat="1" applyFont="1" applyFill="1" applyBorder="1" applyAlignment="1">
      <alignment horizontal="center"/>
    </xf>
    <xf numFmtId="165" fontId="19" fillId="36" borderId="0" xfId="42" applyNumberFormat="1" applyFont="1" applyFill="1" applyAlignment="1">
      <alignment horizontal="center"/>
    </xf>
    <xf numFmtId="165" fontId="19" fillId="36" borderId="24" xfId="42" applyNumberFormat="1" applyFont="1" applyFill="1" applyBorder="1" applyAlignment="1">
      <alignment horizontal="center"/>
    </xf>
    <xf numFmtId="165" fontId="18" fillId="36" borderId="18" xfId="43" applyNumberFormat="1" applyFont="1" applyFill="1" applyBorder="1" applyAlignment="1">
      <alignment horizontal="center"/>
    </xf>
    <xf numFmtId="165" fontId="18" fillId="36" borderId="0" xfId="43" applyNumberFormat="1" applyFont="1" applyFill="1" applyBorder="1" applyAlignment="1">
      <alignment horizontal="center"/>
    </xf>
    <xf numFmtId="165" fontId="18" fillId="36" borderId="24" xfId="43" applyNumberFormat="1" applyFont="1" applyFill="1" applyBorder="1" applyAlignment="1">
      <alignment horizontal="center"/>
    </xf>
    <xf numFmtId="164" fontId="18" fillId="36" borderId="18" xfId="42" applyNumberFormat="1" applyFill="1" applyBorder="1" applyAlignment="1">
      <alignment horizontal="center"/>
    </xf>
    <xf numFmtId="164" fontId="18" fillId="36" borderId="0" xfId="42" applyNumberFormat="1" applyFill="1" applyAlignment="1">
      <alignment horizontal="center"/>
    </xf>
    <xf numFmtId="164" fontId="18" fillId="36" borderId="24" xfId="42" applyNumberFormat="1" applyFill="1" applyBorder="1" applyAlignment="1">
      <alignment horizontal="center"/>
    </xf>
    <xf numFmtId="164" fontId="18" fillId="36" borderId="25" xfId="42" applyNumberFormat="1" applyFill="1" applyBorder="1" applyAlignment="1">
      <alignment horizontal="center"/>
    </xf>
    <xf numFmtId="164" fontId="18" fillId="36" borderId="26" xfId="42" applyNumberFormat="1" applyFill="1" applyBorder="1" applyAlignment="1">
      <alignment horizontal="center"/>
    </xf>
    <xf numFmtId="164" fontId="18" fillId="36" borderId="27" xfId="42" applyNumberFormat="1" applyFill="1" applyBorder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left"/>
    </xf>
    <xf numFmtId="2" fontId="0" fillId="37" borderId="0" xfId="0" applyNumberFormat="1" applyFill="1"/>
    <xf numFmtId="0" fontId="0" fillId="38" borderId="0" xfId="0" applyFill="1" applyAlignment="1">
      <alignment horizontal="left"/>
    </xf>
    <xf numFmtId="2" fontId="0" fillId="38" borderId="0" xfId="0" applyNumberFormat="1" applyFill="1"/>
    <xf numFmtId="0" fontId="16" fillId="37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5489BA96-21DD-4ECE-BB93-AA5B93FE4B06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92A58B0-1586-4628-8A2C-69BB7C524FB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 Kpkonstantino.xlsx]Chart!PivotTable2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Chart!$A$12:$A$36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Chart!$B$12:$B$36</c:f>
              <c:numCache>
                <c:formatCode>0.00</c:formatCode>
                <c:ptCount val="24"/>
                <c:pt idx="0">
                  <c:v>531.31500000000005</c:v>
                </c:pt>
                <c:pt idx="1">
                  <c:v>549</c:v>
                </c:pt>
                <c:pt idx="2">
                  <c:v>526.57999999999993</c:v>
                </c:pt>
                <c:pt idx="3">
                  <c:v>545.01</c:v>
                </c:pt>
                <c:pt idx="4">
                  <c:v>492.89749999999998</c:v>
                </c:pt>
                <c:pt idx="5">
                  <c:v>494.00749999999999</c:v>
                </c:pt>
                <c:pt idx="6">
                  <c:v>532.12749999999994</c:v>
                </c:pt>
                <c:pt idx="7">
                  <c:v>509.6</c:v>
                </c:pt>
                <c:pt idx="8">
                  <c:v>504.96749999999997</c:v>
                </c:pt>
                <c:pt idx="9">
                  <c:v>538.48249999999996</c:v>
                </c:pt>
                <c:pt idx="10">
                  <c:v>521.47499999999991</c:v>
                </c:pt>
                <c:pt idx="11">
                  <c:v>544.22</c:v>
                </c:pt>
                <c:pt idx="12">
                  <c:v>568.29</c:v>
                </c:pt>
                <c:pt idx="13">
                  <c:v>539.12750000000005</c:v>
                </c:pt>
                <c:pt idx="14">
                  <c:v>509.73500000000001</c:v>
                </c:pt>
                <c:pt idx="15">
                  <c:v>516.10500000000002</c:v>
                </c:pt>
                <c:pt idx="16">
                  <c:v>518.21249999999998</c:v>
                </c:pt>
                <c:pt idx="17">
                  <c:v>564.64249999999993</c:v>
                </c:pt>
                <c:pt idx="18">
                  <c:v>566.125</c:v>
                </c:pt>
                <c:pt idx="19">
                  <c:v>501.60499999999996</c:v>
                </c:pt>
                <c:pt idx="20">
                  <c:v>557.45999999999992</c:v>
                </c:pt>
                <c:pt idx="21">
                  <c:v>556.95249999999999</c:v>
                </c:pt>
                <c:pt idx="22">
                  <c:v>491.08000000000004</c:v>
                </c:pt>
                <c:pt idx="23">
                  <c:v>588.9899999999999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4FED-93AF-C6D5EBF68691}"/>
            </c:ext>
          </c:extLst>
        </c:ser>
        <c:ser>
          <c:idx val="2"/>
          <c:order val="2"/>
          <c:tx>
            <c:strRef>
              <c:f>Chart!$D$11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Chart!$A$12:$A$36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Chart!$D$12:$D$36</c:f>
              <c:numCache>
                <c:formatCode>0.00</c:formatCode>
                <c:ptCount val="24"/>
                <c:pt idx="0">
                  <c:v>53.607500000000002</c:v>
                </c:pt>
                <c:pt idx="1">
                  <c:v>52.932500000000005</c:v>
                </c:pt>
                <c:pt idx="2">
                  <c:v>52.85</c:v>
                </c:pt>
                <c:pt idx="3">
                  <c:v>51.6</c:v>
                </c:pt>
                <c:pt idx="4">
                  <c:v>54.004999999999995</c:v>
                </c:pt>
                <c:pt idx="5">
                  <c:v>51.125</c:v>
                </c:pt>
                <c:pt idx="6">
                  <c:v>56.102499999999999</c:v>
                </c:pt>
                <c:pt idx="7">
                  <c:v>51.695</c:v>
                </c:pt>
                <c:pt idx="8">
                  <c:v>50.867500000000007</c:v>
                </c:pt>
                <c:pt idx="9">
                  <c:v>52.04</c:v>
                </c:pt>
                <c:pt idx="10">
                  <c:v>53.984999999999999</c:v>
                </c:pt>
                <c:pt idx="11">
                  <c:v>52.655000000000001</c:v>
                </c:pt>
                <c:pt idx="12">
                  <c:v>48.9375</c:v>
                </c:pt>
                <c:pt idx="13">
                  <c:v>48.915000000000006</c:v>
                </c:pt>
                <c:pt idx="14">
                  <c:v>52.375</c:v>
                </c:pt>
                <c:pt idx="15">
                  <c:v>56.607500000000002</c:v>
                </c:pt>
                <c:pt idx="16">
                  <c:v>53.904999999999994</c:v>
                </c:pt>
                <c:pt idx="17">
                  <c:v>54.2425</c:v>
                </c:pt>
                <c:pt idx="18">
                  <c:v>50.540000000000006</c:v>
                </c:pt>
                <c:pt idx="19">
                  <c:v>49.202500000000001</c:v>
                </c:pt>
                <c:pt idx="20">
                  <c:v>54.685000000000002</c:v>
                </c:pt>
                <c:pt idx="21">
                  <c:v>52.875</c:v>
                </c:pt>
                <c:pt idx="22">
                  <c:v>54.47</c:v>
                </c:pt>
                <c:pt idx="23">
                  <c:v>49.544999999999995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8-4FED-93AF-C6D5EBF68691}"/>
            </c:ext>
          </c:extLst>
        </c:ser>
        <c:ser>
          <c:idx val="1"/>
          <c:order val="1"/>
          <c:tx>
            <c:strRef>
              <c:f>Chart!$C$11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Chart!$A$12:$A$36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Chart!$C$12:$C$36</c:f>
              <c:numCache>
                <c:formatCode>0.00</c:formatCode>
                <c:ptCount val="24"/>
                <c:pt idx="0">
                  <c:v>678.06999999999994</c:v>
                </c:pt>
                <c:pt idx="1">
                  <c:v>552.33000000000004</c:v>
                </c:pt>
                <c:pt idx="2">
                  <c:v>693.65750000000003</c:v>
                </c:pt>
                <c:pt idx="3">
                  <c:v>585.15499999999997</c:v>
                </c:pt>
                <c:pt idx="4">
                  <c:v>663.66250000000002</c:v>
                </c:pt>
                <c:pt idx="5">
                  <c:v>628.14750000000004</c:v>
                </c:pt>
                <c:pt idx="6">
                  <c:v>595.75250000000005</c:v>
                </c:pt>
                <c:pt idx="7">
                  <c:v>692.21249999999998</c:v>
                </c:pt>
                <c:pt idx="8">
                  <c:v>513.22</c:v>
                </c:pt>
                <c:pt idx="9">
                  <c:v>574.82249999999999</c:v>
                </c:pt>
                <c:pt idx="10">
                  <c:v>598.53</c:v>
                </c:pt>
                <c:pt idx="11">
                  <c:v>571.81999999999994</c:v>
                </c:pt>
                <c:pt idx="12">
                  <c:v>600.83500000000004</c:v>
                </c:pt>
                <c:pt idx="13">
                  <c:v>472.90749999999997</c:v>
                </c:pt>
                <c:pt idx="14">
                  <c:v>664.78250000000003</c:v>
                </c:pt>
                <c:pt idx="15">
                  <c:v>538.36750000000006</c:v>
                </c:pt>
                <c:pt idx="16">
                  <c:v>576.80999999999995</c:v>
                </c:pt>
                <c:pt idx="17">
                  <c:v>568.57749999999999</c:v>
                </c:pt>
                <c:pt idx="18">
                  <c:v>595.58500000000004</c:v>
                </c:pt>
                <c:pt idx="19">
                  <c:v>562.88</c:v>
                </c:pt>
                <c:pt idx="20">
                  <c:v>585.73500000000001</c:v>
                </c:pt>
                <c:pt idx="21">
                  <c:v>510.83000000000004</c:v>
                </c:pt>
                <c:pt idx="22">
                  <c:v>563.03499999999997</c:v>
                </c:pt>
                <c:pt idx="23">
                  <c:v>422.27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8-4FED-93AF-C6D5EBF6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2658792"/>
        <c:axId val="1452663832"/>
      </c:barChart>
      <c:catAx>
        <c:axId val="14526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63832"/>
        <c:crosses val="autoZero"/>
        <c:auto val="1"/>
        <c:lblAlgn val="ctr"/>
        <c:lblOffset val="100"/>
        <c:noMultiLvlLbl val="0"/>
      </c:catAx>
      <c:valAx>
        <c:axId val="14526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243639</xdr:colOff>
      <xdr:row>15</xdr:row>
      <xdr:rowOff>114635</xdr:rowOff>
    </xdr:from>
    <xdr:to>
      <xdr:col>13</xdr:col>
      <xdr:colOff>501316</xdr:colOff>
      <xdr:row>30</xdr:row>
      <xdr:rowOff>150395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15847-7039-92EE-7611-C3C33FC0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22.020368865742" createdVersion="8" refreshedVersion="8" minRefreshableVersion="3" recordCount="96" xr:uid="{432232BD-1A41-4674-8FBE-4D1C115DC110}">
  <cacheSource type="worksheet">
    <worksheetSource ref="A1:E97" sheet="Data"/>
  </cacheSource>
  <cacheFields count="5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323.95" maxValue="892.14"/>
    </cacheField>
    <cacheField name="demand" numFmtId="0">
      <sharedItems containsSemiMixedTypes="0" containsString="0" containsNumber="1" minValue="217.98" maxValue="1073.98"/>
    </cacheField>
    <cacheField name="production_cost" numFmtId="0">
      <sharedItems containsSemiMixedTypes="0" containsString="0" containsNumber="1" minValue="34.549999999999997" maxValue="74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610.61"/>
    <n v="473.85"/>
    <n v="59.78"/>
  </r>
  <r>
    <x v="0"/>
    <x v="1"/>
    <n v="372.55"/>
    <n v="660.17"/>
    <n v="42.23"/>
  </r>
  <r>
    <x v="0"/>
    <x v="2"/>
    <n v="508.66"/>
    <n v="513.04"/>
    <n v="61.86"/>
  </r>
  <r>
    <x v="0"/>
    <x v="3"/>
    <n v="633.44000000000005"/>
    <n v="1065.22"/>
    <n v="50.56"/>
  </r>
  <r>
    <x v="1"/>
    <x v="0"/>
    <n v="652.16999999999996"/>
    <n v="516.82000000000005"/>
    <n v="61.78"/>
  </r>
  <r>
    <x v="1"/>
    <x v="1"/>
    <n v="434.73"/>
    <n v="818.26"/>
    <n v="40.71"/>
  </r>
  <r>
    <x v="1"/>
    <x v="2"/>
    <n v="514.58000000000004"/>
    <n v="388.41"/>
    <n v="67.59"/>
  </r>
  <r>
    <x v="1"/>
    <x v="3"/>
    <n v="594.52"/>
    <n v="485.83"/>
    <n v="41.65"/>
  </r>
  <r>
    <x v="2"/>
    <x v="0"/>
    <n v="657.25"/>
    <n v="559.6"/>
    <n v="62.11"/>
  </r>
  <r>
    <x v="2"/>
    <x v="1"/>
    <n v="425.87"/>
    <n v="888.15"/>
    <n v="39.630000000000003"/>
  </r>
  <r>
    <x v="2"/>
    <x v="2"/>
    <n v="437.68"/>
    <n v="604.30999999999995"/>
    <n v="66.88"/>
  </r>
  <r>
    <x v="2"/>
    <x v="3"/>
    <n v="585.52"/>
    <n v="722.57"/>
    <n v="42.78"/>
  </r>
  <r>
    <x v="3"/>
    <x v="0"/>
    <n v="626.92999999999995"/>
    <n v="750.27"/>
    <n v="63.32"/>
  </r>
  <r>
    <x v="3"/>
    <x v="1"/>
    <n v="418.89"/>
    <n v="428.02"/>
    <n v="40.93"/>
  </r>
  <r>
    <x v="3"/>
    <x v="2"/>
    <n v="479.54"/>
    <n v="326.48"/>
    <n v="61.18"/>
  </r>
  <r>
    <x v="3"/>
    <x v="3"/>
    <n v="654.67999999999995"/>
    <n v="835.85"/>
    <n v="40.97"/>
  </r>
  <r>
    <x v="4"/>
    <x v="0"/>
    <n v="596.65"/>
    <n v="486.23"/>
    <n v="54.08"/>
  </r>
  <r>
    <x v="4"/>
    <x v="1"/>
    <n v="375.88"/>
    <n v="731.5"/>
    <n v="48.61"/>
  </r>
  <r>
    <x v="4"/>
    <x v="2"/>
    <n v="435.04"/>
    <n v="442.58"/>
    <n v="61.22"/>
  </r>
  <r>
    <x v="4"/>
    <x v="3"/>
    <n v="564.02"/>
    <n v="994.34"/>
    <n v="52.11"/>
  </r>
  <r>
    <x v="5"/>
    <x v="0"/>
    <n v="584.48"/>
    <n v="462.1"/>
    <n v="57.74"/>
  </r>
  <r>
    <x v="5"/>
    <x v="1"/>
    <n v="451.62"/>
    <n v="887.53"/>
    <n v="40.799999999999997"/>
  </r>
  <r>
    <x v="5"/>
    <x v="2"/>
    <n v="489.73"/>
    <n v="540.58000000000004"/>
    <n v="59"/>
  </r>
  <r>
    <x v="5"/>
    <x v="3"/>
    <n v="450.2"/>
    <n v="622.38"/>
    <n v="46.96"/>
  </r>
  <r>
    <x v="6"/>
    <x v="0"/>
    <n v="676.91"/>
    <n v="481.25"/>
    <n v="69.41"/>
  </r>
  <r>
    <x v="6"/>
    <x v="1"/>
    <n v="353.19"/>
    <n v="873.11"/>
    <n v="46.35"/>
  </r>
  <r>
    <x v="6"/>
    <x v="2"/>
    <n v="505.79"/>
    <n v="406.64"/>
    <n v="56.43"/>
  </r>
  <r>
    <x v="6"/>
    <x v="3"/>
    <n v="592.62"/>
    <n v="622.01"/>
    <n v="52.22"/>
  </r>
  <r>
    <x v="7"/>
    <x v="0"/>
    <n v="520.94000000000005"/>
    <n v="626.14"/>
    <n v="49.59"/>
  </r>
  <r>
    <x v="7"/>
    <x v="1"/>
    <n v="440.36"/>
    <n v="870.05"/>
    <n v="47.23"/>
  </r>
  <r>
    <x v="7"/>
    <x v="2"/>
    <n v="507.56"/>
    <n v="587.12"/>
    <n v="61.77"/>
  </r>
  <r>
    <x v="7"/>
    <x v="3"/>
    <n v="569.54"/>
    <n v="685.54"/>
    <n v="48.19"/>
  </r>
  <r>
    <x v="8"/>
    <x v="0"/>
    <n v="555.82000000000005"/>
    <n v="390.83"/>
    <n v="54.16"/>
  </r>
  <r>
    <x v="8"/>
    <x v="1"/>
    <n v="490.78"/>
    <n v="513.01"/>
    <n v="50.14"/>
  </r>
  <r>
    <x v="8"/>
    <x v="2"/>
    <n v="485.49"/>
    <n v="476.67"/>
    <n v="53.06"/>
  </r>
  <r>
    <x v="8"/>
    <x v="3"/>
    <n v="487.78"/>
    <n v="672.37"/>
    <n v="46.11"/>
  </r>
  <r>
    <x v="9"/>
    <x v="0"/>
    <n v="553.24"/>
    <n v="430.4"/>
    <n v="53.58"/>
  </r>
  <r>
    <x v="9"/>
    <x v="1"/>
    <n v="434.33"/>
    <n v="726.74"/>
    <n v="51.06"/>
  </r>
  <r>
    <x v="9"/>
    <x v="2"/>
    <n v="654.70000000000005"/>
    <n v="541.16999999999996"/>
    <n v="53.25"/>
  </r>
  <r>
    <x v="9"/>
    <x v="3"/>
    <n v="511.66"/>
    <n v="600.98"/>
    <n v="50.27"/>
  </r>
  <r>
    <x v="10"/>
    <x v="0"/>
    <n v="533.9"/>
    <n v="534.05999999999995"/>
    <n v="52.69"/>
  </r>
  <r>
    <x v="10"/>
    <x v="1"/>
    <n v="488.99"/>
    <n v="490.79"/>
    <n v="42.33"/>
  </r>
  <r>
    <x v="10"/>
    <x v="2"/>
    <n v="568.27"/>
    <n v="696.21"/>
    <n v="59.72"/>
  </r>
  <r>
    <x v="10"/>
    <x v="3"/>
    <n v="494.74"/>
    <n v="673.06"/>
    <n v="61.2"/>
  </r>
  <r>
    <x v="11"/>
    <x v="0"/>
    <n v="615.1"/>
    <n v="568.78"/>
    <n v="55.19"/>
  </r>
  <r>
    <x v="11"/>
    <x v="1"/>
    <n v="469.93"/>
    <n v="422.27"/>
    <n v="47.56"/>
  </r>
  <r>
    <x v="11"/>
    <x v="2"/>
    <n v="515.52"/>
    <n v="690.44"/>
    <n v="51.94"/>
  </r>
  <r>
    <x v="11"/>
    <x v="3"/>
    <n v="576.33000000000004"/>
    <n v="605.79"/>
    <n v="55.93"/>
  </r>
  <r>
    <x v="12"/>
    <x v="0"/>
    <n v="558.29"/>
    <n v="426.16"/>
    <n v="42.56"/>
  </r>
  <r>
    <x v="12"/>
    <x v="1"/>
    <n v="585.39"/>
    <n v="693.58"/>
    <n v="59.21"/>
  </r>
  <r>
    <x v="12"/>
    <x v="2"/>
    <n v="636.64"/>
    <n v="726.02"/>
    <n v="49.3"/>
  </r>
  <r>
    <x v="12"/>
    <x v="3"/>
    <n v="492.84"/>
    <n v="557.58000000000004"/>
    <n v="44.68"/>
  </r>
  <r>
    <x v="13"/>
    <x v="0"/>
    <n v="507.37"/>
    <n v="464.43"/>
    <n v="45.02"/>
  </r>
  <r>
    <x v="13"/>
    <x v="1"/>
    <n v="557.17999999999995"/>
    <n v="384.56"/>
    <n v="53.34"/>
  </r>
  <r>
    <x v="13"/>
    <x v="2"/>
    <n v="667.41"/>
    <n v="568.34"/>
    <n v="44.68"/>
  </r>
  <r>
    <x v="13"/>
    <x v="3"/>
    <n v="424.55"/>
    <n v="474.3"/>
    <n v="52.62"/>
  </r>
  <r>
    <x v="14"/>
    <x v="0"/>
    <n v="495.49"/>
    <n v="391.31"/>
    <n v="48.6"/>
  </r>
  <r>
    <x v="14"/>
    <x v="1"/>
    <n v="554.84"/>
    <n v="675.09"/>
    <n v="52.77"/>
  </r>
  <r>
    <x v="14"/>
    <x v="2"/>
    <n v="606.24"/>
    <n v="807.97"/>
    <n v="51.44"/>
  </r>
  <r>
    <x v="14"/>
    <x v="3"/>
    <n v="382.37"/>
    <n v="784.76"/>
    <n v="56.69"/>
  </r>
  <r>
    <x v="15"/>
    <x v="0"/>
    <n v="429.72"/>
    <n v="375.64"/>
    <n v="54.75"/>
  </r>
  <r>
    <x v="15"/>
    <x v="1"/>
    <n v="579.34"/>
    <n v="484.93"/>
    <n v="56.66"/>
  </r>
  <r>
    <x v="15"/>
    <x v="2"/>
    <n v="604.33000000000004"/>
    <n v="776.66"/>
    <n v="45.96"/>
  </r>
  <r>
    <x v="15"/>
    <x v="3"/>
    <n v="451.03"/>
    <n v="516.24"/>
    <n v="69.06"/>
  </r>
  <r>
    <x v="16"/>
    <x v="0"/>
    <n v="401.5"/>
    <n v="470.17"/>
    <n v="49.88"/>
  </r>
  <r>
    <x v="16"/>
    <x v="1"/>
    <n v="587.44000000000005"/>
    <n v="533.84"/>
    <n v="61.01"/>
  </r>
  <r>
    <x v="16"/>
    <x v="2"/>
    <n v="699.99"/>
    <n v="737.45"/>
    <n v="45.69"/>
  </r>
  <r>
    <x v="16"/>
    <x v="3"/>
    <n v="383.92"/>
    <n v="565.78"/>
    <n v="59.04"/>
  </r>
  <r>
    <x v="17"/>
    <x v="0"/>
    <n v="461.05"/>
    <n v="427.89"/>
    <n v="48.68"/>
  </r>
  <r>
    <x v="17"/>
    <x v="1"/>
    <n v="631.78"/>
    <n v="541.21"/>
    <n v="63.46"/>
  </r>
  <r>
    <x v="17"/>
    <x v="2"/>
    <n v="725.51"/>
    <n v="756.46"/>
    <n v="42.64"/>
  </r>
  <r>
    <x v="17"/>
    <x v="3"/>
    <n v="440.23"/>
    <n v="548.75"/>
    <n v="62.19"/>
  </r>
  <r>
    <x v="18"/>
    <x v="0"/>
    <n v="469.23"/>
    <n v="525.16"/>
    <n v="42.32"/>
  </r>
  <r>
    <x v="18"/>
    <x v="1"/>
    <n v="633.61"/>
    <n v="512.13"/>
    <n v="57.55"/>
  </r>
  <r>
    <x v="18"/>
    <x v="2"/>
    <n v="745.31"/>
    <n v="869.65"/>
    <n v="38.549999999999997"/>
  </r>
  <r>
    <x v="18"/>
    <x v="3"/>
    <n v="416.35"/>
    <n v="475.4"/>
    <n v="63.74"/>
  </r>
  <r>
    <x v="19"/>
    <x v="0"/>
    <n v="421.99"/>
    <n v="490.37"/>
    <n v="44.61"/>
  </r>
  <r>
    <x v="19"/>
    <x v="1"/>
    <n v="520.53"/>
    <n v="613.48"/>
    <n v="52.56"/>
  </r>
  <r>
    <x v="19"/>
    <x v="2"/>
    <n v="703.37"/>
    <n v="660.98"/>
    <n v="34.549999999999997"/>
  </r>
  <r>
    <x v="19"/>
    <x v="3"/>
    <n v="360.53"/>
    <n v="486.69"/>
    <n v="65.09"/>
  </r>
  <r>
    <x v="20"/>
    <x v="0"/>
    <n v="416.85"/>
    <n v="400.47"/>
    <n v="41.27"/>
  </r>
  <r>
    <x v="20"/>
    <x v="1"/>
    <n v="678.48"/>
    <n v="503.13"/>
    <n v="62.4"/>
  </r>
  <r>
    <x v="20"/>
    <x v="2"/>
    <n v="720.3"/>
    <n v="1073.98"/>
    <n v="40.68"/>
  </r>
  <r>
    <x v="20"/>
    <x v="3"/>
    <n v="414.21"/>
    <n v="365.36"/>
    <n v="74.39"/>
  </r>
  <r>
    <x v="21"/>
    <x v="0"/>
    <n v="393.47"/>
    <n v="461.6"/>
    <n v="39.93"/>
  </r>
  <r>
    <x v="21"/>
    <x v="1"/>
    <n v="622.95000000000005"/>
    <n v="438.61"/>
    <n v="55.48"/>
  </r>
  <r>
    <x v="21"/>
    <x v="2"/>
    <n v="887.44"/>
    <n v="750.69"/>
    <n v="47.55"/>
  </r>
  <r>
    <x v="21"/>
    <x v="3"/>
    <n v="323.95"/>
    <n v="392.42"/>
    <n v="68.540000000000006"/>
  </r>
  <r>
    <x v="22"/>
    <x v="0"/>
    <n v="375.64"/>
    <n v="422.8"/>
    <n v="43.92"/>
  </r>
  <r>
    <x v="22"/>
    <x v="1"/>
    <n v="574.79999999999995"/>
    <n v="611.85"/>
    <n v="67.39"/>
  </r>
  <r>
    <x v="22"/>
    <x v="2"/>
    <n v="600.77"/>
    <n v="740.1"/>
    <n v="41.22"/>
  </r>
  <r>
    <x v="22"/>
    <x v="3"/>
    <n v="413.11"/>
    <n v="477.39"/>
    <n v="65.349999999999994"/>
  </r>
  <r>
    <x v="23"/>
    <x v="0"/>
    <n v="341.39"/>
    <n v="407.67"/>
    <n v="34.56"/>
  </r>
  <r>
    <x v="23"/>
    <x v="1"/>
    <n v="748.56"/>
    <n v="217.98"/>
    <n v="60.41"/>
  </r>
  <r>
    <x v="23"/>
    <x v="2"/>
    <n v="892.14"/>
    <n v="822.03"/>
    <n v="35.549999999999997"/>
  </r>
  <r>
    <x v="23"/>
    <x v="3"/>
    <n v="373.87"/>
    <n v="241.4"/>
    <n v="67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B2BB6-1932-4DA8-8F3F-ED1D2AD53AA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:D36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formats count="9">
    <format dxfId="14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collapsedLevelsAreSubtotals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1711E-DC19-47F4-B13D-B9E45BE009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formats count="7">
    <format dxfId="15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</formats>
  <conditionalFormats count="3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1C8B-9AA1-452E-8F97-13B9112DD836}">
  <dimension ref="C2:N22"/>
  <sheetViews>
    <sheetView zoomScale="65" workbookViewId="0">
      <selection activeCell="D13" sqref="D13"/>
    </sheetView>
  </sheetViews>
  <sheetFormatPr defaultRowHeight="14.5" x14ac:dyDescent="0.35"/>
  <cols>
    <col min="3" max="3" width="23.453125" customWidth="1"/>
    <col min="6" max="6" width="10" bestFit="1" customWidth="1"/>
    <col min="8" max="8" width="10" bestFit="1" customWidth="1"/>
    <col min="12" max="12" width="16.7265625" bestFit="1" customWidth="1"/>
    <col min="13" max="13" width="10" bestFit="1" customWidth="1"/>
    <col min="14" max="14" width="15.7265625" bestFit="1" customWidth="1"/>
  </cols>
  <sheetData>
    <row r="2" spans="3:14" x14ac:dyDescent="0.35">
      <c r="L2" t="s">
        <v>5</v>
      </c>
      <c r="M2" t="s">
        <v>6</v>
      </c>
      <c r="N2" t="s">
        <v>7</v>
      </c>
    </row>
    <row r="3" spans="3:14" ht="15" thickBot="1" x14ac:dyDescent="0.4">
      <c r="L3">
        <v>300</v>
      </c>
      <c r="M3">
        <v>1.34</v>
      </c>
      <c r="N3">
        <v>0.1</v>
      </c>
    </row>
    <row r="4" spans="3:14" ht="15" thickBot="1" x14ac:dyDescent="0.4">
      <c r="C4" s="1"/>
      <c r="D4" s="19">
        <v>1</v>
      </c>
      <c r="E4" s="20">
        <v>2</v>
      </c>
      <c r="F4" s="20">
        <v>3</v>
      </c>
      <c r="G4" s="21">
        <v>4</v>
      </c>
      <c r="H4" s="5"/>
      <c r="I4" s="5"/>
    </row>
    <row r="5" spans="3:14" x14ac:dyDescent="0.35">
      <c r="C5" s="13" t="s">
        <v>8</v>
      </c>
      <c r="D5" s="24">
        <v>300</v>
      </c>
      <c r="E5" s="25">
        <f>D8</f>
        <v>1914.3000000000002</v>
      </c>
      <c r="F5" s="25">
        <f>E8</f>
        <v>1309.3000000000002</v>
      </c>
      <c r="G5" s="26">
        <f>F8</f>
        <v>663.30000000000018</v>
      </c>
      <c r="H5" s="6"/>
      <c r="I5" s="6"/>
    </row>
    <row r="6" spans="3:14" x14ac:dyDescent="0.35">
      <c r="C6" s="14" t="s">
        <v>9</v>
      </c>
      <c r="D6" s="27">
        <v>2095.3000000000002</v>
      </c>
      <c r="E6" s="28">
        <v>0</v>
      </c>
      <c r="F6" s="28">
        <v>0</v>
      </c>
      <c r="G6" s="29">
        <v>0</v>
      </c>
      <c r="H6" s="23"/>
      <c r="I6" s="23"/>
    </row>
    <row r="7" spans="3:14" x14ac:dyDescent="0.35">
      <c r="C7" s="14" t="s">
        <v>10</v>
      </c>
      <c r="D7" s="30">
        <v>481</v>
      </c>
      <c r="E7" s="31">
        <v>605</v>
      </c>
      <c r="F7" s="31">
        <v>646</v>
      </c>
      <c r="G7" s="32">
        <v>603</v>
      </c>
      <c r="H7" s="7"/>
      <c r="I7" s="7"/>
    </row>
    <row r="8" spans="3:14" x14ac:dyDescent="0.35">
      <c r="C8" s="14" t="s">
        <v>11</v>
      </c>
      <c r="D8" s="33">
        <f>D5+D6-D7</f>
        <v>1914.3000000000002</v>
      </c>
      <c r="E8" s="34">
        <f t="shared" ref="E8:G8" si="0">E5+E6-E7</f>
        <v>1309.3000000000002</v>
      </c>
      <c r="F8" s="34">
        <f t="shared" si="0"/>
        <v>663.30000000000018</v>
      </c>
      <c r="G8" s="35">
        <f t="shared" si="0"/>
        <v>60.300000000000182</v>
      </c>
      <c r="H8" s="22"/>
      <c r="I8" s="22"/>
    </row>
    <row r="9" spans="3:14" x14ac:dyDescent="0.35">
      <c r="C9" s="15"/>
      <c r="D9" s="36"/>
      <c r="E9" s="37"/>
      <c r="F9" s="37"/>
      <c r="G9" s="38"/>
      <c r="H9" s="8"/>
      <c r="I9" s="8"/>
    </row>
    <row r="10" spans="3:14" x14ac:dyDescent="0.35">
      <c r="C10" s="14" t="s">
        <v>12</v>
      </c>
      <c r="D10" s="30">
        <v>519</v>
      </c>
      <c r="E10" s="31">
        <v>518</v>
      </c>
      <c r="F10" s="31">
        <v>608</v>
      </c>
      <c r="G10" s="32">
        <v>483</v>
      </c>
      <c r="H10" s="7"/>
      <c r="I10" s="7"/>
    </row>
    <row r="11" spans="3:14" x14ac:dyDescent="0.35">
      <c r="C11" s="16"/>
      <c r="D11" s="39"/>
      <c r="E11" s="40"/>
      <c r="F11" s="40"/>
      <c r="G11" s="41"/>
    </row>
    <row r="12" spans="3:14" x14ac:dyDescent="0.35">
      <c r="C12" s="14" t="s">
        <v>13</v>
      </c>
      <c r="D12" s="42">
        <v>48.1</v>
      </c>
      <c r="E12" s="43">
        <v>60.5</v>
      </c>
      <c r="F12" s="43">
        <v>64.599999999999994</v>
      </c>
      <c r="G12" s="44">
        <v>60.3</v>
      </c>
      <c r="H12" s="9"/>
      <c r="I12" s="6"/>
    </row>
    <row r="13" spans="3:14" x14ac:dyDescent="0.35">
      <c r="C13" s="14"/>
      <c r="D13" s="45"/>
      <c r="E13" s="46"/>
      <c r="F13" s="46"/>
      <c r="G13" s="47"/>
      <c r="H13" s="6"/>
      <c r="I13" s="6"/>
    </row>
    <row r="14" spans="3:14" x14ac:dyDescent="0.35">
      <c r="C14" s="14" t="s">
        <v>14</v>
      </c>
      <c r="D14" s="45">
        <f>(D5+D8)/2</f>
        <v>1107.1500000000001</v>
      </c>
      <c r="E14" s="46">
        <f>(E5+E8)/2</f>
        <v>1611.8000000000002</v>
      </c>
      <c r="F14" s="46">
        <f>(F5+F8)/2</f>
        <v>986.30000000000018</v>
      </c>
      <c r="G14" s="47">
        <f>(G5+G8)/2</f>
        <v>361.80000000000018</v>
      </c>
      <c r="H14" s="6"/>
      <c r="I14" s="6"/>
    </row>
    <row r="15" spans="3:14" x14ac:dyDescent="0.35">
      <c r="C15" s="16"/>
      <c r="D15" s="39"/>
      <c r="E15" s="40"/>
      <c r="F15" s="40"/>
      <c r="G15" s="41"/>
    </row>
    <row r="16" spans="3:14" x14ac:dyDescent="0.35">
      <c r="C16" s="14" t="s">
        <v>15</v>
      </c>
      <c r="D16" s="48">
        <v>51.23</v>
      </c>
      <c r="E16" s="49">
        <v>51.66</v>
      </c>
      <c r="F16" s="49">
        <v>51.32</v>
      </c>
      <c r="G16" s="50">
        <v>55.75</v>
      </c>
      <c r="H16" s="10"/>
      <c r="I16" s="10"/>
    </row>
    <row r="17" spans="3:9" x14ac:dyDescent="0.35">
      <c r="C17" s="14" t="s">
        <v>16</v>
      </c>
      <c r="D17" s="51">
        <v>1.34</v>
      </c>
      <c r="E17" s="52">
        <v>1.34</v>
      </c>
      <c r="F17" s="52">
        <v>1.34</v>
      </c>
      <c r="G17" s="53">
        <v>1.34</v>
      </c>
      <c r="H17" s="11"/>
      <c r="I17" s="11"/>
    </row>
    <row r="18" spans="3:9" x14ac:dyDescent="0.35">
      <c r="C18" s="17"/>
      <c r="D18" s="45"/>
      <c r="E18" s="46"/>
      <c r="F18" s="46"/>
      <c r="G18" s="47"/>
      <c r="H18" s="6"/>
      <c r="I18" s="6"/>
    </row>
    <row r="19" spans="3:9" x14ac:dyDescent="0.35">
      <c r="C19" s="17" t="s">
        <v>17</v>
      </c>
      <c r="D19" s="54">
        <f>D6*D16</f>
        <v>107342.219</v>
      </c>
      <c r="E19" s="55">
        <f>E6*E16</f>
        <v>0</v>
      </c>
      <c r="F19" s="55">
        <f>F6*F16</f>
        <v>0</v>
      </c>
      <c r="G19" s="56">
        <f>G6*G16</f>
        <v>0</v>
      </c>
      <c r="H19" s="12"/>
      <c r="I19" s="12"/>
    </row>
    <row r="20" spans="3:9" ht="15" thickBot="1" x14ac:dyDescent="0.4">
      <c r="C20" s="18" t="s">
        <v>18</v>
      </c>
      <c r="D20" s="57">
        <f>D14*D17</f>
        <v>1483.5810000000001</v>
      </c>
      <c r="E20" s="58">
        <f t="shared" ref="E20:G20" si="1">E14*E17</f>
        <v>2159.8120000000004</v>
      </c>
      <c r="F20" s="58">
        <f t="shared" si="1"/>
        <v>1321.6420000000003</v>
      </c>
      <c r="G20" s="59">
        <f t="shared" si="1"/>
        <v>484.8120000000003</v>
      </c>
      <c r="H20" s="12"/>
      <c r="I20" s="12"/>
    </row>
    <row r="21" spans="3:9" ht="15.5" thickTop="1" thickBot="1" x14ac:dyDescent="0.4">
      <c r="C21" s="1"/>
      <c r="D21" s="1"/>
      <c r="E21" s="1"/>
      <c r="F21" s="2" t="s">
        <v>19</v>
      </c>
      <c r="G21" s="3">
        <f>SUM(D19:G19)</f>
        <v>107342.219</v>
      </c>
      <c r="H21" s="1"/>
      <c r="I21" s="1"/>
    </row>
    <row r="22" spans="3:9" ht="15" thickTop="1" x14ac:dyDescent="0.35">
      <c r="C22" s="1"/>
      <c r="D22" s="1"/>
      <c r="E22" s="1"/>
      <c r="F22" s="1"/>
      <c r="G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211F-59EB-46E0-981F-89FC8E908688}">
  <dimension ref="A1:J97"/>
  <sheetViews>
    <sheetView topLeftCell="E1" workbookViewId="0">
      <selection activeCell="G17" sqref="G1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2000</v>
      </c>
      <c r="B2">
        <v>1</v>
      </c>
      <c r="C2">
        <v>610.61</v>
      </c>
      <c r="D2">
        <v>473.85</v>
      </c>
      <c r="E2">
        <v>59.78</v>
      </c>
      <c r="H2">
        <v>300</v>
      </c>
      <c r="I2">
        <v>1.34</v>
      </c>
      <c r="J2">
        <v>0.1</v>
      </c>
    </row>
    <row r="3" spans="1:10" x14ac:dyDescent="0.35">
      <c r="A3">
        <v>2000</v>
      </c>
      <c r="B3">
        <v>2</v>
      </c>
      <c r="C3">
        <v>372.55</v>
      </c>
      <c r="D3">
        <v>660.17</v>
      </c>
      <c r="E3">
        <v>42.23</v>
      </c>
    </row>
    <row r="4" spans="1:10" x14ac:dyDescent="0.35">
      <c r="A4">
        <v>2000</v>
      </c>
      <c r="B4">
        <v>3</v>
      </c>
      <c r="C4">
        <v>508.66</v>
      </c>
      <c r="D4">
        <v>513.04</v>
      </c>
      <c r="E4">
        <v>61.86</v>
      </c>
    </row>
    <row r="5" spans="1:10" x14ac:dyDescent="0.35">
      <c r="A5">
        <v>2000</v>
      </c>
      <c r="B5">
        <v>4</v>
      </c>
      <c r="C5">
        <v>633.44000000000005</v>
      </c>
      <c r="D5">
        <v>1065.22</v>
      </c>
      <c r="E5">
        <v>50.56</v>
      </c>
    </row>
    <row r="6" spans="1:10" x14ac:dyDescent="0.35">
      <c r="A6">
        <v>2001</v>
      </c>
      <c r="B6">
        <v>1</v>
      </c>
      <c r="C6">
        <v>652.16999999999996</v>
      </c>
      <c r="D6">
        <v>516.82000000000005</v>
      </c>
      <c r="E6">
        <v>61.78</v>
      </c>
    </row>
    <row r="7" spans="1:10" x14ac:dyDescent="0.35">
      <c r="A7">
        <v>2001</v>
      </c>
      <c r="B7">
        <v>2</v>
      </c>
      <c r="C7">
        <v>434.73</v>
      </c>
      <c r="D7">
        <v>818.26</v>
      </c>
      <c r="E7">
        <v>40.71</v>
      </c>
    </row>
    <row r="8" spans="1:10" x14ac:dyDescent="0.35">
      <c r="A8">
        <v>2001</v>
      </c>
      <c r="B8">
        <v>3</v>
      </c>
      <c r="C8">
        <v>514.58000000000004</v>
      </c>
      <c r="D8">
        <v>388.41</v>
      </c>
      <c r="E8">
        <v>67.59</v>
      </c>
    </row>
    <row r="9" spans="1:10" x14ac:dyDescent="0.35">
      <c r="A9">
        <v>2001</v>
      </c>
      <c r="B9">
        <v>4</v>
      </c>
      <c r="C9">
        <v>594.52</v>
      </c>
      <c r="D9">
        <v>485.83</v>
      </c>
      <c r="E9">
        <v>41.65</v>
      </c>
    </row>
    <row r="10" spans="1:10" x14ac:dyDescent="0.35">
      <c r="A10">
        <v>2002</v>
      </c>
      <c r="B10">
        <v>1</v>
      </c>
      <c r="C10">
        <v>657.25</v>
      </c>
      <c r="D10">
        <v>559.6</v>
      </c>
      <c r="E10">
        <v>62.11</v>
      </c>
    </row>
    <row r="11" spans="1:10" x14ac:dyDescent="0.35">
      <c r="A11">
        <v>2002</v>
      </c>
      <c r="B11">
        <v>2</v>
      </c>
      <c r="C11">
        <v>425.87</v>
      </c>
      <c r="D11">
        <v>888.15</v>
      </c>
      <c r="E11">
        <v>39.630000000000003</v>
      </c>
    </row>
    <row r="12" spans="1:10" x14ac:dyDescent="0.35">
      <c r="A12">
        <v>2002</v>
      </c>
      <c r="B12">
        <v>3</v>
      </c>
      <c r="C12">
        <v>437.68</v>
      </c>
      <c r="D12">
        <v>604.30999999999995</v>
      </c>
      <c r="E12">
        <v>66.88</v>
      </c>
    </row>
    <row r="13" spans="1:10" x14ac:dyDescent="0.35">
      <c r="A13">
        <v>2002</v>
      </c>
      <c r="B13">
        <v>4</v>
      </c>
      <c r="C13">
        <v>585.52</v>
      </c>
      <c r="D13">
        <v>722.57</v>
      </c>
      <c r="E13">
        <v>42.78</v>
      </c>
    </row>
    <row r="14" spans="1:10" x14ac:dyDescent="0.35">
      <c r="A14">
        <v>2003</v>
      </c>
      <c r="B14">
        <v>1</v>
      </c>
      <c r="C14">
        <v>626.92999999999995</v>
      </c>
      <c r="D14">
        <v>750.27</v>
      </c>
      <c r="E14">
        <v>63.32</v>
      </c>
    </row>
    <row r="15" spans="1:10" x14ac:dyDescent="0.35">
      <c r="A15">
        <v>2003</v>
      </c>
      <c r="B15">
        <v>2</v>
      </c>
      <c r="C15">
        <v>418.89</v>
      </c>
      <c r="D15">
        <v>428.02</v>
      </c>
      <c r="E15">
        <v>40.93</v>
      </c>
    </row>
    <row r="16" spans="1:10" x14ac:dyDescent="0.35">
      <c r="A16">
        <v>2003</v>
      </c>
      <c r="B16">
        <v>3</v>
      </c>
      <c r="C16">
        <v>479.54</v>
      </c>
      <c r="D16">
        <v>326.48</v>
      </c>
      <c r="E16">
        <v>61.18</v>
      </c>
    </row>
    <row r="17" spans="1:5" x14ac:dyDescent="0.35">
      <c r="A17">
        <v>2003</v>
      </c>
      <c r="B17">
        <v>4</v>
      </c>
      <c r="C17">
        <v>654.67999999999995</v>
      </c>
      <c r="D17">
        <v>835.85</v>
      </c>
      <c r="E17">
        <v>40.97</v>
      </c>
    </row>
    <row r="18" spans="1:5" x14ac:dyDescent="0.35">
      <c r="A18">
        <v>2004</v>
      </c>
      <c r="B18">
        <v>1</v>
      </c>
      <c r="C18">
        <v>596.65</v>
      </c>
      <c r="D18">
        <v>486.23</v>
      </c>
      <c r="E18">
        <v>54.08</v>
      </c>
    </row>
    <row r="19" spans="1:5" x14ac:dyDescent="0.35">
      <c r="A19">
        <v>2004</v>
      </c>
      <c r="B19">
        <v>2</v>
      </c>
      <c r="C19">
        <v>375.88</v>
      </c>
      <c r="D19">
        <v>731.5</v>
      </c>
      <c r="E19">
        <v>48.61</v>
      </c>
    </row>
    <row r="20" spans="1:5" x14ac:dyDescent="0.35">
      <c r="A20">
        <v>2004</v>
      </c>
      <c r="B20">
        <v>3</v>
      </c>
      <c r="C20">
        <v>435.04</v>
      </c>
      <c r="D20">
        <v>442.58</v>
      </c>
      <c r="E20">
        <v>61.22</v>
      </c>
    </row>
    <row r="21" spans="1:5" x14ac:dyDescent="0.35">
      <c r="A21">
        <v>2004</v>
      </c>
      <c r="B21">
        <v>4</v>
      </c>
      <c r="C21">
        <v>564.02</v>
      </c>
      <c r="D21">
        <v>994.34</v>
      </c>
      <c r="E21">
        <v>52.11</v>
      </c>
    </row>
    <row r="22" spans="1:5" x14ac:dyDescent="0.35">
      <c r="A22">
        <v>2005</v>
      </c>
      <c r="B22">
        <v>1</v>
      </c>
      <c r="C22">
        <v>584.48</v>
      </c>
      <c r="D22">
        <v>462.1</v>
      </c>
      <c r="E22">
        <v>57.74</v>
      </c>
    </row>
    <row r="23" spans="1:5" x14ac:dyDescent="0.35">
      <c r="A23">
        <v>2005</v>
      </c>
      <c r="B23">
        <v>2</v>
      </c>
      <c r="C23">
        <v>451.62</v>
      </c>
      <c r="D23">
        <v>887.53</v>
      </c>
      <c r="E23">
        <v>40.799999999999997</v>
      </c>
    </row>
    <row r="24" spans="1:5" x14ac:dyDescent="0.35">
      <c r="A24">
        <v>2005</v>
      </c>
      <c r="B24">
        <v>3</v>
      </c>
      <c r="C24">
        <v>489.73</v>
      </c>
      <c r="D24">
        <v>540.58000000000004</v>
      </c>
      <c r="E24">
        <v>59</v>
      </c>
    </row>
    <row r="25" spans="1:5" x14ac:dyDescent="0.35">
      <c r="A25">
        <v>2005</v>
      </c>
      <c r="B25">
        <v>4</v>
      </c>
      <c r="C25">
        <v>450.2</v>
      </c>
      <c r="D25">
        <v>622.38</v>
      </c>
      <c r="E25">
        <v>46.96</v>
      </c>
    </row>
    <row r="26" spans="1:5" x14ac:dyDescent="0.35">
      <c r="A26">
        <v>2006</v>
      </c>
      <c r="B26">
        <v>1</v>
      </c>
      <c r="C26">
        <v>676.91</v>
      </c>
      <c r="D26">
        <v>481.25</v>
      </c>
      <c r="E26">
        <v>69.41</v>
      </c>
    </row>
    <row r="27" spans="1:5" x14ac:dyDescent="0.35">
      <c r="A27">
        <v>2006</v>
      </c>
      <c r="B27">
        <v>2</v>
      </c>
      <c r="C27">
        <v>353.19</v>
      </c>
      <c r="D27">
        <v>873.11</v>
      </c>
      <c r="E27">
        <v>46.35</v>
      </c>
    </row>
    <row r="28" spans="1:5" x14ac:dyDescent="0.35">
      <c r="A28">
        <v>2006</v>
      </c>
      <c r="B28">
        <v>3</v>
      </c>
      <c r="C28">
        <v>505.79</v>
      </c>
      <c r="D28">
        <v>406.64</v>
      </c>
      <c r="E28">
        <v>56.43</v>
      </c>
    </row>
    <row r="29" spans="1:5" x14ac:dyDescent="0.35">
      <c r="A29">
        <v>2006</v>
      </c>
      <c r="B29">
        <v>4</v>
      </c>
      <c r="C29">
        <v>592.62</v>
      </c>
      <c r="D29">
        <v>622.01</v>
      </c>
      <c r="E29">
        <v>52.22</v>
      </c>
    </row>
    <row r="30" spans="1:5" x14ac:dyDescent="0.35">
      <c r="A30">
        <v>2007</v>
      </c>
      <c r="B30">
        <v>1</v>
      </c>
      <c r="C30">
        <v>520.94000000000005</v>
      </c>
      <c r="D30">
        <v>626.14</v>
      </c>
      <c r="E30">
        <v>49.59</v>
      </c>
    </row>
    <row r="31" spans="1:5" x14ac:dyDescent="0.35">
      <c r="A31">
        <v>2007</v>
      </c>
      <c r="B31">
        <v>2</v>
      </c>
      <c r="C31">
        <v>440.36</v>
      </c>
      <c r="D31">
        <v>870.05</v>
      </c>
      <c r="E31">
        <v>47.23</v>
      </c>
    </row>
    <row r="32" spans="1:5" x14ac:dyDescent="0.35">
      <c r="A32">
        <v>2007</v>
      </c>
      <c r="B32">
        <v>3</v>
      </c>
      <c r="C32">
        <v>507.56</v>
      </c>
      <c r="D32">
        <v>587.12</v>
      </c>
      <c r="E32">
        <v>61.77</v>
      </c>
    </row>
    <row r="33" spans="1:5" x14ac:dyDescent="0.35">
      <c r="A33">
        <v>2007</v>
      </c>
      <c r="B33">
        <v>4</v>
      </c>
      <c r="C33">
        <v>569.54</v>
      </c>
      <c r="D33">
        <v>685.54</v>
      </c>
      <c r="E33">
        <v>48.19</v>
      </c>
    </row>
    <row r="34" spans="1:5" x14ac:dyDescent="0.35">
      <c r="A34">
        <v>2008</v>
      </c>
      <c r="B34">
        <v>1</v>
      </c>
      <c r="C34">
        <v>555.82000000000005</v>
      </c>
      <c r="D34">
        <v>390.83</v>
      </c>
      <c r="E34">
        <v>54.16</v>
      </c>
    </row>
    <row r="35" spans="1:5" x14ac:dyDescent="0.35">
      <c r="A35">
        <v>2008</v>
      </c>
      <c r="B35">
        <v>2</v>
      </c>
      <c r="C35">
        <v>490.78</v>
      </c>
      <c r="D35">
        <v>513.01</v>
      </c>
      <c r="E35">
        <v>50.14</v>
      </c>
    </row>
    <row r="36" spans="1:5" x14ac:dyDescent="0.35">
      <c r="A36">
        <v>2008</v>
      </c>
      <c r="B36">
        <v>3</v>
      </c>
      <c r="C36">
        <v>485.49</v>
      </c>
      <c r="D36">
        <v>476.67</v>
      </c>
      <c r="E36">
        <v>53.06</v>
      </c>
    </row>
    <row r="37" spans="1:5" x14ac:dyDescent="0.35">
      <c r="A37">
        <v>2008</v>
      </c>
      <c r="B37">
        <v>4</v>
      </c>
      <c r="C37">
        <v>487.78</v>
      </c>
      <c r="D37">
        <v>672.37</v>
      </c>
      <c r="E37">
        <v>46.11</v>
      </c>
    </row>
    <row r="38" spans="1:5" x14ac:dyDescent="0.35">
      <c r="A38">
        <v>2009</v>
      </c>
      <c r="B38">
        <v>1</v>
      </c>
      <c r="C38">
        <v>553.24</v>
      </c>
      <c r="D38">
        <v>430.4</v>
      </c>
      <c r="E38">
        <v>53.58</v>
      </c>
    </row>
    <row r="39" spans="1:5" x14ac:dyDescent="0.35">
      <c r="A39">
        <v>2009</v>
      </c>
      <c r="B39">
        <v>2</v>
      </c>
      <c r="C39">
        <v>434.33</v>
      </c>
      <c r="D39">
        <v>726.74</v>
      </c>
      <c r="E39">
        <v>51.06</v>
      </c>
    </row>
    <row r="40" spans="1:5" x14ac:dyDescent="0.35">
      <c r="A40">
        <v>2009</v>
      </c>
      <c r="B40">
        <v>3</v>
      </c>
      <c r="C40">
        <v>654.70000000000005</v>
      </c>
      <c r="D40">
        <v>541.16999999999996</v>
      </c>
      <c r="E40">
        <v>53.25</v>
      </c>
    </row>
    <row r="41" spans="1:5" x14ac:dyDescent="0.35">
      <c r="A41">
        <v>2009</v>
      </c>
      <c r="B41">
        <v>4</v>
      </c>
      <c r="C41">
        <v>511.66</v>
      </c>
      <c r="D41">
        <v>600.98</v>
      </c>
      <c r="E41">
        <v>50.27</v>
      </c>
    </row>
    <row r="42" spans="1:5" x14ac:dyDescent="0.35">
      <c r="A42">
        <v>2010</v>
      </c>
      <c r="B42">
        <v>1</v>
      </c>
      <c r="C42">
        <v>533.9</v>
      </c>
      <c r="D42">
        <v>534.05999999999995</v>
      </c>
      <c r="E42">
        <v>52.69</v>
      </c>
    </row>
    <row r="43" spans="1:5" x14ac:dyDescent="0.35">
      <c r="A43">
        <v>2010</v>
      </c>
      <c r="B43">
        <v>2</v>
      </c>
      <c r="C43">
        <v>488.99</v>
      </c>
      <c r="D43">
        <v>490.79</v>
      </c>
      <c r="E43">
        <v>42.33</v>
      </c>
    </row>
    <row r="44" spans="1:5" x14ac:dyDescent="0.35">
      <c r="A44">
        <v>2010</v>
      </c>
      <c r="B44">
        <v>3</v>
      </c>
      <c r="C44">
        <v>568.27</v>
      </c>
      <c r="D44">
        <v>696.21</v>
      </c>
      <c r="E44">
        <v>59.72</v>
      </c>
    </row>
    <row r="45" spans="1:5" x14ac:dyDescent="0.35">
      <c r="A45">
        <v>2010</v>
      </c>
      <c r="B45">
        <v>4</v>
      </c>
      <c r="C45">
        <v>494.74</v>
      </c>
      <c r="D45">
        <v>673.06</v>
      </c>
      <c r="E45">
        <v>61.2</v>
      </c>
    </row>
    <row r="46" spans="1:5" x14ac:dyDescent="0.35">
      <c r="A46">
        <v>2011</v>
      </c>
      <c r="B46">
        <v>1</v>
      </c>
      <c r="C46">
        <v>615.1</v>
      </c>
      <c r="D46">
        <v>568.78</v>
      </c>
      <c r="E46">
        <v>55.19</v>
      </c>
    </row>
    <row r="47" spans="1:5" x14ac:dyDescent="0.35">
      <c r="A47">
        <v>2011</v>
      </c>
      <c r="B47">
        <v>2</v>
      </c>
      <c r="C47">
        <v>469.93</v>
      </c>
      <c r="D47">
        <v>422.27</v>
      </c>
      <c r="E47">
        <v>47.56</v>
      </c>
    </row>
    <row r="48" spans="1:5" x14ac:dyDescent="0.35">
      <c r="A48">
        <v>2011</v>
      </c>
      <c r="B48">
        <v>3</v>
      </c>
      <c r="C48">
        <v>515.52</v>
      </c>
      <c r="D48">
        <v>690.44</v>
      </c>
      <c r="E48">
        <v>51.94</v>
      </c>
    </row>
    <row r="49" spans="1:5" x14ac:dyDescent="0.35">
      <c r="A49">
        <v>2011</v>
      </c>
      <c r="B49">
        <v>4</v>
      </c>
      <c r="C49">
        <v>576.33000000000004</v>
      </c>
      <c r="D49">
        <v>605.79</v>
      </c>
      <c r="E49">
        <v>55.93</v>
      </c>
    </row>
    <row r="50" spans="1:5" x14ac:dyDescent="0.35">
      <c r="A50">
        <v>2012</v>
      </c>
      <c r="B50">
        <v>1</v>
      </c>
      <c r="C50">
        <v>558.29</v>
      </c>
      <c r="D50">
        <v>426.16</v>
      </c>
      <c r="E50">
        <v>42.56</v>
      </c>
    </row>
    <row r="51" spans="1:5" x14ac:dyDescent="0.35">
      <c r="A51">
        <v>2012</v>
      </c>
      <c r="B51">
        <v>2</v>
      </c>
      <c r="C51">
        <v>585.39</v>
      </c>
      <c r="D51">
        <v>693.58</v>
      </c>
      <c r="E51">
        <v>59.21</v>
      </c>
    </row>
    <row r="52" spans="1:5" x14ac:dyDescent="0.35">
      <c r="A52">
        <v>2012</v>
      </c>
      <c r="B52">
        <v>3</v>
      </c>
      <c r="C52">
        <v>636.64</v>
      </c>
      <c r="D52">
        <v>726.02</v>
      </c>
      <c r="E52">
        <v>49.3</v>
      </c>
    </row>
    <row r="53" spans="1:5" x14ac:dyDescent="0.35">
      <c r="A53">
        <v>2012</v>
      </c>
      <c r="B53">
        <v>4</v>
      </c>
      <c r="C53">
        <v>492.84</v>
      </c>
      <c r="D53">
        <v>557.58000000000004</v>
      </c>
      <c r="E53">
        <v>44.68</v>
      </c>
    </row>
    <row r="54" spans="1:5" x14ac:dyDescent="0.35">
      <c r="A54">
        <v>2013</v>
      </c>
      <c r="B54">
        <v>1</v>
      </c>
      <c r="C54">
        <v>507.37</v>
      </c>
      <c r="D54">
        <v>464.43</v>
      </c>
      <c r="E54">
        <v>45.02</v>
      </c>
    </row>
    <row r="55" spans="1:5" x14ac:dyDescent="0.35">
      <c r="A55">
        <v>2013</v>
      </c>
      <c r="B55">
        <v>2</v>
      </c>
      <c r="C55">
        <v>557.17999999999995</v>
      </c>
      <c r="D55">
        <v>384.56</v>
      </c>
      <c r="E55">
        <v>53.34</v>
      </c>
    </row>
    <row r="56" spans="1:5" x14ac:dyDescent="0.35">
      <c r="A56">
        <v>2013</v>
      </c>
      <c r="B56">
        <v>3</v>
      </c>
      <c r="C56">
        <v>667.41</v>
      </c>
      <c r="D56">
        <v>568.34</v>
      </c>
      <c r="E56">
        <v>44.68</v>
      </c>
    </row>
    <row r="57" spans="1:5" x14ac:dyDescent="0.35">
      <c r="A57">
        <v>2013</v>
      </c>
      <c r="B57">
        <v>4</v>
      </c>
      <c r="C57">
        <v>424.55</v>
      </c>
      <c r="D57">
        <v>474.3</v>
      </c>
      <c r="E57">
        <v>52.62</v>
      </c>
    </row>
    <row r="58" spans="1:5" x14ac:dyDescent="0.35">
      <c r="A58">
        <v>2014</v>
      </c>
      <c r="B58">
        <v>1</v>
      </c>
      <c r="C58">
        <v>495.49</v>
      </c>
      <c r="D58">
        <v>391.31</v>
      </c>
      <c r="E58">
        <v>48.6</v>
      </c>
    </row>
    <row r="59" spans="1:5" x14ac:dyDescent="0.35">
      <c r="A59">
        <v>2014</v>
      </c>
      <c r="B59">
        <v>2</v>
      </c>
      <c r="C59">
        <v>554.84</v>
      </c>
      <c r="D59">
        <v>675.09</v>
      </c>
      <c r="E59">
        <v>52.77</v>
      </c>
    </row>
    <row r="60" spans="1:5" x14ac:dyDescent="0.35">
      <c r="A60">
        <v>2014</v>
      </c>
      <c r="B60">
        <v>3</v>
      </c>
      <c r="C60">
        <v>606.24</v>
      </c>
      <c r="D60">
        <v>807.97</v>
      </c>
      <c r="E60">
        <v>51.44</v>
      </c>
    </row>
    <row r="61" spans="1:5" x14ac:dyDescent="0.35">
      <c r="A61">
        <v>2014</v>
      </c>
      <c r="B61">
        <v>4</v>
      </c>
      <c r="C61">
        <v>382.37</v>
      </c>
      <c r="D61">
        <v>784.76</v>
      </c>
      <c r="E61">
        <v>56.69</v>
      </c>
    </row>
    <row r="62" spans="1:5" x14ac:dyDescent="0.35">
      <c r="A62">
        <v>2015</v>
      </c>
      <c r="B62">
        <v>1</v>
      </c>
      <c r="C62">
        <v>429.72</v>
      </c>
      <c r="D62">
        <v>375.64</v>
      </c>
      <c r="E62">
        <v>54.75</v>
      </c>
    </row>
    <row r="63" spans="1:5" x14ac:dyDescent="0.35">
      <c r="A63">
        <v>2015</v>
      </c>
      <c r="B63">
        <v>2</v>
      </c>
      <c r="C63">
        <v>579.34</v>
      </c>
      <c r="D63">
        <v>484.93</v>
      </c>
      <c r="E63">
        <v>56.66</v>
      </c>
    </row>
    <row r="64" spans="1:5" x14ac:dyDescent="0.35">
      <c r="A64">
        <v>2015</v>
      </c>
      <c r="B64">
        <v>3</v>
      </c>
      <c r="C64">
        <v>604.33000000000004</v>
      </c>
      <c r="D64">
        <v>776.66</v>
      </c>
      <c r="E64">
        <v>45.96</v>
      </c>
    </row>
    <row r="65" spans="1:5" x14ac:dyDescent="0.35">
      <c r="A65">
        <v>2015</v>
      </c>
      <c r="B65">
        <v>4</v>
      </c>
      <c r="C65">
        <v>451.03</v>
      </c>
      <c r="D65">
        <v>516.24</v>
      </c>
      <c r="E65">
        <v>69.06</v>
      </c>
    </row>
    <row r="66" spans="1:5" x14ac:dyDescent="0.35">
      <c r="A66">
        <v>2016</v>
      </c>
      <c r="B66">
        <v>1</v>
      </c>
      <c r="C66">
        <v>401.5</v>
      </c>
      <c r="D66">
        <v>470.17</v>
      </c>
      <c r="E66">
        <v>49.88</v>
      </c>
    </row>
    <row r="67" spans="1:5" x14ac:dyDescent="0.35">
      <c r="A67">
        <v>2016</v>
      </c>
      <c r="B67">
        <v>2</v>
      </c>
      <c r="C67">
        <v>587.44000000000005</v>
      </c>
      <c r="D67">
        <v>533.84</v>
      </c>
      <c r="E67">
        <v>61.01</v>
      </c>
    </row>
    <row r="68" spans="1:5" x14ac:dyDescent="0.35">
      <c r="A68">
        <v>2016</v>
      </c>
      <c r="B68">
        <v>3</v>
      </c>
      <c r="C68">
        <v>699.99</v>
      </c>
      <c r="D68">
        <v>737.45</v>
      </c>
      <c r="E68">
        <v>45.69</v>
      </c>
    </row>
    <row r="69" spans="1:5" x14ac:dyDescent="0.35">
      <c r="A69">
        <v>2016</v>
      </c>
      <c r="B69">
        <v>4</v>
      </c>
      <c r="C69">
        <v>383.92</v>
      </c>
      <c r="D69">
        <v>565.78</v>
      </c>
      <c r="E69">
        <v>59.04</v>
      </c>
    </row>
    <row r="70" spans="1:5" x14ac:dyDescent="0.35">
      <c r="A70">
        <v>2017</v>
      </c>
      <c r="B70">
        <v>1</v>
      </c>
      <c r="C70">
        <v>461.05</v>
      </c>
      <c r="D70">
        <v>427.89</v>
      </c>
      <c r="E70">
        <v>48.68</v>
      </c>
    </row>
    <row r="71" spans="1:5" x14ac:dyDescent="0.35">
      <c r="A71">
        <v>2017</v>
      </c>
      <c r="B71">
        <v>2</v>
      </c>
      <c r="C71">
        <v>631.78</v>
      </c>
      <c r="D71">
        <v>541.21</v>
      </c>
      <c r="E71">
        <v>63.46</v>
      </c>
    </row>
    <row r="72" spans="1:5" x14ac:dyDescent="0.35">
      <c r="A72">
        <v>2017</v>
      </c>
      <c r="B72">
        <v>3</v>
      </c>
      <c r="C72">
        <v>725.51</v>
      </c>
      <c r="D72">
        <v>756.46</v>
      </c>
      <c r="E72">
        <v>42.64</v>
      </c>
    </row>
    <row r="73" spans="1:5" x14ac:dyDescent="0.35">
      <c r="A73">
        <v>2017</v>
      </c>
      <c r="B73">
        <v>4</v>
      </c>
      <c r="C73">
        <v>440.23</v>
      </c>
      <c r="D73">
        <v>548.75</v>
      </c>
      <c r="E73">
        <v>62.19</v>
      </c>
    </row>
    <row r="74" spans="1:5" x14ac:dyDescent="0.35">
      <c r="A74">
        <v>2018</v>
      </c>
      <c r="B74">
        <v>1</v>
      </c>
      <c r="C74">
        <v>469.23</v>
      </c>
      <c r="D74">
        <v>525.16</v>
      </c>
      <c r="E74">
        <v>42.32</v>
      </c>
    </row>
    <row r="75" spans="1:5" x14ac:dyDescent="0.35">
      <c r="A75">
        <v>2018</v>
      </c>
      <c r="B75">
        <v>2</v>
      </c>
      <c r="C75">
        <v>633.61</v>
      </c>
      <c r="D75">
        <v>512.13</v>
      </c>
      <c r="E75">
        <v>57.55</v>
      </c>
    </row>
    <row r="76" spans="1:5" x14ac:dyDescent="0.35">
      <c r="A76">
        <v>2018</v>
      </c>
      <c r="B76">
        <v>3</v>
      </c>
      <c r="C76">
        <v>745.31</v>
      </c>
      <c r="D76">
        <v>869.65</v>
      </c>
      <c r="E76">
        <v>38.549999999999997</v>
      </c>
    </row>
    <row r="77" spans="1:5" x14ac:dyDescent="0.35">
      <c r="A77">
        <v>2018</v>
      </c>
      <c r="B77">
        <v>4</v>
      </c>
      <c r="C77">
        <v>416.35</v>
      </c>
      <c r="D77">
        <v>475.4</v>
      </c>
      <c r="E77">
        <v>63.74</v>
      </c>
    </row>
    <row r="78" spans="1:5" x14ac:dyDescent="0.35">
      <c r="A78">
        <v>2019</v>
      </c>
      <c r="B78">
        <v>1</v>
      </c>
      <c r="C78">
        <v>421.99</v>
      </c>
      <c r="D78">
        <v>490.37</v>
      </c>
      <c r="E78">
        <v>44.61</v>
      </c>
    </row>
    <row r="79" spans="1:5" x14ac:dyDescent="0.35">
      <c r="A79">
        <v>2019</v>
      </c>
      <c r="B79">
        <v>2</v>
      </c>
      <c r="C79">
        <v>520.53</v>
      </c>
      <c r="D79">
        <v>613.48</v>
      </c>
      <c r="E79">
        <v>52.56</v>
      </c>
    </row>
    <row r="80" spans="1:5" x14ac:dyDescent="0.35">
      <c r="A80">
        <v>2019</v>
      </c>
      <c r="B80">
        <v>3</v>
      </c>
      <c r="C80">
        <v>703.37</v>
      </c>
      <c r="D80">
        <v>660.98</v>
      </c>
      <c r="E80">
        <v>34.549999999999997</v>
      </c>
    </row>
    <row r="81" spans="1:5" x14ac:dyDescent="0.35">
      <c r="A81">
        <v>2019</v>
      </c>
      <c r="B81">
        <v>4</v>
      </c>
      <c r="C81">
        <v>360.53</v>
      </c>
      <c r="D81">
        <v>486.69</v>
      </c>
      <c r="E81">
        <v>65.09</v>
      </c>
    </row>
    <row r="82" spans="1:5" x14ac:dyDescent="0.35">
      <c r="A82">
        <v>2020</v>
      </c>
      <c r="B82">
        <v>1</v>
      </c>
      <c r="C82">
        <v>416.85</v>
      </c>
      <c r="D82">
        <v>400.47</v>
      </c>
      <c r="E82">
        <v>41.27</v>
      </c>
    </row>
    <row r="83" spans="1:5" x14ac:dyDescent="0.35">
      <c r="A83">
        <v>2020</v>
      </c>
      <c r="B83">
        <v>2</v>
      </c>
      <c r="C83">
        <v>678.48</v>
      </c>
      <c r="D83">
        <v>503.13</v>
      </c>
      <c r="E83">
        <v>62.4</v>
      </c>
    </row>
    <row r="84" spans="1:5" x14ac:dyDescent="0.35">
      <c r="A84">
        <v>2020</v>
      </c>
      <c r="B84">
        <v>3</v>
      </c>
      <c r="C84">
        <v>720.3</v>
      </c>
      <c r="D84">
        <v>1073.98</v>
      </c>
      <c r="E84">
        <v>40.68</v>
      </c>
    </row>
    <row r="85" spans="1:5" x14ac:dyDescent="0.35">
      <c r="A85">
        <v>2020</v>
      </c>
      <c r="B85">
        <v>4</v>
      </c>
      <c r="C85">
        <v>414.21</v>
      </c>
      <c r="D85">
        <v>365.36</v>
      </c>
      <c r="E85">
        <v>74.39</v>
      </c>
    </row>
    <row r="86" spans="1:5" x14ac:dyDescent="0.35">
      <c r="A86">
        <v>2021</v>
      </c>
      <c r="B86">
        <v>1</v>
      </c>
      <c r="C86">
        <v>393.47</v>
      </c>
      <c r="D86">
        <v>461.6</v>
      </c>
      <c r="E86">
        <v>39.93</v>
      </c>
    </row>
    <row r="87" spans="1:5" x14ac:dyDescent="0.35">
      <c r="A87">
        <v>2021</v>
      </c>
      <c r="B87">
        <v>2</v>
      </c>
      <c r="C87">
        <v>622.95000000000005</v>
      </c>
      <c r="D87">
        <v>438.61</v>
      </c>
      <c r="E87">
        <v>55.48</v>
      </c>
    </row>
    <row r="88" spans="1:5" x14ac:dyDescent="0.35">
      <c r="A88">
        <v>2021</v>
      </c>
      <c r="B88">
        <v>3</v>
      </c>
      <c r="C88">
        <v>887.44</v>
      </c>
      <c r="D88">
        <v>750.69</v>
      </c>
      <c r="E88">
        <v>47.55</v>
      </c>
    </row>
    <row r="89" spans="1:5" x14ac:dyDescent="0.35">
      <c r="A89">
        <v>2021</v>
      </c>
      <c r="B89">
        <v>4</v>
      </c>
      <c r="C89">
        <v>323.95</v>
      </c>
      <c r="D89">
        <v>392.42</v>
      </c>
      <c r="E89">
        <v>68.540000000000006</v>
      </c>
    </row>
    <row r="90" spans="1:5" x14ac:dyDescent="0.35">
      <c r="A90">
        <v>2022</v>
      </c>
      <c r="B90">
        <v>1</v>
      </c>
      <c r="C90">
        <v>375.64</v>
      </c>
      <c r="D90">
        <v>422.8</v>
      </c>
      <c r="E90">
        <v>43.92</v>
      </c>
    </row>
    <row r="91" spans="1:5" x14ac:dyDescent="0.35">
      <c r="A91">
        <v>2022</v>
      </c>
      <c r="B91">
        <v>2</v>
      </c>
      <c r="C91">
        <v>574.79999999999995</v>
      </c>
      <c r="D91">
        <v>611.85</v>
      </c>
      <c r="E91">
        <v>67.39</v>
      </c>
    </row>
    <row r="92" spans="1:5" x14ac:dyDescent="0.35">
      <c r="A92">
        <v>2022</v>
      </c>
      <c r="B92">
        <v>3</v>
      </c>
      <c r="C92">
        <v>600.77</v>
      </c>
      <c r="D92">
        <v>740.1</v>
      </c>
      <c r="E92">
        <v>41.22</v>
      </c>
    </row>
    <row r="93" spans="1:5" x14ac:dyDescent="0.35">
      <c r="A93">
        <v>2022</v>
      </c>
      <c r="B93">
        <v>4</v>
      </c>
      <c r="C93">
        <v>413.11</v>
      </c>
      <c r="D93">
        <v>477.39</v>
      </c>
      <c r="E93">
        <v>65.349999999999994</v>
      </c>
    </row>
    <row r="94" spans="1:5" x14ac:dyDescent="0.35">
      <c r="A94">
        <v>2023</v>
      </c>
      <c r="B94">
        <v>1</v>
      </c>
      <c r="C94">
        <v>341.39</v>
      </c>
      <c r="D94">
        <v>407.67</v>
      </c>
      <c r="E94">
        <v>34.56</v>
      </c>
    </row>
    <row r="95" spans="1:5" x14ac:dyDescent="0.35">
      <c r="A95">
        <v>2023</v>
      </c>
      <c r="B95">
        <v>2</v>
      </c>
      <c r="C95">
        <v>748.56</v>
      </c>
      <c r="D95">
        <v>217.98</v>
      </c>
      <c r="E95">
        <v>60.41</v>
      </c>
    </row>
    <row r="96" spans="1:5" x14ac:dyDescent="0.35">
      <c r="A96">
        <v>2023</v>
      </c>
      <c r="B96">
        <v>3</v>
      </c>
      <c r="C96">
        <v>892.14</v>
      </c>
      <c r="D96">
        <v>822.03</v>
      </c>
      <c r="E96">
        <v>35.549999999999997</v>
      </c>
    </row>
    <row r="97" spans="1:5" x14ac:dyDescent="0.35">
      <c r="A97">
        <v>2023</v>
      </c>
      <c r="B97">
        <v>4</v>
      </c>
      <c r="C97">
        <v>373.87</v>
      </c>
      <c r="D97">
        <v>241.4</v>
      </c>
      <c r="E97">
        <v>67.66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3C3C-A36C-4D8E-9701-5D3FC852B50C}">
  <dimension ref="A3:E36"/>
  <sheetViews>
    <sheetView zoomScale="46" zoomScaleNormal="43" workbookViewId="0">
      <selection activeCell="J12" sqref="J12"/>
    </sheetView>
  </sheetViews>
  <sheetFormatPr defaultRowHeight="14.5" x14ac:dyDescent="0.35"/>
  <cols>
    <col min="1" max="1" width="13.453125" bestFit="1" customWidth="1"/>
    <col min="2" max="2" width="18.54296875" bestFit="1" customWidth="1"/>
    <col min="3" max="3" width="18.453125" bestFit="1" customWidth="1"/>
    <col min="4" max="4" width="35.1796875" bestFit="1" customWidth="1"/>
    <col min="5" max="5" width="11.54296875" bestFit="1" customWidth="1"/>
  </cols>
  <sheetData>
    <row r="3" spans="1:5" x14ac:dyDescent="0.35">
      <c r="A3" s="60" t="s">
        <v>20</v>
      </c>
      <c r="B3" s="60" t="s">
        <v>22</v>
      </c>
      <c r="C3" s="60" t="s">
        <v>23</v>
      </c>
      <c r="D3" s="60" t="s">
        <v>24</v>
      </c>
      <c r="E3" s="60" t="s">
        <v>25</v>
      </c>
    </row>
    <row r="4" spans="1:5" x14ac:dyDescent="0.35">
      <c r="A4" s="61">
        <v>1</v>
      </c>
      <c r="B4" s="4">
        <v>518.99958333333313</v>
      </c>
      <c r="C4" s="4">
        <v>480.99999999999994</v>
      </c>
      <c r="D4" s="4">
        <v>51.230416666666663</v>
      </c>
      <c r="E4">
        <f>481*0.1</f>
        <v>48.1</v>
      </c>
    </row>
    <row r="5" spans="1:5" x14ac:dyDescent="0.35">
      <c r="A5" s="61">
        <v>2</v>
      </c>
      <c r="B5" s="4">
        <v>518.00083333333339</v>
      </c>
      <c r="C5" s="4">
        <v>604.99958333333336</v>
      </c>
      <c r="D5" s="4">
        <v>51.659166666666685</v>
      </c>
      <c r="E5">
        <f>605*0.1</f>
        <v>60.5</v>
      </c>
    </row>
    <row r="6" spans="1:5" x14ac:dyDescent="0.35">
      <c r="A6" s="61">
        <v>3</v>
      </c>
      <c r="B6" s="4">
        <v>608.00041666666664</v>
      </c>
      <c r="C6" s="4">
        <v>645.99916666666661</v>
      </c>
      <c r="D6" s="4">
        <v>51.321249999999999</v>
      </c>
      <c r="E6">
        <f>646*0.1</f>
        <v>64.600000000000009</v>
      </c>
    </row>
    <row r="7" spans="1:5" x14ac:dyDescent="0.35">
      <c r="A7" s="61">
        <v>4</v>
      </c>
      <c r="B7" s="4">
        <v>483.00041666666669</v>
      </c>
      <c r="C7" s="4">
        <v>603.00041666666664</v>
      </c>
      <c r="D7" s="4">
        <v>55.749999999999993</v>
      </c>
      <c r="E7">
        <f>603*0.1</f>
        <v>60.300000000000004</v>
      </c>
    </row>
    <row r="8" spans="1:5" x14ac:dyDescent="0.35">
      <c r="A8" s="61" t="s">
        <v>21</v>
      </c>
      <c r="B8" s="62">
        <v>532.00031250000006</v>
      </c>
      <c r="C8" s="62">
        <v>583.74979166666674</v>
      </c>
      <c r="D8" s="62">
        <v>52.490208333333335</v>
      </c>
      <c r="E8" s="65">
        <f>AVERAGE(E4:E7)</f>
        <v>58.375</v>
      </c>
    </row>
    <row r="11" spans="1:5" x14ac:dyDescent="0.35">
      <c r="A11" s="60" t="s">
        <v>20</v>
      </c>
      <c r="B11" s="60" t="s">
        <v>22</v>
      </c>
      <c r="C11" s="60" t="s">
        <v>23</v>
      </c>
      <c r="D11" s="60" t="s">
        <v>24</v>
      </c>
    </row>
    <row r="12" spans="1:5" x14ac:dyDescent="0.35">
      <c r="A12" s="63">
        <v>2000</v>
      </c>
      <c r="B12" s="64">
        <v>531.31500000000005</v>
      </c>
      <c r="C12" s="64">
        <v>678.06999999999994</v>
      </c>
      <c r="D12" s="64">
        <v>53.607500000000002</v>
      </c>
    </row>
    <row r="13" spans="1:5" x14ac:dyDescent="0.35">
      <c r="A13" s="63">
        <v>2001</v>
      </c>
      <c r="B13" s="64">
        <v>549</v>
      </c>
      <c r="C13" s="64">
        <v>552.33000000000004</v>
      </c>
      <c r="D13" s="64">
        <v>52.932500000000005</v>
      </c>
    </row>
    <row r="14" spans="1:5" x14ac:dyDescent="0.35">
      <c r="A14" s="63">
        <v>2002</v>
      </c>
      <c r="B14" s="64">
        <v>526.57999999999993</v>
      </c>
      <c r="C14" s="64">
        <v>693.65750000000003</v>
      </c>
      <c r="D14" s="64">
        <v>52.85</v>
      </c>
    </row>
    <row r="15" spans="1:5" x14ac:dyDescent="0.35">
      <c r="A15" s="63">
        <v>2003</v>
      </c>
      <c r="B15" s="64">
        <v>545.01</v>
      </c>
      <c r="C15" s="64">
        <v>585.15499999999997</v>
      </c>
      <c r="D15" s="64">
        <v>51.6</v>
      </c>
    </row>
    <row r="16" spans="1:5" x14ac:dyDescent="0.35">
      <c r="A16" s="63">
        <v>2004</v>
      </c>
      <c r="B16" s="64">
        <v>492.89749999999998</v>
      </c>
      <c r="C16" s="64">
        <v>663.66250000000002</v>
      </c>
      <c r="D16" s="64">
        <v>54.004999999999995</v>
      </c>
    </row>
    <row r="17" spans="1:4" x14ac:dyDescent="0.35">
      <c r="A17" s="63">
        <v>2005</v>
      </c>
      <c r="B17" s="64">
        <v>494.00749999999999</v>
      </c>
      <c r="C17" s="64">
        <v>628.14750000000004</v>
      </c>
      <c r="D17" s="64">
        <v>51.125</v>
      </c>
    </row>
    <row r="18" spans="1:4" x14ac:dyDescent="0.35">
      <c r="A18" s="63">
        <v>2006</v>
      </c>
      <c r="B18" s="64">
        <v>532.12749999999994</v>
      </c>
      <c r="C18" s="64">
        <v>595.75250000000005</v>
      </c>
      <c r="D18" s="64">
        <v>56.102499999999999</v>
      </c>
    </row>
    <row r="19" spans="1:4" x14ac:dyDescent="0.35">
      <c r="A19" s="63">
        <v>2007</v>
      </c>
      <c r="B19" s="64">
        <v>509.6</v>
      </c>
      <c r="C19" s="64">
        <v>692.21249999999998</v>
      </c>
      <c r="D19" s="64">
        <v>51.695</v>
      </c>
    </row>
    <row r="20" spans="1:4" x14ac:dyDescent="0.35">
      <c r="A20" s="63">
        <v>2008</v>
      </c>
      <c r="B20" s="64">
        <v>504.96749999999997</v>
      </c>
      <c r="C20" s="64">
        <v>513.22</v>
      </c>
      <c r="D20" s="64">
        <v>50.867500000000007</v>
      </c>
    </row>
    <row r="21" spans="1:4" x14ac:dyDescent="0.35">
      <c r="A21" s="63">
        <v>2009</v>
      </c>
      <c r="B21" s="64">
        <v>538.48249999999996</v>
      </c>
      <c r="C21" s="64">
        <v>574.82249999999999</v>
      </c>
      <c r="D21" s="64">
        <v>52.04</v>
      </c>
    </row>
    <row r="22" spans="1:4" x14ac:dyDescent="0.35">
      <c r="A22" s="63">
        <v>2010</v>
      </c>
      <c r="B22" s="64">
        <v>521.47499999999991</v>
      </c>
      <c r="C22" s="64">
        <v>598.53</v>
      </c>
      <c r="D22" s="64">
        <v>53.984999999999999</v>
      </c>
    </row>
    <row r="23" spans="1:4" x14ac:dyDescent="0.35">
      <c r="A23" s="63">
        <v>2011</v>
      </c>
      <c r="B23" s="64">
        <v>544.22</v>
      </c>
      <c r="C23" s="64">
        <v>571.81999999999994</v>
      </c>
      <c r="D23" s="64">
        <v>52.655000000000001</v>
      </c>
    </row>
    <row r="24" spans="1:4" x14ac:dyDescent="0.35">
      <c r="A24" s="63">
        <v>2012</v>
      </c>
      <c r="B24" s="64">
        <v>568.29</v>
      </c>
      <c r="C24" s="64">
        <v>600.83500000000004</v>
      </c>
      <c r="D24" s="64">
        <v>48.9375</v>
      </c>
    </row>
    <row r="25" spans="1:4" x14ac:dyDescent="0.35">
      <c r="A25" s="63">
        <v>2013</v>
      </c>
      <c r="B25" s="64">
        <v>539.12750000000005</v>
      </c>
      <c r="C25" s="64">
        <v>472.90749999999997</v>
      </c>
      <c r="D25" s="64">
        <v>48.915000000000006</v>
      </c>
    </row>
    <row r="26" spans="1:4" x14ac:dyDescent="0.35">
      <c r="A26" s="63">
        <v>2014</v>
      </c>
      <c r="B26" s="64">
        <v>509.73500000000001</v>
      </c>
      <c r="C26" s="64">
        <v>664.78250000000003</v>
      </c>
      <c r="D26" s="64">
        <v>52.375</v>
      </c>
    </row>
    <row r="27" spans="1:4" x14ac:dyDescent="0.35">
      <c r="A27" s="63">
        <v>2015</v>
      </c>
      <c r="B27" s="64">
        <v>516.10500000000002</v>
      </c>
      <c r="C27" s="64">
        <v>538.36750000000006</v>
      </c>
      <c r="D27" s="64">
        <v>56.607500000000002</v>
      </c>
    </row>
    <row r="28" spans="1:4" x14ac:dyDescent="0.35">
      <c r="A28" s="63">
        <v>2016</v>
      </c>
      <c r="B28" s="64">
        <v>518.21249999999998</v>
      </c>
      <c r="C28" s="64">
        <v>576.80999999999995</v>
      </c>
      <c r="D28" s="64">
        <v>53.904999999999994</v>
      </c>
    </row>
    <row r="29" spans="1:4" x14ac:dyDescent="0.35">
      <c r="A29" s="63">
        <v>2017</v>
      </c>
      <c r="B29" s="64">
        <v>564.64249999999993</v>
      </c>
      <c r="C29" s="64">
        <v>568.57749999999999</v>
      </c>
      <c r="D29" s="64">
        <v>54.2425</v>
      </c>
    </row>
    <row r="30" spans="1:4" x14ac:dyDescent="0.35">
      <c r="A30" s="63">
        <v>2018</v>
      </c>
      <c r="B30" s="64">
        <v>566.125</v>
      </c>
      <c r="C30" s="64">
        <v>595.58500000000004</v>
      </c>
      <c r="D30" s="64">
        <v>50.540000000000006</v>
      </c>
    </row>
    <row r="31" spans="1:4" x14ac:dyDescent="0.35">
      <c r="A31" s="63">
        <v>2019</v>
      </c>
      <c r="B31" s="64">
        <v>501.60499999999996</v>
      </c>
      <c r="C31" s="64">
        <v>562.88</v>
      </c>
      <c r="D31" s="64">
        <v>49.202500000000001</v>
      </c>
    </row>
    <row r="32" spans="1:4" x14ac:dyDescent="0.35">
      <c r="A32" s="63">
        <v>2020</v>
      </c>
      <c r="B32" s="64">
        <v>557.45999999999992</v>
      </c>
      <c r="C32" s="64">
        <v>585.73500000000001</v>
      </c>
      <c r="D32" s="64">
        <v>54.685000000000002</v>
      </c>
    </row>
    <row r="33" spans="1:4" x14ac:dyDescent="0.35">
      <c r="A33" s="63">
        <v>2021</v>
      </c>
      <c r="B33" s="64">
        <v>556.95249999999999</v>
      </c>
      <c r="C33" s="64">
        <v>510.83000000000004</v>
      </c>
      <c r="D33" s="64">
        <v>52.875</v>
      </c>
    </row>
    <row r="34" spans="1:4" x14ac:dyDescent="0.35">
      <c r="A34" s="63">
        <v>2022</v>
      </c>
      <c r="B34" s="64">
        <v>491.08000000000004</v>
      </c>
      <c r="C34" s="64">
        <v>563.03499999999997</v>
      </c>
      <c r="D34" s="64">
        <v>54.47</v>
      </c>
    </row>
    <row r="35" spans="1:4" x14ac:dyDescent="0.35">
      <c r="A35" s="63">
        <v>2023</v>
      </c>
      <c r="B35" s="64">
        <v>588.9899999999999</v>
      </c>
      <c r="C35" s="64">
        <v>422.27</v>
      </c>
      <c r="D35" s="64">
        <v>49.544999999999995</v>
      </c>
    </row>
    <row r="36" spans="1:4" x14ac:dyDescent="0.35">
      <c r="A36" s="61" t="s">
        <v>21</v>
      </c>
      <c r="B36" s="62">
        <v>532.00031250000018</v>
      </c>
      <c r="C36" s="62">
        <v>583.74979166666674</v>
      </c>
      <c r="D36" s="62">
        <v>52.490208333333349</v>
      </c>
    </row>
  </sheetData>
  <conditionalFormatting pivot="1" sqref="B4:B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6A37-8502-4DE0-99A3-75167AA30741}">
  <dimension ref="C2:N22"/>
  <sheetViews>
    <sheetView tabSelected="1" zoomScale="69" workbookViewId="0">
      <selection activeCell="J11" sqref="J11:J14"/>
    </sheetView>
  </sheetViews>
  <sheetFormatPr defaultRowHeight="14.5" x14ac:dyDescent="0.35"/>
  <cols>
    <col min="3" max="3" width="23.453125" customWidth="1"/>
    <col min="6" max="6" width="10" bestFit="1" customWidth="1"/>
    <col min="8" max="8" width="10" bestFit="1" customWidth="1"/>
    <col min="12" max="12" width="16.7265625" bestFit="1" customWidth="1"/>
    <col min="13" max="13" width="10" bestFit="1" customWidth="1"/>
    <col min="14" max="14" width="15.7265625" bestFit="1" customWidth="1"/>
  </cols>
  <sheetData>
    <row r="2" spans="3:14" x14ac:dyDescent="0.35">
      <c r="L2" t="s">
        <v>5</v>
      </c>
      <c r="M2" t="s">
        <v>6</v>
      </c>
      <c r="N2" t="s">
        <v>7</v>
      </c>
    </row>
    <row r="3" spans="3:14" ht="15" thickBot="1" x14ac:dyDescent="0.4">
      <c r="L3">
        <v>300</v>
      </c>
      <c r="M3">
        <v>1.34</v>
      </c>
      <c r="N3">
        <v>0.1</v>
      </c>
    </row>
    <row r="4" spans="3:14" ht="15" thickBot="1" x14ac:dyDescent="0.4">
      <c r="C4" s="1"/>
      <c r="D4" s="19">
        <v>1</v>
      </c>
      <c r="E4" s="20">
        <v>2</v>
      </c>
      <c r="F4" s="20">
        <v>3</v>
      </c>
      <c r="G4" s="21">
        <v>4</v>
      </c>
      <c r="H4" s="5"/>
      <c r="I4" s="5"/>
    </row>
    <row r="5" spans="3:14" x14ac:dyDescent="0.35">
      <c r="C5" s="13" t="s">
        <v>8</v>
      </c>
      <c r="D5" s="24">
        <v>300</v>
      </c>
      <c r="E5" s="25">
        <f>D8</f>
        <v>338</v>
      </c>
      <c r="F5" s="25">
        <f>E8</f>
        <v>251</v>
      </c>
      <c r="G5" s="26">
        <f>F8</f>
        <v>213</v>
      </c>
      <c r="H5" s="6"/>
      <c r="I5" s="6"/>
    </row>
    <row r="6" spans="3:14" x14ac:dyDescent="0.35">
      <c r="C6" s="14" t="s">
        <v>9</v>
      </c>
      <c r="D6" s="27">
        <v>519</v>
      </c>
      <c r="E6" s="28">
        <v>518</v>
      </c>
      <c r="F6" s="28">
        <v>608</v>
      </c>
      <c r="G6" s="29">
        <v>450.30000000000018</v>
      </c>
      <c r="H6" s="23"/>
      <c r="I6" s="23"/>
    </row>
    <row r="7" spans="3:14" x14ac:dyDescent="0.35">
      <c r="C7" s="14" t="s">
        <v>10</v>
      </c>
      <c r="D7" s="30">
        <v>481</v>
      </c>
      <c r="E7" s="31">
        <v>605</v>
      </c>
      <c r="F7" s="31">
        <v>646</v>
      </c>
      <c r="G7" s="32">
        <v>603</v>
      </c>
      <c r="H7" s="7"/>
      <c r="I7" s="7"/>
    </row>
    <row r="8" spans="3:14" x14ac:dyDescent="0.35">
      <c r="C8" s="14" t="s">
        <v>11</v>
      </c>
      <c r="D8" s="33">
        <f>D5+D6-D7</f>
        <v>338</v>
      </c>
      <c r="E8" s="34">
        <f t="shared" ref="E8:G8" si="0">E5+E6-E7</f>
        <v>251</v>
      </c>
      <c r="F8" s="34">
        <f t="shared" si="0"/>
        <v>213</v>
      </c>
      <c r="G8" s="35">
        <f t="shared" si="0"/>
        <v>60.300000000000182</v>
      </c>
      <c r="H8" s="22"/>
      <c r="I8" s="22"/>
    </row>
    <row r="9" spans="3:14" x14ac:dyDescent="0.35">
      <c r="C9" s="15"/>
      <c r="D9" s="36"/>
      <c r="E9" s="37"/>
      <c r="F9" s="37"/>
      <c r="G9" s="38"/>
      <c r="H9" s="8"/>
      <c r="I9" s="8"/>
    </row>
    <row r="10" spans="3:14" x14ac:dyDescent="0.35">
      <c r="C10" s="14" t="s">
        <v>12</v>
      </c>
      <c r="D10" s="30">
        <v>519</v>
      </c>
      <c r="E10" s="31">
        <v>518</v>
      </c>
      <c r="F10" s="31">
        <v>608</v>
      </c>
      <c r="G10" s="32">
        <v>483</v>
      </c>
      <c r="H10" s="7"/>
      <c r="I10" s="7"/>
    </row>
    <row r="11" spans="3:14" x14ac:dyDescent="0.35">
      <c r="C11" s="16"/>
      <c r="D11" s="39"/>
      <c r="E11" s="40"/>
      <c r="F11" s="40"/>
      <c r="G11" s="41"/>
    </row>
    <row r="12" spans="3:14" x14ac:dyDescent="0.35">
      <c r="C12" s="14" t="s">
        <v>13</v>
      </c>
      <c r="D12" s="42">
        <v>48.1</v>
      </c>
      <c r="E12" s="43">
        <v>60.5</v>
      </c>
      <c r="F12" s="43">
        <v>64.599999999999994</v>
      </c>
      <c r="G12" s="44">
        <v>60.3</v>
      </c>
      <c r="H12" s="9"/>
      <c r="I12" s="6"/>
    </row>
    <row r="13" spans="3:14" x14ac:dyDescent="0.35">
      <c r="C13" s="14"/>
      <c r="D13" s="45"/>
      <c r="E13" s="46"/>
      <c r="F13" s="46"/>
      <c r="G13" s="47"/>
      <c r="H13" s="6"/>
      <c r="I13" s="6"/>
    </row>
    <row r="14" spans="3:14" x14ac:dyDescent="0.35">
      <c r="C14" s="14" t="s">
        <v>14</v>
      </c>
      <c r="D14" s="45">
        <f>(D5+D8)/2</f>
        <v>319</v>
      </c>
      <c r="E14" s="46">
        <f>(E5+E8)/2</f>
        <v>294.5</v>
      </c>
      <c r="F14" s="46">
        <f>(F5+F8)/2</f>
        <v>232</v>
      </c>
      <c r="G14" s="47">
        <f>(G5+G8)/2</f>
        <v>136.65000000000009</v>
      </c>
      <c r="H14" s="6"/>
      <c r="I14" s="6"/>
    </row>
    <row r="15" spans="3:14" x14ac:dyDescent="0.35">
      <c r="C15" s="16"/>
      <c r="D15" s="39"/>
      <c r="E15" s="40"/>
      <c r="F15" s="40"/>
      <c r="G15" s="41"/>
    </row>
    <row r="16" spans="3:14" x14ac:dyDescent="0.35">
      <c r="C16" s="14" t="s">
        <v>15</v>
      </c>
      <c r="D16" s="48">
        <v>51.23</v>
      </c>
      <c r="E16" s="49">
        <v>51.66</v>
      </c>
      <c r="F16" s="49">
        <v>51.32</v>
      </c>
      <c r="G16" s="50">
        <v>55.75</v>
      </c>
      <c r="H16" s="10"/>
      <c r="I16" s="10"/>
    </row>
    <row r="17" spans="3:9" x14ac:dyDescent="0.35">
      <c r="C17" s="14" t="s">
        <v>16</v>
      </c>
      <c r="D17" s="51">
        <v>1.34</v>
      </c>
      <c r="E17" s="52">
        <v>1.34</v>
      </c>
      <c r="F17" s="52">
        <v>1.34</v>
      </c>
      <c r="G17" s="53">
        <v>1.34</v>
      </c>
      <c r="H17" s="11"/>
      <c r="I17" s="11"/>
    </row>
    <row r="18" spans="3:9" x14ac:dyDescent="0.35">
      <c r="C18" s="17"/>
      <c r="D18" s="45"/>
      <c r="E18" s="46"/>
      <c r="F18" s="46"/>
      <c r="G18" s="47"/>
      <c r="H18" s="6"/>
      <c r="I18" s="6"/>
    </row>
    <row r="19" spans="3:9" x14ac:dyDescent="0.35">
      <c r="C19" s="17" t="s">
        <v>17</v>
      </c>
      <c r="D19" s="54">
        <f>D6*D16</f>
        <v>26588.37</v>
      </c>
      <c r="E19" s="55">
        <f>E6*E16</f>
        <v>26759.879999999997</v>
      </c>
      <c r="F19" s="55">
        <f>F6*F16</f>
        <v>31202.560000000001</v>
      </c>
      <c r="G19" s="56">
        <f>G6*G16</f>
        <v>25104.225000000009</v>
      </c>
      <c r="H19" s="12"/>
      <c r="I19" s="12"/>
    </row>
    <row r="20" spans="3:9" ht="15" thickBot="1" x14ac:dyDescent="0.4">
      <c r="C20" s="18" t="s">
        <v>18</v>
      </c>
      <c r="D20" s="57">
        <f>D14*D17</f>
        <v>427.46000000000004</v>
      </c>
      <c r="E20" s="58">
        <f t="shared" ref="E20:G20" si="1">E14*E17</f>
        <v>394.63</v>
      </c>
      <c r="F20" s="58">
        <f t="shared" si="1"/>
        <v>310.88</v>
      </c>
      <c r="G20" s="59">
        <f t="shared" si="1"/>
        <v>183.11100000000013</v>
      </c>
      <c r="H20" s="12"/>
      <c r="I20" s="12"/>
    </row>
    <row r="21" spans="3:9" ht="15.5" thickTop="1" thickBot="1" x14ac:dyDescent="0.4">
      <c r="C21" s="1"/>
      <c r="D21" s="1"/>
      <c r="E21" s="1"/>
      <c r="F21" s="2" t="s">
        <v>19</v>
      </c>
      <c r="G21" s="3">
        <f>SUM(D19:G20)</f>
        <v>110971.11600000002</v>
      </c>
      <c r="H21" s="1"/>
      <c r="I21" s="1"/>
    </row>
    <row r="22" spans="3:9" ht="15" thickTop="1" x14ac:dyDescent="0.35">
      <c r="C22" s="1"/>
      <c r="D22" s="1"/>
      <c r="E22" s="1"/>
      <c r="F22" s="1"/>
      <c r="G22" s="1"/>
    </row>
  </sheetData>
  <conditionalFormatting sqref="J11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(2)</vt:lpstr>
      <vt:lpstr>Data</vt:lpstr>
      <vt:lpstr>Chart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Kai Konstantino</cp:lastModifiedBy>
  <dcterms:created xsi:type="dcterms:W3CDTF">2025-03-06T06:16:39Z</dcterms:created>
  <dcterms:modified xsi:type="dcterms:W3CDTF">2025-04-01T23:27:24Z</dcterms:modified>
</cp:coreProperties>
</file>