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uss Rahal\Documents\"/>
    </mc:Choice>
  </mc:AlternateContent>
  <bookViews>
    <workbookView xWindow="0" yWindow="0" windowWidth="20490" windowHeight="7530" tabRatio="798"/>
  </bookViews>
  <sheets>
    <sheet name="Register" sheetId="25" r:id="rId1"/>
    <sheet name="Detail" sheetId="20" r:id="rId2"/>
    <sheet name="Exp Summary" sheetId="24" r:id="rId3"/>
    <sheet name="Exp Charts" sheetId="81" r:id="rId4"/>
    <sheet name="YTD Summary" sheetId="19" r:id="rId5"/>
    <sheet name="Comparison" sheetId="22" r:id="rId6"/>
    <sheet name="Tax Balances" sheetId="82" r:id="rId7"/>
    <sheet name="Scratch" sheetId="84" state="veryHidden" r:id="rId8"/>
    <sheet name="Welcome" sheetId="83" state="hidden" r:id="rId9"/>
    <sheet name="Please Turn on Macros" sheetId="87" state="veryHidden" r:id="rId10"/>
    <sheet name="Data" sheetId="16" state="veryHidden" r:id="rId11"/>
    <sheet name="DataPriorYear" sheetId="21" state="veryHidden" r:id="rId12"/>
    <sheet name="DataPriorInterface" sheetId="86" state="hidden" r:id="rId13"/>
    <sheet name="DataComparison" sheetId="23" state="veryHidden" r:id="rId14"/>
    <sheet name="Supporting Settings" sheetId="15" state="veryHidden" r:id="rId15"/>
    <sheet name="EE_Data" sheetId="14" state="veryHidden" r:id="rId16"/>
    <sheet name="TempData" sheetId="17" state="veryHidden" r:id="rId17"/>
  </sheets>
  <externalReferences>
    <externalReference r:id="rId18"/>
    <externalReference r:id="rId19"/>
  </externalReferences>
  <definedNames>
    <definedName name="_xlnm._FilterDatabase" localSheetId="0" hidden="1">Register!#REF!</definedName>
    <definedName name="_xlnm._FilterDatabase" localSheetId="6" hidden="1">'Tax Balances'!#REF!</definedName>
    <definedName name="ClipFirstName" hidden="1">'Supporting Settings'!$B$25</definedName>
    <definedName name="ClipLastName" hidden="1">'Supporting Settings'!$B$27</definedName>
    <definedName name="ClipMI" hidden="1">'Supporting Settings'!$B$26</definedName>
    <definedName name="ConsolidateData" hidden="1">'Supporting Settings'!$B$34</definedName>
    <definedName name="ConvertNamesUpper" hidden="1">'Supporting Settings'!$B$24</definedName>
    <definedName name="ctylist">[1]Sheet3!$A$2:$B$93</definedName>
    <definedName name="DateRangeSelected" hidden="1">'Supporting Settings'!$B$20</definedName>
    <definedName name="DrillDownSupport" hidden="1">'Supporting Settings'!$B$31</definedName>
    <definedName name="EECustomData" hidden="1">'Supporting Settings'!$B$35</definedName>
    <definedName name="eeList">array("Tim","George","Walter")</definedName>
    <definedName name="EndDate" hidden="1">'Supporting Settings'!$B$4</definedName>
    <definedName name="FilterDates" hidden="1">'Supporting Settings'!$B$1</definedName>
    <definedName name="FirstUsedDate" hidden="1">'Supporting Settings'!$B$29</definedName>
    <definedName name="GetDataEndTime" hidden="1">'Supporting Settings'!$B$33</definedName>
    <definedName name="GetDataStartTime" hidden="1">'Supporting Settings'!$B$32</definedName>
    <definedName name="HideActivity" hidden="1">'Supporting Settings'!$B$11</definedName>
    <definedName name="HideData" hidden="1">'Supporting Settings'!$B$12</definedName>
    <definedName name="LastEndDate" hidden="1">'Supporting Settings'!$B$6</definedName>
    <definedName name="LastStartDate" hidden="1">'Supporting Settings'!$B$5</definedName>
    <definedName name="LastUpdateFromQB" hidden="1">'Supporting Settings'!$B$28</definedName>
    <definedName name="maskSSN" hidden="1">'Supporting Settings'!$B$15</definedName>
    <definedName name="MinimumWage" hidden="1">'Supporting Settings'!$B$14</definedName>
    <definedName name="OnErrorResume" hidden="1">'Supporting Settings'!$B$10</definedName>
    <definedName name="_xlnm.Print_Titles" localSheetId="5">Comparison!$1:$5</definedName>
    <definedName name="_xlnm.Print_Titles" localSheetId="1">Detail!$1:$2</definedName>
    <definedName name="_xlnm.Print_Titles" localSheetId="2">'Exp Summary'!$1:$1</definedName>
    <definedName name="_xlnm.Print_Titles" localSheetId="0">Register!$1:$3</definedName>
    <definedName name="_xlnm.Print_Titles" localSheetId="4">'YTD Summary'!$1:$2</definedName>
    <definedName name="QBCoCreateID" hidden="1">'Supporting Settings'!$H$21</definedName>
    <definedName name="QBCoFileGUID" hidden="1">'Supporting Settings'!$H$20</definedName>
    <definedName name="QBCompanyType" hidden="1">'Supporting Settings'!$H$23</definedName>
    <definedName name="QBCreateID">'Supporting Settings'!$H$41</definedName>
    <definedName name="QBCreateTime">'Supporting Settings'!$H$42</definedName>
    <definedName name="QBCurrentFiscalYear" hidden="1">'Supporting Settings'!$H$2</definedName>
    <definedName name="QBCurrentTaxYear" hidden="1">'Supporting Settings'!$H$3</definedName>
    <definedName name="QBFederalID" hidden="1">'Supporting Settings'!$H$4</definedName>
    <definedName name="QBFileName" hidden="1">'Supporting Settings'!$H$22</definedName>
    <definedName name="QBLegalAddress1" hidden="1">'Supporting Settings'!$H$6</definedName>
    <definedName name="QBLegalAddress2" hidden="1">'Supporting Settings'!$H$7</definedName>
    <definedName name="QBLegalCity" hidden="1">'Supporting Settings'!$H$8</definedName>
    <definedName name="QBLegalCompanyName" hidden="1">'Supporting Settings'!$H$5</definedName>
    <definedName name="QBLegalCountry" hidden="1">'Supporting Settings'!$H$11</definedName>
    <definedName name="QBLegalState" hidden="1">'Supporting Settings'!$H$9</definedName>
    <definedName name="QBLegalZip" hidden="1">'Supporting Settings'!$H$10</definedName>
    <definedName name="QBMajorVersion" hidden="1">'Supporting Settings'!$H$15</definedName>
    <definedName name="QBMinorVersion" hidden="1">'Supporting Settings'!$H$16</definedName>
    <definedName name="QBPayrollSub" hidden="1">'Supporting Settings'!$H$25</definedName>
    <definedName name="QBPayrollSubStatus" hidden="1">'Supporting Settings'!$H$26</definedName>
    <definedName name="QBProductFullName" hidden="1">'Supporting Settings'!$H$12</definedName>
    <definedName name="QBProductSKUName" hidden="1">'Supporting Settings'!$H$13</definedName>
    <definedName name="QBRegistrationNumber" hidden="1">'Supporting Settings'!$H$14</definedName>
    <definedName name="QBRelease" hidden="1">'Supporting Settings'!$H$17</definedName>
    <definedName name="QBSerialNumber" hidden="1">'Supporting Settings'!$H$18</definedName>
    <definedName name="QBSKU" localSheetId="9" hidden="1">'[2]Supporting Settings'!#REF!</definedName>
    <definedName name="QBSKU" hidden="1">'Supporting Settings'!#REF!</definedName>
    <definedName name="QBStartupDirectory" hidden="1">'Supporting Settings'!$H$19</definedName>
    <definedName name="QBTaxFormName" hidden="1">'Supporting Settings'!$H$24</definedName>
    <definedName name="QuickBooksComparisonData">DataComparison!#REF!</definedName>
    <definedName name="QuickBooksData" localSheetId="13">Data!#REF!</definedName>
    <definedName name="QuickBooksData" localSheetId="11">Data!#REF!</definedName>
    <definedName name="QuickBooksData" hidden="1">Data!$A$1</definedName>
    <definedName name="QuickBooksDataPriorInterface">DataPriorInterface!#REF!</definedName>
    <definedName name="QuickBooksDataPriorYear" localSheetId="13">DataPriorYear!#REF!</definedName>
    <definedName name="QuickBooksDataPriorYear" hidden="1">DataPriorYear!$A$1</definedName>
    <definedName name="ShowFinishedMessage" hidden="1">'Supporting Settings'!$B$8</definedName>
    <definedName name="ShowNewUserMessage" hidden="1">'Supporting Settings'!$B$7</definedName>
    <definedName name="ShowUpdateOnOpen" hidden="1">'Supporting Settings'!$B$9</definedName>
    <definedName name="StartDate" hidden="1">'Supporting Settings'!$B$3</definedName>
    <definedName name="ToolBarLeft" hidden="1">'Supporting Settings'!$B$23</definedName>
    <definedName name="ToolBarRowIndex" hidden="1">'Supporting Settings'!$B$36</definedName>
    <definedName name="ToolBarTop" hidden="1">'Supporting Settings'!$B$22</definedName>
    <definedName name="ToolBarView" hidden="1">'Supporting Settings'!$B$21</definedName>
    <definedName name="UpdateReportColumnWidths" hidden="1">'Supporting Settings'!$B$13</definedName>
    <definedName name="UseQBCoInfo" hidden="1">'Supporting Settings'!$B$30</definedName>
    <definedName name="Version_Number" hidden="1">'Supporting Settings'!$B$2</definedName>
  </definedNames>
  <calcPr calcId="171027" concurrentCalc="0"/>
</workbook>
</file>

<file path=xl/calcChain.xml><?xml version="1.0" encoding="utf-8"?>
<calcChain xmlns="http://schemas.openxmlformats.org/spreadsheetml/2006/main">
  <c r="L96" i="22" l="1"/>
  <c r="O19" i="25"/>
  <c r="D96" i="22"/>
  <c r="K38" i="82"/>
  <c r="K43" i="82"/>
  <c r="L38" i="82"/>
  <c r="L43" i="82"/>
  <c r="J38" i="82"/>
  <c r="I38" i="82"/>
  <c r="I43" i="82"/>
  <c r="H38" i="82"/>
  <c r="G38" i="82"/>
  <c r="G43" i="82"/>
  <c r="F38" i="82"/>
  <c r="E38" i="82"/>
  <c r="E43" i="82"/>
  <c r="D38" i="82"/>
  <c r="E25" i="82"/>
  <c r="E30" i="82"/>
  <c r="D25" i="82"/>
  <c r="M6" i="82"/>
  <c r="M11" i="82"/>
  <c r="E6" i="82"/>
  <c r="E11" i="82"/>
  <c r="N6" i="82"/>
  <c r="N11" i="82"/>
  <c r="L6" i="82"/>
  <c r="K6" i="82"/>
  <c r="K11" i="82"/>
  <c r="C16" i="82"/>
  <c r="J6" i="82"/>
  <c r="I6" i="82"/>
  <c r="I11" i="82"/>
  <c r="C15" i="82"/>
  <c r="H6" i="82"/>
  <c r="G6" i="82"/>
  <c r="G11" i="82"/>
  <c r="F6" i="82"/>
  <c r="D6" i="82"/>
  <c r="J92" i="22"/>
  <c r="J93" i="22"/>
  <c r="J94" i="22"/>
  <c r="J95" i="22"/>
  <c r="J96" i="22"/>
  <c r="F96" i="22"/>
  <c r="C96" i="22"/>
  <c r="H87" i="22"/>
  <c r="H88" i="22"/>
  <c r="H89" i="22"/>
  <c r="H90" i="22"/>
  <c r="F90" i="22"/>
  <c r="F97" i="22"/>
  <c r="E90" i="22"/>
  <c r="C90" i="22"/>
  <c r="C97" i="22"/>
  <c r="B90" i="22"/>
  <c r="L89" i="22"/>
  <c r="J89" i="22"/>
  <c r="L88" i="22"/>
  <c r="J88" i="22"/>
  <c r="L87" i="22"/>
  <c r="J87" i="22"/>
  <c r="F82" i="22"/>
  <c r="F83" i="22"/>
  <c r="C82" i="22"/>
  <c r="C83" i="22"/>
  <c r="J81" i="22"/>
  <c r="J80" i="22"/>
  <c r="J78" i="22"/>
  <c r="J79" i="22"/>
  <c r="J82" i="22"/>
  <c r="L76" i="22"/>
  <c r="J76" i="22"/>
  <c r="J83" i="22"/>
  <c r="H76" i="22"/>
  <c r="F71" i="22"/>
  <c r="F72" i="22"/>
  <c r="C71" i="22"/>
  <c r="C72" i="22"/>
  <c r="J70" i="22"/>
  <c r="J69" i="22"/>
  <c r="J68" i="22"/>
  <c r="J67" i="22"/>
  <c r="J71" i="22"/>
  <c r="L65" i="22"/>
  <c r="J65" i="22"/>
  <c r="H65" i="22"/>
  <c r="F60" i="22"/>
  <c r="F61" i="22"/>
  <c r="C60" i="22"/>
  <c r="C61" i="22"/>
  <c r="J59" i="22"/>
  <c r="J58" i="22"/>
  <c r="J57" i="22"/>
  <c r="J54" i="22"/>
  <c r="J56" i="22"/>
  <c r="J60" i="22"/>
  <c r="J61" i="22"/>
  <c r="L54" i="22"/>
  <c r="H54" i="22"/>
  <c r="C49" i="22"/>
  <c r="C50" i="22"/>
  <c r="J45" i="22"/>
  <c r="J46" i="22"/>
  <c r="J47" i="22"/>
  <c r="J48" i="22"/>
  <c r="J49" i="22"/>
  <c r="F49" i="22"/>
  <c r="F50" i="22"/>
  <c r="L43" i="22"/>
  <c r="J43" i="22"/>
  <c r="J50" i="22"/>
  <c r="H43" i="22"/>
  <c r="F32" i="22"/>
  <c r="F38" i="22"/>
  <c r="F39" i="22"/>
  <c r="C38" i="22"/>
  <c r="J37" i="22"/>
  <c r="J36" i="22"/>
  <c r="J34" i="22"/>
  <c r="J35" i="22"/>
  <c r="J38" i="22"/>
  <c r="J30" i="22"/>
  <c r="J31" i="22"/>
  <c r="J32" i="22"/>
  <c r="E32" i="22"/>
  <c r="C32" i="22"/>
  <c r="C39" i="22"/>
  <c r="B32" i="22"/>
  <c r="L31" i="22"/>
  <c r="H31" i="22"/>
  <c r="H30" i="22"/>
  <c r="H32" i="22"/>
  <c r="L30" i="22"/>
  <c r="J39" i="22"/>
  <c r="F25" i="22"/>
  <c r="F26" i="22"/>
  <c r="C25" i="22"/>
  <c r="C26" i="22"/>
  <c r="J24" i="22"/>
  <c r="J23" i="22"/>
  <c r="J22" i="22"/>
  <c r="J21" i="22"/>
  <c r="J25" i="22"/>
  <c r="J19" i="22"/>
  <c r="J26" i="22"/>
  <c r="L19" i="22"/>
  <c r="H19" i="22"/>
  <c r="C14" i="22"/>
  <c r="C15" i="22"/>
  <c r="J10" i="22"/>
  <c r="J11" i="22"/>
  <c r="J12" i="22"/>
  <c r="J13" i="22"/>
  <c r="J14" i="22"/>
  <c r="F14" i="22"/>
  <c r="F15" i="22"/>
  <c r="L8" i="22"/>
  <c r="J8" i="22"/>
  <c r="J15" i="22"/>
  <c r="H8" i="22"/>
  <c r="M19" i="25"/>
  <c r="L19" i="25"/>
  <c r="K19" i="25"/>
  <c r="J19" i="25"/>
  <c r="I19" i="25"/>
  <c r="H19" i="25"/>
  <c r="G19" i="25"/>
  <c r="N17" i="25"/>
  <c r="N15" i="25"/>
  <c r="N13" i="25"/>
  <c r="N11" i="25"/>
  <c r="N9" i="25"/>
  <c r="N7" i="25"/>
  <c r="N5" i="25"/>
  <c r="B14" i="24"/>
  <c r="B4" i="24"/>
  <c r="E14" i="24"/>
  <c r="B5" i="24"/>
  <c r="H14" i="24"/>
  <c r="B6" i="24"/>
  <c r="B7" i="24"/>
  <c r="C7" i="24"/>
  <c r="C6" i="24"/>
  <c r="C5" i="24"/>
  <c r="C4" i="24"/>
  <c r="K24" i="24"/>
  <c r="K23" i="24"/>
  <c r="K22" i="24"/>
  <c r="K21" i="24"/>
  <c r="K20" i="24"/>
  <c r="K19" i="24"/>
  <c r="K18" i="24"/>
  <c r="I24" i="24"/>
  <c r="I23" i="24"/>
  <c r="I22" i="24"/>
  <c r="I21" i="24"/>
  <c r="I20" i="24"/>
  <c r="I19" i="24"/>
  <c r="I18" i="24"/>
  <c r="F24" i="24"/>
  <c r="F23" i="24"/>
  <c r="F22" i="24"/>
  <c r="F21" i="24"/>
  <c r="F20" i="24"/>
  <c r="F19" i="24"/>
  <c r="F18" i="24"/>
  <c r="C24" i="24"/>
  <c r="C23" i="24"/>
  <c r="C22" i="24"/>
  <c r="C21" i="24"/>
  <c r="C20" i="24"/>
  <c r="C19" i="24"/>
  <c r="C18" i="24"/>
  <c r="J25" i="24"/>
  <c r="H25" i="24"/>
  <c r="E25" i="24"/>
  <c r="B25" i="24"/>
  <c r="F13" i="24"/>
  <c r="F12" i="24"/>
  <c r="F11" i="24"/>
  <c r="F10" i="24"/>
  <c r="C12" i="24"/>
  <c r="C11" i="24"/>
  <c r="C10" i="24"/>
  <c r="N70" i="20"/>
  <c r="M70" i="20"/>
  <c r="J70" i="20"/>
  <c r="I70" i="20"/>
  <c r="G70" i="20"/>
  <c r="F70" i="20"/>
  <c r="D70" i="20"/>
  <c r="J71" i="20"/>
  <c r="C70" i="20"/>
  <c r="I71" i="20"/>
  <c r="B70" i="20"/>
  <c r="N59" i="20"/>
  <c r="M59" i="20"/>
  <c r="J59" i="20"/>
  <c r="I59" i="20"/>
  <c r="G59" i="20"/>
  <c r="F59" i="20"/>
  <c r="D59" i="20"/>
  <c r="J60" i="20"/>
  <c r="C59" i="20"/>
  <c r="I60" i="20"/>
  <c r="B59" i="20"/>
  <c r="N51" i="20"/>
  <c r="M51" i="20"/>
  <c r="J51" i="20"/>
  <c r="I51" i="20"/>
  <c r="G51" i="20"/>
  <c r="F51" i="20"/>
  <c r="D51" i="20"/>
  <c r="J52" i="20"/>
  <c r="C51" i="20"/>
  <c r="I52" i="20"/>
  <c r="B51" i="20"/>
  <c r="N43" i="20"/>
  <c r="M43" i="20"/>
  <c r="J43" i="20"/>
  <c r="I43" i="20"/>
  <c r="G43" i="20"/>
  <c r="F43" i="20"/>
  <c r="D43" i="20"/>
  <c r="J44" i="20"/>
  <c r="C43" i="20"/>
  <c r="I44" i="20"/>
  <c r="B43" i="20"/>
  <c r="N35" i="20"/>
  <c r="M35" i="20"/>
  <c r="J35" i="20"/>
  <c r="I35" i="20"/>
  <c r="G35" i="20"/>
  <c r="F35" i="20"/>
  <c r="D35" i="20"/>
  <c r="J36" i="20"/>
  <c r="C35" i="20"/>
  <c r="I36" i="20"/>
  <c r="B35" i="20"/>
  <c r="N27" i="20"/>
  <c r="M27" i="20"/>
  <c r="J27" i="20"/>
  <c r="I27" i="20"/>
  <c r="G27" i="20"/>
  <c r="F27" i="20"/>
  <c r="D27" i="20"/>
  <c r="J28" i="20"/>
  <c r="C27" i="20"/>
  <c r="I28" i="20"/>
  <c r="B27" i="20"/>
  <c r="N19" i="20"/>
  <c r="M19" i="20"/>
  <c r="J19" i="20"/>
  <c r="I19" i="20"/>
  <c r="G19" i="20"/>
  <c r="F19" i="20"/>
  <c r="D19" i="20"/>
  <c r="J20" i="20"/>
  <c r="C19" i="20"/>
  <c r="I20" i="20"/>
  <c r="B19" i="20"/>
  <c r="N11" i="20"/>
  <c r="M11" i="20"/>
  <c r="J11" i="20"/>
  <c r="I11" i="20"/>
  <c r="G11" i="20"/>
  <c r="F11" i="20"/>
  <c r="D11" i="20"/>
  <c r="J12" i="20"/>
  <c r="C11" i="20"/>
  <c r="I12" i="20"/>
  <c r="B11" i="20"/>
  <c r="I31" i="19"/>
  <c r="I30" i="19"/>
  <c r="I29" i="19"/>
  <c r="H31" i="19"/>
  <c r="H30" i="19"/>
  <c r="H29" i="19"/>
  <c r="G31" i="19"/>
  <c r="G30" i="19"/>
  <c r="G29" i="19"/>
  <c r="F31" i="19"/>
  <c r="F30" i="19"/>
  <c r="F29" i="19"/>
  <c r="E31" i="19"/>
  <c r="E30" i="19"/>
  <c r="E29" i="19"/>
  <c r="D31" i="19"/>
  <c r="D30" i="19"/>
  <c r="D29" i="19"/>
  <c r="C31" i="19"/>
  <c r="C30" i="19"/>
  <c r="C29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31" i="19"/>
  <c r="J4" i="19"/>
  <c r="J30" i="19"/>
  <c r="J3" i="19"/>
  <c r="J29" i="19"/>
  <c r="B1" i="15"/>
  <c r="N19" i="25"/>
  <c r="C17" i="82"/>
  <c r="C14" i="82"/>
  <c r="J72" i="22"/>
  <c r="J90" i="22"/>
  <c r="J97" i="22"/>
</calcChain>
</file>

<file path=xl/sharedStrings.xml><?xml version="1.0" encoding="utf-8"?>
<sst xmlns="http://schemas.openxmlformats.org/spreadsheetml/2006/main" count="802" uniqueCount="271">
  <si>
    <t>Version Number</t>
  </si>
  <si>
    <t>QBCurrentFiscalYear</t>
  </si>
  <si>
    <t>StartDate</t>
  </si>
  <si>
    <t>QBCurrentTaxYear</t>
  </si>
  <si>
    <t>EndDate</t>
  </si>
  <si>
    <t>QBFederalID</t>
  </si>
  <si>
    <t>LastStartDate</t>
  </si>
  <si>
    <t>QBLegalCompanyName</t>
  </si>
  <si>
    <t>LastEndDate</t>
  </si>
  <si>
    <t>QBLegalAddress1</t>
  </si>
  <si>
    <t>ShowNewUserMessage</t>
  </si>
  <si>
    <t>QBLegalAddress2</t>
  </si>
  <si>
    <t>ShowFinishedMessage</t>
  </si>
  <si>
    <t>QBLegalCity</t>
  </si>
  <si>
    <t>ShowUpdateOnOpen</t>
  </si>
  <si>
    <t>QBLegalState</t>
  </si>
  <si>
    <t>OnErrorResume</t>
  </si>
  <si>
    <t>QBLegalZip</t>
  </si>
  <si>
    <t>HideActivity</t>
  </si>
  <si>
    <t>QBRegistrationNumber</t>
  </si>
  <si>
    <t>HideData</t>
  </si>
  <si>
    <t>DateRangeSelected</t>
  </si>
  <si>
    <t>ToolBarView</t>
  </si>
  <si>
    <t>ToolBarTop</t>
  </si>
  <si>
    <t>ToolBarLeft</t>
  </si>
  <si>
    <t>ConvertNamesUpper</t>
  </si>
  <si>
    <t>ClipFirstName</t>
  </si>
  <si>
    <t>ClipMI</t>
  </si>
  <si>
    <t>ClipLastName</t>
  </si>
  <si>
    <t>LastUpdateFromQB</t>
  </si>
  <si>
    <t>FirstUsedDate</t>
  </si>
  <si>
    <t>UseQBCoInfo</t>
  </si>
  <si>
    <t>DrillDownSupport</t>
  </si>
  <si>
    <t>GetDataStartTime</t>
  </si>
  <si>
    <t>GetDataEndTime</t>
  </si>
  <si>
    <t>ConsolidateData</t>
  </si>
  <si>
    <t>EECustomData</t>
  </si>
  <si>
    <t>ToolBarRowIndex</t>
  </si>
  <si>
    <t>Custom1</t>
  </si>
  <si>
    <t>Custom2</t>
  </si>
  <si>
    <t>Custom3</t>
  </si>
  <si>
    <t>Custom4</t>
  </si>
  <si>
    <t>These are the user titles for EE custom settings. Don't move them:</t>
  </si>
  <si>
    <t>UpdateReportColumnWidths</t>
  </si>
  <si>
    <t>MinimumWage</t>
  </si>
  <si>
    <t>maskSSN</t>
  </si>
  <si>
    <t>extra</t>
  </si>
  <si>
    <t>Payroll Expense Charts</t>
  </si>
  <si>
    <t>DateRange</t>
  </si>
  <si>
    <r>
      <t>Excel 2007</t>
    </r>
    <r>
      <rPr>
        <b/>
        <sz val="9"/>
        <rFont val="Tahoma"/>
        <family val="2"/>
      </rPr>
      <t/>
    </r>
  </si>
  <si>
    <t>QBProductFullName</t>
  </si>
  <si>
    <t>QBProductSKUName</t>
  </si>
  <si>
    <t>QBMajorVersion</t>
  </si>
  <si>
    <t>QBMinorVersion</t>
  </si>
  <si>
    <t>QBRelease</t>
  </si>
  <si>
    <t>QBSerialNumber</t>
  </si>
  <si>
    <t>QBStartupDirectory</t>
  </si>
  <si>
    <t>QBCoFileGUID</t>
  </si>
  <si>
    <t>QBCoCreateID</t>
  </si>
  <si>
    <t>QBFileName</t>
  </si>
  <si>
    <t>QBCompanyType</t>
  </si>
  <si>
    <t>QBTaxFormName</t>
  </si>
  <si>
    <t>QBPayrollSub</t>
  </si>
  <si>
    <t>QBPayrollSubStatus</t>
  </si>
  <si>
    <t>QBLegalCountry</t>
  </si>
  <si>
    <t>Mask ***-**-1234</t>
  </si>
  <si>
    <t>Please Turn on Macros</t>
  </si>
  <si>
    <r>
      <t xml:space="preserve">Before you can use this feature, you must enable macros.
</t>
    </r>
    <r>
      <rPr>
        <b/>
        <sz val="9"/>
        <color indexed="48"/>
        <rFont val="Arial"/>
        <family val="2"/>
      </rPr>
      <t>Use the steps for your Excel version:</t>
    </r>
  </si>
  <si>
    <r>
      <t>Excel 2000 - 2003</t>
    </r>
    <r>
      <rPr>
        <sz val="9"/>
        <rFont val="Tahoma"/>
        <family val="2"/>
      </rPr>
      <t/>
    </r>
  </si>
  <si>
    <r>
      <t>1.</t>
    </r>
    <r>
      <rPr>
        <sz val="9"/>
        <rFont val="Arial"/>
        <family val="2"/>
      </rPr>
      <t xml:space="preserve"> On the </t>
    </r>
    <r>
      <rPr>
        <b/>
        <sz val="9"/>
        <rFont val="Arial"/>
        <family val="2"/>
      </rPr>
      <t>Tools</t>
    </r>
    <r>
      <rPr>
        <sz val="9"/>
        <rFont val="Arial"/>
        <family val="2"/>
      </rPr>
      <t xml:space="preserve"> menu, click </t>
    </r>
    <r>
      <rPr>
        <b/>
        <sz val="9"/>
        <rFont val="Arial"/>
        <family val="2"/>
      </rPr>
      <t>Macro</t>
    </r>
    <r>
      <rPr>
        <sz val="9"/>
        <rFont val="Arial"/>
        <family val="2"/>
      </rPr>
      <t xml:space="preserve">, then click </t>
    </r>
    <r>
      <rPr>
        <b/>
        <sz val="9"/>
        <rFont val="Arial"/>
        <family val="2"/>
      </rPr>
      <t>Security</t>
    </r>
    <r>
      <rPr>
        <sz val="9"/>
        <rFont val="Arial"/>
        <family val="2"/>
      </rPr>
      <t>.</t>
    </r>
    <r>
      <rPr>
        <b/>
        <sz val="9"/>
        <rFont val="Arial"/>
        <family val="2"/>
      </rPr>
      <t xml:space="preserve"> </t>
    </r>
  </si>
  <si>
    <r>
      <t xml:space="preserve">2. </t>
    </r>
    <r>
      <rPr>
        <sz val="9"/>
        <rFont val="Arial"/>
        <family val="2"/>
      </rPr>
      <t>If the security level is set to:</t>
    </r>
  </si>
  <si>
    <r>
      <t xml:space="preserve">       • Very High: </t>
    </r>
    <r>
      <rPr>
        <sz val="9"/>
        <rFont val="Arial"/>
        <family val="2"/>
      </rPr>
      <t xml:space="preserve">Click any other option and click </t>
    </r>
    <r>
      <rPr>
        <b/>
        <sz val="9"/>
        <rFont val="Arial"/>
        <family val="2"/>
      </rPr>
      <t>OK</t>
    </r>
    <r>
      <rPr>
        <sz val="9"/>
        <rFont val="Arial"/>
        <family val="2"/>
      </rPr>
      <t xml:space="preserve"> to save and close the window.</t>
    </r>
  </si>
  <si>
    <r>
      <t xml:space="preserve">       • High, Medium, or Low: </t>
    </r>
    <r>
      <rPr>
        <sz val="9"/>
        <rFont val="Arial"/>
        <family val="2"/>
      </rPr>
      <t>Leave the option selected and click</t>
    </r>
    <r>
      <rPr>
        <b/>
        <sz val="9"/>
        <rFont val="Arial"/>
        <family val="2"/>
      </rPr>
      <t xml:space="preserve"> OK</t>
    </r>
    <r>
      <rPr>
        <sz val="9"/>
        <rFont val="Arial"/>
        <family val="2"/>
      </rPr>
      <t xml:space="preserve"> to close the window. </t>
    </r>
  </si>
  <si>
    <r>
      <t xml:space="preserve">3. </t>
    </r>
    <r>
      <rPr>
        <sz val="9"/>
        <rFont val="Arial"/>
        <family val="2"/>
      </rPr>
      <t>Close and then re-launch this workbook from QuickBooks.</t>
    </r>
  </si>
  <si>
    <r>
      <t xml:space="preserve">4. </t>
    </r>
    <r>
      <rPr>
        <sz val="9"/>
        <rFont val="Arial"/>
        <family val="2"/>
      </rPr>
      <t>If you are prompted to enable macros, click Enable Macros.</t>
    </r>
  </si>
  <si>
    <r>
      <t xml:space="preserve">       • </t>
    </r>
    <r>
      <rPr>
        <sz val="9"/>
        <rFont val="Arial"/>
        <family val="2"/>
      </rPr>
      <t xml:space="preserve">Depending on your security settings, also select  </t>
    </r>
    <r>
      <rPr>
        <b/>
        <sz val="9"/>
        <rFont val="Arial"/>
        <family val="2"/>
      </rPr>
      <t>Always trust macros from this publisher</t>
    </r>
    <r>
      <rPr>
        <sz val="9"/>
        <rFont val="Arial"/>
        <family val="2"/>
      </rPr>
      <t>.</t>
    </r>
  </si>
  <si>
    <r>
      <t xml:space="preserve">If you see a security warning and an </t>
    </r>
    <r>
      <rPr>
        <b/>
        <sz val="11"/>
        <color indexed="48"/>
        <rFont val="Arial"/>
        <family val="2"/>
      </rPr>
      <t>Options</t>
    </r>
    <r>
      <rPr>
        <b/>
        <sz val="10"/>
        <color indexed="48"/>
        <rFont val="Arial"/>
        <family val="2"/>
      </rPr>
      <t xml:space="preserve"> button above:</t>
    </r>
  </si>
  <si>
    <r>
      <t xml:space="preserve">1. </t>
    </r>
    <r>
      <rPr>
        <sz val="9"/>
        <rFont val="Arial"/>
        <family val="2"/>
      </rPr>
      <t>Click the Options button.</t>
    </r>
  </si>
  <si>
    <r>
      <t xml:space="preserve">2. </t>
    </r>
    <r>
      <rPr>
        <sz val="9"/>
        <rFont val="Arial"/>
        <family val="2"/>
      </rPr>
      <t xml:space="preserve">Choose </t>
    </r>
    <r>
      <rPr>
        <b/>
        <sz val="9"/>
        <rFont val="Arial"/>
        <family val="2"/>
      </rPr>
      <t xml:space="preserve">Enable this content </t>
    </r>
    <r>
      <rPr>
        <sz val="9"/>
        <rFont val="Arial"/>
        <family val="2"/>
      </rPr>
      <t xml:space="preserve">or </t>
    </r>
    <r>
      <rPr>
        <b/>
        <sz val="9"/>
        <rFont val="Arial"/>
        <family val="2"/>
      </rPr>
      <t xml:space="preserve">Trust all documents from this publisher </t>
    </r>
    <r>
      <rPr>
        <sz val="9"/>
        <rFont val="Arial"/>
        <family val="2"/>
      </rPr>
      <t xml:space="preserve">and then click OK. </t>
    </r>
  </si>
  <si>
    <r>
      <t xml:space="preserve">If you do not see an </t>
    </r>
    <r>
      <rPr>
        <b/>
        <sz val="11"/>
        <color indexed="48"/>
        <rFont val="Arial"/>
        <family val="2"/>
      </rPr>
      <t>Options</t>
    </r>
    <r>
      <rPr>
        <b/>
        <sz val="10"/>
        <color indexed="48"/>
        <rFont val="Arial"/>
        <family val="2"/>
      </rPr>
      <t xml:space="preserve"> button above, macros have been completely disabled:</t>
    </r>
  </si>
  <si>
    <r>
      <t xml:space="preserve">1. </t>
    </r>
    <r>
      <rPr>
        <sz val="9"/>
        <rFont val="Arial"/>
        <family val="2"/>
      </rPr>
      <t>Click the big round Office button located at the top-left corner of Excel.</t>
    </r>
  </si>
  <si>
    <r>
      <t xml:space="preserve">2. </t>
    </r>
    <r>
      <rPr>
        <sz val="9"/>
        <rFont val="Arial"/>
        <family val="2"/>
      </rPr>
      <t xml:space="preserve">Click the </t>
    </r>
    <r>
      <rPr>
        <b/>
        <sz val="9"/>
        <rFont val="Arial"/>
        <family val="2"/>
      </rPr>
      <t>Excel Options</t>
    </r>
    <r>
      <rPr>
        <sz val="9"/>
        <rFont val="Arial"/>
        <family val="2"/>
      </rPr>
      <t xml:space="preserve"> button at the bottom of the window.</t>
    </r>
  </si>
  <si>
    <r>
      <t xml:space="preserve">3. </t>
    </r>
    <r>
      <rPr>
        <sz val="9"/>
        <rFont val="Arial"/>
        <family val="2"/>
      </rPr>
      <t xml:space="preserve">Click </t>
    </r>
    <r>
      <rPr>
        <b/>
        <sz val="9"/>
        <rFont val="Arial"/>
        <family val="2"/>
      </rPr>
      <t xml:space="preserve">Trust Center </t>
    </r>
    <r>
      <rPr>
        <sz val="9"/>
        <rFont val="Arial"/>
        <family val="2"/>
      </rPr>
      <t>from the list on the left part of the Excel Options window.</t>
    </r>
  </si>
  <si>
    <r>
      <t xml:space="preserve">4. </t>
    </r>
    <r>
      <rPr>
        <sz val="9"/>
        <rFont val="Arial"/>
        <family val="2"/>
      </rPr>
      <t xml:space="preserve">Click the </t>
    </r>
    <r>
      <rPr>
        <b/>
        <sz val="9"/>
        <rFont val="Arial"/>
        <family val="2"/>
      </rPr>
      <t xml:space="preserve">Trust Center Settings </t>
    </r>
    <r>
      <rPr>
        <sz val="9"/>
        <rFont val="Arial"/>
        <family val="2"/>
      </rPr>
      <t>button.</t>
    </r>
  </si>
  <si>
    <r>
      <t>5.</t>
    </r>
    <r>
      <rPr>
        <sz val="9"/>
        <rFont val="Arial"/>
        <family val="2"/>
      </rPr>
      <t xml:space="preserve"> In the Trust Center window, click </t>
    </r>
    <r>
      <rPr>
        <b/>
        <sz val="9"/>
        <rFont val="Arial"/>
        <family val="2"/>
      </rPr>
      <t>Macro Settings</t>
    </r>
    <r>
      <rPr>
        <sz val="9"/>
        <rFont val="Arial"/>
        <family val="2"/>
      </rPr>
      <t xml:space="preserve"> from the list on the left.</t>
    </r>
  </si>
  <si>
    <r>
      <t xml:space="preserve">6. </t>
    </r>
    <r>
      <rPr>
        <sz val="9"/>
        <rFont val="Arial"/>
        <family val="2"/>
      </rPr>
      <t xml:space="preserve">Select any setting </t>
    </r>
    <r>
      <rPr>
        <i/>
        <sz val="9"/>
        <rFont val="Arial"/>
        <family val="2"/>
      </rPr>
      <t>except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Disable all macros without notification</t>
    </r>
    <r>
      <rPr>
        <sz val="9"/>
        <rFont val="Arial"/>
        <family val="2"/>
      </rPr>
      <t>.</t>
    </r>
  </si>
  <si>
    <r>
      <t xml:space="preserve">7. </t>
    </r>
    <r>
      <rPr>
        <sz val="10"/>
        <rFont val="Arial"/>
        <family val="2"/>
      </rPr>
      <t xml:space="preserve">Click </t>
    </r>
    <r>
      <rPr>
        <b/>
        <sz val="10"/>
        <rFont val="Arial"/>
        <family val="2"/>
      </rPr>
      <t>OK</t>
    </r>
    <r>
      <rPr>
        <sz val="10"/>
        <rFont val="Arial"/>
        <family val="2"/>
      </rPr>
      <t xml:space="preserve"> twice to save your settings</t>
    </r>
    <r>
      <rPr>
        <sz val="10"/>
        <rFont val="Arial"/>
        <family val="2"/>
      </rPr>
      <t>.</t>
    </r>
  </si>
  <si>
    <r>
      <t>8.</t>
    </r>
    <r>
      <rPr>
        <sz val="10"/>
        <rFont val="Arial"/>
        <family val="2"/>
      </rPr>
      <t xml:space="preserve"> Close and then r</t>
    </r>
    <r>
      <rPr>
        <sz val="9"/>
        <rFont val="Arial"/>
        <family val="2"/>
      </rPr>
      <t>e-launch this workbook from QuickBooks.</t>
    </r>
  </si>
  <si>
    <r>
      <t>Excel 2010</t>
    </r>
    <r>
      <rPr>
        <b/>
        <sz val="9"/>
        <rFont val="Tahoma"/>
        <family val="2"/>
      </rPr>
      <t/>
    </r>
  </si>
  <si>
    <r>
      <t xml:space="preserve">If you see a security warning and an </t>
    </r>
    <r>
      <rPr>
        <b/>
        <sz val="11"/>
        <color indexed="48"/>
        <rFont val="Arial"/>
        <family val="2"/>
      </rPr>
      <t>Enable Content</t>
    </r>
    <r>
      <rPr>
        <b/>
        <sz val="10"/>
        <color indexed="48"/>
        <rFont val="Arial"/>
        <family val="2"/>
      </rPr>
      <t xml:space="preserve"> button above:</t>
    </r>
  </si>
  <si>
    <r>
      <t xml:space="preserve">1. </t>
    </r>
    <r>
      <rPr>
        <sz val="9"/>
        <rFont val="Arial"/>
        <family val="2"/>
      </rPr>
      <t>Click the Enable Content button.</t>
    </r>
  </si>
  <si>
    <r>
      <t xml:space="preserve">If you do not see an </t>
    </r>
    <r>
      <rPr>
        <b/>
        <sz val="11"/>
        <color indexed="48"/>
        <rFont val="Arial"/>
        <family val="2"/>
      </rPr>
      <t>Enable Content</t>
    </r>
    <r>
      <rPr>
        <b/>
        <sz val="10"/>
        <color indexed="48"/>
        <rFont val="Arial"/>
        <family val="2"/>
      </rPr>
      <t xml:space="preserve"> button, macros have been completely disabled:</t>
    </r>
  </si>
  <si>
    <r>
      <t xml:space="preserve">1. </t>
    </r>
    <r>
      <rPr>
        <sz val="9"/>
        <rFont val="Arial"/>
        <family val="2"/>
      </rPr>
      <t xml:space="preserve">Click the </t>
    </r>
    <r>
      <rPr>
        <b/>
        <sz val="9"/>
        <rFont val="Arial"/>
        <family val="2"/>
      </rPr>
      <t>File</t>
    </r>
    <r>
      <rPr>
        <sz val="9"/>
        <rFont val="Arial"/>
        <family val="2"/>
      </rPr>
      <t xml:space="preserve"> tab and then </t>
    </r>
    <r>
      <rPr>
        <b/>
        <sz val="9"/>
        <rFont val="Arial"/>
        <family val="2"/>
      </rPr>
      <t>Options.</t>
    </r>
  </si>
  <si>
    <r>
      <t xml:space="preserve">2. </t>
    </r>
    <r>
      <rPr>
        <sz val="9"/>
        <rFont val="Arial"/>
        <family val="2"/>
      </rPr>
      <t xml:space="preserve">Click </t>
    </r>
    <r>
      <rPr>
        <b/>
        <sz val="9"/>
        <rFont val="Arial"/>
        <family val="2"/>
      </rPr>
      <t xml:space="preserve">Trust Center </t>
    </r>
    <r>
      <rPr>
        <sz val="9"/>
        <rFont val="Arial"/>
        <family val="2"/>
      </rPr>
      <t>from the list on the left part of the Excel Options window.</t>
    </r>
  </si>
  <si>
    <r>
      <t xml:space="preserve">3. </t>
    </r>
    <r>
      <rPr>
        <sz val="9"/>
        <rFont val="Arial"/>
        <family val="2"/>
      </rPr>
      <t xml:space="preserve">Click the </t>
    </r>
    <r>
      <rPr>
        <b/>
        <sz val="9"/>
        <rFont val="Arial"/>
        <family val="2"/>
      </rPr>
      <t xml:space="preserve">Trust Center Settings </t>
    </r>
    <r>
      <rPr>
        <sz val="9"/>
        <rFont val="Arial"/>
        <family val="2"/>
      </rPr>
      <t>button.</t>
    </r>
  </si>
  <si>
    <r>
      <t>4.</t>
    </r>
    <r>
      <rPr>
        <sz val="9"/>
        <rFont val="Arial"/>
        <family val="2"/>
      </rPr>
      <t xml:space="preserve"> In the Trust Center window, click </t>
    </r>
    <r>
      <rPr>
        <b/>
        <sz val="9"/>
        <rFont val="Arial"/>
        <family val="2"/>
      </rPr>
      <t>Macro Settings</t>
    </r>
    <r>
      <rPr>
        <sz val="9"/>
        <rFont val="Arial"/>
        <family val="2"/>
      </rPr>
      <t xml:space="preserve"> from the list on the left.</t>
    </r>
  </si>
  <si>
    <r>
      <t xml:space="preserve">5. </t>
    </r>
    <r>
      <rPr>
        <sz val="9"/>
        <rFont val="Arial"/>
        <family val="2"/>
      </rPr>
      <t xml:space="preserve">Select any setting </t>
    </r>
    <r>
      <rPr>
        <i/>
        <sz val="9"/>
        <rFont val="Arial"/>
        <family val="2"/>
      </rPr>
      <t>except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Disable all macros without notification</t>
    </r>
    <r>
      <rPr>
        <sz val="9"/>
        <rFont val="Arial"/>
        <family val="2"/>
      </rPr>
      <t>.</t>
    </r>
  </si>
  <si>
    <r>
      <t xml:space="preserve">6. </t>
    </r>
    <r>
      <rPr>
        <sz val="10"/>
        <rFont val="Arial"/>
        <family val="2"/>
      </rPr>
      <t xml:space="preserve">Click </t>
    </r>
    <r>
      <rPr>
        <b/>
        <sz val="10"/>
        <rFont val="Arial"/>
        <family val="2"/>
      </rPr>
      <t>OK</t>
    </r>
    <r>
      <rPr>
        <sz val="10"/>
        <rFont val="Arial"/>
        <family val="2"/>
      </rPr>
      <t xml:space="preserve"> twice to save your settings.</t>
    </r>
  </si>
  <si>
    <r>
      <t>7.</t>
    </r>
    <r>
      <rPr>
        <sz val="10"/>
        <rFont val="Arial"/>
        <family val="2"/>
      </rPr>
      <t xml:space="preserve"> Close and then r</t>
    </r>
    <r>
      <rPr>
        <sz val="9"/>
        <rFont val="Arial"/>
        <family val="2"/>
      </rPr>
      <t>e-launch this workbook from QuickBooks.</t>
    </r>
  </si>
  <si>
    <t>QBCreateID</t>
  </si>
  <si>
    <t>QBCreateTime</t>
  </si>
  <si>
    <t>1999-07-29T17:45:34</t>
  </si>
  <si>
    <t>REK Design &amp; Print LLC</t>
  </si>
  <si>
    <t>861 Waterway PL</t>
  </si>
  <si>
    <t>Longwood</t>
  </si>
  <si>
    <t>FL</t>
  </si>
  <si>
    <t>47-3776908</t>
  </si>
  <si>
    <t>734536-3318-9127-2666-052 (25.0.13)</t>
  </si>
  <si>
    <t>US</t>
  </si>
  <si>
    <t>ConstructionGeneralContractor</t>
  </si>
  <si>
    <t>Single Use (1)</t>
  </si>
  <si>
    <t>Form 1120S (S Corporation)</t>
  </si>
  <si>
    <t>E:\Quickbooks\REK Design &amp; Print LLC\REK Design &amp; Print LLC.qbw</t>
  </si>
  <si>
    <t>734-536</t>
  </si>
  <si>
    <t>90bfbd8039a7423490c48a0794e8420c</t>
  </si>
  <si>
    <t>Intuit QuickBooks Enterprise Solutions: Accountant 15.0</t>
  </si>
  <si>
    <t>belacct</t>
  </si>
  <si>
    <t>C:\Program Files (x86)\Intuit\QuickBooks Enterprise Solutions 15.0\</t>
  </si>
  <si>
    <t>Basic Plus (3)</t>
  </si>
  <si>
    <t>Name</t>
  </si>
  <si>
    <t>Item</t>
  </si>
  <si>
    <t>Amount</t>
  </si>
  <si>
    <t>State</t>
  </si>
  <si>
    <t>Custom</t>
  </si>
  <si>
    <t>SSN</t>
  </si>
  <si>
    <t>Pay Start</t>
  </si>
  <si>
    <t>Pay End</t>
  </si>
  <si>
    <t>Hours</t>
  </si>
  <si>
    <t>Wagebase</t>
  </si>
  <si>
    <t>Direct Deposit</t>
  </si>
  <si>
    <t>Employee</t>
  </si>
  <si>
    <t>Ande J Christenson</t>
  </si>
  <si>
    <t>476-72-5179</t>
  </si>
  <si>
    <t>Federal Unemployment</t>
  </si>
  <si>
    <t>FUTA</t>
  </si>
  <si>
    <t>Federal Withholding</t>
  </si>
  <si>
    <t>FL - Unemployment Company</t>
  </si>
  <si>
    <t>Hourly Holiday</t>
  </si>
  <si>
    <t>Hourly Rate</t>
  </si>
  <si>
    <t>Medicare Company</t>
  </si>
  <si>
    <t>Medicare Employee</t>
  </si>
  <si>
    <t>Medicare Employee Addl Tax</t>
  </si>
  <si>
    <t>Social Security Company</t>
  </si>
  <si>
    <t>Social Security Employee</t>
  </si>
  <si>
    <t>Eric I Rivera</t>
  </si>
  <si>
    <t>045-76-0464</t>
  </si>
  <si>
    <t>Juliano E Cordero</t>
  </si>
  <si>
    <t>590-92-3453</t>
  </si>
  <si>
    <t>Martha Collado</t>
  </si>
  <si>
    <t>149-56-7260</t>
  </si>
  <si>
    <t>Susie A Silbas</t>
  </si>
  <si>
    <t>457-39-4794</t>
  </si>
  <si>
    <t>Ghassan Rahal</t>
  </si>
  <si>
    <t>375-78-0500</t>
  </si>
  <si>
    <t>Salary</t>
  </si>
  <si>
    <t>Oksana Kofman</t>
  </si>
  <si>
    <t>772-20-1389</t>
  </si>
  <si>
    <t>Sarah Anderson</t>
  </si>
  <si>
    <t>059-74-7295</t>
  </si>
  <si>
    <t>Vacation Pay</t>
  </si>
  <si>
    <t>Bonus</t>
  </si>
  <si>
    <t>DD1372</t>
  </si>
  <si>
    <t>Commission</t>
  </si>
  <si>
    <t>DD1374</t>
  </si>
  <si>
    <t>DD1375</t>
  </si>
  <si>
    <t>DD1376</t>
  </si>
  <si>
    <t>DD1378</t>
  </si>
  <si>
    <t>DD1373</t>
  </si>
  <si>
    <t>DD1377</t>
  </si>
  <si>
    <t>Employee YTD Summary</t>
  </si>
  <si>
    <t>Feb 3 - Feb 3, 2017 (last pay on Feb 3)</t>
  </si>
  <si>
    <t>Period</t>
  </si>
  <si>
    <t>Gross</t>
  </si>
  <si>
    <t>Fed W/H</t>
  </si>
  <si>
    <t>Soc Sec</t>
  </si>
  <si>
    <t>Med Care</t>
  </si>
  <si>
    <t>Med Care Addl</t>
  </si>
  <si>
    <t>Other</t>
  </si>
  <si>
    <t>Net Pay</t>
  </si>
  <si>
    <t>MTD</t>
  </si>
  <si>
    <t>QTD</t>
  </si>
  <si>
    <t>YTD</t>
  </si>
  <si>
    <t>Company Totals</t>
  </si>
  <si>
    <t>Paycheck Detail Report</t>
  </si>
  <si>
    <t>Earnings</t>
  </si>
  <si>
    <t>Taxes</t>
  </si>
  <si>
    <t>Other Additions/Deductions</t>
  </si>
  <si>
    <t>Company Taxes &amp; Contributions</t>
  </si>
  <si>
    <t>Paychecks Dated Feb 3, 2017</t>
  </si>
  <si>
    <t>476-72-5179      Pay Period: Jan 15 - Jan 28, 2017</t>
  </si>
  <si>
    <t>Chk # DD1372</t>
  </si>
  <si>
    <t>Earnings Item</t>
  </si>
  <si>
    <t>Current</t>
  </si>
  <si>
    <t>Tax</t>
  </si>
  <si>
    <t>Total Earnings</t>
  </si>
  <si>
    <t>Total Taxes</t>
  </si>
  <si>
    <t>Total Other</t>
  </si>
  <si>
    <t>Total Company</t>
  </si>
  <si>
    <t>375-78-0500      Pay Period: Jan 15 - Jan 28, 2017</t>
  </si>
  <si>
    <t>Chk # DD1373</t>
  </si>
  <si>
    <t>590-92-3453      Pay Period: Jan 15 - Jan 28, 2017</t>
  </si>
  <si>
    <t>Chk # DD1374</t>
  </si>
  <si>
    <t>149-56-7260      Pay Period: Jan 15 - Jan 28, 2017</t>
  </si>
  <si>
    <t>Chk # DD1375</t>
  </si>
  <si>
    <t>772-20-1389      Pay Period: Jan 15 - Jan 28, 2017</t>
  </si>
  <si>
    <t>Chk # DD1376</t>
  </si>
  <si>
    <t>059-74-7295      Pay Period: Jan 15 - Jan 28, 2017</t>
  </si>
  <si>
    <t>Chk # DD1377</t>
  </si>
  <si>
    <t>457-39-4794      Pay Period: Jan 15 - Jan 28, 2017</t>
  </si>
  <si>
    <t>Chk # DD1378</t>
  </si>
  <si>
    <t>Company Totals Feb 3, 2017</t>
  </si>
  <si>
    <t>Employee Count: 7</t>
  </si>
  <si>
    <t>Check Count: 7</t>
  </si>
  <si>
    <t>Payroll Expense Summary</t>
  </si>
  <si>
    <t>Feb 3 - Feb 3, 2017</t>
  </si>
  <si>
    <t>Summary</t>
  </si>
  <si>
    <t>% Earn</t>
  </si>
  <si>
    <t>Earnings Expense</t>
  </si>
  <si>
    <t>Company Tax Expense</t>
  </si>
  <si>
    <t>Benefit Expense</t>
  </si>
  <si>
    <t>Total Expenses</t>
  </si>
  <si>
    <t>Earnings Details</t>
  </si>
  <si>
    <t>Company Tax Details</t>
  </si>
  <si>
    <t>Benefit Details</t>
  </si>
  <si>
    <t>Total Company Taxes</t>
  </si>
  <si>
    <t>Total Benefits</t>
  </si>
  <si>
    <t>Employee Details</t>
  </si>
  <si>
    <t>%</t>
  </si>
  <si>
    <t>Co Taxes</t>
  </si>
  <si>
    <t>Benefits</t>
  </si>
  <si>
    <t>Ttl Exp</t>
  </si>
  <si>
    <t>Totals</t>
  </si>
  <si>
    <t>Payroll Register</t>
  </si>
  <si>
    <t>Check Info</t>
  </si>
  <si>
    <t>Payroll Details</t>
  </si>
  <si>
    <t>Chk Date</t>
  </si>
  <si>
    <t>Chk #</t>
  </si>
  <si>
    <t>Employee Cost Comparison</t>
  </si>
  <si>
    <t>Prior Period</t>
  </si>
  <si>
    <t>This Period</t>
  </si>
  <si>
    <t>Period/Period Change</t>
  </si>
  <si>
    <t>Feb 3 - Feb 3, 2016</t>
  </si>
  <si>
    <t>Average/Hour</t>
  </si>
  <si>
    <t>Employer Tax Expenses</t>
  </si>
  <si>
    <t>Total Employer Expense</t>
  </si>
  <si>
    <t>941 Payroll Liabilities and Payments</t>
  </si>
  <si>
    <t>Wages &amp; Accrued Taxes</t>
  </si>
  <si>
    <t>Federal W/H</t>
  </si>
  <si>
    <t>AEIC</t>
  </si>
  <si>
    <t>Social Security</t>
  </si>
  <si>
    <t>Medicare</t>
  </si>
  <si>
    <t>Medicare Addl</t>
  </si>
  <si>
    <t>Payroll Date</t>
  </si>
  <si>
    <t>Total Tax</t>
  </si>
  <si>
    <t>Total Wages &amp; Accrued Taxes</t>
  </si>
  <si>
    <t>Tax Payments</t>
  </si>
  <si>
    <t>Paid to</t>
  </si>
  <si>
    <t>Check Date</t>
  </si>
  <si>
    <t>Total Tax Payments</t>
  </si>
  <si>
    <t>Unpaid Tax Liability</t>
  </si>
  <si>
    <t>Federal 941 Tax Summary</t>
  </si>
  <si>
    <t>Payment Amount Due</t>
  </si>
  <si>
    <t>001 Social Security</t>
  </si>
  <si>
    <t>002 Medicare &amp; Medicare Addl</t>
  </si>
  <si>
    <t>003 Tax Withholding</t>
  </si>
  <si>
    <t>940 Payroll Liabilities and Payments</t>
  </si>
  <si>
    <t>State Payroll Liabilities and Payments</t>
  </si>
  <si>
    <t>State W/H</t>
  </si>
  <si>
    <t>State UI</t>
  </si>
  <si>
    <t>State Disability</t>
  </si>
  <si>
    <t>Other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</si>
</sst>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;\-#,##0.00;\-"/>
    <numFmt numFmtId="165" formatCode="#,##0;\-#,##0;\-"/>
    <numFmt numFmtId="166" formatCode="mm/dd/yyyy"/>
    <numFmt numFmtId="167" formatCode="mm/dd/yy"/>
  </numFmts>
  <fonts count="39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Arial"/>
      <family val="2"/>
    </font>
    <font>
      <b/>
      <sz val="9"/>
      <color indexed="48"/>
      <name val="Arial"/>
      <family val="2"/>
    </font>
    <font>
      <b/>
      <sz val="9"/>
      <name val="Arial"/>
      <family val="2"/>
    </font>
    <font>
      <b/>
      <sz val="12"/>
      <color indexed="52"/>
      <name val="Arial"/>
      <family val="2"/>
    </font>
    <font>
      <sz val="9"/>
      <name val="Arial"/>
      <family val="2"/>
    </font>
    <font>
      <b/>
      <sz val="11"/>
      <color indexed="48"/>
      <name val="Arial"/>
      <family val="2"/>
    </font>
    <font>
      <b/>
      <sz val="10"/>
      <color indexed="48"/>
      <name val="Arial"/>
      <family val="2"/>
    </font>
    <font>
      <i/>
      <sz val="9"/>
      <name val="Arial"/>
      <family val="2"/>
    </font>
    <font>
      <sz val="14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55"/>
      </left>
      <right/>
      <top/>
      <bottom style="thin">
        <color indexed="22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55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2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7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1" applyNumberFormat="0" applyAlignment="0" applyProtection="0"/>
    <xf numFmtId="0" fontId="11" fillId="8" borderId="2" applyNumberForma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3" fillId="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13" borderId="1" applyNumberFormat="0" applyAlignment="0" applyProtection="0"/>
    <xf numFmtId="0" fontId="18" fillId="0" borderId="6" applyNumberFormat="0" applyFill="0" applyAlignment="0" applyProtection="0"/>
    <xf numFmtId="0" fontId="19" fillId="19" borderId="0" applyNumberFormat="0" applyBorder="0" applyAlignment="0" applyProtection="0"/>
    <xf numFmtId="0" fontId="1" fillId="6" borderId="7" applyNumberFormat="0" applyFont="0" applyAlignment="0" applyProtection="0"/>
    <xf numFmtId="0" fontId="20" fillId="15" borderId="8" applyNumberFormat="0" applyAlignment="0" applyProtection="0"/>
    <xf numFmtId="0" fontId="21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199">
    <xf numFmtId="0" fontId="0" fillId="0" borderId="0" xfId="0"/>
    <xf numFmtId="0" fontId="2" fillId="0" borderId="0" xfId="0" applyFont="1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NumberFormat="1" applyAlignment="1"/>
    <xf numFmtId="0" fontId="2" fillId="0" borderId="0" xfId="0" applyNumberFormat="1" applyFont="1" applyAlignment="1"/>
    <xf numFmtId="0" fontId="3" fillId="0" borderId="0" xfId="0" applyFont="1" applyBorder="1"/>
    <xf numFmtId="0" fontId="0" fillId="0" borderId="0" xfId="0" applyNumberFormat="1" applyAlignment="1">
      <alignment horizontal="center"/>
    </xf>
    <xf numFmtId="0" fontId="2" fillId="0" borderId="0" xfId="0" applyFont="1" applyFill="1"/>
    <xf numFmtId="0" fontId="0" fillId="0" borderId="0" xfId="0" applyBorder="1" applyAlignment="1">
      <alignment vertical="top"/>
    </xf>
    <xf numFmtId="14" fontId="3" fillId="0" borderId="0" xfId="0" applyNumberFormat="1" applyFont="1" applyBorder="1" applyAlignment="1">
      <alignment horizontal="right" vertical="top"/>
    </xf>
    <xf numFmtId="14" fontId="3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" fontId="0" fillId="0" borderId="0" xfId="0" applyNumberFormat="1"/>
    <xf numFmtId="0" fontId="25" fillId="0" borderId="10" xfId="0" applyFont="1" applyBorder="1" applyAlignment="1">
      <alignment horizontal="left" wrapText="1"/>
    </xf>
    <xf numFmtId="0" fontId="27" fillId="0" borderId="11" xfId="0" applyFont="1" applyBorder="1" applyAlignment="1">
      <alignment horizontal="left" vertical="top" wrapText="1"/>
    </xf>
    <xf numFmtId="0" fontId="28" fillId="0" borderId="10" xfId="0" applyFont="1" applyBorder="1" applyAlignment="1">
      <alignment horizontal="left" wrapText="1"/>
    </xf>
    <xf numFmtId="0" fontId="27" fillId="0" borderId="11" xfId="0" applyFont="1" applyBorder="1" applyAlignment="1">
      <alignment horizontal="left" vertical="top" wrapText="1" indent="1"/>
    </xf>
    <xf numFmtId="0" fontId="27" fillId="0" borderId="12" xfId="0" applyFont="1" applyBorder="1" applyAlignment="1">
      <alignment horizontal="left" vertical="top" wrapText="1" indent="1"/>
    </xf>
    <xf numFmtId="0" fontId="31" fillId="0" borderId="11" xfId="0" applyFont="1" applyBorder="1" applyAlignment="1">
      <alignment horizontal="left" vertical="top" wrapText="1"/>
    </xf>
    <xf numFmtId="0" fontId="27" fillId="0" borderId="12" xfId="0" applyFont="1" applyBorder="1" applyAlignment="1">
      <alignment horizontal="left" wrapText="1" indent="1"/>
    </xf>
    <xf numFmtId="0" fontId="31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left" vertical="top" wrapText="1" indent="1"/>
    </xf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13" xfId="0" applyNumberFormat="1" applyBorder="1"/>
    <xf numFmtId="0" fontId="35" fillId="20" borderId="13" xfId="0" applyFont="1" applyFill="1" applyBorder="1" applyAlignment="1">
      <alignment horizontal="left" wrapText="1"/>
    </xf>
    <xf numFmtId="4" fontId="27" fillId="20" borderId="13" xfId="0" applyNumberFormat="1" applyFont="1" applyFill="1" applyBorder="1" applyAlignment="1">
      <alignment horizontal="right" wrapText="1"/>
    </xf>
    <xf numFmtId="0" fontId="27" fillId="20" borderId="13" xfId="0" applyFont="1" applyFill="1" applyBorder="1" applyAlignment="1">
      <alignment horizontal="right"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0" fontId="34" fillId="20" borderId="0" xfId="0" applyFont="1" applyFill="1" applyAlignment="1">
      <alignment vertical="top"/>
    </xf>
    <xf numFmtId="0" fontId="34" fillId="0" borderId="0" xfId="0" applyFont="1" applyAlignment="1">
      <alignment vertical="top"/>
    </xf>
    <xf numFmtId="16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center" vertical="top"/>
    </xf>
    <xf numFmtId="0" fontId="34" fillId="0" borderId="13" xfId="0" applyFont="1" applyBorder="1" applyAlignment="1">
      <alignment vertical="top"/>
    </xf>
    <xf numFmtId="164" fontId="2" fillId="0" borderId="13" xfId="0" applyNumberFormat="1" applyFont="1" applyBorder="1" applyAlignment="1">
      <alignment horizontal="right" vertical="top"/>
    </xf>
    <xf numFmtId="164" fontId="2" fillId="0" borderId="13" xfId="0" applyNumberFormat="1" applyFont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4" fillId="0" borderId="13" xfId="0" applyFont="1" applyBorder="1" applyAlignment="1">
      <alignment horizontal="center" vertical="top"/>
    </xf>
    <xf numFmtId="0" fontId="34" fillId="0" borderId="14" xfId="0" applyFont="1" applyBorder="1" applyAlignment="1">
      <alignment horizontal="center" vertical="top"/>
    </xf>
    <xf numFmtId="164" fontId="3" fillId="0" borderId="14" xfId="0" applyNumberFormat="1" applyFont="1" applyBorder="1" applyAlignment="1">
      <alignment horizontal="right" vertical="top"/>
    </xf>
    <xf numFmtId="164" fontId="3" fillId="0" borderId="14" xfId="0" applyNumberFormat="1" applyFont="1" applyBorder="1" applyAlignment="1">
      <alignment horizontal="center" vertical="top"/>
    </xf>
    <xf numFmtId="0" fontId="34" fillId="0" borderId="0" xfId="0" applyFont="1" applyBorder="1" applyAlignment="1">
      <alignment horizontal="center" vertical="top"/>
    </xf>
    <xf numFmtId="164" fontId="3" fillId="0" borderId="0" xfId="0" applyNumberFormat="1" applyFont="1" applyBorder="1" applyAlignment="1">
      <alignment horizontal="right" vertical="top"/>
    </xf>
    <xf numFmtId="164" fontId="3" fillId="0" borderId="0" xfId="0" applyNumberFormat="1" applyFont="1" applyBorder="1" applyAlignment="1">
      <alignment horizontal="center" vertical="top"/>
    </xf>
    <xf numFmtId="164" fontId="3" fillId="0" borderId="13" xfId="0" applyNumberFormat="1" applyFont="1" applyBorder="1" applyAlignment="1">
      <alignment horizontal="right" vertical="top"/>
    </xf>
    <xf numFmtId="164" fontId="3" fillId="0" borderId="13" xfId="0" applyNumberFormat="1" applyFont="1" applyBorder="1" applyAlignment="1">
      <alignment horizontal="center" vertical="top"/>
    </xf>
    <xf numFmtId="0" fontId="34" fillId="20" borderId="17" xfId="0" applyFont="1" applyFill="1" applyBorder="1" applyAlignment="1">
      <alignment vertical="top"/>
    </xf>
    <xf numFmtId="0" fontId="34" fillId="0" borderId="18" xfId="0" applyFont="1" applyBorder="1" applyAlignment="1">
      <alignment vertical="top"/>
    </xf>
    <xf numFmtId="0" fontId="34" fillId="0" borderId="19" xfId="0" applyFont="1" applyBorder="1" applyAlignment="1">
      <alignment vertical="top"/>
    </xf>
    <xf numFmtId="164" fontId="3" fillId="0" borderId="20" xfId="0" applyNumberFormat="1" applyFont="1" applyBorder="1" applyAlignment="1">
      <alignment horizontal="center" vertical="top"/>
    </xf>
    <xf numFmtId="164" fontId="3" fillId="0" borderId="21" xfId="0" applyNumberFormat="1" applyFont="1" applyBorder="1" applyAlignment="1">
      <alignment horizontal="center" vertical="top"/>
    </xf>
    <xf numFmtId="164" fontId="3" fillId="0" borderId="22" xfId="0" applyNumberFormat="1" applyFont="1" applyBorder="1" applyAlignment="1">
      <alignment horizontal="center" vertical="top"/>
    </xf>
    <xf numFmtId="0" fontId="4" fillId="0" borderId="13" xfId="0" applyNumberFormat="1" applyFont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25" fillId="20" borderId="0" xfId="0" applyNumberFormat="1" applyFont="1" applyFill="1" applyAlignment="1">
      <alignment horizontal="left"/>
    </xf>
    <xf numFmtId="0" fontId="25" fillId="0" borderId="0" xfId="0" applyNumberFormat="1" applyFont="1" applyFill="1" applyBorder="1" applyAlignment="1">
      <alignment horizontal="left"/>
    </xf>
    <xf numFmtId="0" fontId="36" fillId="0" borderId="13" xfId="0" applyNumberFormat="1" applyFont="1" applyBorder="1" applyAlignment="1">
      <alignment horizontal="right"/>
    </xf>
    <xf numFmtId="0" fontId="36" fillId="0" borderId="13" xfId="0" applyNumberFormat="1" applyFont="1" applyBorder="1" applyAlignment="1">
      <alignment horizontal="left"/>
    </xf>
    <xf numFmtId="0" fontId="36" fillId="0" borderId="0" xfId="0" applyNumberFormat="1" applyFont="1" applyFill="1" applyBorder="1" applyAlignment="1">
      <alignment horizontal="right"/>
    </xf>
    <xf numFmtId="0" fontId="0" fillId="0" borderId="0" xfId="0" applyNumberFormat="1" applyAlignment="1">
      <alignment horizontal="left" indent="1"/>
    </xf>
    <xf numFmtId="164" fontId="3" fillId="0" borderId="14" xfId="0" applyNumberFormat="1" applyFont="1" applyBorder="1" applyAlignment="1">
      <alignment vertical="top"/>
    </xf>
    <xf numFmtId="164" fontId="3" fillId="0" borderId="14" xfId="0" applyNumberFormat="1" applyFont="1" applyBorder="1" applyAlignment="1">
      <alignment horizontal="left" vertical="top" indent="1"/>
    </xf>
    <xf numFmtId="164" fontId="3" fillId="0" borderId="0" xfId="0" applyNumberFormat="1" applyFont="1" applyFill="1" applyBorder="1" applyAlignment="1">
      <alignment horizontal="center" vertical="top"/>
    </xf>
    <xf numFmtId="0" fontId="25" fillId="20" borderId="0" xfId="0" applyNumberFormat="1" applyFont="1" applyFill="1" applyAlignment="1">
      <alignment horizontal="right"/>
    </xf>
    <xf numFmtId="0" fontId="25" fillId="20" borderId="14" xfId="0" applyNumberFormat="1" applyFont="1" applyFill="1" applyBorder="1" applyAlignment="1">
      <alignment horizontal="left"/>
    </xf>
    <xf numFmtId="0" fontId="25" fillId="20" borderId="14" xfId="0" applyNumberFormat="1" applyFont="1" applyFill="1" applyBorder="1" applyAlignment="1">
      <alignment horizontal="right"/>
    </xf>
    <xf numFmtId="0" fontId="25" fillId="0" borderId="14" xfId="0" applyNumberFormat="1" applyFont="1" applyFill="1" applyBorder="1" applyAlignment="1">
      <alignment horizontal="left"/>
    </xf>
    <xf numFmtId="0" fontId="0" fillId="0" borderId="0" xfId="0" applyNumberFormat="1" applyBorder="1" applyAlignment="1">
      <alignment horizontal="left" indent="1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right"/>
    </xf>
    <xf numFmtId="0" fontId="0" fillId="0" borderId="0" xfId="0" applyNumberFormat="1" applyBorder="1"/>
    <xf numFmtId="0" fontId="0" fillId="0" borderId="13" xfId="0" applyNumberFormat="1" applyBorder="1" applyAlignment="1">
      <alignment horizontal="left"/>
    </xf>
    <xf numFmtId="164" fontId="3" fillId="0" borderId="15" xfId="0" applyNumberFormat="1" applyFont="1" applyBorder="1" applyAlignment="1">
      <alignment horizontal="left" vertical="top" indent="1"/>
    </xf>
    <xf numFmtId="164" fontId="3" fillId="0" borderId="15" xfId="0" applyNumberFormat="1" applyFont="1" applyBorder="1" applyAlignment="1">
      <alignment horizontal="center" vertical="top"/>
    </xf>
    <xf numFmtId="0" fontId="36" fillId="0" borderId="19" xfId="0" applyNumberFormat="1" applyFont="1" applyBorder="1" applyAlignment="1">
      <alignment horizontal="left"/>
    </xf>
    <xf numFmtId="0" fontId="0" fillId="0" borderId="18" xfId="0" applyNumberFormat="1" applyBorder="1" applyAlignment="1">
      <alignment horizontal="left" indent="1"/>
    </xf>
    <xf numFmtId="164" fontId="3" fillId="0" borderId="17" xfId="0" applyNumberFormat="1" applyFont="1" applyBorder="1" applyAlignment="1">
      <alignment horizontal="left" vertical="top" indent="1"/>
    </xf>
    <xf numFmtId="0" fontId="0" fillId="0" borderId="19" xfId="0" applyNumberFormat="1" applyBorder="1"/>
    <xf numFmtId="0" fontId="25" fillId="20" borderId="20" xfId="0" applyNumberFormat="1" applyFont="1" applyFill="1" applyBorder="1" applyAlignment="1">
      <alignment horizontal="left"/>
    </xf>
    <xf numFmtId="0" fontId="36" fillId="0" borderId="22" xfId="0" applyNumberFormat="1" applyFont="1" applyBorder="1" applyAlignment="1">
      <alignment horizontal="right"/>
    </xf>
    <xf numFmtId="164" fontId="2" fillId="0" borderId="21" xfId="0" applyNumberFormat="1" applyFont="1" applyBorder="1" applyAlignment="1">
      <alignment horizontal="right"/>
    </xf>
    <xf numFmtId="164" fontId="2" fillId="0" borderId="21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right" vertical="top"/>
    </xf>
    <xf numFmtId="0" fontId="0" fillId="0" borderId="22" xfId="0" applyNumberFormat="1" applyBorder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right"/>
    </xf>
    <xf numFmtId="165" fontId="3" fillId="0" borderId="14" xfId="0" applyNumberFormat="1" applyFont="1" applyBorder="1" applyAlignment="1">
      <alignment vertical="top"/>
    </xf>
    <xf numFmtId="165" fontId="3" fillId="0" borderId="14" xfId="0" applyNumberFormat="1" applyFont="1" applyBorder="1" applyAlignment="1">
      <alignment horizontal="center" vertical="top"/>
    </xf>
    <xf numFmtId="165" fontId="3" fillId="0" borderId="14" xfId="0" applyNumberFormat="1" applyFont="1" applyBorder="1" applyAlignment="1">
      <alignment horizontal="right" vertical="top"/>
    </xf>
    <xf numFmtId="0" fontId="25" fillId="20" borderId="12" xfId="0" applyNumberFormat="1" applyFont="1" applyFill="1" applyBorder="1" applyAlignment="1">
      <alignment horizontal="left"/>
    </xf>
    <xf numFmtId="9" fontId="2" fillId="0" borderId="12" xfId="0" applyNumberFormat="1" applyFont="1" applyBorder="1" applyAlignment="1">
      <alignment horizontal="right"/>
    </xf>
    <xf numFmtId="165" fontId="2" fillId="0" borderId="12" xfId="0" applyNumberFormat="1" applyFont="1" applyBorder="1" applyAlignment="1">
      <alignment horizontal="center"/>
    </xf>
    <xf numFmtId="165" fontId="3" fillId="0" borderId="23" xfId="0" applyNumberFormat="1" applyFont="1" applyBorder="1" applyAlignment="1">
      <alignment horizontal="center" vertical="top"/>
    </xf>
    <xf numFmtId="0" fontId="0" fillId="0" borderId="12" xfId="0" applyNumberFormat="1" applyBorder="1"/>
    <xf numFmtId="0" fontId="25" fillId="20" borderId="12" xfId="0" applyNumberFormat="1" applyFont="1" applyFill="1" applyBorder="1" applyAlignment="1">
      <alignment horizontal="right"/>
    </xf>
    <xf numFmtId="0" fontId="0" fillId="0" borderId="24" xfId="0" applyNumberFormat="1" applyBorder="1" applyAlignment="1">
      <alignment horizontal="left" indent="1"/>
    </xf>
    <xf numFmtId="165" fontId="2" fillId="0" borderId="24" xfId="0" applyNumberFormat="1" applyFont="1" applyBorder="1" applyAlignment="1">
      <alignment horizontal="right"/>
    </xf>
    <xf numFmtId="165" fontId="2" fillId="0" borderId="24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right"/>
    </xf>
    <xf numFmtId="9" fontId="2" fillId="0" borderId="24" xfId="0" applyNumberFormat="1" applyFont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24" xfId="0" applyNumberFormat="1" applyBorder="1" applyAlignment="1">
      <alignment horizontal="right"/>
    </xf>
    <xf numFmtId="9" fontId="3" fillId="0" borderId="14" xfId="0" applyNumberFormat="1" applyFont="1" applyBorder="1" applyAlignment="1">
      <alignment horizontal="right" vertical="top"/>
    </xf>
    <xf numFmtId="0" fontId="4" fillId="0" borderId="13" xfId="0" applyFont="1" applyBorder="1" applyAlignment="1">
      <alignment horizontal="left" indent="1"/>
    </xf>
    <xf numFmtId="0" fontId="3" fillId="20" borderId="15" xfId="0" applyFont="1" applyFill="1" applyBorder="1" applyAlignment="1">
      <alignment horizontal="left"/>
    </xf>
    <xf numFmtId="0" fontId="27" fillId="20" borderId="15" xfId="0" applyFont="1" applyFill="1" applyBorder="1" applyAlignment="1">
      <alignment horizontal="right" wrapText="1"/>
    </xf>
    <xf numFmtId="0" fontId="3" fillId="20" borderId="26" xfId="0" applyFont="1" applyFill="1" applyBorder="1" applyAlignment="1">
      <alignment horizontal="right" wrapText="1"/>
    </xf>
    <xf numFmtId="0" fontId="3" fillId="20" borderId="26" xfId="0" applyFont="1" applyFill="1" applyBorder="1" applyAlignment="1">
      <alignment horizontal="right"/>
    </xf>
    <xf numFmtId="0" fontId="4" fillId="0" borderId="12" xfId="0" applyFont="1" applyBorder="1" applyAlignment="1">
      <alignment horizontal="left" indent="1"/>
    </xf>
    <xf numFmtId="0" fontId="3" fillId="20" borderId="27" xfId="0" applyFont="1" applyFill="1" applyBorder="1" applyAlignment="1">
      <alignment horizontal="right" wrapText="1"/>
    </xf>
    <xf numFmtId="0" fontId="3" fillId="20" borderId="29" xfId="0" applyFont="1" applyFill="1" applyBorder="1" applyAlignment="1">
      <alignment horizontal="right"/>
    </xf>
    <xf numFmtId="0" fontId="3" fillId="20" borderId="29" xfId="0" applyFont="1" applyFill="1" applyBorder="1" applyAlignment="1">
      <alignment horizontal="left"/>
    </xf>
    <xf numFmtId="0" fontId="3" fillId="20" borderId="14" xfId="0" applyFont="1" applyFill="1" applyBorder="1"/>
    <xf numFmtId="164" fontId="2" fillId="0" borderId="14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3" fillId="20" borderId="23" xfId="0" applyFont="1" applyFill="1" applyBorder="1"/>
    <xf numFmtId="164" fontId="3" fillId="20" borderId="15" xfId="0" applyNumberFormat="1" applyFont="1" applyFill="1" applyBorder="1" applyAlignment="1">
      <alignment horizontal="center" vertical="top"/>
    </xf>
    <xf numFmtId="164" fontId="3" fillId="0" borderId="15" xfId="0" applyNumberFormat="1" applyFont="1" applyBorder="1" applyAlignment="1">
      <alignment horizontal="right" vertical="top"/>
    </xf>
    <xf numFmtId="164" fontId="3" fillId="20" borderId="16" xfId="0" applyNumberFormat="1" applyFont="1" applyFill="1" applyBorder="1" applyAlignment="1">
      <alignment vertical="top"/>
    </xf>
    <xf numFmtId="164" fontId="3" fillId="0" borderId="28" xfId="0" applyNumberFormat="1" applyFont="1" applyBorder="1" applyAlignment="1">
      <alignment horizontal="center" vertical="top"/>
    </xf>
    <xf numFmtId="167" fontId="3" fillId="20" borderId="15" xfId="0" applyNumberFormat="1" applyFont="1" applyFill="1" applyBorder="1" applyAlignment="1">
      <alignment horizontal="right"/>
    </xf>
    <xf numFmtId="167" fontId="0" fillId="0" borderId="0" xfId="0" applyNumberFormat="1"/>
    <xf numFmtId="167" fontId="0" fillId="0" borderId="14" xfId="0" applyNumberFormat="1" applyBorder="1"/>
    <xf numFmtId="167" fontId="3" fillId="0" borderId="15" xfId="0" applyNumberFormat="1" applyFont="1" applyBorder="1" applyAlignment="1">
      <alignment horizontal="center" vertical="top"/>
    </xf>
    <xf numFmtId="0" fontId="25" fillId="20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0" borderId="0" xfId="0" applyNumberFormat="1" applyFont="1" applyFill="1" applyAlignment="1">
      <alignment horizontal="left"/>
    </xf>
    <xf numFmtId="0" fontId="36" fillId="0" borderId="13" xfId="0" applyFont="1" applyBorder="1" applyAlignment="1">
      <alignment horizontal="left"/>
    </xf>
    <xf numFmtId="0" fontId="36" fillId="0" borderId="13" xfId="0" applyFont="1" applyBorder="1" applyAlignment="1">
      <alignment horizontal="right"/>
    </xf>
    <xf numFmtId="0" fontId="0" fillId="0" borderId="0" xfId="0" applyAlignment="1">
      <alignment horizontal="left" indent="1"/>
    </xf>
    <xf numFmtId="0" fontId="36" fillId="0" borderId="12" xfId="0" applyNumberFormat="1" applyFont="1" applyBorder="1" applyAlignment="1">
      <alignment horizontal="right"/>
    </xf>
    <xf numFmtId="9" fontId="2" fillId="0" borderId="23" xfId="0" applyNumberFormat="1" applyFont="1" applyBorder="1" applyAlignment="1">
      <alignment horizontal="right"/>
    </xf>
    <xf numFmtId="164" fontId="2" fillId="0" borderId="2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3" fillId="0" borderId="23" xfId="0" applyNumberFormat="1" applyFont="1" applyBorder="1" applyAlignment="1">
      <alignment horizontal="center" vertical="top"/>
    </xf>
    <xf numFmtId="9" fontId="3" fillId="0" borderId="23" xfId="0" applyNumberFormat="1" applyFont="1" applyBorder="1" applyAlignment="1">
      <alignment horizontal="right" vertical="top"/>
    </xf>
    <xf numFmtId="164" fontId="2" fillId="0" borderId="12" xfId="0" applyNumberFormat="1" applyFont="1" applyBorder="1" applyAlignment="1">
      <alignment horizontal="right"/>
    </xf>
    <xf numFmtId="0" fontId="3" fillId="20" borderId="0" xfId="0" applyNumberFormat="1" applyFont="1" applyFill="1" applyAlignment="1">
      <alignment horizontal="right"/>
    </xf>
    <xf numFmtId="0" fontId="3" fillId="2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left" indent="1"/>
    </xf>
    <xf numFmtId="166" fontId="0" fillId="0" borderId="0" xfId="0" applyNumberFormat="1" applyAlignment="1">
      <alignment horizontal="center"/>
    </xf>
    <xf numFmtId="0" fontId="3" fillId="20" borderId="12" xfId="0" applyNumberFormat="1" applyFont="1" applyFill="1" applyBorder="1" applyAlignment="1">
      <alignment horizontal="left"/>
    </xf>
    <xf numFmtId="0" fontId="3" fillId="20" borderId="12" xfId="0" applyNumberFormat="1" applyFont="1" applyFill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2" xfId="0" applyNumberFormat="1" applyBorder="1" applyAlignment="1"/>
    <xf numFmtId="0" fontId="3" fillId="20" borderId="12" xfId="0" applyNumberFormat="1" applyFont="1" applyFill="1" applyBorder="1" applyAlignment="1">
      <alignment horizontal="right"/>
    </xf>
    <xf numFmtId="164" fontId="3" fillId="0" borderId="23" xfId="0" applyNumberFormat="1" applyFont="1" applyBorder="1" applyAlignment="1">
      <alignment horizontal="right" vertical="top"/>
    </xf>
    <xf numFmtId="0" fontId="2" fillId="0" borderId="24" xfId="0" applyNumberFormat="1" applyFont="1" applyBorder="1" applyAlignment="1"/>
    <xf numFmtId="0" fontId="0" fillId="0" borderId="24" xfId="0" applyNumberFormat="1" applyBorder="1" applyAlignment="1"/>
    <xf numFmtId="164" fontId="2" fillId="0" borderId="24" xfId="0" applyNumberFormat="1" applyFont="1" applyBorder="1" applyAlignment="1">
      <alignment horizontal="right"/>
    </xf>
    <xf numFmtId="0" fontId="0" fillId="0" borderId="12" xfId="0" applyNumberFormat="1" applyBorder="1" applyAlignment="1">
      <alignment horizontal="center"/>
    </xf>
    <xf numFmtId="0" fontId="38" fillId="0" borderId="0" xfId="0" applyFont="1" applyAlignment="1"/>
    <xf numFmtId="0" fontId="4" fillId="0" borderId="0" xfId="0" applyFont="1" applyAlignment="1">
      <alignment horizontal="right"/>
    </xf>
    <xf numFmtId="0" fontId="37" fillId="0" borderId="0" xfId="0" applyFont="1" applyAlignment="1">
      <alignment horizontal="right"/>
    </xf>
    <xf numFmtId="0" fontId="4" fillId="0" borderId="13" xfId="0" applyFont="1" applyBorder="1" applyAlignment="1">
      <alignment horizontal="left" indent="1"/>
    </xf>
    <xf numFmtId="0" fontId="4" fillId="0" borderId="12" xfId="0" applyFont="1" applyBorder="1" applyAlignment="1">
      <alignment horizontal="left" indent="1"/>
    </xf>
    <xf numFmtId="167" fontId="4" fillId="0" borderId="13" xfId="0" applyNumberFormat="1" applyFont="1" applyBorder="1" applyAlignment="1">
      <alignment horizontal="left" indent="1"/>
    </xf>
    <xf numFmtId="0" fontId="25" fillId="2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5" fillId="20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5" fillId="20" borderId="17" xfId="0" applyNumberFormat="1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25" fillId="20" borderId="14" xfId="0" applyNumberFormat="1" applyFont="1" applyFill="1" applyBorder="1" applyAlignment="1">
      <alignment horizontal="left"/>
    </xf>
    <xf numFmtId="0" fontId="5" fillId="0" borderId="0" xfId="0" applyNumberFormat="1" applyFont="1" applyAlignment="1"/>
    <xf numFmtId="0" fontId="0" fillId="0" borderId="0" xfId="0" applyAlignment="1"/>
    <xf numFmtId="0" fontId="4" fillId="0" borderId="13" xfId="0" applyNumberFormat="1" applyFont="1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14" xfId="0" applyNumberFormat="1" applyFont="1" applyBorder="1" applyAlignment="1">
      <alignment horizontal="left"/>
    </xf>
    <xf numFmtId="0" fontId="4" fillId="0" borderId="0" xfId="0" applyNumberFormat="1" applyFont="1" applyAlignment="1">
      <alignment horizontal="right"/>
    </xf>
    <xf numFmtId="0" fontId="5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0" xfId="0" applyFont="1" applyAlignment="1">
      <alignment horizontal="right" vertical="top"/>
    </xf>
    <xf numFmtId="0" fontId="33" fillId="0" borderId="0" xfId="0" applyFont="1" applyAlignment="1"/>
    <xf numFmtId="0" fontId="25" fillId="0" borderId="0" xfId="0" applyFont="1" applyAlignment="1">
      <alignment horizontal="right" shrinkToFit="1"/>
    </xf>
    <xf numFmtId="0" fontId="0" fillId="0" borderId="0" xfId="0" applyAlignment="1">
      <alignment horizontal="right" shrinkToFit="1"/>
    </xf>
    <xf numFmtId="0" fontId="5" fillId="0" borderId="0" xfId="0" applyFont="1" applyAlignment="1"/>
    <xf numFmtId="0" fontId="25" fillId="2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3" fillId="20" borderId="0" xfId="0" applyNumberFormat="1" applyFont="1" applyFill="1" applyAlignment="1">
      <alignment horizontal="center"/>
    </xf>
    <xf numFmtId="0" fontId="5" fillId="0" borderId="13" xfId="0" applyNumberFormat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3" xfId="0" applyNumberFormat="1" applyFont="1" applyBorder="1" applyAlignment="1">
      <alignment horizontal="right"/>
    </xf>
    <xf numFmtId="0" fontId="0" fillId="0" borderId="13" xfId="0" applyBorder="1" applyAlignment="1">
      <alignment horizontal="right"/>
    </xf>
    <xf numFmtId="0" fontId="4" fillId="0" borderId="13" xfId="0" applyFont="1" applyBorder="1" applyAlignment="1">
      <alignment horizontal="right"/>
    </xf>
    <xf numFmtId="164" fontId="3" fillId="0" borderId="0" xfId="0" applyNumberFormat="1" applyFont="1" applyFill="1" applyBorder="1" applyAlignment="1">
      <alignment horizontal="right" vertical="top"/>
    </xf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Earnings Items</a:t>
            </a:r>
          </a:p>
        </c:rich>
      </c:tx>
      <c:layout>
        <c:manualLayout>
          <c:xMode val="edge"/>
          <c:yMode val="edge"/>
          <c:x val="0.41935557262890033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53184596887241E-2"/>
          <c:y val="0.11142857142857143"/>
          <c:w val="0.89605891587371866"/>
          <c:h val="0.76285714285714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3175">
              <a:solidFill>
                <a:srgbClr val="808080"/>
              </a:solidFill>
              <a:prstDash val="solid"/>
            </a:ln>
          </c:spPr>
          <c:invertIfNegative val="0"/>
          <c:cat>
            <c:strRef>
              <c:f>'Exp Summary'!$A$10:$A$12</c:f>
              <c:strCache>
                <c:ptCount val="3"/>
                <c:pt idx="0">
                  <c:v>Hourly Rate</c:v>
                </c:pt>
                <c:pt idx="1">
                  <c:v>Salary</c:v>
                </c:pt>
                <c:pt idx="2">
                  <c:v>Commission</c:v>
                </c:pt>
              </c:strCache>
            </c:strRef>
          </c:cat>
          <c:val>
            <c:numRef>
              <c:f>'Exp Summary'!$B$10:$B$12</c:f>
              <c:numCache>
                <c:formatCode>#,##0;\-#,##0;\-</c:formatCode>
                <c:ptCount val="3"/>
                <c:pt idx="0">
                  <c:v>4522</c:v>
                </c:pt>
                <c:pt idx="1">
                  <c:v>3076.92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6-4BF3-B861-29309F8A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39768"/>
        <c:axId val="1"/>
      </c:barChart>
      <c:catAx>
        <c:axId val="30383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;\-#,##0;\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3839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Tax Expenses</a:t>
            </a:r>
          </a:p>
        </c:rich>
      </c:tx>
      <c:layout>
        <c:manualLayout>
          <c:xMode val="edge"/>
          <c:yMode val="edge"/>
          <c:x val="0.4071294559099437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675422138836772E-2"/>
          <c:y val="0.10857142857142857"/>
          <c:w val="0.89305816135084426"/>
          <c:h val="0.774285714285714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3175">
              <a:solidFill>
                <a:srgbClr val="808080"/>
              </a:solidFill>
              <a:prstDash val="solid"/>
            </a:ln>
          </c:spPr>
          <c:invertIfNegative val="0"/>
          <c:cat>
            <c:strRef>
              <c:f>'Exp Summary'!$D$10:$D$13</c:f>
              <c:strCache>
                <c:ptCount val="4"/>
                <c:pt idx="0">
                  <c:v>Social Security Company</c:v>
                </c:pt>
                <c:pt idx="1">
                  <c:v>FL - Unemployment Company</c:v>
                </c:pt>
                <c:pt idx="2">
                  <c:v>Medicare Company</c:v>
                </c:pt>
                <c:pt idx="3">
                  <c:v>Federal Unemployment</c:v>
                </c:pt>
              </c:strCache>
            </c:strRef>
          </c:cat>
          <c:val>
            <c:numRef>
              <c:f>'Exp Summary'!$E$10:$E$13</c:f>
              <c:numCache>
                <c:formatCode>#,##0;\-#,##0;\-</c:formatCode>
                <c:ptCount val="4"/>
                <c:pt idx="0">
                  <c:v>471.13</c:v>
                </c:pt>
                <c:pt idx="1">
                  <c:v>199.99</c:v>
                </c:pt>
                <c:pt idx="2">
                  <c:v>110.19</c:v>
                </c:pt>
                <c:pt idx="3">
                  <c:v>44.44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E-4B95-8A03-7D039E87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42064"/>
        <c:axId val="1"/>
      </c:barChart>
      <c:catAx>
        <c:axId val="30384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;\-#,##0;\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3842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Earnings</a:t>
            </a:r>
          </a:p>
        </c:rich>
      </c:tx>
      <c:layout>
        <c:manualLayout>
          <c:xMode val="edge"/>
          <c:yMode val="edge"/>
          <c:x val="0.43561682685576025"/>
          <c:y val="3.14961437216610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050256002297376E-2"/>
          <c:y val="0.11286118166928537"/>
          <c:w val="0.94703280807006995"/>
          <c:h val="0.71128791238084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3175">
              <a:solidFill>
                <a:srgbClr val="808080"/>
              </a:solidFill>
              <a:prstDash val="solid"/>
            </a:ln>
          </c:spPr>
          <c:invertIfNegative val="0"/>
          <c:cat>
            <c:strRef>
              <c:f>'Exp Summary'!$A$18:$A$24</c:f>
              <c:strCache>
                <c:ptCount val="7"/>
                <c:pt idx="0">
                  <c:v>Sarah Anderson</c:v>
                </c:pt>
                <c:pt idx="1">
                  <c:v>Oksana Kofman</c:v>
                </c:pt>
                <c:pt idx="2">
                  <c:v>Ghassan Rahal</c:v>
                </c:pt>
                <c:pt idx="3">
                  <c:v>Ande J Christenson</c:v>
                </c:pt>
                <c:pt idx="4">
                  <c:v>Martha Collado</c:v>
                </c:pt>
                <c:pt idx="5">
                  <c:v>Juliano E Cordero</c:v>
                </c:pt>
                <c:pt idx="6">
                  <c:v>Susie A Silbas</c:v>
                </c:pt>
              </c:strCache>
            </c:strRef>
          </c:cat>
          <c:val>
            <c:numRef>
              <c:f>'Exp Summary'!$B$18:$B$24</c:f>
              <c:numCache>
                <c:formatCode>#,##0;\-#,##0;\-</c:formatCode>
                <c:ptCount val="7"/>
                <c:pt idx="0">
                  <c:v>1730.77</c:v>
                </c:pt>
                <c:pt idx="1">
                  <c:v>1620</c:v>
                </c:pt>
                <c:pt idx="2">
                  <c:v>1346.15</c:v>
                </c:pt>
                <c:pt idx="3">
                  <c:v>1080</c:v>
                </c:pt>
                <c:pt idx="4">
                  <c:v>880</c:v>
                </c:pt>
                <c:pt idx="5">
                  <c:v>480</c:v>
                </c:pt>
                <c:pt idx="6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0-43D5-968A-302715FF3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59648"/>
        <c:axId val="1"/>
      </c:barChart>
      <c:catAx>
        <c:axId val="303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;\-#,##0;\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3859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0</xdr:row>
          <xdr:rowOff>28575</xdr:rowOff>
        </xdr:from>
        <xdr:to>
          <xdr:col>9</xdr:col>
          <xdr:colOff>466725</xdr:colOff>
          <xdr:row>1</xdr:row>
          <xdr:rowOff>0</xdr:rowOff>
        </xdr:to>
        <xdr:sp macro="" textlink="">
          <xdr:nvSpPr>
            <xdr:cNvPr id="12311" name="ComboBox1" hidden="1">
              <a:extLst>
                <a:ext uri="{63B3BB69-23CF-44E3-9099-C40C66FF867C}">
                  <a14:compatExt spid="_x0000_s1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38100</xdr:rowOff>
    </xdr:from>
    <xdr:to>
      <xdr:col>7</xdr:col>
      <xdr:colOff>733425</xdr:colOff>
      <xdr:row>21</xdr:row>
      <xdr:rowOff>133350</xdr:rowOff>
    </xdr:to>
    <xdr:graphicFrame macro="">
      <xdr:nvGraphicFramePr>
        <xdr:cNvPr id="19467" name="Earning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771525</xdr:colOff>
      <xdr:row>1</xdr:row>
      <xdr:rowOff>38100</xdr:rowOff>
    </xdr:from>
    <xdr:to>
      <xdr:col>15</xdr:col>
      <xdr:colOff>590550</xdr:colOff>
      <xdr:row>21</xdr:row>
      <xdr:rowOff>133350</xdr:rowOff>
    </xdr:to>
    <xdr:graphicFrame macro="">
      <xdr:nvGraphicFramePr>
        <xdr:cNvPr id="19468" name="Tax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22</xdr:row>
      <xdr:rowOff>9525</xdr:rowOff>
    </xdr:from>
    <xdr:to>
      <xdr:col>15</xdr:col>
      <xdr:colOff>590550</xdr:colOff>
      <xdr:row>44</xdr:row>
      <xdr:rowOff>76200</xdr:rowOff>
    </xdr:to>
    <xdr:graphicFrame macro="">
      <xdr:nvGraphicFramePr>
        <xdr:cNvPr id="19469" name="Employe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0</xdr:colOff>
      <xdr:row>3</xdr:row>
      <xdr:rowOff>314325</xdr:rowOff>
    </xdr:to>
    <xdr:pic>
      <xdr:nvPicPr>
        <xdr:cNvPr id="296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teichma/My%20Documents/zipnov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Intuit/QuickBooks%20Enterprise%20Solutions%2015.0/Components/Templates/State%20W2%20eFile%20Report%2011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4"/>
      <sheetName val="zipnov99"/>
    </sheetNames>
    <sheetDataSet>
      <sheetData sheetId="0">
        <row r="2">
          <cell r="A2">
            <v>1</v>
          </cell>
          <cell r="B2" t="str">
            <v>Adams County</v>
          </cell>
        </row>
        <row r="3">
          <cell r="A3">
            <v>3</v>
          </cell>
          <cell r="B3" t="str">
            <v>Allen County</v>
          </cell>
        </row>
        <row r="4">
          <cell r="A4">
            <v>5</v>
          </cell>
          <cell r="B4" t="str">
            <v>Bartholomew County</v>
          </cell>
        </row>
        <row r="5">
          <cell r="A5">
            <v>7</v>
          </cell>
          <cell r="B5" t="str">
            <v>Benton County</v>
          </cell>
        </row>
        <row r="6">
          <cell r="A6">
            <v>9</v>
          </cell>
          <cell r="B6" t="str">
            <v>Blackford County</v>
          </cell>
        </row>
        <row r="7">
          <cell r="A7">
            <v>11</v>
          </cell>
          <cell r="B7" t="str">
            <v>Boone County</v>
          </cell>
        </row>
        <row r="8">
          <cell r="A8">
            <v>13</v>
          </cell>
          <cell r="B8" t="str">
            <v>Brown County</v>
          </cell>
        </row>
        <row r="9">
          <cell r="A9">
            <v>15</v>
          </cell>
          <cell r="B9" t="str">
            <v>Carroll County</v>
          </cell>
        </row>
        <row r="10">
          <cell r="A10">
            <v>17</v>
          </cell>
          <cell r="B10" t="str">
            <v>Cass County</v>
          </cell>
        </row>
        <row r="11">
          <cell r="A11">
            <v>19</v>
          </cell>
          <cell r="B11" t="str">
            <v>Clark County</v>
          </cell>
        </row>
        <row r="12">
          <cell r="A12">
            <v>21</v>
          </cell>
          <cell r="B12" t="str">
            <v>Clay County</v>
          </cell>
        </row>
        <row r="13">
          <cell r="A13">
            <v>23</v>
          </cell>
          <cell r="B13" t="str">
            <v>Clinton County</v>
          </cell>
        </row>
        <row r="14">
          <cell r="A14">
            <v>25</v>
          </cell>
          <cell r="B14" t="str">
            <v>Crawford County</v>
          </cell>
        </row>
        <row r="15">
          <cell r="A15">
            <v>27</v>
          </cell>
          <cell r="B15" t="str">
            <v>Daviess County</v>
          </cell>
        </row>
        <row r="16">
          <cell r="A16">
            <v>29</v>
          </cell>
          <cell r="B16" t="str">
            <v>Dearborn County</v>
          </cell>
        </row>
        <row r="17">
          <cell r="A17">
            <v>31</v>
          </cell>
          <cell r="B17" t="str">
            <v>Decatur County</v>
          </cell>
        </row>
        <row r="18">
          <cell r="A18">
            <v>33</v>
          </cell>
          <cell r="B18" t="str">
            <v>DeKalb County</v>
          </cell>
        </row>
        <row r="19">
          <cell r="A19">
            <v>35</v>
          </cell>
          <cell r="B19" t="str">
            <v>Delaware County</v>
          </cell>
        </row>
        <row r="20">
          <cell r="A20">
            <v>37</v>
          </cell>
          <cell r="B20" t="str">
            <v>Dubois County</v>
          </cell>
        </row>
        <row r="21">
          <cell r="A21">
            <v>39</v>
          </cell>
          <cell r="B21" t="str">
            <v>Elkhart County</v>
          </cell>
        </row>
        <row r="22">
          <cell r="A22">
            <v>41</v>
          </cell>
          <cell r="B22" t="str">
            <v>Fayette County</v>
          </cell>
        </row>
        <row r="23">
          <cell r="A23">
            <v>43</v>
          </cell>
          <cell r="B23" t="str">
            <v>Floyd County</v>
          </cell>
        </row>
        <row r="24">
          <cell r="A24">
            <v>45</v>
          </cell>
          <cell r="B24" t="str">
            <v>Fountain County</v>
          </cell>
        </row>
        <row r="25">
          <cell r="A25">
            <v>47</v>
          </cell>
          <cell r="B25" t="str">
            <v>Franklin County</v>
          </cell>
        </row>
        <row r="26">
          <cell r="A26">
            <v>49</v>
          </cell>
          <cell r="B26" t="str">
            <v>Fulton County</v>
          </cell>
        </row>
        <row r="27">
          <cell r="A27">
            <v>51</v>
          </cell>
          <cell r="B27" t="str">
            <v>Gibson County</v>
          </cell>
        </row>
        <row r="28">
          <cell r="A28">
            <v>53</v>
          </cell>
          <cell r="B28" t="str">
            <v>Grant County</v>
          </cell>
        </row>
        <row r="29">
          <cell r="A29">
            <v>55</v>
          </cell>
          <cell r="B29" t="str">
            <v>Greene County</v>
          </cell>
        </row>
        <row r="30">
          <cell r="A30">
            <v>57</v>
          </cell>
          <cell r="B30" t="str">
            <v>Hamilton County</v>
          </cell>
        </row>
        <row r="31">
          <cell r="A31">
            <v>59</v>
          </cell>
          <cell r="B31" t="str">
            <v>Hancock County</v>
          </cell>
        </row>
        <row r="32">
          <cell r="A32">
            <v>61</v>
          </cell>
          <cell r="B32" t="str">
            <v>Harrison County</v>
          </cell>
        </row>
        <row r="33">
          <cell r="A33">
            <v>63</v>
          </cell>
          <cell r="B33" t="str">
            <v>Hendricks County</v>
          </cell>
        </row>
        <row r="34">
          <cell r="A34">
            <v>65</v>
          </cell>
          <cell r="B34" t="str">
            <v>Henry County</v>
          </cell>
        </row>
        <row r="35">
          <cell r="A35">
            <v>67</v>
          </cell>
          <cell r="B35" t="str">
            <v>Howard County</v>
          </cell>
        </row>
        <row r="36">
          <cell r="A36">
            <v>69</v>
          </cell>
          <cell r="B36" t="str">
            <v>Huntington County</v>
          </cell>
        </row>
        <row r="37">
          <cell r="A37">
            <v>71</v>
          </cell>
          <cell r="B37" t="str">
            <v>Jackson County</v>
          </cell>
        </row>
        <row r="38">
          <cell r="A38">
            <v>73</v>
          </cell>
          <cell r="B38" t="str">
            <v>Jasper County</v>
          </cell>
        </row>
        <row r="39">
          <cell r="A39">
            <v>75</v>
          </cell>
          <cell r="B39" t="str">
            <v>Jay County</v>
          </cell>
        </row>
        <row r="40">
          <cell r="A40">
            <v>77</v>
          </cell>
          <cell r="B40" t="str">
            <v>Jefferson County</v>
          </cell>
        </row>
        <row r="41">
          <cell r="A41">
            <v>79</v>
          </cell>
          <cell r="B41" t="str">
            <v>Jennings County</v>
          </cell>
        </row>
        <row r="42">
          <cell r="A42">
            <v>81</v>
          </cell>
          <cell r="B42" t="str">
            <v>Johnson County</v>
          </cell>
        </row>
        <row r="43">
          <cell r="A43">
            <v>83</v>
          </cell>
          <cell r="B43" t="str">
            <v>Knox County</v>
          </cell>
        </row>
        <row r="44">
          <cell r="A44">
            <v>85</v>
          </cell>
          <cell r="B44" t="str">
            <v>Kosciusko County</v>
          </cell>
        </row>
        <row r="45">
          <cell r="A45">
            <v>87</v>
          </cell>
          <cell r="B45" t="str">
            <v>LaGrange County</v>
          </cell>
        </row>
        <row r="46">
          <cell r="A46">
            <v>89</v>
          </cell>
          <cell r="B46" t="str">
            <v>Lake County</v>
          </cell>
        </row>
        <row r="47">
          <cell r="A47">
            <v>91</v>
          </cell>
          <cell r="B47" t="str">
            <v>LaPorte County</v>
          </cell>
        </row>
        <row r="48">
          <cell r="A48">
            <v>93</v>
          </cell>
          <cell r="B48" t="str">
            <v>Lawrence County</v>
          </cell>
        </row>
        <row r="49">
          <cell r="A49">
            <v>95</v>
          </cell>
          <cell r="B49" t="str">
            <v>Madison County</v>
          </cell>
        </row>
        <row r="50">
          <cell r="A50">
            <v>97</v>
          </cell>
          <cell r="B50" t="str">
            <v>Marion County</v>
          </cell>
        </row>
        <row r="51">
          <cell r="A51">
            <v>99</v>
          </cell>
          <cell r="B51" t="str">
            <v>Marshall County</v>
          </cell>
        </row>
        <row r="52">
          <cell r="A52">
            <v>101</v>
          </cell>
          <cell r="B52" t="str">
            <v>Martin County</v>
          </cell>
        </row>
        <row r="53">
          <cell r="A53">
            <v>103</v>
          </cell>
          <cell r="B53" t="str">
            <v>Miami County</v>
          </cell>
        </row>
        <row r="54">
          <cell r="A54">
            <v>105</v>
          </cell>
          <cell r="B54" t="str">
            <v>Monroe County</v>
          </cell>
        </row>
        <row r="55">
          <cell r="A55">
            <v>107</v>
          </cell>
          <cell r="B55" t="str">
            <v>Montgomery County</v>
          </cell>
        </row>
        <row r="56">
          <cell r="A56">
            <v>109</v>
          </cell>
          <cell r="B56" t="str">
            <v>Morgan County</v>
          </cell>
        </row>
        <row r="57">
          <cell r="A57">
            <v>111</v>
          </cell>
          <cell r="B57" t="str">
            <v>Newton County</v>
          </cell>
        </row>
        <row r="58">
          <cell r="A58">
            <v>113</v>
          </cell>
          <cell r="B58" t="str">
            <v>Noble County</v>
          </cell>
        </row>
        <row r="59">
          <cell r="A59">
            <v>115</v>
          </cell>
          <cell r="B59" t="str">
            <v>Ohio County</v>
          </cell>
        </row>
        <row r="60">
          <cell r="A60">
            <v>117</v>
          </cell>
          <cell r="B60" t="str">
            <v>Orange County</v>
          </cell>
        </row>
        <row r="61">
          <cell r="A61">
            <v>119</v>
          </cell>
          <cell r="B61" t="str">
            <v>Owen County</v>
          </cell>
        </row>
        <row r="62">
          <cell r="A62">
            <v>121</v>
          </cell>
          <cell r="B62" t="str">
            <v>Parke County</v>
          </cell>
        </row>
        <row r="63">
          <cell r="A63">
            <v>123</v>
          </cell>
          <cell r="B63" t="str">
            <v>Perry County</v>
          </cell>
        </row>
        <row r="64">
          <cell r="A64">
            <v>125</v>
          </cell>
          <cell r="B64" t="str">
            <v>Pike County</v>
          </cell>
        </row>
        <row r="65">
          <cell r="A65">
            <v>127</v>
          </cell>
          <cell r="B65" t="str">
            <v>Porter County</v>
          </cell>
        </row>
        <row r="66">
          <cell r="A66">
            <v>129</v>
          </cell>
          <cell r="B66" t="str">
            <v>Posey County</v>
          </cell>
        </row>
        <row r="67">
          <cell r="A67">
            <v>131</v>
          </cell>
          <cell r="B67" t="str">
            <v>Pulaski County</v>
          </cell>
        </row>
        <row r="68">
          <cell r="A68">
            <v>133</v>
          </cell>
          <cell r="B68" t="str">
            <v>Putnam County</v>
          </cell>
        </row>
        <row r="69">
          <cell r="A69">
            <v>135</v>
          </cell>
          <cell r="B69" t="str">
            <v>Randolph County</v>
          </cell>
        </row>
        <row r="70">
          <cell r="A70">
            <v>137</v>
          </cell>
          <cell r="B70" t="str">
            <v>Ripley County</v>
          </cell>
        </row>
        <row r="71">
          <cell r="A71">
            <v>139</v>
          </cell>
          <cell r="B71" t="str">
            <v>Rush County</v>
          </cell>
        </row>
        <row r="72">
          <cell r="A72">
            <v>141</v>
          </cell>
          <cell r="B72" t="str">
            <v>St. Joseph County</v>
          </cell>
        </row>
        <row r="73">
          <cell r="A73">
            <v>143</v>
          </cell>
          <cell r="B73" t="str">
            <v>Scott County</v>
          </cell>
        </row>
        <row r="74">
          <cell r="A74">
            <v>145</v>
          </cell>
          <cell r="B74" t="str">
            <v>Shelby County</v>
          </cell>
        </row>
        <row r="75">
          <cell r="A75">
            <v>147</v>
          </cell>
          <cell r="B75" t="str">
            <v>Spencer County</v>
          </cell>
        </row>
        <row r="76">
          <cell r="A76">
            <v>149</v>
          </cell>
          <cell r="B76" t="str">
            <v>Starke County</v>
          </cell>
        </row>
        <row r="77">
          <cell r="A77">
            <v>151</v>
          </cell>
          <cell r="B77" t="str">
            <v>Steuben County</v>
          </cell>
        </row>
        <row r="78">
          <cell r="A78">
            <v>153</v>
          </cell>
          <cell r="B78" t="str">
            <v>Sullivan County</v>
          </cell>
        </row>
        <row r="79">
          <cell r="A79">
            <v>155</v>
          </cell>
          <cell r="B79" t="str">
            <v>Switzerland County</v>
          </cell>
        </row>
        <row r="80">
          <cell r="A80">
            <v>157</v>
          </cell>
          <cell r="B80" t="str">
            <v>Tippecanoe County</v>
          </cell>
        </row>
        <row r="81">
          <cell r="A81">
            <v>159</v>
          </cell>
          <cell r="B81" t="str">
            <v>Tipton County</v>
          </cell>
        </row>
        <row r="82">
          <cell r="A82">
            <v>161</v>
          </cell>
          <cell r="B82" t="str">
            <v>Union County</v>
          </cell>
        </row>
        <row r="83">
          <cell r="A83">
            <v>163</v>
          </cell>
          <cell r="B83" t="str">
            <v>Vanderburgh County</v>
          </cell>
        </row>
        <row r="84">
          <cell r="A84">
            <v>165</v>
          </cell>
          <cell r="B84" t="str">
            <v>Vermillion County</v>
          </cell>
        </row>
        <row r="85">
          <cell r="A85">
            <v>167</v>
          </cell>
          <cell r="B85" t="str">
            <v>Vigo County</v>
          </cell>
        </row>
        <row r="86">
          <cell r="A86">
            <v>169</v>
          </cell>
          <cell r="B86" t="str">
            <v>Wabash County</v>
          </cell>
        </row>
        <row r="87">
          <cell r="A87">
            <v>171</v>
          </cell>
          <cell r="B87" t="str">
            <v>Warren County</v>
          </cell>
        </row>
        <row r="88">
          <cell r="A88">
            <v>173</v>
          </cell>
          <cell r="B88" t="str">
            <v>Warrick County</v>
          </cell>
        </row>
        <row r="89">
          <cell r="A89">
            <v>175</v>
          </cell>
          <cell r="B89" t="str">
            <v>Washington County</v>
          </cell>
        </row>
        <row r="90">
          <cell r="A90">
            <v>177</v>
          </cell>
          <cell r="B90" t="str">
            <v>Wayne County</v>
          </cell>
        </row>
        <row r="91">
          <cell r="A91">
            <v>179</v>
          </cell>
          <cell r="B91" t="str">
            <v>Wells County</v>
          </cell>
        </row>
        <row r="92">
          <cell r="A92">
            <v>181</v>
          </cell>
          <cell r="B92" t="str">
            <v>White County</v>
          </cell>
        </row>
        <row r="93">
          <cell r="A93">
            <v>183</v>
          </cell>
          <cell r="B93" t="str">
            <v>Whitley County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Please Turn on Macros"/>
      <sheetName val="CountyByZIP"/>
      <sheetName val="W-2 Report"/>
      <sheetName val="Detail Data"/>
      <sheetName val="Supporting Setting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99"/>
  <sheetViews>
    <sheetView showGridLines="0" tabSelected="1" topLeftCell="E1" workbookViewId="0">
      <selection activeCell="O20" sqref="O20"/>
    </sheetView>
  </sheetViews>
  <sheetFormatPr defaultRowHeight="12.75" x14ac:dyDescent="0.2"/>
  <cols>
    <col min="1" max="1" width="18.7109375" style="12" bestFit="1" customWidth="1"/>
    <col min="2" max="2" width="11.140625" style="6" bestFit="1" customWidth="1"/>
    <col min="3" max="3" width="9.28515625" style="11" bestFit="1" customWidth="1"/>
    <col min="4" max="4" width="8.42578125" style="4" bestFit="1" customWidth="1"/>
    <col min="6" max="6" width="7.5703125" bestFit="1" customWidth="1"/>
    <col min="7" max="7" width="6.5703125" style="4" bestFit="1" customWidth="1"/>
    <col min="8" max="8" width="8.140625" style="4" bestFit="1" customWidth="1"/>
    <col min="9" max="9" width="7.5703125" style="4" bestFit="1" customWidth="1"/>
    <col min="10" max="10" width="7.7109375" style="4" bestFit="1" customWidth="1"/>
    <col min="11" max="11" width="8.7109375" style="4" bestFit="1" customWidth="1"/>
    <col min="12" max="12" width="9.7109375" style="4" bestFit="1" customWidth="1"/>
    <col min="13" max="13" width="8.7109375" style="4" bestFit="1" customWidth="1"/>
    <col min="14" max="14" width="8" style="4" bestFit="1" customWidth="1"/>
    <col min="15" max="15" width="8.85546875" style="4" bestFit="1" customWidth="1"/>
    <col min="16" max="16" width="10" style="4" bestFit="1" customWidth="1"/>
    <col min="17" max="17" width="9.7109375" style="4" bestFit="1" customWidth="1"/>
    <col min="18" max="18" width="5.5703125" bestFit="1" customWidth="1"/>
    <col min="19" max="19" width="10.140625" bestFit="1" customWidth="1"/>
    <col min="20" max="20" width="10.28515625" bestFit="1" customWidth="1"/>
    <col min="21" max="21" width="11.5703125" bestFit="1" customWidth="1"/>
    <col min="22" max="22" width="11" bestFit="1" customWidth="1"/>
    <col min="23" max="23" width="8.85546875" bestFit="1" customWidth="1"/>
    <col min="24" max="24" width="5.5703125" bestFit="1" customWidth="1"/>
    <col min="25" max="25" width="10.140625" bestFit="1" customWidth="1"/>
    <col min="26" max="26" width="8.85546875" bestFit="1" customWidth="1"/>
    <col min="27" max="27" width="7.5703125" bestFit="1" customWidth="1"/>
    <col min="28" max="28" width="10.7109375" customWidth="1"/>
    <col min="30" max="30" width="6.85546875" bestFit="1" customWidth="1"/>
    <col min="31" max="31" width="10.140625" bestFit="1" customWidth="1"/>
    <col min="32" max="32" width="10.28515625" bestFit="1" customWidth="1"/>
    <col min="33" max="33" width="10.7109375" customWidth="1"/>
    <col min="34" max="34" width="7.140625" bestFit="1" customWidth="1"/>
    <col min="35" max="35" width="10.140625" bestFit="1" customWidth="1"/>
    <col min="36" max="36" width="10.7109375" customWidth="1"/>
    <col min="37" max="37" width="10.140625" bestFit="1" customWidth="1"/>
  </cols>
  <sheetData>
    <row r="1" spans="1:17" ht="20.25" x14ac:dyDescent="0.3">
      <c r="A1" s="161" t="s">
        <v>232</v>
      </c>
      <c r="B1" s="161"/>
      <c r="C1" s="161"/>
      <c r="D1"/>
      <c r="G1"/>
      <c r="H1"/>
      <c r="I1"/>
      <c r="J1"/>
      <c r="K1" s="162" t="s">
        <v>214</v>
      </c>
      <c r="L1" s="163"/>
      <c r="M1" s="163"/>
      <c r="N1" s="163"/>
      <c r="O1"/>
      <c r="P1"/>
      <c r="Q1"/>
    </row>
    <row r="2" spans="1:17" ht="15.75" x14ac:dyDescent="0.25">
      <c r="A2" s="164" t="s">
        <v>130</v>
      </c>
      <c r="B2" s="165"/>
      <c r="C2" s="166" t="s">
        <v>233</v>
      </c>
      <c r="D2" s="166"/>
      <c r="E2" s="166"/>
      <c r="F2" s="165"/>
      <c r="G2" s="164" t="s">
        <v>234</v>
      </c>
      <c r="H2" s="164"/>
      <c r="I2" s="164"/>
      <c r="J2" s="164"/>
      <c r="K2" s="111"/>
      <c r="L2" s="111"/>
      <c r="M2" s="116"/>
      <c r="N2" s="111"/>
      <c r="O2"/>
      <c r="P2"/>
      <c r="Q2"/>
    </row>
    <row r="3" spans="1:17" ht="30" customHeight="1" x14ac:dyDescent="0.2">
      <c r="A3" s="112" t="s">
        <v>119</v>
      </c>
      <c r="B3" s="119" t="s">
        <v>124</v>
      </c>
      <c r="C3" s="130" t="s">
        <v>125</v>
      </c>
      <c r="D3" s="130" t="s">
        <v>126</v>
      </c>
      <c r="E3" s="130" t="s">
        <v>235</v>
      </c>
      <c r="F3" s="118" t="s">
        <v>236</v>
      </c>
      <c r="G3" s="113" t="s">
        <v>127</v>
      </c>
      <c r="H3" s="113" t="s">
        <v>172</v>
      </c>
      <c r="I3" s="113" t="s">
        <v>173</v>
      </c>
      <c r="J3" s="113" t="s">
        <v>174</v>
      </c>
      <c r="K3" s="113" t="s">
        <v>175</v>
      </c>
      <c r="L3" s="114" t="s">
        <v>176</v>
      </c>
      <c r="M3" s="117" t="s">
        <v>129</v>
      </c>
      <c r="N3" s="115" t="s">
        <v>178</v>
      </c>
      <c r="O3"/>
      <c r="P3"/>
      <c r="Q3"/>
    </row>
    <row r="4" spans="1:17" x14ac:dyDescent="0.2">
      <c r="A4"/>
      <c r="B4"/>
      <c r="C4" s="131"/>
      <c r="D4" s="131"/>
      <c r="E4" s="131"/>
      <c r="G4"/>
      <c r="H4"/>
      <c r="I4"/>
      <c r="J4"/>
      <c r="K4"/>
      <c r="L4"/>
      <c r="M4"/>
      <c r="N4"/>
      <c r="O4"/>
      <c r="P4"/>
      <c r="Q4"/>
    </row>
    <row r="5" spans="1:17" ht="13.7" customHeight="1" x14ac:dyDescent="0.2">
      <c r="A5" s="120" t="s">
        <v>131</v>
      </c>
      <c r="B5" s="125" t="s">
        <v>132</v>
      </c>
      <c r="C5" s="132">
        <v>42750</v>
      </c>
      <c r="D5" s="132">
        <v>42763</v>
      </c>
      <c r="E5" s="132">
        <v>42769</v>
      </c>
      <c r="F5" s="124" t="s">
        <v>161</v>
      </c>
      <c r="G5" s="121">
        <v>80</v>
      </c>
      <c r="H5" s="121">
        <v>1080</v>
      </c>
      <c r="I5" s="121">
        <v>-12</v>
      </c>
      <c r="J5" s="121">
        <v>-66.959999999999994</v>
      </c>
      <c r="K5" s="121">
        <v>-15.66</v>
      </c>
      <c r="L5" s="122">
        <v>0</v>
      </c>
      <c r="M5" s="123">
        <v>-985.38</v>
      </c>
      <c r="N5" s="122">
        <f>SUM($H5:M5)</f>
        <v>0</v>
      </c>
      <c r="O5"/>
      <c r="P5"/>
      <c r="Q5"/>
    </row>
    <row r="6" spans="1:17" x14ac:dyDescent="0.2">
      <c r="A6"/>
      <c r="B6"/>
      <c r="C6" s="131"/>
      <c r="D6" s="131"/>
      <c r="E6" s="131"/>
      <c r="G6"/>
      <c r="H6"/>
      <c r="I6"/>
      <c r="J6"/>
      <c r="K6"/>
      <c r="L6"/>
      <c r="M6"/>
      <c r="N6"/>
      <c r="O6"/>
      <c r="P6"/>
      <c r="Q6"/>
    </row>
    <row r="7" spans="1:17" ht="13.7" customHeight="1" x14ac:dyDescent="0.2">
      <c r="A7" s="120" t="s">
        <v>152</v>
      </c>
      <c r="B7" s="125" t="s">
        <v>153</v>
      </c>
      <c r="C7" s="132">
        <v>42750</v>
      </c>
      <c r="D7" s="132">
        <v>42763</v>
      </c>
      <c r="E7" s="132">
        <v>42769</v>
      </c>
      <c r="F7" s="124" t="s">
        <v>167</v>
      </c>
      <c r="G7" s="122">
        <v>0</v>
      </c>
      <c r="H7" s="121">
        <v>1346.15</v>
      </c>
      <c r="I7" s="121">
        <v>-55</v>
      </c>
      <c r="J7" s="121">
        <v>-83.46</v>
      </c>
      <c r="K7" s="121">
        <v>-19.52</v>
      </c>
      <c r="L7" s="122">
        <v>0</v>
      </c>
      <c r="M7" s="123">
        <v>-1188.17</v>
      </c>
      <c r="N7" s="122">
        <f>SUM($H7:M7)</f>
        <v>0</v>
      </c>
      <c r="O7"/>
      <c r="P7"/>
      <c r="Q7"/>
    </row>
    <row r="8" spans="1:17" x14ac:dyDescent="0.2">
      <c r="A8"/>
      <c r="B8"/>
      <c r="C8" s="131"/>
      <c r="D8" s="131"/>
      <c r="E8" s="131"/>
      <c r="G8"/>
      <c r="H8"/>
      <c r="I8"/>
      <c r="J8"/>
      <c r="K8"/>
      <c r="L8"/>
      <c r="M8"/>
      <c r="N8"/>
      <c r="O8"/>
      <c r="P8"/>
      <c r="Q8"/>
    </row>
    <row r="9" spans="1:17" ht="13.7" customHeight="1" x14ac:dyDescent="0.2">
      <c r="A9" s="120" t="s">
        <v>146</v>
      </c>
      <c r="B9" s="125" t="s">
        <v>147</v>
      </c>
      <c r="C9" s="132">
        <v>42750</v>
      </c>
      <c r="D9" s="132">
        <v>42763</v>
      </c>
      <c r="E9" s="132">
        <v>42769</v>
      </c>
      <c r="F9" s="124" t="s">
        <v>163</v>
      </c>
      <c r="G9" s="121">
        <v>40</v>
      </c>
      <c r="H9" s="121">
        <v>480</v>
      </c>
      <c r="I9" s="121">
        <v>-41</v>
      </c>
      <c r="J9" s="121">
        <v>-29.76</v>
      </c>
      <c r="K9" s="121">
        <v>-6.96</v>
      </c>
      <c r="L9" s="122">
        <v>0</v>
      </c>
      <c r="M9" s="123">
        <v>-402.28</v>
      </c>
      <c r="N9" s="122">
        <f>SUM($H9:M9)</f>
        <v>0</v>
      </c>
      <c r="O9"/>
      <c r="P9"/>
      <c r="Q9"/>
    </row>
    <row r="10" spans="1:17" x14ac:dyDescent="0.2">
      <c r="A10"/>
      <c r="B10"/>
      <c r="C10" s="131"/>
      <c r="D10" s="131"/>
      <c r="E10" s="131"/>
      <c r="G10"/>
      <c r="H10"/>
      <c r="I10"/>
      <c r="J10"/>
      <c r="K10"/>
      <c r="L10"/>
      <c r="M10"/>
      <c r="N10"/>
      <c r="O10"/>
      <c r="P10"/>
      <c r="Q10"/>
    </row>
    <row r="11" spans="1:17" ht="13.7" customHeight="1" x14ac:dyDescent="0.2">
      <c r="A11" s="120" t="s">
        <v>148</v>
      </c>
      <c r="B11" s="125" t="s">
        <v>149</v>
      </c>
      <c r="C11" s="132">
        <v>42750</v>
      </c>
      <c r="D11" s="132">
        <v>42763</v>
      </c>
      <c r="E11" s="132">
        <v>42769</v>
      </c>
      <c r="F11" s="124" t="s">
        <v>164</v>
      </c>
      <c r="G11" s="121">
        <v>80</v>
      </c>
      <c r="H11" s="121">
        <v>880</v>
      </c>
      <c r="I11" s="121">
        <v>-39</v>
      </c>
      <c r="J11" s="121">
        <v>-54.56</v>
      </c>
      <c r="K11" s="121">
        <v>-12.76</v>
      </c>
      <c r="L11" s="122">
        <v>0</v>
      </c>
      <c r="M11" s="123">
        <v>-773.68</v>
      </c>
      <c r="N11" s="122">
        <f>SUM($H11:M11)</f>
        <v>0</v>
      </c>
      <c r="O11"/>
      <c r="P11"/>
      <c r="Q11"/>
    </row>
    <row r="12" spans="1:17" x14ac:dyDescent="0.2">
      <c r="A12"/>
      <c r="B12"/>
      <c r="C12" s="131"/>
      <c r="D12" s="131"/>
      <c r="E12" s="131"/>
      <c r="G12"/>
      <c r="H12"/>
      <c r="I12"/>
      <c r="J12"/>
      <c r="K12"/>
      <c r="L12"/>
      <c r="M12"/>
      <c r="N12"/>
      <c r="O12"/>
      <c r="P12"/>
      <c r="Q12"/>
    </row>
    <row r="13" spans="1:17" ht="13.7" customHeight="1" x14ac:dyDescent="0.2">
      <c r="A13" s="120" t="s">
        <v>155</v>
      </c>
      <c r="B13" s="125" t="s">
        <v>156</v>
      </c>
      <c r="C13" s="132">
        <v>42750</v>
      </c>
      <c r="D13" s="132">
        <v>42763</v>
      </c>
      <c r="E13" s="132">
        <v>42769</v>
      </c>
      <c r="F13" s="124" t="s">
        <v>165</v>
      </c>
      <c r="G13" s="121">
        <v>80</v>
      </c>
      <c r="H13" s="121">
        <v>1620</v>
      </c>
      <c r="I13" s="121">
        <v>-157</v>
      </c>
      <c r="J13" s="121">
        <v>-100.44</v>
      </c>
      <c r="K13" s="121">
        <v>-23.49</v>
      </c>
      <c r="L13" s="122">
        <v>0</v>
      </c>
      <c r="M13" s="123">
        <v>-1339.07</v>
      </c>
      <c r="N13" s="122">
        <f>SUM($H13:M13)</f>
        <v>0</v>
      </c>
      <c r="O13"/>
      <c r="P13"/>
      <c r="Q13"/>
    </row>
    <row r="14" spans="1:17" x14ac:dyDescent="0.2">
      <c r="A14"/>
      <c r="B14"/>
      <c r="C14" s="131"/>
      <c r="D14" s="131"/>
      <c r="E14" s="131"/>
      <c r="G14"/>
      <c r="H14"/>
      <c r="I14"/>
      <c r="J14"/>
      <c r="K14"/>
      <c r="L14"/>
      <c r="M14"/>
      <c r="N14"/>
      <c r="O14"/>
      <c r="P14"/>
      <c r="Q14"/>
    </row>
    <row r="15" spans="1:17" ht="13.7" customHeight="1" x14ac:dyDescent="0.2">
      <c r="A15" s="120" t="s">
        <v>157</v>
      </c>
      <c r="B15" s="125" t="s">
        <v>158</v>
      </c>
      <c r="C15" s="132">
        <v>42750</v>
      </c>
      <c r="D15" s="132">
        <v>42763</v>
      </c>
      <c r="E15" s="132">
        <v>42769</v>
      </c>
      <c r="F15" s="124" t="s">
        <v>168</v>
      </c>
      <c r="G15" s="122">
        <v>0</v>
      </c>
      <c r="H15" s="121">
        <v>1730.77</v>
      </c>
      <c r="I15" s="121">
        <v>-80</v>
      </c>
      <c r="J15" s="121">
        <v>-107.3</v>
      </c>
      <c r="K15" s="121">
        <v>-25.1</v>
      </c>
      <c r="L15" s="122">
        <v>0</v>
      </c>
      <c r="M15" s="123">
        <v>-1518.37</v>
      </c>
      <c r="N15" s="122">
        <f>SUM($H15:M15)</f>
        <v>0</v>
      </c>
      <c r="O15"/>
      <c r="P15"/>
      <c r="Q15"/>
    </row>
    <row r="16" spans="1:17" x14ac:dyDescent="0.2">
      <c r="A16"/>
      <c r="B16"/>
      <c r="C16" s="131"/>
      <c r="D16" s="131"/>
      <c r="E16" s="131"/>
      <c r="G16"/>
      <c r="H16"/>
      <c r="I16"/>
      <c r="J16"/>
      <c r="K16"/>
      <c r="L16"/>
      <c r="M16"/>
      <c r="N16"/>
      <c r="O16"/>
      <c r="P16"/>
      <c r="Q16"/>
    </row>
    <row r="17" spans="1:17" ht="13.7" customHeight="1" x14ac:dyDescent="0.2">
      <c r="A17" s="120" t="s">
        <v>150</v>
      </c>
      <c r="B17" s="125" t="s">
        <v>151</v>
      </c>
      <c r="C17" s="132">
        <v>42750</v>
      </c>
      <c r="D17" s="132">
        <v>42763</v>
      </c>
      <c r="E17" s="132">
        <v>42769</v>
      </c>
      <c r="F17" s="124" t="s">
        <v>166</v>
      </c>
      <c r="G17" s="121">
        <v>42</v>
      </c>
      <c r="H17" s="121">
        <v>462</v>
      </c>
      <c r="I17" s="121">
        <v>-22</v>
      </c>
      <c r="J17" s="121">
        <v>-28.65</v>
      </c>
      <c r="K17" s="121">
        <v>-6.7</v>
      </c>
      <c r="L17" s="122">
        <v>0</v>
      </c>
      <c r="M17" s="123">
        <v>-404.65</v>
      </c>
      <c r="N17" s="122">
        <f>SUM($H17:M17)</f>
        <v>0</v>
      </c>
      <c r="O17"/>
      <c r="P17"/>
      <c r="Q17"/>
    </row>
    <row r="18" spans="1:17" x14ac:dyDescent="0.2">
      <c r="A18"/>
      <c r="B18"/>
      <c r="C18" s="131"/>
      <c r="D18" s="131"/>
      <c r="E18" s="131"/>
      <c r="G18"/>
      <c r="H18"/>
      <c r="I18"/>
      <c r="J18"/>
      <c r="K18"/>
      <c r="L18"/>
      <c r="M18"/>
      <c r="N18"/>
      <c r="O18"/>
      <c r="P18"/>
      <c r="Q18"/>
    </row>
    <row r="19" spans="1:17" x14ac:dyDescent="0.2">
      <c r="A19" s="128" t="s">
        <v>182</v>
      </c>
      <c r="B19" s="126"/>
      <c r="C19" s="133"/>
      <c r="D19" s="133"/>
      <c r="E19" s="133"/>
      <c r="F19" s="79"/>
      <c r="G19" s="127">
        <f>SUBTOTAL(9,G$4:G18)</f>
        <v>322</v>
      </c>
      <c r="H19" s="127">
        <f>SUBTOTAL(9,H$4:H18)</f>
        <v>7598.92</v>
      </c>
      <c r="I19" s="127">
        <f>SUBTOTAL(9,I$4:I18)</f>
        <v>-406</v>
      </c>
      <c r="J19" s="127">
        <f>SUBTOTAL(9,J$4:J18)</f>
        <v>-471.12999999999994</v>
      </c>
      <c r="K19" s="127">
        <f>SUBTOTAL(9,K$4:K18)</f>
        <v>-110.19000000000001</v>
      </c>
      <c r="L19" s="79">
        <f>SUBTOTAL(9,L$4:L18)</f>
        <v>0</v>
      </c>
      <c r="M19" s="127">
        <f>SUBTOTAL(9,M$4:M18)</f>
        <v>-6611.5999999999995</v>
      </c>
      <c r="N19" s="129">
        <f>SUBTOTAL(9,N$4:N18)</f>
        <v>0</v>
      </c>
      <c r="O19" s="198">
        <f>471.13+471.13+110.19+110.19+406</f>
        <v>1568.64</v>
      </c>
      <c r="P19"/>
      <c r="Q19"/>
    </row>
    <row r="20" spans="1:17" x14ac:dyDescent="0.2">
      <c r="A20"/>
      <c r="B20"/>
      <c r="C20"/>
      <c r="D20"/>
      <c r="G20"/>
      <c r="H20"/>
      <c r="I20"/>
      <c r="J20"/>
      <c r="K20"/>
      <c r="L20"/>
      <c r="M20"/>
      <c r="N20"/>
      <c r="O20"/>
      <c r="P20"/>
      <c r="Q20"/>
    </row>
    <row r="21" spans="1:17" x14ac:dyDescent="0.2">
      <c r="A21"/>
      <c r="B21"/>
      <c r="C21"/>
      <c r="D21"/>
      <c r="G21"/>
      <c r="H21"/>
      <c r="I21"/>
      <c r="J21"/>
      <c r="K21"/>
      <c r="L21"/>
      <c r="M21"/>
      <c r="N21"/>
      <c r="O21"/>
      <c r="P21"/>
      <c r="Q21"/>
    </row>
    <row r="22" spans="1:17" x14ac:dyDescent="0.2">
      <c r="A22"/>
      <c r="B22"/>
      <c r="C22"/>
      <c r="D22"/>
      <c r="G22"/>
      <c r="H22"/>
      <c r="I22"/>
      <c r="J22"/>
      <c r="K22"/>
      <c r="L22"/>
      <c r="M22"/>
      <c r="N22"/>
      <c r="O22"/>
      <c r="P22"/>
      <c r="Q22"/>
    </row>
    <row r="23" spans="1:17" x14ac:dyDescent="0.2">
      <c r="A23"/>
      <c r="B23"/>
      <c r="C23"/>
      <c r="D23"/>
      <c r="G23"/>
      <c r="H23"/>
      <c r="I23"/>
      <c r="J23"/>
      <c r="K23"/>
      <c r="L23"/>
      <c r="M23"/>
      <c r="N23"/>
      <c r="O23"/>
      <c r="P23"/>
      <c r="Q23"/>
    </row>
    <row r="24" spans="1:17" x14ac:dyDescent="0.2">
      <c r="A24"/>
      <c r="B24"/>
      <c r="C24"/>
      <c r="D24"/>
      <c r="G24"/>
      <c r="H24"/>
      <c r="I24"/>
      <c r="J24"/>
      <c r="K24"/>
      <c r="L24"/>
      <c r="M24"/>
      <c r="N24"/>
      <c r="O24"/>
      <c r="P24"/>
      <c r="Q24"/>
    </row>
    <row r="25" spans="1:17" x14ac:dyDescent="0.2">
      <c r="A25"/>
      <c r="B25"/>
      <c r="C25"/>
      <c r="D25"/>
      <c r="G25"/>
      <c r="H25"/>
      <c r="I25"/>
      <c r="J25"/>
      <c r="K25"/>
      <c r="L25"/>
      <c r="M25"/>
      <c r="N25"/>
      <c r="O25"/>
      <c r="P25"/>
      <c r="Q25"/>
    </row>
    <row r="26" spans="1:17" x14ac:dyDescent="0.2">
      <c r="A26"/>
      <c r="B26"/>
      <c r="C26"/>
      <c r="D26"/>
      <c r="G26"/>
      <c r="H26"/>
      <c r="I26"/>
      <c r="J26"/>
      <c r="K26"/>
      <c r="L26"/>
      <c r="M26"/>
      <c r="N26"/>
      <c r="O26"/>
      <c r="P26"/>
      <c r="Q26"/>
    </row>
    <row r="27" spans="1:17" x14ac:dyDescent="0.2">
      <c r="A27"/>
      <c r="B27"/>
      <c r="C27"/>
      <c r="D27"/>
      <c r="G27"/>
      <c r="H27"/>
      <c r="I27"/>
      <c r="J27"/>
      <c r="K27"/>
      <c r="L27"/>
      <c r="M27"/>
      <c r="N27"/>
      <c r="O27"/>
      <c r="P27"/>
      <c r="Q27"/>
    </row>
    <row r="28" spans="1:17" x14ac:dyDescent="0.2">
      <c r="A28"/>
      <c r="B28"/>
      <c r="C28"/>
      <c r="D28"/>
      <c r="G28"/>
      <c r="H28"/>
      <c r="I28"/>
      <c r="J28"/>
      <c r="K28"/>
      <c r="L28"/>
      <c r="M28"/>
      <c r="N28"/>
      <c r="O28"/>
      <c r="P28"/>
      <c r="Q28"/>
    </row>
    <row r="29" spans="1:17" x14ac:dyDescent="0.2">
      <c r="A29"/>
      <c r="B29"/>
      <c r="C29"/>
      <c r="D29"/>
      <c r="G29"/>
      <c r="H29"/>
      <c r="I29"/>
      <c r="J29"/>
      <c r="K29"/>
      <c r="L29"/>
      <c r="M29"/>
      <c r="N29"/>
      <c r="O29"/>
      <c r="P29"/>
      <c r="Q29"/>
    </row>
    <row r="30" spans="1:17" x14ac:dyDescent="0.2">
      <c r="A30"/>
      <c r="B30"/>
      <c r="C30"/>
      <c r="D30"/>
      <c r="G30"/>
      <c r="H30"/>
      <c r="I30"/>
      <c r="J30"/>
      <c r="K30"/>
      <c r="L30"/>
      <c r="M30"/>
      <c r="N30"/>
      <c r="O30"/>
      <c r="P30"/>
      <c r="Q30"/>
    </row>
    <row r="31" spans="1:17" x14ac:dyDescent="0.2">
      <c r="A31"/>
      <c r="B31"/>
      <c r="C31"/>
      <c r="D31"/>
      <c r="G31"/>
      <c r="H31"/>
      <c r="I31"/>
      <c r="J31"/>
      <c r="K31"/>
      <c r="L31"/>
      <c r="M31"/>
      <c r="N31"/>
      <c r="O31"/>
      <c r="P31"/>
      <c r="Q31"/>
    </row>
    <row r="32" spans="1:17" x14ac:dyDescent="0.2">
      <c r="A32"/>
      <c r="B32"/>
      <c r="C32"/>
      <c r="D32"/>
      <c r="G32"/>
      <c r="H32"/>
      <c r="I32"/>
      <c r="J32"/>
      <c r="K32"/>
      <c r="L32"/>
      <c r="M32"/>
      <c r="N32"/>
      <c r="O32"/>
      <c r="P32"/>
      <c r="Q32"/>
    </row>
    <row r="33" spans="1:17" x14ac:dyDescent="0.2">
      <c r="A33"/>
      <c r="B33"/>
      <c r="C33"/>
      <c r="D33"/>
      <c r="G33"/>
      <c r="H33"/>
      <c r="I33"/>
      <c r="J33"/>
      <c r="K33"/>
      <c r="L33"/>
      <c r="M33"/>
      <c r="N33"/>
      <c r="O33"/>
      <c r="P33"/>
      <c r="Q33"/>
    </row>
    <row r="34" spans="1:17" x14ac:dyDescent="0.2">
      <c r="A34"/>
      <c r="B34"/>
      <c r="C34"/>
      <c r="D34"/>
      <c r="G34"/>
      <c r="H34"/>
      <c r="I34"/>
      <c r="J34"/>
      <c r="K34"/>
      <c r="L34"/>
      <c r="M34"/>
      <c r="N34"/>
      <c r="O34"/>
      <c r="P34"/>
      <c r="Q34"/>
    </row>
    <row r="35" spans="1:17" x14ac:dyDescent="0.2">
      <c r="A35"/>
      <c r="B35"/>
      <c r="C35"/>
      <c r="D35"/>
      <c r="G35"/>
      <c r="H35"/>
      <c r="I35"/>
      <c r="J35"/>
      <c r="K35"/>
      <c r="L35"/>
      <c r="M35"/>
      <c r="N35"/>
      <c r="O35"/>
      <c r="P35"/>
      <c r="Q35"/>
    </row>
    <row r="36" spans="1:17" x14ac:dyDescent="0.2">
      <c r="A36"/>
      <c r="B36"/>
      <c r="C36"/>
      <c r="D36"/>
      <c r="G36"/>
      <c r="H36"/>
      <c r="I36"/>
      <c r="J36"/>
      <c r="K36"/>
      <c r="L36"/>
      <c r="M36"/>
      <c r="N36"/>
      <c r="O36"/>
      <c r="P36"/>
      <c r="Q36"/>
    </row>
    <row r="37" spans="1:17" x14ac:dyDescent="0.2">
      <c r="A37"/>
      <c r="B37"/>
      <c r="C37"/>
      <c r="D37"/>
      <c r="G37"/>
      <c r="H37"/>
      <c r="I37"/>
      <c r="J37"/>
      <c r="K37"/>
      <c r="L37"/>
      <c r="M37"/>
      <c r="N37"/>
      <c r="O37"/>
      <c r="P37"/>
      <c r="Q37"/>
    </row>
    <row r="38" spans="1:17" x14ac:dyDescent="0.2">
      <c r="A38"/>
      <c r="B38"/>
      <c r="C38"/>
      <c r="D38"/>
      <c r="G38"/>
      <c r="H38"/>
      <c r="I38"/>
      <c r="J38"/>
      <c r="K38"/>
      <c r="L38"/>
      <c r="M38"/>
      <c r="N38"/>
      <c r="O38"/>
      <c r="P38"/>
      <c r="Q38"/>
    </row>
    <row r="39" spans="1:17" x14ac:dyDescent="0.2">
      <c r="A39"/>
      <c r="B39"/>
      <c r="C39"/>
      <c r="D39"/>
      <c r="G39"/>
      <c r="H39"/>
      <c r="I39"/>
      <c r="J39"/>
      <c r="K39"/>
      <c r="L39"/>
      <c r="M39"/>
      <c r="N39"/>
      <c r="O39"/>
      <c r="P39"/>
      <c r="Q39"/>
    </row>
    <row r="40" spans="1:17" x14ac:dyDescent="0.2">
      <c r="A40"/>
      <c r="B40"/>
      <c r="C40"/>
      <c r="D40"/>
      <c r="G40"/>
      <c r="H40"/>
      <c r="I40"/>
      <c r="J40"/>
      <c r="K40"/>
      <c r="L40"/>
      <c r="M40"/>
      <c r="N40"/>
      <c r="O40"/>
      <c r="P40"/>
      <c r="Q40"/>
    </row>
    <row r="41" spans="1:17" x14ac:dyDescent="0.2">
      <c r="A41"/>
      <c r="B41"/>
      <c r="C41"/>
      <c r="D41"/>
      <c r="G41"/>
      <c r="H41"/>
      <c r="I41"/>
      <c r="J41"/>
      <c r="K41"/>
      <c r="L41"/>
      <c r="M41"/>
      <c r="N41"/>
      <c r="O41"/>
      <c r="P41"/>
      <c r="Q41"/>
    </row>
    <row r="42" spans="1:17" x14ac:dyDescent="0.2">
      <c r="A42"/>
      <c r="B42"/>
      <c r="C42"/>
      <c r="D42"/>
      <c r="G42"/>
      <c r="H42"/>
      <c r="I42"/>
      <c r="J42"/>
      <c r="K42"/>
      <c r="L42"/>
      <c r="M42"/>
      <c r="N42"/>
      <c r="O42"/>
      <c r="P42"/>
      <c r="Q42"/>
    </row>
    <row r="43" spans="1:17" x14ac:dyDescent="0.2">
      <c r="A43"/>
      <c r="B43"/>
      <c r="C43"/>
      <c r="D43"/>
      <c r="G43"/>
      <c r="H43"/>
      <c r="I43"/>
      <c r="J43"/>
      <c r="K43"/>
      <c r="L43"/>
      <c r="M43"/>
      <c r="N43"/>
      <c r="O43"/>
      <c r="P43"/>
      <c r="Q43"/>
    </row>
    <row r="44" spans="1:17" x14ac:dyDescent="0.2">
      <c r="A44"/>
      <c r="B44"/>
      <c r="C44"/>
      <c r="D44"/>
      <c r="G44"/>
      <c r="H44"/>
      <c r="I44"/>
      <c r="J44"/>
      <c r="K44"/>
      <c r="L44"/>
      <c r="M44"/>
      <c r="N44"/>
      <c r="O44"/>
      <c r="P44"/>
      <c r="Q44"/>
    </row>
    <row r="45" spans="1:17" x14ac:dyDescent="0.2">
      <c r="A45"/>
      <c r="B45"/>
      <c r="C45"/>
      <c r="D45"/>
      <c r="G45"/>
      <c r="H45"/>
      <c r="I45"/>
      <c r="J45"/>
      <c r="K45"/>
      <c r="L45"/>
      <c r="M45"/>
      <c r="N45"/>
      <c r="O45"/>
      <c r="P45"/>
      <c r="Q45"/>
    </row>
    <row r="46" spans="1:17" x14ac:dyDescent="0.2">
      <c r="A46"/>
      <c r="B46"/>
      <c r="C46"/>
      <c r="D46"/>
      <c r="G46"/>
      <c r="H46"/>
      <c r="I46"/>
      <c r="J46"/>
      <c r="K46"/>
      <c r="L46"/>
      <c r="M46"/>
      <c r="N46"/>
      <c r="O46"/>
      <c r="P46"/>
      <c r="Q46"/>
    </row>
    <row r="47" spans="1:17" x14ac:dyDescent="0.2">
      <c r="A47"/>
      <c r="B47"/>
      <c r="C47"/>
      <c r="D47"/>
      <c r="G47"/>
      <c r="H47"/>
      <c r="I47"/>
      <c r="J47"/>
      <c r="K47"/>
      <c r="L47"/>
      <c r="M47"/>
      <c r="N47"/>
      <c r="O47"/>
      <c r="P47"/>
      <c r="Q47"/>
    </row>
    <row r="48" spans="1:17" x14ac:dyDescent="0.2">
      <c r="A48"/>
      <c r="B48"/>
      <c r="C48"/>
      <c r="D48"/>
      <c r="G48"/>
      <c r="H48"/>
      <c r="I48"/>
      <c r="J48"/>
      <c r="K48"/>
      <c r="L48"/>
      <c r="M48"/>
      <c r="N48"/>
      <c r="O48"/>
      <c r="P48"/>
      <c r="Q48"/>
    </row>
    <row r="49" spans="1:17" x14ac:dyDescent="0.2">
      <c r="A49"/>
      <c r="B49"/>
      <c r="C49"/>
      <c r="D49"/>
      <c r="G49"/>
      <c r="H49"/>
      <c r="I49"/>
      <c r="J49"/>
      <c r="K49"/>
      <c r="L49"/>
      <c r="M49"/>
      <c r="N49"/>
      <c r="O49"/>
      <c r="P49"/>
      <c r="Q49"/>
    </row>
    <row r="50" spans="1:17" x14ac:dyDescent="0.2">
      <c r="A50"/>
      <c r="B50"/>
      <c r="C50"/>
      <c r="D50"/>
      <c r="G50"/>
      <c r="H50"/>
      <c r="I50"/>
      <c r="J50"/>
      <c r="K50"/>
      <c r="L50"/>
      <c r="M50"/>
      <c r="N50"/>
      <c r="O50"/>
      <c r="P50"/>
      <c r="Q50"/>
    </row>
    <row r="51" spans="1:17" x14ac:dyDescent="0.2">
      <c r="A51"/>
      <c r="B51"/>
      <c r="C51"/>
      <c r="D51"/>
      <c r="G51"/>
      <c r="H51"/>
      <c r="I51"/>
      <c r="J51"/>
      <c r="K51"/>
      <c r="L51"/>
      <c r="M51"/>
      <c r="N51"/>
      <c r="O51"/>
      <c r="P51"/>
      <c r="Q51"/>
    </row>
    <row r="52" spans="1:17" x14ac:dyDescent="0.2">
      <c r="A52"/>
      <c r="B52"/>
      <c r="C52"/>
      <c r="D52"/>
      <c r="G52"/>
      <c r="H52"/>
      <c r="I52"/>
      <c r="J52"/>
      <c r="K52"/>
      <c r="L52"/>
      <c r="M52"/>
      <c r="N52"/>
      <c r="O52"/>
      <c r="P52"/>
      <c r="Q52"/>
    </row>
    <row r="53" spans="1:17" x14ac:dyDescent="0.2">
      <c r="A53"/>
      <c r="B53"/>
      <c r="C53"/>
      <c r="D53"/>
      <c r="G53"/>
      <c r="H53"/>
      <c r="I53"/>
      <c r="J53"/>
      <c r="K53"/>
      <c r="L53"/>
      <c r="M53"/>
      <c r="N53"/>
      <c r="O53"/>
      <c r="P53"/>
      <c r="Q53"/>
    </row>
    <row r="54" spans="1:17" x14ac:dyDescent="0.2">
      <c r="A54"/>
      <c r="B54"/>
      <c r="C54"/>
      <c r="D54"/>
      <c r="G54"/>
      <c r="H54"/>
      <c r="I54"/>
      <c r="J54"/>
      <c r="K54"/>
      <c r="L54"/>
      <c r="M54"/>
      <c r="N54"/>
      <c r="O54"/>
      <c r="P54"/>
      <c r="Q54"/>
    </row>
    <row r="55" spans="1:17" x14ac:dyDescent="0.2">
      <c r="A55"/>
      <c r="B55"/>
      <c r="C55"/>
      <c r="D55"/>
      <c r="G55"/>
      <c r="H55"/>
      <c r="I55"/>
      <c r="J55"/>
      <c r="K55"/>
      <c r="L55"/>
      <c r="M55"/>
      <c r="N55"/>
      <c r="O55"/>
      <c r="P55"/>
      <c r="Q55"/>
    </row>
    <row r="56" spans="1:17" x14ac:dyDescent="0.2">
      <c r="A56"/>
      <c r="B56"/>
      <c r="C56"/>
      <c r="D56"/>
      <c r="G56"/>
      <c r="H56"/>
      <c r="I56"/>
      <c r="J56"/>
      <c r="K56"/>
      <c r="L56"/>
      <c r="M56"/>
      <c r="N56"/>
      <c r="O56"/>
      <c r="P56"/>
      <c r="Q56"/>
    </row>
    <row r="57" spans="1:17" x14ac:dyDescent="0.2">
      <c r="A57"/>
      <c r="B57"/>
      <c r="C57"/>
      <c r="D57"/>
      <c r="G57"/>
      <c r="H57"/>
      <c r="I57"/>
      <c r="J57"/>
      <c r="K57"/>
      <c r="L57"/>
      <c r="M57"/>
      <c r="N57"/>
      <c r="O57"/>
      <c r="P57"/>
      <c r="Q57"/>
    </row>
    <row r="58" spans="1:17" x14ac:dyDescent="0.2">
      <c r="A58"/>
      <c r="B58"/>
      <c r="C58"/>
      <c r="D58"/>
      <c r="G58"/>
      <c r="H58"/>
      <c r="I58"/>
      <c r="J58"/>
      <c r="K58"/>
      <c r="L58"/>
      <c r="M58"/>
      <c r="N58"/>
      <c r="O58"/>
      <c r="P58"/>
      <c r="Q58"/>
    </row>
    <row r="59" spans="1:17" x14ac:dyDescent="0.2">
      <c r="A59"/>
      <c r="B59"/>
      <c r="C59"/>
      <c r="D59"/>
      <c r="G59"/>
      <c r="H59"/>
      <c r="I59"/>
      <c r="J59"/>
      <c r="K59"/>
      <c r="L59"/>
      <c r="M59"/>
      <c r="N59"/>
      <c r="O59"/>
      <c r="P59"/>
      <c r="Q59"/>
    </row>
    <row r="60" spans="1:17" x14ac:dyDescent="0.2">
      <c r="A60"/>
      <c r="B60"/>
      <c r="C60"/>
      <c r="D60"/>
      <c r="G60"/>
      <c r="H60"/>
      <c r="I60"/>
      <c r="J60"/>
      <c r="K60"/>
      <c r="L60"/>
      <c r="M60"/>
      <c r="N60"/>
      <c r="O60"/>
      <c r="P60"/>
      <c r="Q60"/>
    </row>
    <row r="61" spans="1:17" x14ac:dyDescent="0.2">
      <c r="A61"/>
      <c r="B61"/>
      <c r="C61"/>
      <c r="D61"/>
      <c r="G61"/>
      <c r="H61"/>
      <c r="I61"/>
      <c r="J61"/>
      <c r="K61"/>
      <c r="L61"/>
      <c r="M61"/>
      <c r="N61"/>
      <c r="O61"/>
      <c r="P61"/>
      <c r="Q61"/>
    </row>
    <row r="62" spans="1:17" x14ac:dyDescent="0.2">
      <c r="A62"/>
      <c r="B62"/>
      <c r="C62"/>
      <c r="D62"/>
      <c r="G62"/>
      <c r="H62"/>
      <c r="I62"/>
      <c r="J62"/>
      <c r="K62"/>
      <c r="L62"/>
      <c r="M62"/>
      <c r="N62"/>
      <c r="O62"/>
      <c r="P62"/>
      <c r="Q62"/>
    </row>
    <row r="63" spans="1:17" x14ac:dyDescent="0.2">
      <c r="A63"/>
      <c r="B63"/>
      <c r="C63"/>
      <c r="D63"/>
      <c r="G63"/>
      <c r="H63"/>
      <c r="I63"/>
      <c r="J63"/>
      <c r="K63"/>
      <c r="L63"/>
      <c r="M63"/>
      <c r="N63"/>
      <c r="O63"/>
      <c r="P63"/>
      <c r="Q63"/>
    </row>
    <row r="64" spans="1:17" x14ac:dyDescent="0.2">
      <c r="A64"/>
      <c r="B64"/>
      <c r="C64"/>
      <c r="D64"/>
      <c r="G64"/>
      <c r="H64"/>
      <c r="I64"/>
      <c r="J64"/>
      <c r="K64"/>
      <c r="L64"/>
      <c r="M64"/>
      <c r="N64"/>
      <c r="O64"/>
      <c r="P64"/>
      <c r="Q64"/>
    </row>
    <row r="65" spans="1:17" x14ac:dyDescent="0.2">
      <c r="A65"/>
      <c r="B65"/>
      <c r="C65"/>
      <c r="D65"/>
      <c r="G65"/>
      <c r="H65"/>
      <c r="I65"/>
      <c r="J65"/>
      <c r="K65"/>
      <c r="L65"/>
      <c r="M65"/>
      <c r="N65"/>
      <c r="O65"/>
      <c r="P65"/>
      <c r="Q65"/>
    </row>
    <row r="66" spans="1:17" x14ac:dyDescent="0.2">
      <c r="A66"/>
      <c r="B66"/>
      <c r="C66"/>
      <c r="D66"/>
      <c r="G66"/>
      <c r="H66"/>
      <c r="I66"/>
      <c r="J66"/>
      <c r="K66"/>
      <c r="L66"/>
      <c r="M66"/>
      <c r="N66"/>
      <c r="O66"/>
      <c r="P66"/>
      <c r="Q66"/>
    </row>
    <row r="67" spans="1:17" x14ac:dyDescent="0.2">
      <c r="A67"/>
      <c r="B67"/>
      <c r="C67"/>
      <c r="D67"/>
      <c r="G67"/>
      <c r="H67"/>
      <c r="I67"/>
      <c r="J67"/>
      <c r="K67"/>
      <c r="L67"/>
      <c r="M67"/>
      <c r="N67"/>
      <c r="O67"/>
      <c r="P67"/>
      <c r="Q67"/>
    </row>
    <row r="68" spans="1:17" x14ac:dyDescent="0.2">
      <c r="A68"/>
      <c r="B68"/>
      <c r="C68"/>
      <c r="D68"/>
      <c r="G68"/>
      <c r="H68"/>
      <c r="I68"/>
      <c r="J68"/>
      <c r="K68"/>
      <c r="L68"/>
      <c r="M68"/>
      <c r="N68"/>
      <c r="O68"/>
      <c r="P68"/>
      <c r="Q68"/>
    </row>
    <row r="69" spans="1:17" x14ac:dyDescent="0.2">
      <c r="A69"/>
      <c r="B69"/>
      <c r="C69"/>
      <c r="D69"/>
      <c r="G69"/>
      <c r="H69"/>
      <c r="I69"/>
      <c r="J69"/>
      <c r="K69"/>
      <c r="L69"/>
      <c r="M69"/>
      <c r="N69"/>
      <c r="O69"/>
      <c r="P69"/>
      <c r="Q69"/>
    </row>
    <row r="70" spans="1:17" x14ac:dyDescent="0.2">
      <c r="A70"/>
      <c r="B70"/>
      <c r="C70"/>
      <c r="D70"/>
      <c r="G70"/>
      <c r="H70"/>
      <c r="I70"/>
      <c r="J70"/>
      <c r="K70"/>
      <c r="L70"/>
      <c r="M70"/>
      <c r="N70"/>
      <c r="O70"/>
      <c r="P70"/>
      <c r="Q70"/>
    </row>
    <row r="71" spans="1:17" x14ac:dyDescent="0.2">
      <c r="A71"/>
      <c r="B71"/>
      <c r="C71"/>
      <c r="D71"/>
      <c r="G71"/>
      <c r="H71"/>
      <c r="I71"/>
      <c r="J71"/>
      <c r="K71"/>
      <c r="L71"/>
      <c r="M71"/>
      <c r="N71"/>
      <c r="O71"/>
      <c r="P71"/>
      <c r="Q71"/>
    </row>
    <row r="72" spans="1:17" x14ac:dyDescent="0.2">
      <c r="A72"/>
      <c r="B72"/>
      <c r="C72"/>
      <c r="D72"/>
      <c r="G72"/>
      <c r="H72"/>
      <c r="I72"/>
      <c r="J72"/>
      <c r="K72"/>
      <c r="L72"/>
      <c r="M72"/>
      <c r="N72"/>
      <c r="O72"/>
      <c r="P72"/>
      <c r="Q72"/>
    </row>
    <row r="73" spans="1:17" x14ac:dyDescent="0.2">
      <c r="A73"/>
      <c r="B73"/>
      <c r="C73"/>
      <c r="D73"/>
      <c r="G73"/>
      <c r="H73"/>
      <c r="I73"/>
      <c r="J73"/>
      <c r="K73"/>
      <c r="L73"/>
      <c r="M73"/>
      <c r="N73"/>
      <c r="O73"/>
      <c r="P73"/>
      <c r="Q73"/>
    </row>
    <row r="74" spans="1:17" x14ac:dyDescent="0.2">
      <c r="A74"/>
      <c r="B74"/>
      <c r="C74"/>
      <c r="D74"/>
      <c r="G74"/>
      <c r="H74"/>
      <c r="I74"/>
      <c r="J74"/>
      <c r="K74"/>
      <c r="L74"/>
      <c r="M74"/>
      <c r="N74"/>
      <c r="O74"/>
      <c r="P74"/>
      <c r="Q74"/>
    </row>
    <row r="75" spans="1:17" x14ac:dyDescent="0.2">
      <c r="A75"/>
      <c r="B75"/>
      <c r="C75"/>
      <c r="D75"/>
      <c r="G75"/>
      <c r="H75"/>
      <c r="I75"/>
      <c r="J75"/>
      <c r="K75"/>
      <c r="L75"/>
      <c r="M75"/>
      <c r="N75"/>
      <c r="O75"/>
      <c r="P75"/>
      <c r="Q75"/>
    </row>
    <row r="76" spans="1:17" x14ac:dyDescent="0.2">
      <c r="A76"/>
      <c r="B76"/>
      <c r="C76"/>
      <c r="D76"/>
      <c r="G76"/>
      <c r="H76"/>
      <c r="I76"/>
      <c r="J76"/>
      <c r="K76"/>
      <c r="L76"/>
      <c r="M76"/>
      <c r="N76"/>
      <c r="O76"/>
      <c r="P76"/>
      <c r="Q76"/>
    </row>
    <row r="77" spans="1:17" x14ac:dyDescent="0.2">
      <c r="A77"/>
      <c r="B77"/>
      <c r="C77"/>
      <c r="D77"/>
      <c r="G77"/>
      <c r="H77"/>
      <c r="I77"/>
      <c r="J77"/>
      <c r="K77"/>
      <c r="L77"/>
      <c r="M77"/>
      <c r="N77"/>
      <c r="O77"/>
      <c r="P77"/>
      <c r="Q77"/>
    </row>
    <row r="78" spans="1:17" x14ac:dyDescent="0.2">
      <c r="A78"/>
      <c r="B78"/>
      <c r="C78"/>
      <c r="D78"/>
      <c r="G78"/>
      <c r="H78"/>
      <c r="I78"/>
      <c r="J78"/>
      <c r="K78"/>
      <c r="L78"/>
      <c r="M78"/>
      <c r="N78"/>
      <c r="O78"/>
      <c r="P78"/>
      <c r="Q78"/>
    </row>
    <row r="79" spans="1:17" x14ac:dyDescent="0.2">
      <c r="A79"/>
      <c r="B79"/>
      <c r="C79"/>
      <c r="D79"/>
      <c r="G79"/>
      <c r="H79"/>
      <c r="I79"/>
      <c r="J79"/>
      <c r="K79"/>
      <c r="L79"/>
      <c r="M79"/>
      <c r="N79"/>
      <c r="O79"/>
      <c r="P79"/>
      <c r="Q79"/>
    </row>
    <row r="80" spans="1:17" x14ac:dyDescent="0.2">
      <c r="A80"/>
      <c r="B80"/>
      <c r="C80"/>
      <c r="D80"/>
      <c r="G80"/>
      <c r="H80"/>
      <c r="I80"/>
      <c r="J80"/>
      <c r="K80"/>
      <c r="L80"/>
      <c r="M80"/>
      <c r="N80"/>
      <c r="O80"/>
      <c r="P80"/>
      <c r="Q80"/>
    </row>
    <row r="81" spans="1:17" x14ac:dyDescent="0.2">
      <c r="A81"/>
      <c r="B81"/>
      <c r="C81"/>
      <c r="D81"/>
      <c r="G81"/>
      <c r="H81"/>
      <c r="I81"/>
      <c r="J81"/>
      <c r="K81"/>
      <c r="L81"/>
      <c r="M81"/>
      <c r="N81"/>
      <c r="O81"/>
      <c r="P81"/>
      <c r="Q81"/>
    </row>
    <row r="82" spans="1:17" x14ac:dyDescent="0.2">
      <c r="A82"/>
      <c r="B82"/>
      <c r="C82"/>
      <c r="D82"/>
      <c r="G82"/>
      <c r="H82"/>
      <c r="I82"/>
      <c r="J82"/>
      <c r="K82"/>
      <c r="L82"/>
      <c r="M82"/>
      <c r="N82"/>
      <c r="O82"/>
      <c r="P82"/>
      <c r="Q82"/>
    </row>
    <row r="83" spans="1:17" x14ac:dyDescent="0.2">
      <c r="A83"/>
      <c r="B83"/>
      <c r="C83"/>
      <c r="D83"/>
      <c r="G83"/>
      <c r="H83"/>
      <c r="I83"/>
      <c r="J83"/>
      <c r="K83"/>
      <c r="L83"/>
      <c r="M83"/>
      <c r="N83"/>
      <c r="O83"/>
      <c r="P83"/>
      <c r="Q83"/>
    </row>
    <row r="84" spans="1:17" x14ac:dyDescent="0.2">
      <c r="A84"/>
      <c r="B84"/>
      <c r="C84"/>
      <c r="D84"/>
      <c r="G84"/>
      <c r="H84"/>
      <c r="I84"/>
      <c r="J84"/>
      <c r="K84"/>
      <c r="L84"/>
      <c r="M84"/>
      <c r="N84"/>
      <c r="O84"/>
      <c r="P84"/>
      <c r="Q84"/>
    </row>
    <row r="85" spans="1:17" x14ac:dyDescent="0.2">
      <c r="A85"/>
      <c r="B85"/>
      <c r="C85"/>
      <c r="D85"/>
      <c r="G85"/>
      <c r="H85"/>
      <c r="I85"/>
      <c r="J85"/>
      <c r="K85"/>
      <c r="L85"/>
      <c r="M85"/>
      <c r="N85"/>
      <c r="O85"/>
      <c r="P85"/>
      <c r="Q85"/>
    </row>
    <row r="86" spans="1:17" x14ac:dyDescent="0.2">
      <c r="A86"/>
      <c r="B86"/>
      <c r="C86"/>
      <c r="D86"/>
      <c r="G86"/>
      <c r="H86"/>
      <c r="I86"/>
      <c r="J86"/>
      <c r="K86"/>
      <c r="L86"/>
      <c r="M86"/>
      <c r="N86"/>
      <c r="O86"/>
      <c r="P86"/>
      <c r="Q86"/>
    </row>
    <row r="87" spans="1:17" x14ac:dyDescent="0.2">
      <c r="A87"/>
      <c r="B87"/>
      <c r="C87"/>
      <c r="D87"/>
      <c r="G87"/>
      <c r="H87"/>
      <c r="I87"/>
      <c r="J87"/>
      <c r="K87"/>
      <c r="L87"/>
      <c r="M87"/>
      <c r="N87"/>
      <c r="O87"/>
      <c r="P87"/>
      <c r="Q87"/>
    </row>
    <row r="88" spans="1:17" x14ac:dyDescent="0.2">
      <c r="A88"/>
      <c r="B88"/>
      <c r="C88"/>
      <c r="D88"/>
      <c r="G88"/>
      <c r="H88"/>
      <c r="I88"/>
      <c r="J88"/>
      <c r="K88"/>
      <c r="L88"/>
      <c r="M88"/>
      <c r="N88"/>
      <c r="O88"/>
      <c r="P88"/>
      <c r="Q88"/>
    </row>
    <row r="89" spans="1:17" x14ac:dyDescent="0.2">
      <c r="A89"/>
      <c r="B89"/>
      <c r="C89"/>
      <c r="D89"/>
      <c r="G89"/>
      <c r="H89"/>
      <c r="I89"/>
      <c r="J89"/>
      <c r="K89"/>
      <c r="L89"/>
      <c r="M89"/>
      <c r="N89"/>
      <c r="O89"/>
      <c r="P89"/>
      <c r="Q89"/>
    </row>
    <row r="90" spans="1:17" x14ac:dyDescent="0.2">
      <c r="A90"/>
      <c r="B90"/>
      <c r="C90"/>
      <c r="D90"/>
      <c r="G90"/>
      <c r="H90"/>
      <c r="I90"/>
      <c r="J90"/>
      <c r="K90"/>
      <c r="L90"/>
      <c r="M90"/>
      <c r="N90"/>
      <c r="O90"/>
      <c r="P90"/>
      <c r="Q90"/>
    </row>
    <row r="91" spans="1:17" x14ac:dyDescent="0.2">
      <c r="A91"/>
      <c r="B91"/>
      <c r="C91"/>
      <c r="D91"/>
      <c r="G91"/>
      <c r="H91"/>
      <c r="I91"/>
      <c r="J91"/>
      <c r="K91"/>
      <c r="L91"/>
      <c r="M91"/>
      <c r="N91"/>
      <c r="O91"/>
      <c r="P91"/>
      <c r="Q91"/>
    </row>
    <row r="92" spans="1:17" x14ac:dyDescent="0.2">
      <c r="A92"/>
      <c r="B92"/>
      <c r="C92"/>
      <c r="D92"/>
      <c r="G92"/>
      <c r="H92"/>
      <c r="I92"/>
      <c r="J92"/>
      <c r="K92"/>
      <c r="L92"/>
      <c r="M92"/>
      <c r="N92"/>
      <c r="O92"/>
      <c r="P92"/>
      <c r="Q92"/>
    </row>
    <row r="93" spans="1:17" x14ac:dyDescent="0.2">
      <c r="A93"/>
      <c r="B93"/>
      <c r="C93"/>
      <c r="D93"/>
      <c r="G93"/>
      <c r="H93"/>
      <c r="I93"/>
      <c r="J93"/>
      <c r="K93"/>
      <c r="L93"/>
      <c r="M93"/>
      <c r="N93"/>
      <c r="O93"/>
      <c r="P93"/>
      <c r="Q93"/>
    </row>
    <row r="94" spans="1:17" x14ac:dyDescent="0.2">
      <c r="A94"/>
      <c r="B94"/>
      <c r="C94"/>
      <c r="D94"/>
      <c r="G94"/>
      <c r="H94"/>
      <c r="I94"/>
      <c r="J94"/>
      <c r="K94"/>
      <c r="L94"/>
      <c r="M94"/>
      <c r="N94"/>
      <c r="O94"/>
      <c r="P94"/>
      <c r="Q94"/>
    </row>
    <row r="95" spans="1:17" x14ac:dyDescent="0.2">
      <c r="A95"/>
      <c r="B95"/>
      <c r="C95"/>
      <c r="D95"/>
      <c r="G95"/>
      <c r="H95"/>
      <c r="I95"/>
      <c r="J95"/>
      <c r="K95"/>
      <c r="L95"/>
      <c r="M95"/>
      <c r="N95"/>
      <c r="O95"/>
      <c r="P95"/>
      <c r="Q95"/>
    </row>
    <row r="96" spans="1:17" x14ac:dyDescent="0.2">
      <c r="A96"/>
      <c r="B96"/>
      <c r="C96"/>
      <c r="D96"/>
      <c r="G96"/>
      <c r="H96"/>
      <c r="I96"/>
      <c r="J96"/>
      <c r="K96"/>
      <c r="L96"/>
      <c r="M96"/>
      <c r="N96"/>
      <c r="O96"/>
      <c r="P96"/>
      <c r="Q96"/>
    </row>
    <row r="97" spans="1:17" x14ac:dyDescent="0.2">
      <c r="A97"/>
      <c r="B97"/>
      <c r="C97"/>
      <c r="D97"/>
      <c r="G97"/>
      <c r="H97"/>
      <c r="I97"/>
      <c r="J97"/>
      <c r="K97"/>
      <c r="L97"/>
      <c r="M97"/>
      <c r="N97"/>
      <c r="O97"/>
      <c r="P97"/>
      <c r="Q97"/>
    </row>
    <row r="98" spans="1:17" x14ac:dyDescent="0.2">
      <c r="A98"/>
      <c r="B98"/>
      <c r="C98"/>
      <c r="D98"/>
      <c r="G98"/>
      <c r="H98"/>
      <c r="I98"/>
      <c r="J98"/>
      <c r="K98"/>
      <c r="L98"/>
      <c r="M98"/>
      <c r="N98"/>
      <c r="O98"/>
      <c r="P98"/>
      <c r="Q98"/>
    </row>
    <row r="99" spans="1:17" x14ac:dyDescent="0.2">
      <c r="A99"/>
      <c r="B99"/>
      <c r="C99"/>
      <c r="D99"/>
      <c r="G99"/>
      <c r="H99"/>
      <c r="I99"/>
      <c r="J99"/>
      <c r="K99"/>
      <c r="L99"/>
      <c r="M99"/>
      <c r="N99"/>
      <c r="O99"/>
      <c r="P99"/>
      <c r="Q99"/>
    </row>
  </sheetData>
  <mergeCells count="5">
    <mergeCell ref="A1:C1"/>
    <mergeCell ref="K1:N1"/>
    <mergeCell ref="A2:B2"/>
    <mergeCell ref="C2:F2"/>
    <mergeCell ref="G2:J2"/>
  </mergeCells>
  <phoneticPr fontId="6" type="noConversion"/>
  <pageMargins left="0.5" right="0.5" top="1.1399999999999999" bottom="0.75" header="0.5" footer="0.5"/>
  <pageSetup fitToHeight="0" orientation="landscape" r:id="rId1"/>
  <headerFooter alignWithMargins="0">
    <oddHeader>&amp;L&amp;10REK Design &amp; Print LLC_x000D_861 Waterway PL | Longwood, FL 32750_x000D_EIN: 47-3776908&amp;R&amp;10 Prepared by: 01/09/15_x000D_</oddHeader>
    <oddFooter>&amp;L&amp;10Page &amp;P of &amp;N&amp;C&amp;"Arial,Bold"&amp;13 Payroll Register&amp;R&amp;10 Feb 3 - Feb 3, 2017</oddFooter>
  </headerFooter>
  <drawing r:id="rId2"/>
  <legacyDrawing r:id="rId3"/>
  <controls>
    <mc:AlternateContent xmlns:mc="http://schemas.openxmlformats.org/markup-compatibility/2006">
      <mc:Choice Requires="x14">
        <control shapeId="12311" r:id="rId4" name="ComboBox1">
          <controlPr defaultSize="0" print="0" autoLine="0" r:id="rId5">
            <anchor moveWithCells="1">
              <from>
                <xdr:col>6</xdr:col>
                <xdr:colOff>47625</xdr:colOff>
                <xdr:row>0</xdr:row>
                <xdr:rowOff>28575</xdr:rowOff>
              </from>
              <to>
                <xdr:col>9</xdr:col>
                <xdr:colOff>466725</xdr:colOff>
                <xdr:row>1</xdr:row>
                <xdr:rowOff>0</xdr:rowOff>
              </to>
            </anchor>
          </controlPr>
        </control>
      </mc:Choice>
      <mc:Fallback>
        <control shapeId="12311" r:id="rId4" name="ComboBox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34"/>
  <sheetViews>
    <sheetView showGridLines="0" workbookViewId="0"/>
  </sheetViews>
  <sheetFormatPr defaultRowHeight="12.75" x14ac:dyDescent="0.2"/>
  <cols>
    <col min="1" max="1" width="89.28515625" customWidth="1"/>
    <col min="2" max="2" width="8.42578125" customWidth="1"/>
  </cols>
  <sheetData>
    <row r="1" spans="1:1" ht="20.25" customHeight="1" x14ac:dyDescent="0.25">
      <c r="A1" s="18" t="s">
        <v>66</v>
      </c>
    </row>
    <row r="2" spans="1:1" ht="24" x14ac:dyDescent="0.2">
      <c r="A2" s="19" t="s">
        <v>67</v>
      </c>
    </row>
    <row r="3" spans="1:1" ht="21.95" customHeight="1" x14ac:dyDescent="0.25">
      <c r="A3" s="20" t="s">
        <v>68</v>
      </c>
    </row>
    <row r="4" spans="1:1" x14ac:dyDescent="0.2">
      <c r="A4" s="21" t="s">
        <v>69</v>
      </c>
    </row>
    <row r="5" spans="1:1" x14ac:dyDescent="0.2">
      <c r="A5" s="22" t="s">
        <v>70</v>
      </c>
    </row>
    <row r="6" spans="1:1" ht="14.1" customHeight="1" x14ac:dyDescent="0.2">
      <c r="A6" s="22" t="s">
        <v>71</v>
      </c>
    </row>
    <row r="7" spans="1:1" x14ac:dyDescent="0.2">
      <c r="A7" s="22" t="s">
        <v>72</v>
      </c>
    </row>
    <row r="8" spans="1:1" x14ac:dyDescent="0.2">
      <c r="A8" s="22" t="s">
        <v>73</v>
      </c>
    </row>
    <row r="9" spans="1:1" x14ac:dyDescent="0.2">
      <c r="A9" s="22" t="s">
        <v>74</v>
      </c>
    </row>
    <row r="10" spans="1:1" x14ac:dyDescent="0.2">
      <c r="A10" s="22" t="s">
        <v>75</v>
      </c>
    </row>
    <row r="11" spans="1:1" ht="21.95" customHeight="1" x14ac:dyDescent="0.25">
      <c r="A11" s="20" t="s">
        <v>49</v>
      </c>
    </row>
    <row r="12" spans="1:1" ht="15" customHeight="1" x14ac:dyDescent="0.2">
      <c r="A12" s="23" t="s">
        <v>76</v>
      </c>
    </row>
    <row r="13" spans="1:1" x14ac:dyDescent="0.2">
      <c r="A13" s="22" t="s">
        <v>77</v>
      </c>
    </row>
    <row r="14" spans="1:1" x14ac:dyDescent="0.2">
      <c r="A14" s="24" t="s">
        <v>78</v>
      </c>
    </row>
    <row r="15" spans="1:1" ht="25.5" customHeight="1" x14ac:dyDescent="0.25">
      <c r="A15" s="25" t="s">
        <v>79</v>
      </c>
    </row>
    <row r="16" spans="1:1" ht="12.95" customHeight="1" x14ac:dyDescent="0.2">
      <c r="A16" s="22" t="s">
        <v>80</v>
      </c>
    </row>
    <row r="17" spans="1:1" ht="12.95" customHeight="1" x14ac:dyDescent="0.2">
      <c r="A17" s="24" t="s">
        <v>81</v>
      </c>
    </row>
    <row r="18" spans="1:1" ht="12.95" customHeight="1" x14ac:dyDescent="0.2">
      <c r="A18" s="22" t="s">
        <v>82</v>
      </c>
    </row>
    <row r="19" spans="1:1" ht="12.95" customHeight="1" x14ac:dyDescent="0.2">
      <c r="A19" s="22" t="s">
        <v>83</v>
      </c>
    </row>
    <row r="20" spans="1:1" ht="12.95" customHeight="1" x14ac:dyDescent="0.2">
      <c r="A20" s="22" t="s">
        <v>84</v>
      </c>
    </row>
    <row r="21" spans="1:1" ht="12.95" customHeight="1" x14ac:dyDescent="0.2">
      <c r="A21" s="22" t="s">
        <v>85</v>
      </c>
    </row>
    <row r="22" spans="1:1" ht="12.95" customHeight="1" x14ac:dyDescent="0.2">
      <c r="A22" s="26" t="s">
        <v>86</v>
      </c>
    </row>
    <row r="23" spans="1:1" ht="12.95" customHeight="1" x14ac:dyDescent="0.2">
      <c r="A23" s="26" t="s">
        <v>87</v>
      </c>
    </row>
    <row r="24" spans="1:1" ht="21.95" customHeight="1" x14ac:dyDescent="0.25">
      <c r="A24" s="20" t="s">
        <v>88</v>
      </c>
    </row>
    <row r="25" spans="1:1" ht="15" customHeight="1" x14ac:dyDescent="0.2">
      <c r="A25" s="23" t="s">
        <v>89</v>
      </c>
    </row>
    <row r="26" spans="1:1" x14ac:dyDescent="0.2">
      <c r="A26" s="22" t="s">
        <v>90</v>
      </c>
    </row>
    <row r="27" spans="1:1" ht="25.5" customHeight="1" x14ac:dyDescent="0.25">
      <c r="A27" s="25" t="s">
        <v>91</v>
      </c>
    </row>
    <row r="28" spans="1:1" ht="13.5" customHeight="1" x14ac:dyDescent="0.2">
      <c r="A28" s="22" t="s">
        <v>92</v>
      </c>
    </row>
    <row r="29" spans="1:1" ht="12.95" customHeight="1" x14ac:dyDescent="0.2">
      <c r="A29" s="22" t="s">
        <v>93</v>
      </c>
    </row>
    <row r="30" spans="1:1" ht="12.95" customHeight="1" x14ac:dyDescent="0.2">
      <c r="A30" s="22" t="s">
        <v>94</v>
      </c>
    </row>
    <row r="31" spans="1:1" ht="12.95" customHeight="1" x14ac:dyDescent="0.2">
      <c r="A31" s="22" t="s">
        <v>95</v>
      </c>
    </row>
    <row r="32" spans="1:1" ht="12.95" customHeight="1" x14ac:dyDescent="0.2">
      <c r="A32" s="22" t="s">
        <v>96</v>
      </c>
    </row>
    <row r="33" spans="1:1" ht="12.95" customHeight="1" x14ac:dyDescent="0.2">
      <c r="A33" s="26" t="s">
        <v>97</v>
      </c>
    </row>
    <row r="34" spans="1:1" ht="12.95" customHeight="1" x14ac:dyDescent="0.2">
      <c r="A34" s="26" t="s">
        <v>98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autoPageBreaks="0"/>
  </sheetPr>
  <dimension ref="A1"/>
  <sheetViews>
    <sheetView zoomScale="75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0.140625" bestFit="1" customWidth="1"/>
    <col min="2" max="2" width="8" bestFit="1" customWidth="1"/>
    <col min="3" max="3" width="33.42578125" bestFit="1" customWidth="1"/>
    <col min="4" max="4" width="27" bestFit="1" customWidth="1"/>
    <col min="5" max="5" width="19.5703125" bestFit="1" customWidth="1"/>
    <col min="6" max="6" width="16.5703125" bestFit="1" customWidth="1"/>
    <col min="7" max="7" width="11.140625" bestFit="1" customWidth="1"/>
    <col min="8" max="8" width="20.85546875" bestFit="1" customWidth="1"/>
    <col min="9" max="9" width="22.85546875" bestFit="1" customWidth="1"/>
    <col min="10" max="10" width="9.28515625" bestFit="1" customWidth="1"/>
    <col min="11" max="11" width="10.42578125" bestFit="1" customWidth="1"/>
    <col min="12" max="13" width="10.140625" bestFit="1" customWidth="1"/>
    <col min="14" max="14" width="12.140625" bestFit="1" customWidth="1"/>
    <col min="15" max="15" width="8" bestFit="1" customWidth="1"/>
    <col min="16" max="16" width="6.28515625" bestFit="1" customWidth="1"/>
    <col min="17" max="17" width="9.85546875" bestFit="1" customWidth="1"/>
    <col min="18" max="18" width="19.85546875" bestFit="1" customWidth="1"/>
  </cols>
  <sheetData/>
  <dataConsolidate/>
  <phoneticPr fontId="0" type="noConversion"/>
  <pageMargins left="0.75" right="0.75" top="1" bottom="1" header="0.5" footer="0.5"/>
  <pageSetup orientation="portrait" r:id="rId1"/>
  <headerFooter alignWithMargins="0">
    <oddFooter>&amp;RPrepared by: Tim's Reports | Tim Teichman_x000D_123 Garcia Ave | Mountian View, CA 99999_x000D_(650) 944-6902 | timothy_teichman@intuit.com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autoPageBreaks="0"/>
  </sheetPr>
  <dimension ref="A1"/>
  <sheetViews>
    <sheetView zoomScale="75" workbookViewId="0"/>
  </sheetViews>
  <sheetFormatPr defaultRowHeight="12.75" x14ac:dyDescent="0.2"/>
  <cols>
    <col min="1" max="1" width="5.140625" bestFit="1" customWidth="1"/>
    <col min="2" max="2" width="8" bestFit="1" customWidth="1"/>
    <col min="3" max="3" width="16.140625" bestFit="1" customWidth="1"/>
    <col min="4" max="4" width="10.85546875" bestFit="1" customWidth="1"/>
    <col min="5" max="5" width="15.5703125" bestFit="1" customWidth="1"/>
    <col min="6" max="6" width="16.5703125" bestFit="1" customWidth="1"/>
    <col min="7" max="7" width="4.85546875" bestFit="1" customWidth="1"/>
    <col min="8" max="8" width="20.85546875" bestFit="1" customWidth="1"/>
    <col min="9" max="9" width="16.28515625" bestFit="1" customWidth="1"/>
    <col min="10" max="10" width="7.28515625" bestFit="1" customWidth="1"/>
    <col min="11" max="11" width="10.42578125" bestFit="1" customWidth="1"/>
    <col min="12" max="12" width="8.85546875" bestFit="1" customWidth="1"/>
    <col min="13" max="13" width="8.140625" bestFit="1" customWidth="1"/>
    <col min="14" max="14" width="12.140625" bestFit="1" customWidth="1"/>
    <col min="15" max="15" width="7.7109375" bestFit="1" customWidth="1"/>
    <col min="16" max="16" width="6.28515625" bestFit="1" customWidth="1"/>
    <col min="17" max="17" width="9.85546875" bestFit="1" customWidth="1"/>
    <col min="18" max="18" width="19.85546875" bestFit="1" customWidth="1"/>
    <col min="19" max="19" width="14.140625" bestFit="1" customWidth="1"/>
    <col min="20" max="22" width="13.28515625" bestFit="1" customWidth="1"/>
    <col min="23" max="23" width="18.5703125" customWidth="1"/>
    <col min="24" max="24" width="22.42578125" customWidth="1"/>
    <col min="25" max="25" width="18.140625" customWidth="1"/>
  </cols>
  <sheetData/>
  <dataConsolidate/>
  <phoneticPr fontId="0" type="noConversion"/>
  <pageMargins left="0.75" right="0.75" top="1" bottom="1" header="0.5" footer="0.5"/>
  <pageSetup orientation="portrait" r:id="rId1"/>
  <headerFooter alignWithMargins="0">
    <oddFooter>&amp;RPrepared by: Tim's Reports | Tim Teichman_x000D_123 Garcia Ave | Mountian View, CA 99999_x000D_(650) 944-6902 | timothy_teichman@intuit.com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cols>
    <col min="1" max="1" width="15.140625" customWidth="1"/>
    <col min="2" max="2" width="12.140625" customWidth="1"/>
    <col min="4" max="4" width="13.5703125" customWidth="1"/>
    <col min="5" max="5" width="13.42578125" customWidth="1"/>
    <col min="6" max="6" width="14.85546875" customWidth="1"/>
    <col min="8" max="8" width="13.28515625" customWidth="1"/>
    <col min="9" max="9" width="13.5703125" customWidth="1"/>
  </cols>
  <sheetData/>
  <phoneticPr fontId="6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autoPageBreaks="0"/>
  </sheetPr>
  <dimension ref="A1"/>
  <sheetViews>
    <sheetView zoomScale="75" workbookViewId="0"/>
  </sheetViews>
  <sheetFormatPr defaultRowHeight="12.75" x14ac:dyDescent="0.2"/>
  <cols>
    <col min="1" max="1" width="11.85546875" bestFit="1" customWidth="1"/>
    <col min="2" max="2" width="11.7109375" customWidth="1"/>
    <col min="3" max="3" width="28" customWidth="1"/>
    <col min="4" max="5" width="19.28515625" customWidth="1"/>
    <col min="6" max="6" width="14.42578125" customWidth="1"/>
    <col min="7" max="8" width="11.5703125" bestFit="1" customWidth="1"/>
    <col min="9" max="9" width="23.5703125" bestFit="1" customWidth="1"/>
    <col min="10" max="10" width="18.28515625" bestFit="1" customWidth="1"/>
    <col min="11" max="11" width="9.85546875" bestFit="1" customWidth="1"/>
    <col min="12" max="12" width="14.140625" bestFit="1" customWidth="1"/>
    <col min="13" max="13" width="18.42578125" customWidth="1"/>
    <col min="15" max="15" width="9.5703125" bestFit="1" customWidth="1"/>
    <col min="17" max="17" width="14.140625" bestFit="1" customWidth="1"/>
    <col min="18" max="18" width="8.5703125" bestFit="1" customWidth="1"/>
    <col min="19" max="19" width="14.140625" bestFit="1" customWidth="1"/>
    <col min="20" max="20" width="20.28515625" customWidth="1"/>
    <col min="21" max="22" width="13.28515625" bestFit="1" customWidth="1"/>
    <col min="23" max="23" width="18.5703125" customWidth="1"/>
    <col min="24" max="24" width="22.42578125" customWidth="1"/>
    <col min="25" max="25" width="18.140625" customWidth="1"/>
  </cols>
  <sheetData/>
  <dataConsolidate/>
  <phoneticPr fontId="0" type="noConversion"/>
  <pageMargins left="0.75" right="0.75" top="1" bottom="1" header="0.5" footer="0.5"/>
  <pageSetup orientation="portrait" r:id="rId1"/>
  <headerFooter alignWithMargins="0">
    <oddFooter>&amp;RPrepared by: Tim's Reports | Tim Teichman_x000D_123 Garcia Ave | Mountian View, CA 99999_x000D_(650) 944-6902 | timothy_teichman@intuit.com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H42"/>
  <sheetViews>
    <sheetView showGridLines="0" showOutlineSymbols="0" workbookViewId="0">
      <selection activeCell="A43" sqref="A43"/>
    </sheetView>
  </sheetViews>
  <sheetFormatPr defaultRowHeight="12.75" x14ac:dyDescent="0.2"/>
  <cols>
    <col min="1" max="1" width="24.140625" customWidth="1"/>
    <col min="2" max="2" width="24.7109375" customWidth="1"/>
    <col min="3" max="6" width="13.5703125" customWidth="1"/>
    <col min="7" max="7" width="21" customWidth="1"/>
    <col min="8" max="8" width="65.7109375" style="6" customWidth="1"/>
  </cols>
  <sheetData>
    <row r="1" spans="1:8" ht="12.95" customHeight="1" x14ac:dyDescent="0.2">
      <c r="A1" t="s">
        <v>48</v>
      </c>
      <c r="B1" t="str">
        <f>TEXT(LastStartDate, "DD-MMM-YYYY")&amp;" to "&amp;TEXT(LastEndDate, "DD-MMM-YYYY")</f>
        <v>03-Feb-2017 to 03-Feb-2017</v>
      </c>
    </row>
    <row r="2" spans="1:8" ht="12.95" customHeight="1" x14ac:dyDescent="0.2">
      <c r="A2" t="s">
        <v>0</v>
      </c>
      <c r="B2">
        <v>0.81</v>
      </c>
      <c r="G2" s="1" t="s">
        <v>1</v>
      </c>
      <c r="H2" s="27">
        <v>42736</v>
      </c>
    </row>
    <row r="3" spans="1:8" x14ac:dyDescent="0.2">
      <c r="A3" t="s">
        <v>2</v>
      </c>
      <c r="B3" s="2">
        <v>42769</v>
      </c>
      <c r="G3" s="1" t="s">
        <v>3</v>
      </c>
      <c r="H3" s="27">
        <v>42736</v>
      </c>
    </row>
    <row r="4" spans="1:8" x14ac:dyDescent="0.2">
      <c r="A4" t="s">
        <v>4</v>
      </c>
      <c r="B4" s="2">
        <v>42769</v>
      </c>
      <c r="G4" s="1" t="s">
        <v>5</v>
      </c>
      <c r="H4" s="6" t="s">
        <v>106</v>
      </c>
    </row>
    <row r="5" spans="1:8" x14ac:dyDescent="0.2">
      <c r="A5" t="s">
        <v>6</v>
      </c>
      <c r="B5" s="2">
        <v>42769</v>
      </c>
      <c r="G5" s="1" t="s">
        <v>7</v>
      </c>
      <c r="H5" s="6" t="s">
        <v>102</v>
      </c>
    </row>
    <row r="6" spans="1:8" x14ac:dyDescent="0.2">
      <c r="A6" t="s">
        <v>8</v>
      </c>
      <c r="B6" s="2">
        <v>42769</v>
      </c>
      <c r="G6" s="1" t="s">
        <v>9</v>
      </c>
      <c r="H6" s="6" t="s">
        <v>103</v>
      </c>
    </row>
    <row r="7" spans="1:8" x14ac:dyDescent="0.2">
      <c r="A7" t="s">
        <v>10</v>
      </c>
      <c r="B7" t="b">
        <v>0</v>
      </c>
      <c r="G7" s="1" t="s">
        <v>11</v>
      </c>
    </row>
    <row r="8" spans="1:8" x14ac:dyDescent="0.2">
      <c r="A8" t="s">
        <v>12</v>
      </c>
      <c r="B8" t="b">
        <v>1</v>
      </c>
      <c r="G8" s="1" t="s">
        <v>13</v>
      </c>
      <c r="H8" s="6" t="s">
        <v>104</v>
      </c>
    </row>
    <row r="9" spans="1:8" x14ac:dyDescent="0.2">
      <c r="A9" t="s">
        <v>14</v>
      </c>
      <c r="B9" t="b">
        <v>1</v>
      </c>
      <c r="G9" s="1" t="s">
        <v>15</v>
      </c>
      <c r="H9" s="6" t="s">
        <v>105</v>
      </c>
    </row>
    <row r="10" spans="1:8" x14ac:dyDescent="0.2">
      <c r="A10" s="1" t="s">
        <v>16</v>
      </c>
      <c r="B10" t="b">
        <v>1</v>
      </c>
      <c r="G10" s="1" t="s">
        <v>17</v>
      </c>
      <c r="H10" s="6">
        <v>32750</v>
      </c>
    </row>
    <row r="11" spans="1:8" x14ac:dyDescent="0.2">
      <c r="A11" s="1" t="s">
        <v>18</v>
      </c>
      <c r="B11" t="b">
        <v>1</v>
      </c>
      <c r="G11" s="1" t="s">
        <v>64</v>
      </c>
      <c r="H11" s="6" t="s">
        <v>108</v>
      </c>
    </row>
    <row r="12" spans="1:8" x14ac:dyDescent="0.2">
      <c r="A12" s="1" t="s">
        <v>20</v>
      </c>
      <c r="B12" t="b">
        <v>1</v>
      </c>
      <c r="G12" t="s">
        <v>50</v>
      </c>
      <c r="H12" s="6" t="s">
        <v>115</v>
      </c>
    </row>
    <row r="13" spans="1:8" x14ac:dyDescent="0.2">
      <c r="A13" t="s">
        <v>43</v>
      </c>
      <c r="B13" t="b">
        <v>1</v>
      </c>
      <c r="G13" t="s">
        <v>51</v>
      </c>
      <c r="H13" s="6" t="s">
        <v>116</v>
      </c>
    </row>
    <row r="14" spans="1:8" x14ac:dyDescent="0.2">
      <c r="A14" t="s">
        <v>44</v>
      </c>
      <c r="B14">
        <v>5.15</v>
      </c>
      <c r="G14" s="1" t="s">
        <v>19</v>
      </c>
      <c r="H14" s="6" t="s">
        <v>107</v>
      </c>
    </row>
    <row r="15" spans="1:8" x14ac:dyDescent="0.2">
      <c r="A15" t="s">
        <v>45</v>
      </c>
      <c r="B15" t="s">
        <v>65</v>
      </c>
      <c r="G15" t="s">
        <v>52</v>
      </c>
      <c r="H15" s="6">
        <v>25</v>
      </c>
    </row>
    <row r="16" spans="1:8" x14ac:dyDescent="0.2">
      <c r="G16" t="s">
        <v>53</v>
      </c>
      <c r="H16" s="6">
        <v>0</v>
      </c>
    </row>
    <row r="17" spans="1:8" x14ac:dyDescent="0.2">
      <c r="G17" t="s">
        <v>54</v>
      </c>
      <c r="H17" s="6">
        <v>13</v>
      </c>
    </row>
    <row r="18" spans="1:8" x14ac:dyDescent="0.2">
      <c r="G18" t="s">
        <v>55</v>
      </c>
      <c r="H18" s="6" t="s">
        <v>113</v>
      </c>
    </row>
    <row r="19" spans="1:8" x14ac:dyDescent="0.2">
      <c r="G19" t="s">
        <v>56</v>
      </c>
      <c r="H19" s="6" t="s">
        <v>117</v>
      </c>
    </row>
    <row r="20" spans="1:8" x14ac:dyDescent="0.2">
      <c r="A20" t="s">
        <v>21</v>
      </c>
      <c r="B20" t="s">
        <v>123</v>
      </c>
      <c r="G20" t="s">
        <v>57</v>
      </c>
      <c r="H20" s="6" t="s">
        <v>114</v>
      </c>
    </row>
    <row r="21" spans="1:8" x14ac:dyDescent="0.2">
      <c r="A21" t="s">
        <v>22</v>
      </c>
      <c r="B21">
        <v>4</v>
      </c>
      <c r="G21" t="s">
        <v>58</v>
      </c>
      <c r="H21" s="6">
        <v>1430723237</v>
      </c>
    </row>
    <row r="22" spans="1:8" x14ac:dyDescent="0.2">
      <c r="A22" t="s">
        <v>23</v>
      </c>
      <c r="B22">
        <v>260</v>
      </c>
      <c r="G22" t="s">
        <v>59</v>
      </c>
      <c r="H22" s="6" t="s">
        <v>112</v>
      </c>
    </row>
    <row r="23" spans="1:8" x14ac:dyDescent="0.2">
      <c r="A23" t="s">
        <v>24</v>
      </c>
      <c r="B23">
        <v>260</v>
      </c>
      <c r="G23" t="s">
        <v>60</v>
      </c>
      <c r="H23" s="6" t="s">
        <v>109</v>
      </c>
    </row>
    <row r="24" spans="1:8" x14ac:dyDescent="0.2">
      <c r="A24" t="s">
        <v>25</v>
      </c>
      <c r="B24" t="b">
        <v>0</v>
      </c>
      <c r="G24" t="s">
        <v>61</v>
      </c>
      <c r="H24" s="6" t="s">
        <v>111</v>
      </c>
    </row>
    <row r="25" spans="1:8" x14ac:dyDescent="0.2">
      <c r="A25" t="s">
        <v>26</v>
      </c>
      <c r="B25">
        <v>25</v>
      </c>
      <c r="G25" t="s">
        <v>62</v>
      </c>
      <c r="H25" s="6" t="s">
        <v>118</v>
      </c>
    </row>
    <row r="26" spans="1:8" x14ac:dyDescent="0.2">
      <c r="A26" t="s">
        <v>27</v>
      </c>
      <c r="B26">
        <v>5</v>
      </c>
      <c r="G26" t="s">
        <v>63</v>
      </c>
      <c r="H26" s="6" t="s">
        <v>110</v>
      </c>
    </row>
    <row r="27" spans="1:8" x14ac:dyDescent="0.2">
      <c r="A27" t="s">
        <v>28</v>
      </c>
      <c r="B27">
        <v>25</v>
      </c>
    </row>
    <row r="28" spans="1:8" x14ac:dyDescent="0.2">
      <c r="A28" t="s">
        <v>29</v>
      </c>
      <c r="B28" s="3">
        <v>42767.687430555554</v>
      </c>
    </row>
    <row r="29" spans="1:8" x14ac:dyDescent="0.2">
      <c r="A29" t="s">
        <v>30</v>
      </c>
      <c r="B29" s="3">
        <v>42767.686481481483</v>
      </c>
    </row>
    <row r="30" spans="1:8" x14ac:dyDescent="0.2">
      <c r="A30" t="s">
        <v>31</v>
      </c>
      <c r="B30" t="b">
        <v>1</v>
      </c>
    </row>
    <row r="31" spans="1:8" x14ac:dyDescent="0.2">
      <c r="A31" t="s">
        <v>32</v>
      </c>
      <c r="B31" t="b">
        <v>1</v>
      </c>
    </row>
    <row r="32" spans="1:8" x14ac:dyDescent="0.2">
      <c r="A32" t="s">
        <v>33</v>
      </c>
      <c r="B32" s="3">
        <v>42767.686550925922</v>
      </c>
    </row>
    <row r="33" spans="1:8" x14ac:dyDescent="0.2">
      <c r="A33" t="s">
        <v>34</v>
      </c>
      <c r="B33" s="3">
        <v>42767.686608796299</v>
      </c>
    </row>
    <row r="34" spans="1:8" x14ac:dyDescent="0.2">
      <c r="A34" t="s">
        <v>35</v>
      </c>
      <c r="B34" t="b">
        <v>0</v>
      </c>
    </row>
    <row r="35" spans="1:8" x14ac:dyDescent="0.2">
      <c r="A35" t="s">
        <v>36</v>
      </c>
      <c r="B35" t="b">
        <v>0</v>
      </c>
    </row>
    <row r="36" spans="1:8" x14ac:dyDescent="0.2">
      <c r="A36" t="s">
        <v>37</v>
      </c>
      <c r="B36">
        <v>-1</v>
      </c>
    </row>
    <row r="39" spans="1:8" x14ac:dyDescent="0.2">
      <c r="A39" t="s">
        <v>42</v>
      </c>
    </row>
    <row r="40" spans="1:8" x14ac:dyDescent="0.2">
      <c r="A40" t="s">
        <v>38</v>
      </c>
      <c r="B40" t="s">
        <v>39</v>
      </c>
      <c r="C40" t="s">
        <v>40</v>
      </c>
      <c r="D40" t="s">
        <v>41</v>
      </c>
    </row>
    <row r="41" spans="1:8" x14ac:dyDescent="0.2">
      <c r="G41" t="s">
        <v>99</v>
      </c>
      <c r="H41" s="6">
        <v>933270334</v>
      </c>
    </row>
    <row r="42" spans="1:8" x14ac:dyDescent="0.2">
      <c r="G42" t="s">
        <v>100</v>
      </c>
      <c r="H42" s="6" t="s">
        <v>101</v>
      </c>
    </row>
  </sheetData>
  <dataConsolidate/>
  <phoneticPr fontId="0" type="noConversion"/>
  <pageMargins left="0.75" right="0.75" top="1.22" bottom="0.75" header="0.5" footer="0.5"/>
  <pageSetup fitToHeight="0" orientation="portrait" r:id="rId1"/>
  <headerFooter alignWithMargins="0">
    <oddFooter>&amp;RPrepared by: Tim's Reports | Tim Teichman_x000D_123 Garcia Ave | Mountian View, CA 99999_x000D_(650) 944-6902 | timothy_teichman@intuit.com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cols>
    <col min="1" max="1" width="19.28515625" customWidth="1"/>
  </cols>
  <sheetData>
    <row r="1" spans="1:1" x14ac:dyDescent="0.2">
      <c r="A1" t="s">
        <v>46</v>
      </c>
    </row>
  </sheetData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75" workbookViewId="0"/>
  </sheetViews>
  <sheetFormatPr defaultRowHeight="12.75" x14ac:dyDescent="0.2"/>
  <sheetData>
    <row r="1" spans="1:1" x14ac:dyDescent="0.2">
      <c r="A1" t="s">
        <v>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N71"/>
  <sheetViews>
    <sheetView showGridLines="0" topLeftCell="A46" zoomScaleNormal="100" workbookViewId="0">
      <selection sqref="A1:D1"/>
    </sheetView>
  </sheetViews>
  <sheetFormatPr defaultRowHeight="12.75" x14ac:dyDescent="0.2"/>
  <cols>
    <col min="1" max="1" width="15.85546875" style="4" bestFit="1" customWidth="1"/>
    <col min="2" max="2" width="6.5703125" style="5" bestFit="1" customWidth="1"/>
    <col min="3" max="3" width="8.140625" style="4" bestFit="1" customWidth="1"/>
    <col min="4" max="4" width="9.140625" style="4" bestFit="1" customWidth="1"/>
    <col min="5" max="5" width="27.5703125" style="4" bestFit="1" customWidth="1"/>
    <col min="6" max="6" width="7.5703125" style="4" bestFit="1" customWidth="1"/>
    <col min="7" max="7" width="8.7109375" style="4" bestFit="1" customWidth="1"/>
    <col min="8" max="8" width="14.7109375" style="4" customWidth="1"/>
    <col min="9" max="9" width="8.7109375" style="4" bestFit="1" customWidth="1"/>
    <col min="10" max="10" width="9.7109375" style="4" bestFit="1" customWidth="1"/>
    <col min="11" max="11" width="1.7109375" style="4" customWidth="1"/>
    <col min="12" max="12" width="28" style="4" bestFit="1" customWidth="1"/>
    <col min="13" max="13" width="7.5703125" style="4" bestFit="1" customWidth="1"/>
    <col min="14" max="14" width="8.140625" style="4" bestFit="1" customWidth="1"/>
    <col min="15" max="16384" width="9.140625" style="4"/>
  </cols>
  <sheetData>
    <row r="1" spans="1:14" ht="18" x14ac:dyDescent="0.25">
      <c r="A1" s="176" t="s">
        <v>183</v>
      </c>
      <c r="B1" s="177"/>
      <c r="C1" s="177"/>
      <c r="D1" s="177"/>
    </row>
    <row r="2" spans="1:14" ht="20.100000000000001" customHeight="1" x14ac:dyDescent="0.25">
      <c r="A2" s="178" t="s">
        <v>184</v>
      </c>
      <c r="B2" s="179"/>
      <c r="C2" s="179"/>
      <c r="D2" s="179"/>
      <c r="E2" s="178" t="s">
        <v>185</v>
      </c>
      <c r="F2" s="179"/>
      <c r="G2" s="179"/>
      <c r="H2" s="178" t="s">
        <v>186</v>
      </c>
      <c r="I2" s="179"/>
      <c r="J2" s="179"/>
      <c r="K2" s="59"/>
      <c r="L2" s="178" t="s">
        <v>187</v>
      </c>
      <c r="M2" s="179"/>
      <c r="N2" s="179"/>
    </row>
    <row r="3" spans="1:14" ht="15.75" x14ac:dyDescent="0.25">
      <c r="A3" s="180" t="s">
        <v>188</v>
      </c>
      <c r="B3" s="174"/>
      <c r="C3" s="174"/>
      <c r="D3" s="174"/>
    </row>
    <row r="4" spans="1:14" ht="5.0999999999999996" customHeight="1" x14ac:dyDescent="0.2"/>
    <row r="5" spans="1:14" ht="15" customHeight="1" x14ac:dyDescent="0.25">
      <c r="A5" s="167" t="s">
        <v>131</v>
      </c>
      <c r="B5" s="168"/>
      <c r="C5" s="168"/>
      <c r="D5" s="167" t="s">
        <v>189</v>
      </c>
      <c r="E5" s="168"/>
      <c r="F5" s="168"/>
      <c r="G5" s="168"/>
      <c r="H5" s="168"/>
      <c r="I5" s="169" t="s">
        <v>190</v>
      </c>
      <c r="J5" s="170"/>
      <c r="K5" s="61"/>
      <c r="L5" s="60"/>
      <c r="M5" s="60"/>
      <c r="N5" s="60"/>
    </row>
    <row r="6" spans="1:14" x14ac:dyDescent="0.2">
      <c r="A6" s="63" t="s">
        <v>191</v>
      </c>
      <c r="B6" s="62" t="s">
        <v>127</v>
      </c>
      <c r="C6" s="62" t="s">
        <v>192</v>
      </c>
      <c r="D6" s="62" t="s">
        <v>181</v>
      </c>
      <c r="E6" s="63" t="s">
        <v>193</v>
      </c>
      <c r="F6" s="62" t="s">
        <v>192</v>
      </c>
      <c r="G6" s="62" t="s">
        <v>181</v>
      </c>
      <c r="H6" s="63" t="s">
        <v>120</v>
      </c>
      <c r="I6" s="62" t="s">
        <v>192</v>
      </c>
      <c r="J6" s="62" t="s">
        <v>181</v>
      </c>
      <c r="K6" s="64"/>
      <c r="L6" s="63" t="s">
        <v>120</v>
      </c>
      <c r="M6" s="62" t="s">
        <v>192</v>
      </c>
      <c r="N6" s="62" t="s">
        <v>181</v>
      </c>
    </row>
    <row r="7" spans="1:14" x14ac:dyDescent="0.2">
      <c r="A7" s="65" t="s">
        <v>137</v>
      </c>
      <c r="B7" s="34">
        <v>0</v>
      </c>
      <c r="C7" s="34">
        <v>0</v>
      </c>
      <c r="D7" s="33">
        <v>216</v>
      </c>
      <c r="E7" s="65" t="s">
        <v>135</v>
      </c>
      <c r="F7" s="33">
        <v>-12</v>
      </c>
      <c r="G7" s="33">
        <v>-36</v>
      </c>
      <c r="H7" s="65" t="s">
        <v>129</v>
      </c>
      <c r="I7" s="33">
        <v>-985.38</v>
      </c>
      <c r="J7" s="33">
        <v>-2956.14</v>
      </c>
      <c r="L7" s="65" t="s">
        <v>142</v>
      </c>
      <c r="M7" s="33">
        <v>66.959999999999994</v>
      </c>
      <c r="N7" s="33">
        <v>200.88</v>
      </c>
    </row>
    <row r="8" spans="1:14" x14ac:dyDescent="0.2">
      <c r="A8" s="65" t="s">
        <v>138</v>
      </c>
      <c r="B8" s="33">
        <v>80</v>
      </c>
      <c r="C8" s="33">
        <v>1080</v>
      </c>
      <c r="D8" s="33">
        <v>3024</v>
      </c>
      <c r="E8" s="65" t="s">
        <v>143</v>
      </c>
      <c r="F8" s="33">
        <v>-66.959999999999994</v>
      </c>
      <c r="G8" s="33">
        <v>-200.88</v>
      </c>
      <c r="H8" s="65"/>
      <c r="I8" s="34"/>
      <c r="J8" s="34"/>
      <c r="L8" s="65" t="s">
        <v>139</v>
      </c>
      <c r="M8" s="33">
        <v>15.66</v>
      </c>
      <c r="N8" s="33">
        <v>46.980000000000004</v>
      </c>
    </row>
    <row r="9" spans="1:14" x14ac:dyDescent="0.2">
      <c r="A9" s="65"/>
      <c r="B9" s="34"/>
      <c r="C9" s="34"/>
      <c r="D9" s="34"/>
      <c r="E9" s="65" t="s">
        <v>140</v>
      </c>
      <c r="F9" s="33">
        <v>-15.66</v>
      </c>
      <c r="G9" s="33">
        <v>-46.980000000000004</v>
      </c>
      <c r="H9" s="65"/>
      <c r="I9" s="34"/>
      <c r="J9" s="34"/>
      <c r="L9" s="65" t="s">
        <v>133</v>
      </c>
      <c r="M9" s="33">
        <v>6.48</v>
      </c>
      <c r="N9" s="33">
        <v>19.440000000000001</v>
      </c>
    </row>
    <row r="10" spans="1:14" x14ac:dyDescent="0.2">
      <c r="A10" s="65"/>
      <c r="B10" s="34"/>
      <c r="C10" s="34"/>
      <c r="D10" s="34"/>
      <c r="E10" s="65" t="s">
        <v>141</v>
      </c>
      <c r="F10" s="34">
        <v>0</v>
      </c>
      <c r="G10" s="34">
        <v>0</v>
      </c>
      <c r="H10" s="65"/>
      <c r="I10" s="34"/>
      <c r="J10" s="34"/>
      <c r="L10" s="65" t="s">
        <v>136</v>
      </c>
      <c r="M10" s="33">
        <v>29.16</v>
      </c>
      <c r="N10" s="33">
        <v>87.48</v>
      </c>
    </row>
    <row r="11" spans="1:14" ht="15" customHeight="1" x14ac:dyDescent="0.2">
      <c r="A11" s="67" t="s">
        <v>194</v>
      </c>
      <c r="B11" s="45">
        <f>SUM(B6:B10)</f>
        <v>80</v>
      </c>
      <c r="C11" s="45">
        <f>SUM(C6:C10)</f>
        <v>1080</v>
      </c>
      <c r="D11" s="45">
        <f>SUM(D6:D10)</f>
        <v>3240</v>
      </c>
      <c r="E11" s="67" t="s">
        <v>195</v>
      </c>
      <c r="F11" s="45">
        <f>SUM(F6:F10)</f>
        <v>-94.61999999999999</v>
      </c>
      <c r="G11" s="45">
        <f>SUM(G6:G10)</f>
        <v>-283.86</v>
      </c>
      <c r="H11" s="67" t="s">
        <v>196</v>
      </c>
      <c r="I11" s="45">
        <f>SUM(I6:I10)</f>
        <v>-985.38</v>
      </c>
      <c r="J11" s="45">
        <f>SUM(J6:J10)</f>
        <v>-2956.14</v>
      </c>
      <c r="K11" s="68"/>
      <c r="L11" s="67" t="s">
        <v>197</v>
      </c>
      <c r="M11" s="45">
        <f>SUM(M6:M10)</f>
        <v>118.25999999999999</v>
      </c>
      <c r="N11" s="45">
        <f>SUM(N6:N10)</f>
        <v>354.78000000000003</v>
      </c>
    </row>
    <row r="12" spans="1:14" ht="20.100000000000001" customHeight="1" x14ac:dyDescent="0.2">
      <c r="H12" s="67" t="s">
        <v>178</v>
      </c>
      <c r="I12" s="46">
        <f>C11+F11+I11</f>
        <v>0</v>
      </c>
      <c r="J12" s="46">
        <f>D11+G11+J11</f>
        <v>0</v>
      </c>
    </row>
    <row r="13" spans="1:14" ht="15" customHeight="1" x14ac:dyDescent="0.25">
      <c r="A13" s="167" t="s">
        <v>152</v>
      </c>
      <c r="B13" s="168"/>
      <c r="C13" s="168"/>
      <c r="D13" s="167" t="s">
        <v>198</v>
      </c>
      <c r="E13" s="168"/>
      <c r="F13" s="168"/>
      <c r="G13" s="168"/>
      <c r="H13" s="168"/>
      <c r="I13" s="169" t="s">
        <v>199</v>
      </c>
      <c r="J13" s="170"/>
      <c r="K13" s="61"/>
      <c r="L13" s="60"/>
      <c r="M13" s="60"/>
      <c r="N13" s="60"/>
    </row>
    <row r="14" spans="1:14" x14ac:dyDescent="0.2">
      <c r="A14" s="63" t="s">
        <v>191</v>
      </c>
      <c r="B14" s="62" t="s">
        <v>127</v>
      </c>
      <c r="C14" s="62" t="s">
        <v>192</v>
      </c>
      <c r="D14" s="62" t="s">
        <v>181</v>
      </c>
      <c r="E14" s="63" t="s">
        <v>193</v>
      </c>
      <c r="F14" s="62" t="s">
        <v>192</v>
      </c>
      <c r="G14" s="62" t="s">
        <v>181</v>
      </c>
      <c r="H14" s="63" t="s">
        <v>120</v>
      </c>
      <c r="I14" s="62" t="s">
        <v>192</v>
      </c>
      <c r="J14" s="62" t="s">
        <v>181</v>
      </c>
      <c r="K14" s="64"/>
      <c r="L14" s="63" t="s">
        <v>120</v>
      </c>
      <c r="M14" s="62" t="s">
        <v>192</v>
      </c>
      <c r="N14" s="62" t="s">
        <v>181</v>
      </c>
    </row>
    <row r="15" spans="1:14" x14ac:dyDescent="0.2">
      <c r="A15" s="65" t="s">
        <v>154</v>
      </c>
      <c r="B15" s="34">
        <v>0</v>
      </c>
      <c r="C15" s="33">
        <v>1346.15</v>
      </c>
      <c r="D15" s="33">
        <v>4038.4500000000003</v>
      </c>
      <c r="E15" s="65" t="s">
        <v>135</v>
      </c>
      <c r="F15" s="33">
        <v>-55</v>
      </c>
      <c r="G15" s="33">
        <v>-165</v>
      </c>
      <c r="H15" s="65" t="s">
        <v>129</v>
      </c>
      <c r="I15" s="33">
        <v>-1188.17</v>
      </c>
      <c r="J15" s="33">
        <v>-3564.51</v>
      </c>
      <c r="L15" s="65" t="s">
        <v>142</v>
      </c>
      <c r="M15" s="33">
        <v>83.46</v>
      </c>
      <c r="N15" s="33">
        <v>250.38</v>
      </c>
    </row>
    <row r="16" spans="1:14" x14ac:dyDescent="0.2">
      <c r="A16" s="65"/>
      <c r="B16" s="34"/>
      <c r="C16" s="34"/>
      <c r="D16" s="34"/>
      <c r="E16" s="65" t="s">
        <v>143</v>
      </c>
      <c r="F16" s="33">
        <v>-83.46</v>
      </c>
      <c r="G16" s="33">
        <v>-250.38</v>
      </c>
      <c r="H16" s="65"/>
      <c r="I16" s="34"/>
      <c r="J16" s="34"/>
      <c r="L16" s="65" t="s">
        <v>139</v>
      </c>
      <c r="M16" s="33">
        <v>19.52</v>
      </c>
      <c r="N16" s="33">
        <v>58.56</v>
      </c>
    </row>
    <row r="17" spans="1:14" x14ac:dyDescent="0.2">
      <c r="A17" s="65"/>
      <c r="B17" s="34"/>
      <c r="C17" s="34"/>
      <c r="D17" s="34"/>
      <c r="E17" s="65" t="s">
        <v>140</v>
      </c>
      <c r="F17" s="33">
        <v>-19.52</v>
      </c>
      <c r="G17" s="33">
        <v>-58.56</v>
      </c>
      <c r="H17" s="65"/>
      <c r="I17" s="34"/>
      <c r="J17" s="34"/>
      <c r="L17" s="65" t="s">
        <v>133</v>
      </c>
      <c r="M17" s="33">
        <v>8.08</v>
      </c>
      <c r="N17" s="33">
        <v>24.229999999999997</v>
      </c>
    </row>
    <row r="18" spans="1:14" x14ac:dyDescent="0.2">
      <c r="A18" s="65"/>
      <c r="B18" s="34"/>
      <c r="C18" s="34"/>
      <c r="D18" s="34"/>
      <c r="E18" s="65" t="s">
        <v>141</v>
      </c>
      <c r="F18" s="34">
        <v>0</v>
      </c>
      <c r="G18" s="34">
        <v>0</v>
      </c>
      <c r="H18" s="65"/>
      <c r="I18" s="34"/>
      <c r="J18" s="34"/>
      <c r="L18" s="65" t="s">
        <v>136</v>
      </c>
      <c r="M18" s="33">
        <v>36.35</v>
      </c>
      <c r="N18" s="33">
        <v>109.03999999999999</v>
      </c>
    </row>
    <row r="19" spans="1:14" ht="15" customHeight="1" x14ac:dyDescent="0.2">
      <c r="A19" s="67" t="s">
        <v>194</v>
      </c>
      <c r="B19" s="46">
        <f>SUM(B14:B18)</f>
        <v>0</v>
      </c>
      <c r="C19" s="45">
        <f>SUM(C14:C18)</f>
        <v>1346.15</v>
      </c>
      <c r="D19" s="45">
        <f>SUM(D14:D18)</f>
        <v>4038.4500000000003</v>
      </c>
      <c r="E19" s="67" t="s">
        <v>195</v>
      </c>
      <c r="F19" s="45">
        <f>SUM(F14:F18)</f>
        <v>-157.97999999999999</v>
      </c>
      <c r="G19" s="45">
        <f>SUM(G14:G18)</f>
        <v>-473.94</v>
      </c>
      <c r="H19" s="67" t="s">
        <v>196</v>
      </c>
      <c r="I19" s="45">
        <f>SUM(I14:I18)</f>
        <v>-1188.17</v>
      </c>
      <c r="J19" s="45">
        <f>SUM(J14:J18)</f>
        <v>-3564.51</v>
      </c>
      <c r="K19" s="68"/>
      <c r="L19" s="67" t="s">
        <v>197</v>
      </c>
      <c r="M19" s="45">
        <f>SUM(M14:M18)</f>
        <v>147.41</v>
      </c>
      <c r="N19" s="45">
        <f>SUM(N14:N18)</f>
        <v>442.21000000000004</v>
      </c>
    </row>
    <row r="20" spans="1:14" ht="20.100000000000001" customHeight="1" x14ac:dyDescent="0.2">
      <c r="H20" s="67" t="s">
        <v>178</v>
      </c>
      <c r="I20" s="46">
        <f>C19+F19+I19</f>
        <v>0</v>
      </c>
      <c r="J20" s="46">
        <f>D19+G19+J19</f>
        <v>0</v>
      </c>
    </row>
    <row r="21" spans="1:14" ht="15" customHeight="1" x14ac:dyDescent="0.25">
      <c r="A21" s="167" t="s">
        <v>146</v>
      </c>
      <c r="B21" s="168"/>
      <c r="C21" s="168"/>
      <c r="D21" s="167" t="s">
        <v>200</v>
      </c>
      <c r="E21" s="168"/>
      <c r="F21" s="168"/>
      <c r="G21" s="168"/>
      <c r="H21" s="168"/>
      <c r="I21" s="169" t="s">
        <v>201</v>
      </c>
      <c r="J21" s="170"/>
      <c r="K21" s="61"/>
      <c r="L21" s="60"/>
      <c r="M21" s="60"/>
      <c r="N21" s="60"/>
    </row>
    <row r="22" spans="1:14" x14ac:dyDescent="0.2">
      <c r="A22" s="63" t="s">
        <v>191</v>
      </c>
      <c r="B22" s="62" t="s">
        <v>127</v>
      </c>
      <c r="C22" s="62" t="s">
        <v>192</v>
      </c>
      <c r="D22" s="62" t="s">
        <v>181</v>
      </c>
      <c r="E22" s="63" t="s">
        <v>193</v>
      </c>
      <c r="F22" s="62" t="s">
        <v>192</v>
      </c>
      <c r="G22" s="62" t="s">
        <v>181</v>
      </c>
      <c r="H22" s="63" t="s">
        <v>120</v>
      </c>
      <c r="I22" s="62" t="s">
        <v>192</v>
      </c>
      <c r="J22" s="62" t="s">
        <v>181</v>
      </c>
      <c r="K22" s="64"/>
      <c r="L22" s="63" t="s">
        <v>120</v>
      </c>
      <c r="M22" s="62" t="s">
        <v>192</v>
      </c>
      <c r="N22" s="62" t="s">
        <v>181</v>
      </c>
    </row>
    <row r="23" spans="1:14" x14ac:dyDescent="0.2">
      <c r="A23" s="65" t="s">
        <v>162</v>
      </c>
      <c r="B23" s="34">
        <v>0</v>
      </c>
      <c r="C23" s="34">
        <v>0</v>
      </c>
      <c r="D23" s="34">
        <v>0</v>
      </c>
      <c r="E23" s="65" t="s">
        <v>135</v>
      </c>
      <c r="F23" s="33">
        <v>-41</v>
      </c>
      <c r="G23" s="33">
        <v>-197</v>
      </c>
      <c r="H23" s="65" t="s">
        <v>129</v>
      </c>
      <c r="I23" s="33">
        <v>-402.28</v>
      </c>
      <c r="J23" s="33">
        <v>-1587.2099999999998</v>
      </c>
      <c r="L23" s="65" t="s">
        <v>142</v>
      </c>
      <c r="M23" s="33">
        <v>29.76</v>
      </c>
      <c r="N23" s="33">
        <v>119.78000000000002</v>
      </c>
    </row>
    <row r="24" spans="1:14" x14ac:dyDescent="0.2">
      <c r="A24" s="65" t="s">
        <v>137</v>
      </c>
      <c r="B24" s="34">
        <v>0</v>
      </c>
      <c r="C24" s="34">
        <v>0</v>
      </c>
      <c r="D24" s="33">
        <v>176</v>
      </c>
      <c r="E24" s="65" t="s">
        <v>143</v>
      </c>
      <c r="F24" s="33">
        <v>-29.76</v>
      </c>
      <c r="G24" s="33">
        <v>-119.78000000000002</v>
      </c>
      <c r="H24" s="65"/>
      <c r="I24" s="34"/>
      <c r="J24" s="34"/>
      <c r="L24" s="65" t="s">
        <v>139</v>
      </c>
      <c r="M24" s="33">
        <v>6.96</v>
      </c>
      <c r="N24" s="33">
        <v>28.01</v>
      </c>
    </row>
    <row r="25" spans="1:14" x14ac:dyDescent="0.2">
      <c r="A25" s="65" t="s">
        <v>138</v>
      </c>
      <c r="B25" s="33">
        <v>40</v>
      </c>
      <c r="C25" s="33">
        <v>480</v>
      </c>
      <c r="D25" s="33">
        <v>1580</v>
      </c>
      <c r="E25" s="65" t="s">
        <v>140</v>
      </c>
      <c r="F25" s="33">
        <v>-6.96</v>
      </c>
      <c r="G25" s="33">
        <v>-28.01</v>
      </c>
      <c r="H25" s="65"/>
      <c r="I25" s="34"/>
      <c r="J25" s="34"/>
      <c r="L25" s="65" t="s">
        <v>133</v>
      </c>
      <c r="M25" s="33">
        <v>2.88</v>
      </c>
      <c r="N25" s="33">
        <v>11.59</v>
      </c>
    </row>
    <row r="26" spans="1:14" x14ac:dyDescent="0.2">
      <c r="A26" s="65" t="s">
        <v>159</v>
      </c>
      <c r="B26" s="34">
        <v>0</v>
      </c>
      <c r="C26" s="34">
        <v>0</v>
      </c>
      <c r="D26" s="33">
        <v>176</v>
      </c>
      <c r="E26" s="65" t="s">
        <v>141</v>
      </c>
      <c r="F26" s="34">
        <v>0</v>
      </c>
      <c r="G26" s="34">
        <v>0</v>
      </c>
      <c r="H26" s="65"/>
      <c r="I26" s="34"/>
      <c r="J26" s="34"/>
      <c r="L26" s="65" t="s">
        <v>136</v>
      </c>
      <c r="M26" s="33">
        <v>12.96</v>
      </c>
      <c r="N26" s="33">
        <v>52.160000000000004</v>
      </c>
    </row>
    <row r="27" spans="1:14" ht="15" customHeight="1" x14ac:dyDescent="0.2">
      <c r="A27" s="67" t="s">
        <v>194</v>
      </c>
      <c r="B27" s="45">
        <f>SUM(B22:B26)</f>
        <v>40</v>
      </c>
      <c r="C27" s="45">
        <f>SUM(C22:C26)</f>
        <v>480</v>
      </c>
      <c r="D27" s="45">
        <f>SUM(D22:D26)</f>
        <v>1932</v>
      </c>
      <c r="E27" s="67" t="s">
        <v>195</v>
      </c>
      <c r="F27" s="45">
        <f>SUM(F22:F26)</f>
        <v>-77.72</v>
      </c>
      <c r="G27" s="45">
        <f>SUM(G22:G26)</f>
        <v>-344.79</v>
      </c>
      <c r="H27" s="67" t="s">
        <v>196</v>
      </c>
      <c r="I27" s="45">
        <f>SUM(I22:I26)</f>
        <v>-402.28</v>
      </c>
      <c r="J27" s="45">
        <f>SUM(J22:J26)</f>
        <v>-1587.2099999999998</v>
      </c>
      <c r="K27" s="68"/>
      <c r="L27" s="67" t="s">
        <v>197</v>
      </c>
      <c r="M27" s="45">
        <f>SUM(M22:M26)</f>
        <v>52.56</v>
      </c>
      <c r="N27" s="45">
        <f>SUM(N22:N26)</f>
        <v>211.54000000000002</v>
      </c>
    </row>
    <row r="28" spans="1:14" ht="20.100000000000001" customHeight="1" x14ac:dyDescent="0.2">
      <c r="H28" s="67" t="s">
        <v>178</v>
      </c>
      <c r="I28" s="46">
        <f>C27+F27+I27</f>
        <v>0</v>
      </c>
      <c r="J28" s="46">
        <f>D27+G27+J27</f>
        <v>0</v>
      </c>
    </row>
    <row r="29" spans="1:14" ht="15" customHeight="1" x14ac:dyDescent="0.25">
      <c r="A29" s="167" t="s">
        <v>148</v>
      </c>
      <c r="B29" s="168"/>
      <c r="C29" s="168"/>
      <c r="D29" s="167" t="s">
        <v>202</v>
      </c>
      <c r="E29" s="168"/>
      <c r="F29" s="168"/>
      <c r="G29" s="168"/>
      <c r="H29" s="168"/>
      <c r="I29" s="169" t="s">
        <v>203</v>
      </c>
      <c r="J29" s="170"/>
      <c r="K29" s="61"/>
      <c r="L29" s="60"/>
      <c r="M29" s="60"/>
      <c r="N29" s="60"/>
    </row>
    <row r="30" spans="1:14" x14ac:dyDescent="0.2">
      <c r="A30" s="63" t="s">
        <v>191</v>
      </c>
      <c r="B30" s="62" t="s">
        <v>127</v>
      </c>
      <c r="C30" s="62" t="s">
        <v>192</v>
      </c>
      <c r="D30" s="62" t="s">
        <v>181</v>
      </c>
      <c r="E30" s="63" t="s">
        <v>193</v>
      </c>
      <c r="F30" s="62" t="s">
        <v>192</v>
      </c>
      <c r="G30" s="62" t="s">
        <v>181</v>
      </c>
      <c r="H30" s="63" t="s">
        <v>120</v>
      </c>
      <c r="I30" s="62" t="s">
        <v>192</v>
      </c>
      <c r="J30" s="62" t="s">
        <v>181</v>
      </c>
      <c r="K30" s="64"/>
      <c r="L30" s="63" t="s">
        <v>120</v>
      </c>
      <c r="M30" s="62" t="s">
        <v>192</v>
      </c>
      <c r="N30" s="62" t="s">
        <v>181</v>
      </c>
    </row>
    <row r="31" spans="1:14" x14ac:dyDescent="0.2">
      <c r="A31" s="65" t="s">
        <v>138</v>
      </c>
      <c r="B31" s="33">
        <v>80</v>
      </c>
      <c r="C31" s="33">
        <v>880</v>
      </c>
      <c r="D31" s="33">
        <v>2398</v>
      </c>
      <c r="E31" s="65" t="s">
        <v>135</v>
      </c>
      <c r="F31" s="33">
        <v>-39</v>
      </c>
      <c r="G31" s="33">
        <v>-93</v>
      </c>
      <c r="H31" s="65" t="s">
        <v>129</v>
      </c>
      <c r="I31" s="33">
        <v>-773.68</v>
      </c>
      <c r="J31" s="33">
        <v>-2121.5499999999997</v>
      </c>
      <c r="L31" s="65" t="s">
        <v>142</v>
      </c>
      <c r="M31" s="33">
        <v>54.56</v>
      </c>
      <c r="N31" s="33">
        <v>148.68</v>
      </c>
    </row>
    <row r="32" spans="1:14" x14ac:dyDescent="0.2">
      <c r="A32" s="65"/>
      <c r="B32" s="34"/>
      <c r="C32" s="34"/>
      <c r="D32" s="34"/>
      <c r="E32" s="65" t="s">
        <v>143</v>
      </c>
      <c r="F32" s="33">
        <v>-54.56</v>
      </c>
      <c r="G32" s="33">
        <v>-148.68</v>
      </c>
      <c r="H32" s="65"/>
      <c r="I32" s="34"/>
      <c r="J32" s="34"/>
      <c r="L32" s="65" t="s">
        <v>139</v>
      </c>
      <c r="M32" s="33">
        <v>12.76</v>
      </c>
      <c r="N32" s="33">
        <v>34.769999999999996</v>
      </c>
    </row>
    <row r="33" spans="1:14" x14ac:dyDescent="0.2">
      <c r="A33" s="65"/>
      <c r="B33" s="34"/>
      <c r="C33" s="34"/>
      <c r="D33" s="34"/>
      <c r="E33" s="65" t="s">
        <v>140</v>
      </c>
      <c r="F33" s="33">
        <v>-12.76</v>
      </c>
      <c r="G33" s="33">
        <v>-34.769999999999996</v>
      </c>
      <c r="H33" s="65"/>
      <c r="I33" s="34"/>
      <c r="J33" s="34"/>
      <c r="L33" s="65" t="s">
        <v>133</v>
      </c>
      <c r="M33" s="33">
        <v>5.28</v>
      </c>
      <c r="N33" s="33">
        <v>14.39</v>
      </c>
    </row>
    <row r="34" spans="1:14" x14ac:dyDescent="0.2">
      <c r="A34" s="65"/>
      <c r="B34" s="34"/>
      <c r="C34" s="34"/>
      <c r="D34" s="34"/>
      <c r="E34" s="65" t="s">
        <v>141</v>
      </c>
      <c r="F34" s="34">
        <v>0</v>
      </c>
      <c r="G34" s="34">
        <v>0</v>
      </c>
      <c r="H34" s="65"/>
      <c r="I34" s="34"/>
      <c r="J34" s="34"/>
      <c r="L34" s="65" t="s">
        <v>136</v>
      </c>
      <c r="M34" s="33">
        <v>23.76</v>
      </c>
      <c r="N34" s="33">
        <v>64.75</v>
      </c>
    </row>
    <row r="35" spans="1:14" ht="15" customHeight="1" x14ac:dyDescent="0.2">
      <c r="A35" s="67" t="s">
        <v>194</v>
      </c>
      <c r="B35" s="45">
        <f>SUM(B30:B34)</f>
        <v>80</v>
      </c>
      <c r="C35" s="45">
        <f>SUM(C30:C34)</f>
        <v>880</v>
      </c>
      <c r="D35" s="45">
        <f>SUM(D30:D34)</f>
        <v>2398</v>
      </c>
      <c r="E35" s="67" t="s">
        <v>195</v>
      </c>
      <c r="F35" s="45">
        <f>SUM(F30:F34)</f>
        <v>-106.32000000000001</v>
      </c>
      <c r="G35" s="45">
        <f>SUM(G30:G34)</f>
        <v>-276.45</v>
      </c>
      <c r="H35" s="67" t="s">
        <v>196</v>
      </c>
      <c r="I35" s="45">
        <f>SUM(I30:I34)</f>
        <v>-773.68</v>
      </c>
      <c r="J35" s="45">
        <f>SUM(J30:J34)</f>
        <v>-2121.5499999999997</v>
      </c>
      <c r="K35" s="68"/>
      <c r="L35" s="67" t="s">
        <v>197</v>
      </c>
      <c r="M35" s="45">
        <f>SUM(M30:M34)</f>
        <v>96.360000000000014</v>
      </c>
      <c r="N35" s="45">
        <f>SUM(N30:N34)</f>
        <v>262.58999999999997</v>
      </c>
    </row>
    <row r="36" spans="1:14" ht="20.100000000000001" customHeight="1" x14ac:dyDescent="0.2">
      <c r="H36" s="67" t="s">
        <v>178</v>
      </c>
      <c r="I36" s="46">
        <f>C35+F35+I35</f>
        <v>0</v>
      </c>
      <c r="J36" s="46">
        <f>D35+G35+J35</f>
        <v>0</v>
      </c>
    </row>
    <row r="37" spans="1:14" ht="15" customHeight="1" x14ac:dyDescent="0.25">
      <c r="A37" s="167" t="s">
        <v>155</v>
      </c>
      <c r="B37" s="168"/>
      <c r="C37" s="168"/>
      <c r="D37" s="167" t="s">
        <v>204</v>
      </c>
      <c r="E37" s="168"/>
      <c r="F37" s="168"/>
      <c r="G37" s="168"/>
      <c r="H37" s="168"/>
      <c r="I37" s="169" t="s">
        <v>205</v>
      </c>
      <c r="J37" s="170"/>
      <c r="K37" s="61"/>
      <c r="L37" s="60"/>
      <c r="M37" s="60"/>
      <c r="N37" s="60"/>
    </row>
    <row r="38" spans="1:14" x14ac:dyDescent="0.2">
      <c r="A38" s="63" t="s">
        <v>191</v>
      </c>
      <c r="B38" s="62" t="s">
        <v>127</v>
      </c>
      <c r="C38" s="62" t="s">
        <v>192</v>
      </c>
      <c r="D38" s="62" t="s">
        <v>181</v>
      </c>
      <c r="E38" s="63" t="s">
        <v>193</v>
      </c>
      <c r="F38" s="62" t="s">
        <v>192</v>
      </c>
      <c r="G38" s="62" t="s">
        <v>181</v>
      </c>
      <c r="H38" s="63" t="s">
        <v>120</v>
      </c>
      <c r="I38" s="62" t="s">
        <v>192</v>
      </c>
      <c r="J38" s="62" t="s">
        <v>181</v>
      </c>
      <c r="K38" s="64"/>
      <c r="L38" s="63" t="s">
        <v>120</v>
      </c>
      <c r="M38" s="62" t="s">
        <v>192</v>
      </c>
      <c r="N38" s="62" t="s">
        <v>181</v>
      </c>
    </row>
    <row r="39" spans="1:14" x14ac:dyDescent="0.2">
      <c r="A39" s="65" t="s">
        <v>138</v>
      </c>
      <c r="B39" s="33">
        <v>80</v>
      </c>
      <c r="C39" s="33">
        <v>1620</v>
      </c>
      <c r="D39" s="33">
        <v>4050</v>
      </c>
      <c r="E39" s="65" t="s">
        <v>135</v>
      </c>
      <c r="F39" s="33">
        <v>-157</v>
      </c>
      <c r="G39" s="33">
        <v>-471</v>
      </c>
      <c r="H39" s="65" t="s">
        <v>129</v>
      </c>
      <c r="I39" s="33">
        <v>-1339.07</v>
      </c>
      <c r="J39" s="33">
        <v>-4017.21</v>
      </c>
      <c r="L39" s="65" t="s">
        <v>142</v>
      </c>
      <c r="M39" s="33">
        <v>100.44</v>
      </c>
      <c r="N39" s="33">
        <v>301.32</v>
      </c>
    </row>
    <row r="40" spans="1:14" x14ac:dyDescent="0.2">
      <c r="A40" s="65" t="s">
        <v>159</v>
      </c>
      <c r="B40" s="34">
        <v>0</v>
      </c>
      <c r="C40" s="34">
        <v>0</v>
      </c>
      <c r="D40" s="33">
        <v>810</v>
      </c>
      <c r="E40" s="65" t="s">
        <v>143</v>
      </c>
      <c r="F40" s="33">
        <v>-100.44</v>
      </c>
      <c r="G40" s="33">
        <v>-301.32</v>
      </c>
      <c r="H40" s="65"/>
      <c r="I40" s="34"/>
      <c r="J40" s="34"/>
      <c r="L40" s="65" t="s">
        <v>139</v>
      </c>
      <c r="M40" s="33">
        <v>23.49</v>
      </c>
      <c r="N40" s="33">
        <v>70.47</v>
      </c>
    </row>
    <row r="41" spans="1:14" x14ac:dyDescent="0.2">
      <c r="A41" s="65"/>
      <c r="B41" s="34"/>
      <c r="C41" s="34"/>
      <c r="D41" s="34"/>
      <c r="E41" s="65" t="s">
        <v>140</v>
      </c>
      <c r="F41" s="33">
        <v>-23.49</v>
      </c>
      <c r="G41" s="33">
        <v>-70.47</v>
      </c>
      <c r="H41" s="65"/>
      <c r="I41" s="34"/>
      <c r="J41" s="34"/>
      <c r="L41" s="65" t="s">
        <v>133</v>
      </c>
      <c r="M41" s="33">
        <v>9.7200000000000006</v>
      </c>
      <c r="N41" s="33">
        <v>29.160000000000004</v>
      </c>
    </row>
    <row r="42" spans="1:14" x14ac:dyDescent="0.2">
      <c r="A42" s="65"/>
      <c r="B42" s="34"/>
      <c r="C42" s="34"/>
      <c r="D42" s="34"/>
      <c r="E42" s="65" t="s">
        <v>141</v>
      </c>
      <c r="F42" s="34">
        <v>0</v>
      </c>
      <c r="G42" s="34">
        <v>0</v>
      </c>
      <c r="H42" s="65"/>
      <c r="I42" s="34"/>
      <c r="J42" s="34"/>
      <c r="L42" s="65" t="s">
        <v>136</v>
      </c>
      <c r="M42" s="33">
        <v>43.74</v>
      </c>
      <c r="N42" s="33">
        <v>131.22</v>
      </c>
    </row>
    <row r="43" spans="1:14" ht="15" customHeight="1" x14ac:dyDescent="0.2">
      <c r="A43" s="67" t="s">
        <v>194</v>
      </c>
      <c r="B43" s="45">
        <f>SUM(B38:B42)</f>
        <v>80</v>
      </c>
      <c r="C43" s="45">
        <f>SUM(C38:C42)</f>
        <v>1620</v>
      </c>
      <c r="D43" s="45">
        <f>SUM(D38:D42)</f>
        <v>4860</v>
      </c>
      <c r="E43" s="67" t="s">
        <v>195</v>
      </c>
      <c r="F43" s="45">
        <f>SUM(F38:F42)</f>
        <v>-280.93</v>
      </c>
      <c r="G43" s="45">
        <f>SUM(G38:G42)</f>
        <v>-842.79</v>
      </c>
      <c r="H43" s="67" t="s">
        <v>196</v>
      </c>
      <c r="I43" s="45">
        <f>SUM(I38:I42)</f>
        <v>-1339.07</v>
      </c>
      <c r="J43" s="45">
        <f>SUM(J38:J42)</f>
        <v>-4017.21</v>
      </c>
      <c r="K43" s="68"/>
      <c r="L43" s="67" t="s">
        <v>197</v>
      </c>
      <c r="M43" s="45">
        <f>SUM(M38:M42)</f>
        <v>177.39000000000001</v>
      </c>
      <c r="N43" s="45">
        <f>SUM(N38:N42)</f>
        <v>532.16999999999996</v>
      </c>
    </row>
    <row r="44" spans="1:14" ht="20.100000000000001" customHeight="1" x14ac:dyDescent="0.2">
      <c r="H44" s="67" t="s">
        <v>178</v>
      </c>
      <c r="I44" s="46">
        <f>C43+F43+I43</f>
        <v>0</v>
      </c>
      <c r="J44" s="46">
        <f>D43+G43+J43</f>
        <v>0</v>
      </c>
    </row>
    <row r="45" spans="1:14" ht="15" customHeight="1" x14ac:dyDescent="0.25">
      <c r="A45" s="167" t="s">
        <v>157</v>
      </c>
      <c r="B45" s="168"/>
      <c r="C45" s="168"/>
      <c r="D45" s="167" t="s">
        <v>206</v>
      </c>
      <c r="E45" s="168"/>
      <c r="F45" s="168"/>
      <c r="G45" s="168"/>
      <c r="H45" s="168"/>
      <c r="I45" s="169" t="s">
        <v>207</v>
      </c>
      <c r="J45" s="170"/>
      <c r="K45" s="61"/>
      <c r="L45" s="60"/>
      <c r="M45" s="60"/>
      <c r="N45" s="60"/>
    </row>
    <row r="46" spans="1:14" x14ac:dyDescent="0.2">
      <c r="A46" s="63" t="s">
        <v>191</v>
      </c>
      <c r="B46" s="62" t="s">
        <v>127</v>
      </c>
      <c r="C46" s="62" t="s">
        <v>192</v>
      </c>
      <c r="D46" s="62" t="s">
        <v>181</v>
      </c>
      <c r="E46" s="63" t="s">
        <v>193</v>
      </c>
      <c r="F46" s="62" t="s">
        <v>192</v>
      </c>
      <c r="G46" s="62" t="s">
        <v>181</v>
      </c>
      <c r="H46" s="63" t="s">
        <v>120</v>
      </c>
      <c r="I46" s="62" t="s">
        <v>192</v>
      </c>
      <c r="J46" s="62" t="s">
        <v>181</v>
      </c>
      <c r="K46" s="64"/>
      <c r="L46" s="63" t="s">
        <v>120</v>
      </c>
      <c r="M46" s="62" t="s">
        <v>192</v>
      </c>
      <c r="N46" s="62" t="s">
        <v>181</v>
      </c>
    </row>
    <row r="47" spans="1:14" x14ac:dyDescent="0.2">
      <c r="A47" s="65" t="s">
        <v>160</v>
      </c>
      <c r="B47" s="34">
        <v>0</v>
      </c>
      <c r="C47" s="34">
        <v>0</v>
      </c>
      <c r="D47" s="33">
        <v>2000</v>
      </c>
      <c r="E47" s="65" t="s">
        <v>135</v>
      </c>
      <c r="F47" s="33">
        <v>-80</v>
      </c>
      <c r="G47" s="33">
        <v>-361</v>
      </c>
      <c r="H47" s="65" t="s">
        <v>129</v>
      </c>
      <c r="I47" s="33">
        <v>-1518.37</v>
      </c>
      <c r="J47" s="33">
        <v>-6281.0999999999995</v>
      </c>
      <c r="L47" s="65" t="s">
        <v>142</v>
      </c>
      <c r="M47" s="33">
        <v>107.3</v>
      </c>
      <c r="N47" s="33">
        <v>445.92</v>
      </c>
    </row>
    <row r="48" spans="1:14" x14ac:dyDescent="0.2">
      <c r="A48" s="65" t="s">
        <v>154</v>
      </c>
      <c r="B48" s="34">
        <v>0</v>
      </c>
      <c r="C48" s="33">
        <v>1730.77</v>
      </c>
      <c r="D48" s="33">
        <v>5192.3099999999995</v>
      </c>
      <c r="E48" s="65" t="s">
        <v>143</v>
      </c>
      <c r="F48" s="33">
        <v>-107.3</v>
      </c>
      <c r="G48" s="33">
        <v>-445.92</v>
      </c>
      <c r="H48" s="65"/>
      <c r="I48" s="34"/>
      <c r="J48" s="34"/>
      <c r="L48" s="65" t="s">
        <v>139</v>
      </c>
      <c r="M48" s="33">
        <v>25.1</v>
      </c>
      <c r="N48" s="33">
        <v>104.28999999999999</v>
      </c>
    </row>
    <row r="49" spans="1:14" x14ac:dyDescent="0.2">
      <c r="A49" s="65"/>
      <c r="B49" s="34"/>
      <c r="C49" s="34"/>
      <c r="D49" s="34"/>
      <c r="E49" s="65" t="s">
        <v>140</v>
      </c>
      <c r="F49" s="33">
        <v>-25.1</v>
      </c>
      <c r="G49" s="33">
        <v>-104.28999999999999</v>
      </c>
      <c r="H49" s="65"/>
      <c r="I49" s="34"/>
      <c r="J49" s="34"/>
      <c r="L49" s="65" t="s">
        <v>133</v>
      </c>
      <c r="M49" s="33">
        <v>9.23</v>
      </c>
      <c r="N49" s="33">
        <v>42</v>
      </c>
    </row>
    <row r="50" spans="1:14" x14ac:dyDescent="0.2">
      <c r="A50" s="65"/>
      <c r="B50" s="34"/>
      <c r="C50" s="34"/>
      <c r="D50" s="34"/>
      <c r="E50" s="65" t="s">
        <v>141</v>
      </c>
      <c r="F50" s="34">
        <v>0</v>
      </c>
      <c r="G50" s="34">
        <v>0</v>
      </c>
      <c r="H50" s="65"/>
      <c r="I50" s="34"/>
      <c r="J50" s="34"/>
      <c r="L50" s="65" t="s">
        <v>136</v>
      </c>
      <c r="M50" s="33">
        <v>41.54</v>
      </c>
      <c r="N50" s="33">
        <v>188.99999999999997</v>
      </c>
    </row>
    <row r="51" spans="1:14" ht="15" customHeight="1" x14ac:dyDescent="0.2">
      <c r="A51" s="67" t="s">
        <v>194</v>
      </c>
      <c r="B51" s="46">
        <f>SUM(B46:B50)</f>
        <v>0</v>
      </c>
      <c r="C51" s="45">
        <f>SUM(C46:C50)</f>
        <v>1730.77</v>
      </c>
      <c r="D51" s="45">
        <f>SUM(D46:D50)</f>
        <v>7192.3099999999995</v>
      </c>
      <c r="E51" s="67" t="s">
        <v>195</v>
      </c>
      <c r="F51" s="45">
        <f>SUM(F46:F50)</f>
        <v>-212.4</v>
      </c>
      <c r="G51" s="45">
        <f>SUM(G46:G50)</f>
        <v>-911.21</v>
      </c>
      <c r="H51" s="67" t="s">
        <v>196</v>
      </c>
      <c r="I51" s="45">
        <f>SUM(I46:I50)</f>
        <v>-1518.37</v>
      </c>
      <c r="J51" s="45">
        <f>SUM(J46:J50)</f>
        <v>-6281.0999999999995</v>
      </c>
      <c r="K51" s="68"/>
      <c r="L51" s="67" t="s">
        <v>197</v>
      </c>
      <c r="M51" s="45">
        <f>SUM(M46:M50)</f>
        <v>183.17</v>
      </c>
      <c r="N51" s="45">
        <f>SUM(N46:N50)</f>
        <v>781.21</v>
      </c>
    </row>
    <row r="52" spans="1:14" ht="20.100000000000001" customHeight="1" x14ac:dyDescent="0.2">
      <c r="H52" s="67" t="s">
        <v>178</v>
      </c>
      <c r="I52" s="46">
        <f>C51+F51+I51</f>
        <v>0</v>
      </c>
      <c r="J52" s="46">
        <f>D51+G51+J51</f>
        <v>0</v>
      </c>
    </row>
    <row r="53" spans="1:14" ht="15" customHeight="1" x14ac:dyDescent="0.25">
      <c r="A53" s="167" t="s">
        <v>150</v>
      </c>
      <c r="B53" s="168"/>
      <c r="C53" s="168"/>
      <c r="D53" s="167" t="s">
        <v>208</v>
      </c>
      <c r="E53" s="168"/>
      <c r="F53" s="168"/>
      <c r="G53" s="168"/>
      <c r="H53" s="168"/>
      <c r="I53" s="169" t="s">
        <v>209</v>
      </c>
      <c r="J53" s="170"/>
      <c r="K53" s="61"/>
      <c r="L53" s="60"/>
      <c r="M53" s="60"/>
      <c r="N53" s="60"/>
    </row>
    <row r="54" spans="1:14" x14ac:dyDescent="0.2">
      <c r="A54" s="63" t="s">
        <v>191</v>
      </c>
      <c r="B54" s="62" t="s">
        <v>127</v>
      </c>
      <c r="C54" s="62" t="s">
        <v>192</v>
      </c>
      <c r="D54" s="62" t="s">
        <v>181</v>
      </c>
      <c r="E54" s="63" t="s">
        <v>193</v>
      </c>
      <c r="F54" s="62" t="s">
        <v>192</v>
      </c>
      <c r="G54" s="62" t="s">
        <v>181</v>
      </c>
      <c r="H54" s="63" t="s">
        <v>120</v>
      </c>
      <c r="I54" s="62" t="s">
        <v>192</v>
      </c>
      <c r="J54" s="62" t="s">
        <v>181</v>
      </c>
      <c r="K54" s="64"/>
      <c r="L54" s="63" t="s">
        <v>120</v>
      </c>
      <c r="M54" s="62" t="s">
        <v>192</v>
      </c>
      <c r="N54" s="62" t="s">
        <v>181</v>
      </c>
    </row>
    <row r="55" spans="1:14" x14ac:dyDescent="0.2">
      <c r="A55" s="65" t="s">
        <v>138</v>
      </c>
      <c r="B55" s="33">
        <v>42</v>
      </c>
      <c r="C55" s="33">
        <v>462</v>
      </c>
      <c r="D55" s="33">
        <v>1958</v>
      </c>
      <c r="E55" s="65" t="s">
        <v>135</v>
      </c>
      <c r="F55" s="33">
        <v>-22</v>
      </c>
      <c r="G55" s="33">
        <v>-137</v>
      </c>
      <c r="H55" s="65" t="s">
        <v>129</v>
      </c>
      <c r="I55" s="33">
        <v>-404.65</v>
      </c>
      <c r="J55" s="33">
        <v>-1671.21</v>
      </c>
      <c r="L55" s="65" t="s">
        <v>142</v>
      </c>
      <c r="M55" s="33">
        <v>28.65</v>
      </c>
      <c r="N55" s="33">
        <v>121.4</v>
      </c>
    </row>
    <row r="56" spans="1:14" x14ac:dyDescent="0.2">
      <c r="A56" s="65"/>
      <c r="B56" s="34"/>
      <c r="C56" s="34"/>
      <c r="D56" s="34"/>
      <c r="E56" s="65" t="s">
        <v>143</v>
      </c>
      <c r="F56" s="33">
        <v>-28.65</v>
      </c>
      <c r="G56" s="33">
        <v>-121.4</v>
      </c>
      <c r="H56" s="65"/>
      <c r="I56" s="34"/>
      <c r="J56" s="34"/>
      <c r="L56" s="65" t="s">
        <v>139</v>
      </c>
      <c r="M56" s="33">
        <v>6.7</v>
      </c>
      <c r="N56" s="33">
        <v>28.39</v>
      </c>
    </row>
    <row r="57" spans="1:14" x14ac:dyDescent="0.2">
      <c r="A57" s="65"/>
      <c r="B57" s="34"/>
      <c r="C57" s="34"/>
      <c r="D57" s="34"/>
      <c r="E57" s="65" t="s">
        <v>140</v>
      </c>
      <c r="F57" s="33">
        <v>-6.7</v>
      </c>
      <c r="G57" s="33">
        <v>-28.39</v>
      </c>
      <c r="H57" s="65"/>
      <c r="I57" s="34"/>
      <c r="J57" s="34"/>
      <c r="L57" s="65" t="s">
        <v>133</v>
      </c>
      <c r="M57" s="33">
        <v>2.77</v>
      </c>
      <c r="N57" s="33">
        <v>11.75</v>
      </c>
    </row>
    <row r="58" spans="1:14" x14ac:dyDescent="0.2">
      <c r="A58" s="65"/>
      <c r="B58" s="34"/>
      <c r="C58" s="34"/>
      <c r="D58" s="34"/>
      <c r="E58" s="65" t="s">
        <v>141</v>
      </c>
      <c r="F58" s="34">
        <v>0</v>
      </c>
      <c r="G58" s="34">
        <v>0</v>
      </c>
      <c r="H58" s="65"/>
      <c r="I58" s="34"/>
      <c r="J58" s="34"/>
      <c r="L58" s="65" t="s">
        <v>136</v>
      </c>
      <c r="M58" s="33">
        <v>12.48</v>
      </c>
      <c r="N58" s="33">
        <v>52.870000000000005</v>
      </c>
    </row>
    <row r="59" spans="1:14" ht="15" customHeight="1" x14ac:dyDescent="0.2">
      <c r="A59" s="67" t="s">
        <v>194</v>
      </c>
      <c r="B59" s="45">
        <f>SUM(B54:B58)</f>
        <v>42</v>
      </c>
      <c r="C59" s="45">
        <f>SUM(C54:C58)</f>
        <v>462</v>
      </c>
      <c r="D59" s="45">
        <f>SUM(D54:D58)</f>
        <v>1958</v>
      </c>
      <c r="E59" s="67" t="s">
        <v>195</v>
      </c>
      <c r="F59" s="45">
        <f>SUM(F54:F58)</f>
        <v>-57.35</v>
      </c>
      <c r="G59" s="45">
        <f>SUM(G54:G58)</f>
        <v>-286.78999999999996</v>
      </c>
      <c r="H59" s="67" t="s">
        <v>196</v>
      </c>
      <c r="I59" s="45">
        <f>SUM(I54:I58)</f>
        <v>-404.65</v>
      </c>
      <c r="J59" s="45">
        <f>SUM(J54:J58)</f>
        <v>-1671.21</v>
      </c>
      <c r="K59" s="68"/>
      <c r="L59" s="67" t="s">
        <v>197</v>
      </c>
      <c r="M59" s="45">
        <f>SUM(M54:M58)</f>
        <v>50.600000000000009</v>
      </c>
      <c r="N59" s="45">
        <f>SUM(N54:N58)</f>
        <v>214.41000000000003</v>
      </c>
    </row>
    <row r="60" spans="1:14" ht="20.100000000000001" customHeight="1" x14ac:dyDescent="0.2">
      <c r="H60" s="67" t="s">
        <v>178</v>
      </c>
      <c r="I60" s="46">
        <f>C59+F59+I59</f>
        <v>0</v>
      </c>
      <c r="J60" s="46">
        <f>D59+G59+J59</f>
        <v>0</v>
      </c>
    </row>
    <row r="61" spans="1:14" ht="15.75" x14ac:dyDescent="0.25">
      <c r="A61" s="171" t="s">
        <v>210</v>
      </c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</row>
    <row r="62" spans="1:14" ht="15" customHeight="1" x14ac:dyDescent="0.25">
      <c r="A62" s="173" t="s">
        <v>211</v>
      </c>
      <c r="B62" s="174"/>
      <c r="C62" s="174"/>
      <c r="D62" s="175" t="s">
        <v>212</v>
      </c>
      <c r="E62" s="174"/>
      <c r="F62" s="70"/>
      <c r="G62" s="70"/>
      <c r="H62" s="70"/>
      <c r="I62" s="71"/>
      <c r="J62" s="71"/>
      <c r="K62" s="72"/>
      <c r="L62" s="70"/>
      <c r="M62" s="70"/>
      <c r="N62" s="84"/>
    </row>
    <row r="63" spans="1:14" x14ac:dyDescent="0.2">
      <c r="A63" s="80" t="s">
        <v>191</v>
      </c>
      <c r="B63" s="62" t="s">
        <v>127</v>
      </c>
      <c r="C63" s="62" t="s">
        <v>192</v>
      </c>
      <c r="D63" s="62" t="s">
        <v>181</v>
      </c>
      <c r="E63" s="63" t="s">
        <v>193</v>
      </c>
      <c r="F63" s="62" t="s">
        <v>192</v>
      </c>
      <c r="G63" s="62" t="s">
        <v>181</v>
      </c>
      <c r="H63" s="63" t="s">
        <v>120</v>
      </c>
      <c r="I63" s="62" t="s">
        <v>192</v>
      </c>
      <c r="J63" s="62" t="s">
        <v>181</v>
      </c>
      <c r="K63" s="64"/>
      <c r="L63" s="63" t="s">
        <v>120</v>
      </c>
      <c r="M63" s="62" t="s">
        <v>192</v>
      </c>
      <c r="N63" s="85" t="s">
        <v>181</v>
      </c>
    </row>
    <row r="64" spans="1:14" x14ac:dyDescent="0.2">
      <c r="A64" s="81" t="s">
        <v>160</v>
      </c>
      <c r="B64" s="74">
        <v>0</v>
      </c>
      <c r="C64" s="74">
        <v>0</v>
      </c>
      <c r="D64" s="75">
        <v>2000</v>
      </c>
      <c r="E64" s="73" t="s">
        <v>135</v>
      </c>
      <c r="F64" s="75">
        <v>-406</v>
      </c>
      <c r="G64" s="75">
        <v>-1589</v>
      </c>
      <c r="H64" s="73" t="s">
        <v>129</v>
      </c>
      <c r="I64" s="75">
        <v>-6611.5999999999995</v>
      </c>
      <c r="J64" s="75">
        <v>-23235.84</v>
      </c>
      <c r="K64" s="76"/>
      <c r="L64" s="73" t="s">
        <v>142</v>
      </c>
      <c r="M64" s="75">
        <v>471.13</v>
      </c>
      <c r="N64" s="86">
        <v>1666.64</v>
      </c>
    </row>
    <row r="65" spans="1:14" x14ac:dyDescent="0.2">
      <c r="A65" s="81" t="s">
        <v>162</v>
      </c>
      <c r="B65" s="74">
        <v>0</v>
      </c>
      <c r="C65" s="74">
        <v>0</v>
      </c>
      <c r="D65" s="74">
        <v>0</v>
      </c>
      <c r="E65" s="73" t="s">
        <v>143</v>
      </c>
      <c r="F65" s="75">
        <v>-471.13</v>
      </c>
      <c r="G65" s="75">
        <v>-1666.64</v>
      </c>
      <c r="H65" s="73"/>
      <c r="I65" s="74"/>
      <c r="J65" s="74"/>
      <c r="K65" s="76"/>
      <c r="L65" s="73" t="s">
        <v>139</v>
      </c>
      <c r="M65" s="75">
        <v>110.19</v>
      </c>
      <c r="N65" s="86">
        <v>389.78000000000003</v>
      </c>
    </row>
    <row r="66" spans="1:14" x14ac:dyDescent="0.2">
      <c r="A66" s="81" t="s">
        <v>137</v>
      </c>
      <c r="B66" s="74">
        <v>0</v>
      </c>
      <c r="C66" s="74">
        <v>0</v>
      </c>
      <c r="D66" s="75">
        <v>492</v>
      </c>
      <c r="E66" s="73" t="s">
        <v>140</v>
      </c>
      <c r="F66" s="75">
        <v>-110.19</v>
      </c>
      <c r="G66" s="75">
        <v>-389.78000000000003</v>
      </c>
      <c r="H66" s="73"/>
      <c r="I66" s="74"/>
      <c r="J66" s="74"/>
      <c r="K66" s="76"/>
      <c r="L66" s="73" t="s">
        <v>133</v>
      </c>
      <c r="M66" s="75">
        <v>44.44</v>
      </c>
      <c r="N66" s="86">
        <v>160.14000000000001</v>
      </c>
    </row>
    <row r="67" spans="1:14" x14ac:dyDescent="0.2">
      <c r="A67" s="81" t="s">
        <v>138</v>
      </c>
      <c r="B67" s="75">
        <v>322</v>
      </c>
      <c r="C67" s="75">
        <v>4522</v>
      </c>
      <c r="D67" s="75">
        <v>14172.5</v>
      </c>
      <c r="E67" s="73" t="s">
        <v>141</v>
      </c>
      <c r="F67" s="74">
        <v>0</v>
      </c>
      <c r="G67" s="74">
        <v>0</v>
      </c>
      <c r="H67" s="73"/>
      <c r="I67" s="74"/>
      <c r="J67" s="74"/>
      <c r="K67" s="76"/>
      <c r="L67" s="73" t="s">
        <v>136</v>
      </c>
      <c r="M67" s="75">
        <v>199.99</v>
      </c>
      <c r="N67" s="86">
        <v>720.61</v>
      </c>
    </row>
    <row r="68" spans="1:14" x14ac:dyDescent="0.2">
      <c r="A68" s="81" t="s">
        <v>154</v>
      </c>
      <c r="B68" s="74">
        <v>0</v>
      </c>
      <c r="C68" s="75">
        <v>3076.92</v>
      </c>
      <c r="D68" s="75">
        <v>9230.76</v>
      </c>
      <c r="E68" s="73"/>
      <c r="F68" s="74"/>
      <c r="G68" s="74"/>
      <c r="H68" s="73"/>
      <c r="I68" s="74"/>
      <c r="J68" s="74"/>
      <c r="K68" s="76"/>
      <c r="L68" s="73"/>
      <c r="M68" s="74"/>
      <c r="N68" s="87"/>
    </row>
    <row r="69" spans="1:14" x14ac:dyDescent="0.2">
      <c r="A69" s="81" t="s">
        <v>159</v>
      </c>
      <c r="B69" s="74">
        <v>0</v>
      </c>
      <c r="C69" s="74">
        <v>0</v>
      </c>
      <c r="D69" s="75">
        <v>986</v>
      </c>
      <c r="E69" s="73"/>
      <c r="F69" s="74"/>
      <c r="G69" s="74"/>
      <c r="H69" s="73"/>
      <c r="I69" s="74"/>
      <c r="J69" s="74"/>
      <c r="K69" s="76"/>
      <c r="L69" s="73"/>
      <c r="M69" s="74"/>
      <c r="N69" s="87"/>
    </row>
    <row r="70" spans="1:14" ht="15" customHeight="1" x14ac:dyDescent="0.2">
      <c r="A70" s="82" t="s">
        <v>194</v>
      </c>
      <c r="B70" s="45">
        <f>SUM(B63:B69)</f>
        <v>322</v>
      </c>
      <c r="C70" s="45">
        <f>SUM(C63:C69)</f>
        <v>7598.92</v>
      </c>
      <c r="D70" s="45">
        <f>SUM(D63:D69)</f>
        <v>26881.260000000002</v>
      </c>
      <c r="E70" s="67" t="s">
        <v>195</v>
      </c>
      <c r="F70" s="45">
        <f>SUM(F63:F69)</f>
        <v>-987.31999999999994</v>
      </c>
      <c r="G70" s="45">
        <f>SUM(G63:G69)</f>
        <v>-3645.4200000000005</v>
      </c>
      <c r="H70" s="67" t="s">
        <v>196</v>
      </c>
      <c r="I70" s="45">
        <f>SUM(I63:I69)</f>
        <v>-6611.5999999999995</v>
      </c>
      <c r="J70" s="45">
        <f>SUM(J63:J69)</f>
        <v>-23235.84</v>
      </c>
      <c r="K70" s="68"/>
      <c r="L70" s="67" t="s">
        <v>197</v>
      </c>
      <c r="M70" s="45">
        <f>SUM(M63:M69)</f>
        <v>825.75</v>
      </c>
      <c r="N70" s="88">
        <f>SUM(N63:N69)</f>
        <v>2937.17</v>
      </c>
    </row>
    <row r="71" spans="1:14" ht="15" customHeight="1" x14ac:dyDescent="0.2">
      <c r="A71" s="83"/>
      <c r="B71" s="77"/>
      <c r="C71" s="29"/>
      <c r="D71" s="29"/>
      <c r="E71" s="29"/>
      <c r="F71" s="29"/>
      <c r="G71" s="29"/>
      <c r="H71" s="78" t="s">
        <v>178</v>
      </c>
      <c r="I71" s="79">
        <f>C70+F70+I70</f>
        <v>0</v>
      </c>
      <c r="J71" s="79">
        <f>D70+G70+J70</f>
        <v>0</v>
      </c>
      <c r="K71" s="29"/>
      <c r="L71" s="29"/>
      <c r="M71" s="29"/>
      <c r="N71" s="89"/>
    </row>
  </sheetData>
  <dataConsolidate/>
  <mergeCells count="30">
    <mergeCell ref="A3:D3"/>
    <mergeCell ref="A1:D1"/>
    <mergeCell ref="A2:D2"/>
    <mergeCell ref="E2:G2"/>
    <mergeCell ref="H2:J2"/>
    <mergeCell ref="L2:N2"/>
    <mergeCell ref="A5:C5"/>
    <mergeCell ref="D5:H5"/>
    <mergeCell ref="I5:J5"/>
    <mergeCell ref="A13:C13"/>
    <mergeCell ref="D13:H13"/>
    <mergeCell ref="I13:J13"/>
    <mergeCell ref="A21:C21"/>
    <mergeCell ref="D21:H21"/>
    <mergeCell ref="I21:J21"/>
    <mergeCell ref="A29:C29"/>
    <mergeCell ref="D29:H29"/>
    <mergeCell ref="I29:J29"/>
    <mergeCell ref="A37:C37"/>
    <mergeCell ref="D37:H37"/>
    <mergeCell ref="I37:J37"/>
    <mergeCell ref="A45:C45"/>
    <mergeCell ref="D45:H45"/>
    <mergeCell ref="I45:J45"/>
    <mergeCell ref="A53:C53"/>
    <mergeCell ref="D53:H53"/>
    <mergeCell ref="I53:J53"/>
    <mergeCell ref="A61:N61"/>
    <mergeCell ref="A62:C62"/>
    <mergeCell ref="D62:E62"/>
  </mergeCells>
  <phoneticPr fontId="0" type="noConversion"/>
  <pageMargins left="0.75" right="0.75" top="1.1399999999999999" bottom="0.75" header="0.5" footer="0.5"/>
  <pageSetup scale="76" fitToHeight="0" orientation="landscape" r:id="rId1"/>
  <headerFooter alignWithMargins="0">
    <oddHeader>&amp;L&amp;12REK Design &amp; Print LLC_x000D_861 Waterway PL | Longwood, FL 32750_x000D_EIN: 47-3776908&amp;R&amp;12 Prepared by: 01/09/15_x000D_</oddHeader>
    <oddFooter xml:space="preserve">&amp;L&amp;12Page &amp;P of &amp;N&amp;C&amp;"Arial,Bold"&amp;16 Paycheck Detail Report&amp;R&amp;12 </oddFooter>
  </headerFooter>
  <rowBreaks count="1" manualBreakCount="1">
    <brk id="4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5"/>
  <sheetViews>
    <sheetView showGridLines="0" topLeftCell="A4" zoomScaleNormal="100" workbookViewId="0">
      <selection sqref="A1:D1"/>
    </sheetView>
  </sheetViews>
  <sheetFormatPr defaultRowHeight="12.75" x14ac:dyDescent="0.2"/>
  <cols>
    <col min="1" max="1" width="22.42578125" style="4" bestFit="1" customWidth="1"/>
    <col min="2" max="2" width="10" style="4" bestFit="1" customWidth="1"/>
    <col min="3" max="3" width="8.140625" style="4" bestFit="1" customWidth="1"/>
    <col min="4" max="4" width="28" style="4" bestFit="1" customWidth="1"/>
    <col min="5" max="5" width="4" style="4" bestFit="1" customWidth="1"/>
    <col min="6" max="6" width="4.7109375" style="4" bestFit="1" customWidth="1"/>
    <col min="7" max="7" width="16.140625" style="4" bestFit="1" customWidth="1"/>
    <col min="8" max="8" width="1.5703125" style="4" bestFit="1" customWidth="1"/>
    <col min="9" max="9" width="3.7109375" style="4" bestFit="1" customWidth="1"/>
    <col min="10" max="10" width="8.140625" style="4" bestFit="1" customWidth="1"/>
    <col min="11" max="11" width="4.7109375" style="4" bestFit="1" customWidth="1"/>
  </cols>
  <sheetData>
    <row r="1" spans="1:11" ht="18" x14ac:dyDescent="0.25">
      <c r="A1" s="176" t="s">
        <v>213</v>
      </c>
      <c r="B1" s="177"/>
      <c r="C1" s="177"/>
      <c r="D1" s="177"/>
      <c r="G1" s="181" t="s">
        <v>214</v>
      </c>
      <c r="H1" s="162"/>
      <c r="I1" s="162"/>
      <c r="J1" s="162"/>
      <c r="K1" s="162"/>
    </row>
    <row r="3" spans="1:11" ht="15" customHeight="1" x14ac:dyDescent="0.25">
      <c r="A3" s="60" t="s">
        <v>215</v>
      </c>
      <c r="B3" s="60"/>
      <c r="C3" s="60" t="s">
        <v>216</v>
      </c>
    </row>
    <row r="4" spans="1:11" x14ac:dyDescent="0.2">
      <c r="A4" s="65" t="s">
        <v>217</v>
      </c>
      <c r="B4" s="90">
        <f>$B$14</f>
        <v>7598.92</v>
      </c>
      <c r="C4" s="92">
        <f>IF(B4&lt;&gt;0,B4/B4,0)</f>
        <v>1</v>
      </c>
    </row>
    <row r="5" spans="1:11" x14ac:dyDescent="0.2">
      <c r="A5" s="65" t="s">
        <v>218</v>
      </c>
      <c r="B5" s="90">
        <f>$E$14</f>
        <v>825.75</v>
      </c>
      <c r="C5" s="92">
        <f>IF(B5&lt;&gt;0,B5/B4,0)</f>
        <v>0.10866675790770267</v>
      </c>
    </row>
    <row r="6" spans="1:11" x14ac:dyDescent="0.2">
      <c r="A6" s="65" t="s">
        <v>219</v>
      </c>
      <c r="B6" s="91">
        <f>$H$14</f>
        <v>0</v>
      </c>
      <c r="C6" s="92">
        <f>IF(B6&lt;&gt;0,B6/B4,0)</f>
        <v>0</v>
      </c>
    </row>
    <row r="7" spans="1:11" x14ac:dyDescent="0.2">
      <c r="A7" s="93" t="s">
        <v>220</v>
      </c>
      <c r="B7" s="95">
        <f>SUM(B4:B6)</f>
        <v>8424.67</v>
      </c>
      <c r="C7" s="110">
        <f>IF(B7&lt;&gt;0,B7/B4,0)</f>
        <v>1.1086667579077027</v>
      </c>
    </row>
    <row r="9" spans="1:11" ht="15" customHeight="1" x14ac:dyDescent="0.25">
      <c r="A9" s="60" t="s">
        <v>221</v>
      </c>
      <c r="B9" s="60"/>
      <c r="C9" s="96"/>
      <c r="D9" s="60" t="s">
        <v>222</v>
      </c>
      <c r="E9" s="60"/>
      <c r="F9" s="96"/>
      <c r="G9" s="60" t="s">
        <v>223</v>
      </c>
      <c r="H9" s="60"/>
      <c r="I9" s="96"/>
    </row>
    <row r="10" spans="1:11" x14ac:dyDescent="0.2">
      <c r="A10" s="65" t="s">
        <v>138</v>
      </c>
      <c r="B10" s="90">
        <v>4522</v>
      </c>
      <c r="C10" s="97">
        <f>IF(SUM(B10:B12)&lt;&gt;0,B10/SUM(B10:B12),0)</f>
        <v>0.59508456464866055</v>
      </c>
      <c r="D10" s="65" t="s">
        <v>142</v>
      </c>
      <c r="E10" s="90">
        <v>471.13</v>
      </c>
      <c r="F10" s="97">
        <f>IF(SUM(E10:E13)&lt;&gt;0,E10/SUM(E10:E13),0)</f>
        <v>0.57054798667877682</v>
      </c>
      <c r="G10" s="65"/>
      <c r="H10" s="91"/>
      <c r="I10" s="98"/>
    </row>
    <row r="11" spans="1:11" x14ac:dyDescent="0.2">
      <c r="A11" s="65" t="s">
        <v>154</v>
      </c>
      <c r="B11" s="90">
        <v>3076.92</v>
      </c>
      <c r="C11" s="97">
        <f>IF(SUM(B10:B12)&lt;&gt;0,B11/SUM(B10:B12),0)</f>
        <v>0.40491543535133939</v>
      </c>
      <c r="D11" s="65" t="s">
        <v>136</v>
      </c>
      <c r="E11" s="90">
        <v>199.99</v>
      </c>
      <c r="F11" s="97">
        <f>IF(SUM(E10:E13)&lt;&gt;0,E11/SUM(E10:E13),0)</f>
        <v>0.24219194671510749</v>
      </c>
      <c r="I11" s="100"/>
    </row>
    <row r="12" spans="1:11" x14ac:dyDescent="0.2">
      <c r="A12" s="65" t="s">
        <v>162</v>
      </c>
      <c r="B12" s="91">
        <v>0</v>
      </c>
      <c r="C12" s="97">
        <f>IF(SUM(B10:B12)&lt;&gt;0,B12/SUM(B10:B12),0)</f>
        <v>0</v>
      </c>
      <c r="D12" s="65" t="s">
        <v>139</v>
      </c>
      <c r="E12" s="90">
        <v>110.19</v>
      </c>
      <c r="F12" s="97">
        <f>IF(SUM(E10:E13)&lt;&gt;0,E12/SUM(E10:E13),0)</f>
        <v>0.13344232515894641</v>
      </c>
      <c r="I12" s="100"/>
    </row>
    <row r="13" spans="1:11" x14ac:dyDescent="0.2">
      <c r="A13" s="65"/>
      <c r="B13" s="91"/>
      <c r="C13" s="98"/>
      <c r="D13" s="65" t="s">
        <v>133</v>
      </c>
      <c r="E13" s="90">
        <v>44.44</v>
      </c>
      <c r="F13" s="97">
        <f>IF(SUM(E10:E13)&lt;&gt;0,E13/SUM(E10:E13),0)</f>
        <v>5.3817741447169234E-2</v>
      </c>
      <c r="I13" s="100"/>
    </row>
    <row r="14" spans="1:11" x14ac:dyDescent="0.2">
      <c r="A14" s="93" t="s">
        <v>194</v>
      </c>
      <c r="B14" s="95">
        <f>SUM(B10:B13)</f>
        <v>7598.92</v>
      </c>
      <c r="C14" s="99"/>
      <c r="D14" s="93" t="s">
        <v>224</v>
      </c>
      <c r="E14" s="95">
        <f>SUM(E10:E13)</f>
        <v>825.75</v>
      </c>
      <c r="F14" s="99"/>
      <c r="G14" s="93" t="s">
        <v>225</v>
      </c>
      <c r="H14" s="94">
        <f>SUM(H10:H13)</f>
        <v>0</v>
      </c>
      <c r="I14" s="99"/>
    </row>
    <row r="16" spans="1:11" ht="15" customHeight="1" x14ac:dyDescent="0.25">
      <c r="A16" s="60" t="s">
        <v>226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</row>
    <row r="17" spans="1:11" ht="15" customHeight="1" x14ac:dyDescent="0.25">
      <c r="A17" s="60" t="s">
        <v>119</v>
      </c>
      <c r="B17" s="69" t="s">
        <v>184</v>
      </c>
      <c r="C17" s="101" t="s">
        <v>227</v>
      </c>
      <c r="D17" s="169" t="s">
        <v>228</v>
      </c>
      <c r="E17" s="170"/>
      <c r="F17" s="101" t="s">
        <v>227</v>
      </c>
      <c r="G17" s="169" t="s">
        <v>229</v>
      </c>
      <c r="H17" s="170"/>
      <c r="I17" s="101" t="s">
        <v>227</v>
      </c>
      <c r="J17" s="69" t="s">
        <v>230</v>
      </c>
      <c r="K17" s="69" t="s">
        <v>227</v>
      </c>
    </row>
    <row r="18" spans="1:11" x14ac:dyDescent="0.2">
      <c r="A18" s="65" t="s">
        <v>157</v>
      </c>
      <c r="B18" s="90">
        <v>1730.77</v>
      </c>
      <c r="C18" s="97">
        <f>IF(SUM(B18:B24)&lt;&gt;0,B18/SUM(B18:B24),0)</f>
        <v>0.22776526137924863</v>
      </c>
      <c r="D18" s="91"/>
      <c r="E18" s="90">
        <v>183.17</v>
      </c>
      <c r="F18" s="97">
        <f>IF(SUM(E18:E24)&lt;&gt;0,E18/SUM(E18:E24),0)</f>
        <v>0.22182258552830755</v>
      </c>
      <c r="G18" s="91"/>
      <c r="H18" s="91">
        <v>0</v>
      </c>
      <c r="I18" s="97">
        <f>IF(SUM(H18:H24)&lt;&gt;0,H18/SUM(H18:H24),0)</f>
        <v>0</v>
      </c>
      <c r="J18" s="90">
        <v>1913.94</v>
      </c>
      <c r="K18" s="108">
        <f>IF(SUM(J18:J24)&lt;&gt;0,J18/SUM(J18:J24),0)</f>
        <v>0.22718278579457712</v>
      </c>
    </row>
    <row r="19" spans="1:11" x14ac:dyDescent="0.2">
      <c r="A19" s="102" t="s">
        <v>155</v>
      </c>
      <c r="B19" s="103">
        <v>1620</v>
      </c>
      <c r="C19" s="107">
        <f>IF(SUM(B18:B24)&lt;&gt;0,B19/SUM(B18:B24),0)</f>
        <v>0.21318818990067009</v>
      </c>
      <c r="D19" s="105"/>
      <c r="E19" s="103">
        <v>177.39000000000001</v>
      </c>
      <c r="F19" s="107">
        <f>IF(SUM(E18:E24)&lt;&gt;0,E19/SUM(E18:E24),0)</f>
        <v>0.21482288828337873</v>
      </c>
      <c r="G19" s="105"/>
      <c r="H19" s="104">
        <v>0</v>
      </c>
      <c r="I19" s="107">
        <f>IF(SUM(H18:H24)&lt;&gt;0,H19/SUM(H18:H24),0)</f>
        <v>0</v>
      </c>
      <c r="J19" s="106">
        <v>1797.39</v>
      </c>
      <c r="K19" s="109">
        <f>IF(SUM(J18:J24)&lt;&gt;0,J19/SUM(J18:J24),0)</f>
        <v>0.21334841602104296</v>
      </c>
    </row>
    <row r="20" spans="1:11" x14ac:dyDescent="0.2">
      <c r="A20" s="65" t="s">
        <v>152</v>
      </c>
      <c r="B20" s="90">
        <v>1346.15</v>
      </c>
      <c r="C20" s="97">
        <f>IF(SUM(B18:B24)&lt;&gt;0,B20/SUM(B18:B24),0)</f>
        <v>0.17715017397209079</v>
      </c>
      <c r="D20" s="91"/>
      <c r="E20" s="90">
        <v>147.41000000000003</v>
      </c>
      <c r="F20" s="97">
        <f>IF(SUM(E18:E24)&lt;&gt;0,E20/SUM(E18:E24),0)</f>
        <v>0.17851650015137754</v>
      </c>
      <c r="G20" s="91"/>
      <c r="H20" s="91">
        <v>0</v>
      </c>
      <c r="I20" s="97">
        <f>IF(SUM(H18:H24)&lt;&gt;0,H20/SUM(H18:H24),0)</f>
        <v>0</v>
      </c>
      <c r="J20" s="90">
        <v>1493.5600000000002</v>
      </c>
      <c r="K20" s="108">
        <f>IF(SUM(J18:J24)&lt;&gt;0,J20/SUM(J18:J24),0)</f>
        <v>0.17728409540076942</v>
      </c>
    </row>
    <row r="21" spans="1:11" x14ac:dyDescent="0.2">
      <c r="A21" s="102" t="s">
        <v>131</v>
      </c>
      <c r="B21" s="103">
        <v>1080</v>
      </c>
      <c r="C21" s="107">
        <f>IF(SUM(B18:B24)&lt;&gt;0,B21/SUM(B18:B24),0)</f>
        <v>0.14212545993378006</v>
      </c>
      <c r="D21" s="105"/>
      <c r="E21" s="103">
        <v>118.25999999999999</v>
      </c>
      <c r="F21" s="107">
        <f>IF(SUM(E18:E24)&lt;&gt;0,E21/SUM(E18:E24),0)</f>
        <v>0.14321525885558581</v>
      </c>
      <c r="G21" s="105"/>
      <c r="H21" s="104">
        <v>0</v>
      </c>
      <c r="I21" s="107">
        <f>IF(SUM(H18:H24)&lt;&gt;0,H21/SUM(H18:H24),0)</f>
        <v>0</v>
      </c>
      <c r="J21" s="106">
        <v>1198.26</v>
      </c>
      <c r="K21" s="109">
        <f>IF(SUM(J18:J24)&lt;&gt;0,J21/SUM(J18:J24),0)</f>
        <v>0.14223227734736196</v>
      </c>
    </row>
    <row r="22" spans="1:11" x14ac:dyDescent="0.2">
      <c r="A22" s="65" t="s">
        <v>148</v>
      </c>
      <c r="B22" s="90">
        <v>880</v>
      </c>
      <c r="C22" s="97">
        <f>IF(SUM(B18:B24)&lt;&gt;0,B22/SUM(B18:B24),0)</f>
        <v>0.11580593031641338</v>
      </c>
      <c r="D22" s="91"/>
      <c r="E22" s="90">
        <v>96.360000000000014</v>
      </c>
      <c r="F22" s="97">
        <f>IF(SUM(E18:E24)&lt;&gt;0,E22/SUM(E18:E24),0)</f>
        <v>0.11669391462306994</v>
      </c>
      <c r="G22" s="91"/>
      <c r="H22" s="91">
        <v>0</v>
      </c>
      <c r="I22" s="97">
        <f>IF(SUM(H18:H24)&lt;&gt;0,H22/SUM(H18:H24),0)</f>
        <v>0</v>
      </c>
      <c r="J22" s="90">
        <v>976.36</v>
      </c>
      <c r="K22" s="108">
        <f>IF(SUM(J18:J24)&lt;&gt;0,J22/SUM(J18:J24),0)</f>
        <v>0.11589296672748013</v>
      </c>
    </row>
    <row r="23" spans="1:11" x14ac:dyDescent="0.2">
      <c r="A23" s="102" t="s">
        <v>146</v>
      </c>
      <c r="B23" s="103">
        <v>480</v>
      </c>
      <c r="C23" s="107">
        <f>IF(SUM(B18:B24)&lt;&gt;0,B23/SUM(B18:B24),0)</f>
        <v>6.3166871081680023E-2</v>
      </c>
      <c r="D23" s="105"/>
      <c r="E23" s="103">
        <v>52.56</v>
      </c>
      <c r="F23" s="107">
        <f>IF(SUM(E18:E24)&lt;&gt;0,E23/SUM(E18:E24),0)</f>
        <v>6.3651226158038143E-2</v>
      </c>
      <c r="G23" s="105"/>
      <c r="H23" s="104">
        <v>0</v>
      </c>
      <c r="I23" s="107">
        <f>IF(SUM(H18:H24)&lt;&gt;0,H23/SUM(H18:H24),0)</f>
        <v>0</v>
      </c>
      <c r="J23" s="106">
        <v>532.55999999999995</v>
      </c>
      <c r="K23" s="109">
        <f>IF(SUM(J18:J24)&lt;&gt;0,J23/SUM(J18:J24),0)</f>
        <v>6.3214345487716428E-2</v>
      </c>
    </row>
    <row r="24" spans="1:11" x14ac:dyDescent="0.2">
      <c r="A24" s="65" t="s">
        <v>150</v>
      </c>
      <c r="B24" s="90">
        <v>462</v>
      </c>
      <c r="C24" s="97">
        <f>IF(SUM(B18:B24)&lt;&gt;0,B24/SUM(B18:B24),0)</f>
        <v>6.0798113416117024E-2</v>
      </c>
      <c r="D24" s="91"/>
      <c r="E24" s="90">
        <v>50.6</v>
      </c>
      <c r="F24" s="97">
        <f>IF(SUM(E18:E24)&lt;&gt;0,E24/SUM(E18:E24),0)</f>
        <v>6.1277626400242195E-2</v>
      </c>
      <c r="G24" s="91"/>
      <c r="H24" s="91">
        <v>0</v>
      </c>
      <c r="I24" s="97">
        <f>IF(SUM(H18:H24)&lt;&gt;0,H24/SUM(H18:H24),0)</f>
        <v>0</v>
      </c>
      <c r="J24" s="90">
        <v>512.6</v>
      </c>
      <c r="K24" s="108">
        <f>IF(SUM(J18:J24)&lt;&gt;0,J24/SUM(J18:J24),0)</f>
        <v>6.0845113221051982E-2</v>
      </c>
    </row>
    <row r="25" spans="1:11" x14ac:dyDescent="0.2">
      <c r="A25" s="93" t="s">
        <v>231</v>
      </c>
      <c r="B25" s="95">
        <f>SUM(B18:B24)</f>
        <v>7598.92</v>
      </c>
      <c r="C25" s="99"/>
      <c r="D25" s="94"/>
      <c r="E25" s="95">
        <f>SUM(E18:E24)</f>
        <v>825.75000000000011</v>
      </c>
      <c r="F25" s="99"/>
      <c r="G25" s="94"/>
      <c r="H25" s="94">
        <f>SUM(H18:H24)</f>
        <v>0</v>
      </c>
      <c r="I25" s="99"/>
      <c r="J25" s="95">
        <f>SUM(J18:J24)</f>
        <v>8424.67</v>
      </c>
      <c r="K25" s="94"/>
    </row>
  </sheetData>
  <dataConsolidate/>
  <mergeCells count="4">
    <mergeCell ref="A1:D1"/>
    <mergeCell ref="G1:K1"/>
    <mergeCell ref="D17:E17"/>
    <mergeCell ref="G17:H17"/>
  </mergeCells>
  <phoneticPr fontId="6" type="noConversion"/>
  <pageMargins left="0.75" right="0.75" top="1.1399999999999999" bottom="0.75" header="0.5" footer="0.5"/>
  <pageSetup fitToHeight="0" orientation="landscape" r:id="rId1"/>
  <headerFooter alignWithMargins="0">
    <oddHeader>&amp;L&amp;9REK Design &amp; Print LLC_x000D_861 Waterway PL | Longwood, FL 32750_x000D_EIN: 47-3776908&amp;R&amp;9 Prepared by: 01/09/15_x000D_</oddHeader>
    <oddFooter>&amp;L&amp;9Page &amp;P of &amp;N&amp;C&amp;"Arial,Bold"&amp;12 Payroll Expense Summary&amp;R&amp;9 Feb 3 - Feb 3, 2017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6"/>
  <sheetViews>
    <sheetView showGridLines="0" workbookViewId="0">
      <selection sqref="A1:E1"/>
    </sheetView>
  </sheetViews>
  <sheetFormatPr defaultRowHeight="12.75" x14ac:dyDescent="0.2"/>
  <cols>
    <col min="1" max="7" width="9.85546875" style="7" customWidth="1"/>
    <col min="8" max="8" width="12" style="7" customWidth="1"/>
    <col min="9" max="12" width="9.85546875" style="7" customWidth="1"/>
  </cols>
  <sheetData>
    <row r="1" spans="1:16" s="16" customFormat="1" ht="24.75" customHeight="1" x14ac:dyDescent="0.2">
      <c r="A1" s="182" t="s">
        <v>47</v>
      </c>
      <c r="B1" s="183"/>
      <c r="C1" s="183"/>
      <c r="D1" s="183"/>
      <c r="E1" s="183"/>
      <c r="F1" s="14"/>
      <c r="G1" s="14"/>
      <c r="H1" s="15"/>
      <c r="I1" s="13"/>
      <c r="J1" s="13"/>
      <c r="K1" s="13"/>
      <c r="L1" s="13"/>
      <c r="M1" s="184" t="s">
        <v>214</v>
      </c>
      <c r="N1" s="184"/>
      <c r="O1" s="184"/>
      <c r="P1" s="184"/>
    </row>
    <row r="6" spans="1:16" x14ac:dyDescent="0.2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</sheetData>
  <dataConsolidate/>
  <mergeCells count="2">
    <mergeCell ref="A1:E1"/>
    <mergeCell ref="M1:P1"/>
  </mergeCells>
  <phoneticPr fontId="6" type="noConversion"/>
  <pageMargins left="0.75" right="0.75" top="1.1399999999999999" bottom="0.75" header="0.5" footer="0.5"/>
  <pageSetup scale="78" fitToHeight="0" orientation="landscape" r:id="rId1"/>
  <headerFooter alignWithMargins="0">
    <oddHeader>&amp;L&amp;12REK Design &amp; Print LLC_x000D_861 Waterway PL | Longwood, FL 32750_x000D_EIN: 47-3776908&amp;R&amp;12 Prepared by: 01/09/15_x000D_</oddHeader>
    <oddFooter>&amp;L&amp;12Page &amp;P of &amp;N&amp;C&amp;"Arial,Bold"&amp;16 Payroll Expense Charts&amp;R&amp;12 Feb 3 - Feb 3, 2017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M31"/>
  <sheetViews>
    <sheetView showGridLines="0" topLeftCell="A13" zoomScaleNormal="100" workbookViewId="0">
      <selection sqref="A1:D1"/>
    </sheetView>
  </sheetViews>
  <sheetFormatPr defaultRowHeight="12.75" x14ac:dyDescent="0.2"/>
  <cols>
    <col min="1" max="1" width="18.7109375" bestFit="1" customWidth="1"/>
    <col min="2" max="2" width="6.28515625" bestFit="1" customWidth="1"/>
    <col min="3" max="3" width="8.140625" style="17" bestFit="1" customWidth="1"/>
    <col min="4" max="4" width="9.140625" style="4" bestFit="1" customWidth="1"/>
    <col min="5" max="7" width="8.7109375" style="4" bestFit="1" customWidth="1"/>
    <col min="8" max="8" width="12.7109375" style="4" bestFit="1" customWidth="1"/>
    <col min="9" max="9" width="9.7109375" style="4" bestFit="1" customWidth="1"/>
    <col min="10" max="10" width="7.140625" style="4" bestFit="1" customWidth="1"/>
    <col min="11" max="13" width="13.7109375" style="4" customWidth="1"/>
    <col min="14" max="14" width="7.140625" bestFit="1" customWidth="1"/>
    <col min="15" max="15" width="9.7109375" bestFit="1" customWidth="1"/>
    <col min="16" max="16" width="10.28515625" bestFit="1" customWidth="1"/>
    <col min="17" max="17" width="11.5703125" bestFit="1" customWidth="1"/>
    <col min="18" max="18" width="8.7109375" bestFit="1" customWidth="1"/>
    <col min="19" max="19" width="7.140625" bestFit="1" customWidth="1"/>
    <col min="20" max="20" width="10.140625" bestFit="1" customWidth="1"/>
    <col min="21" max="22" width="10.28515625" bestFit="1" customWidth="1"/>
    <col min="23" max="23" width="10.140625" bestFit="1" customWidth="1"/>
  </cols>
  <sheetData>
    <row r="1" spans="1:13" ht="18" x14ac:dyDescent="0.25">
      <c r="A1" s="185" t="s">
        <v>169</v>
      </c>
      <c r="B1" s="177"/>
      <c r="C1" s="177"/>
      <c r="D1" s="177"/>
      <c r="E1"/>
      <c r="F1" s="186" t="s">
        <v>170</v>
      </c>
      <c r="G1" s="187"/>
      <c r="H1" s="187"/>
      <c r="I1" s="187"/>
      <c r="J1" s="187"/>
      <c r="K1"/>
      <c r="L1"/>
      <c r="M1"/>
    </row>
    <row r="2" spans="1:13" s="28" customFormat="1" ht="27" customHeight="1" x14ac:dyDescent="0.2">
      <c r="A2" s="30" t="s">
        <v>130</v>
      </c>
      <c r="B2" s="30" t="s">
        <v>171</v>
      </c>
      <c r="C2" s="31" t="s">
        <v>127</v>
      </c>
      <c r="D2" s="32" t="s">
        <v>172</v>
      </c>
      <c r="E2" s="32" t="s">
        <v>173</v>
      </c>
      <c r="F2" s="32" t="s">
        <v>174</v>
      </c>
      <c r="G2" s="32" t="s">
        <v>175</v>
      </c>
      <c r="H2" s="32" t="s">
        <v>176</v>
      </c>
      <c r="I2" s="32" t="s">
        <v>177</v>
      </c>
      <c r="J2" s="32" t="s">
        <v>178</v>
      </c>
    </row>
    <row r="3" spans="1:13" x14ac:dyDescent="0.2">
      <c r="A3" s="35" t="s">
        <v>131</v>
      </c>
      <c r="B3" s="42" t="s">
        <v>179</v>
      </c>
      <c r="C3" s="37">
        <v>80</v>
      </c>
      <c r="D3" s="37">
        <v>1080</v>
      </c>
      <c r="E3" s="37">
        <v>-12</v>
      </c>
      <c r="F3" s="37">
        <v>-66.959999999999994</v>
      </c>
      <c r="G3" s="37">
        <v>-15.66</v>
      </c>
      <c r="H3" s="38">
        <v>0</v>
      </c>
      <c r="I3" s="37">
        <v>-985.38</v>
      </c>
      <c r="J3" s="38">
        <f>SUM($D3:I3)</f>
        <v>0</v>
      </c>
    </row>
    <row r="4" spans="1:13" x14ac:dyDescent="0.2">
      <c r="A4" s="35" t="s">
        <v>132</v>
      </c>
      <c r="B4" s="42" t="s">
        <v>180</v>
      </c>
      <c r="C4" s="37">
        <v>240</v>
      </c>
      <c r="D4" s="37">
        <v>3240</v>
      </c>
      <c r="E4" s="37">
        <v>-36</v>
      </c>
      <c r="F4" s="37">
        <v>-200.88</v>
      </c>
      <c r="G4" s="37">
        <v>-46.980000000000004</v>
      </c>
      <c r="H4" s="38">
        <v>0</v>
      </c>
      <c r="I4" s="37">
        <v>-2956.14</v>
      </c>
      <c r="J4" s="38">
        <f>SUM($D4:I4)</f>
        <v>0</v>
      </c>
    </row>
    <row r="5" spans="1:13" ht="24.75" customHeight="1" x14ac:dyDescent="0.2">
      <c r="A5" s="39"/>
      <c r="B5" s="43" t="s">
        <v>181</v>
      </c>
      <c r="C5" s="40">
        <v>240</v>
      </c>
      <c r="D5" s="40">
        <v>3240</v>
      </c>
      <c r="E5" s="40">
        <v>-36</v>
      </c>
      <c r="F5" s="40">
        <v>-200.88</v>
      </c>
      <c r="G5" s="40">
        <v>-46.980000000000004</v>
      </c>
      <c r="H5" s="41">
        <v>0</v>
      </c>
      <c r="I5" s="40">
        <v>-2956.14</v>
      </c>
      <c r="J5" s="41">
        <f>SUM($D5:I5)</f>
        <v>0</v>
      </c>
    </row>
    <row r="6" spans="1:13" x14ac:dyDescent="0.2">
      <c r="A6" s="35" t="s">
        <v>144</v>
      </c>
      <c r="B6" s="42" t="s">
        <v>179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f>SUM($D6:I6)</f>
        <v>0</v>
      </c>
    </row>
    <row r="7" spans="1:13" x14ac:dyDescent="0.2">
      <c r="A7" s="35" t="s">
        <v>145</v>
      </c>
      <c r="B7" s="42" t="s">
        <v>180</v>
      </c>
      <c r="C7" s="37">
        <v>101</v>
      </c>
      <c r="D7" s="37">
        <v>1262.5</v>
      </c>
      <c r="E7" s="37">
        <v>-129</v>
      </c>
      <c r="F7" s="37">
        <v>-78.28</v>
      </c>
      <c r="G7" s="37">
        <v>-18.309999999999999</v>
      </c>
      <c r="H7" s="38">
        <v>0</v>
      </c>
      <c r="I7" s="37">
        <v>-1036.9099999999999</v>
      </c>
      <c r="J7" s="38">
        <f>SUM($D7:I7)</f>
        <v>0</v>
      </c>
    </row>
    <row r="8" spans="1:13" ht="24.75" customHeight="1" x14ac:dyDescent="0.2">
      <c r="A8" s="39"/>
      <c r="B8" s="43" t="s">
        <v>181</v>
      </c>
      <c r="C8" s="40">
        <v>101</v>
      </c>
      <c r="D8" s="40">
        <v>1262.5</v>
      </c>
      <c r="E8" s="40">
        <v>-129</v>
      </c>
      <c r="F8" s="40">
        <v>-78.28</v>
      </c>
      <c r="G8" s="40">
        <v>-18.309999999999999</v>
      </c>
      <c r="H8" s="41">
        <v>0</v>
      </c>
      <c r="I8" s="40">
        <v>-1036.9099999999999</v>
      </c>
      <c r="J8" s="41">
        <f>SUM($D8:I8)</f>
        <v>0</v>
      </c>
    </row>
    <row r="9" spans="1:13" x14ac:dyDescent="0.2">
      <c r="A9" s="35" t="s">
        <v>152</v>
      </c>
      <c r="B9" s="42" t="s">
        <v>179</v>
      </c>
      <c r="C9" s="38">
        <v>0</v>
      </c>
      <c r="D9" s="37">
        <v>1346.15</v>
      </c>
      <c r="E9" s="37">
        <v>-55</v>
      </c>
      <c r="F9" s="37">
        <v>-83.46</v>
      </c>
      <c r="G9" s="37">
        <v>-19.52</v>
      </c>
      <c r="H9" s="38">
        <v>0</v>
      </c>
      <c r="I9" s="37">
        <v>-1188.17</v>
      </c>
      <c r="J9" s="38">
        <f>SUM($D9:I9)</f>
        <v>0</v>
      </c>
    </row>
    <row r="10" spans="1:13" x14ac:dyDescent="0.2">
      <c r="A10" s="35" t="s">
        <v>153</v>
      </c>
      <c r="B10" s="42" t="s">
        <v>180</v>
      </c>
      <c r="C10" s="38">
        <v>0</v>
      </c>
      <c r="D10" s="37">
        <v>4038.4500000000003</v>
      </c>
      <c r="E10" s="37">
        <v>-165</v>
      </c>
      <c r="F10" s="37">
        <v>-250.38</v>
      </c>
      <c r="G10" s="37">
        <v>-58.56</v>
      </c>
      <c r="H10" s="38">
        <v>0</v>
      </c>
      <c r="I10" s="37">
        <v>-3564.51</v>
      </c>
      <c r="J10" s="38">
        <f>SUM($D10:I10)</f>
        <v>0</v>
      </c>
    </row>
    <row r="11" spans="1:13" ht="24.75" customHeight="1" x14ac:dyDescent="0.2">
      <c r="A11" s="39"/>
      <c r="B11" s="43" t="s">
        <v>181</v>
      </c>
      <c r="C11" s="41">
        <v>0</v>
      </c>
      <c r="D11" s="40">
        <v>4038.4500000000003</v>
      </c>
      <c r="E11" s="40">
        <v>-165</v>
      </c>
      <c r="F11" s="40">
        <v>-250.38</v>
      </c>
      <c r="G11" s="40">
        <v>-58.56</v>
      </c>
      <c r="H11" s="41">
        <v>0</v>
      </c>
      <c r="I11" s="40">
        <v>-3564.51</v>
      </c>
      <c r="J11" s="41">
        <f>SUM($D11:I11)</f>
        <v>0</v>
      </c>
    </row>
    <row r="12" spans="1:13" x14ac:dyDescent="0.2">
      <c r="A12" s="35" t="s">
        <v>146</v>
      </c>
      <c r="B12" s="42" t="s">
        <v>179</v>
      </c>
      <c r="C12" s="37">
        <v>40</v>
      </c>
      <c r="D12" s="37">
        <v>480</v>
      </c>
      <c r="E12" s="37">
        <v>-41</v>
      </c>
      <c r="F12" s="37">
        <v>-29.76</v>
      </c>
      <c r="G12" s="37">
        <v>-6.96</v>
      </c>
      <c r="H12" s="38">
        <v>0</v>
      </c>
      <c r="I12" s="37">
        <v>-402.28</v>
      </c>
      <c r="J12" s="38">
        <f>SUM($D12:I12)</f>
        <v>0</v>
      </c>
    </row>
    <row r="13" spans="1:13" x14ac:dyDescent="0.2">
      <c r="A13" s="35" t="s">
        <v>147</v>
      </c>
      <c r="B13" s="42" t="s">
        <v>180</v>
      </c>
      <c r="C13" s="37">
        <v>172</v>
      </c>
      <c r="D13" s="37">
        <v>1932</v>
      </c>
      <c r="E13" s="37">
        <v>-197</v>
      </c>
      <c r="F13" s="37">
        <v>-119.78000000000002</v>
      </c>
      <c r="G13" s="37">
        <v>-28.01</v>
      </c>
      <c r="H13" s="38">
        <v>0</v>
      </c>
      <c r="I13" s="37">
        <v>-1587.2099999999998</v>
      </c>
      <c r="J13" s="38">
        <f>SUM($D13:I13)</f>
        <v>0</v>
      </c>
    </row>
    <row r="14" spans="1:13" ht="24.75" customHeight="1" x14ac:dyDescent="0.2">
      <c r="A14" s="39"/>
      <c r="B14" s="43" t="s">
        <v>181</v>
      </c>
      <c r="C14" s="40">
        <v>172</v>
      </c>
      <c r="D14" s="40">
        <v>1932</v>
      </c>
      <c r="E14" s="40">
        <v>-197</v>
      </c>
      <c r="F14" s="40">
        <v>-119.78000000000002</v>
      </c>
      <c r="G14" s="40">
        <v>-28.01</v>
      </c>
      <c r="H14" s="41">
        <v>0</v>
      </c>
      <c r="I14" s="40">
        <v>-1587.2099999999998</v>
      </c>
      <c r="J14" s="41">
        <f>SUM($D14:I14)</f>
        <v>0</v>
      </c>
    </row>
    <row r="15" spans="1:13" x14ac:dyDescent="0.2">
      <c r="A15" s="35" t="s">
        <v>148</v>
      </c>
      <c r="B15" s="42" t="s">
        <v>179</v>
      </c>
      <c r="C15" s="37">
        <v>80</v>
      </c>
      <c r="D15" s="37">
        <v>880</v>
      </c>
      <c r="E15" s="37">
        <v>-39</v>
      </c>
      <c r="F15" s="37">
        <v>-54.56</v>
      </c>
      <c r="G15" s="37">
        <v>-12.76</v>
      </c>
      <c r="H15" s="38">
        <v>0</v>
      </c>
      <c r="I15" s="37">
        <v>-773.68</v>
      </c>
      <c r="J15" s="38">
        <f>SUM($D15:I15)</f>
        <v>0</v>
      </c>
    </row>
    <row r="16" spans="1:13" x14ac:dyDescent="0.2">
      <c r="A16" s="35" t="s">
        <v>149</v>
      </c>
      <c r="B16" s="42" t="s">
        <v>180</v>
      </c>
      <c r="C16" s="37">
        <v>218</v>
      </c>
      <c r="D16" s="37">
        <v>2398</v>
      </c>
      <c r="E16" s="37">
        <v>-93</v>
      </c>
      <c r="F16" s="37">
        <v>-148.68</v>
      </c>
      <c r="G16" s="37">
        <v>-34.769999999999996</v>
      </c>
      <c r="H16" s="38">
        <v>0</v>
      </c>
      <c r="I16" s="37">
        <v>-2121.5499999999997</v>
      </c>
      <c r="J16" s="38">
        <f>SUM($D16:I16)</f>
        <v>0</v>
      </c>
    </row>
    <row r="17" spans="1:10" ht="24.75" customHeight="1" x14ac:dyDescent="0.2">
      <c r="A17" s="39"/>
      <c r="B17" s="43" t="s">
        <v>181</v>
      </c>
      <c r="C17" s="40">
        <v>218</v>
      </c>
      <c r="D17" s="40">
        <v>2398</v>
      </c>
      <c r="E17" s="40">
        <v>-93</v>
      </c>
      <c r="F17" s="40">
        <v>-148.68</v>
      </c>
      <c r="G17" s="40">
        <v>-34.769999999999996</v>
      </c>
      <c r="H17" s="41">
        <v>0</v>
      </c>
      <c r="I17" s="40">
        <v>-2121.5499999999997</v>
      </c>
      <c r="J17" s="41">
        <f>SUM($D17:I17)</f>
        <v>0</v>
      </c>
    </row>
    <row r="18" spans="1:10" x14ac:dyDescent="0.2">
      <c r="A18" s="35" t="s">
        <v>155</v>
      </c>
      <c r="B18" s="42" t="s">
        <v>179</v>
      </c>
      <c r="C18" s="37">
        <v>80</v>
      </c>
      <c r="D18" s="37">
        <v>1620</v>
      </c>
      <c r="E18" s="37">
        <v>-157</v>
      </c>
      <c r="F18" s="37">
        <v>-100.44</v>
      </c>
      <c r="G18" s="37">
        <v>-23.49</v>
      </c>
      <c r="H18" s="38">
        <v>0</v>
      </c>
      <c r="I18" s="37">
        <v>-1339.07</v>
      </c>
      <c r="J18" s="38">
        <f>SUM($D18:I18)</f>
        <v>0</v>
      </c>
    </row>
    <row r="19" spans="1:10" x14ac:dyDescent="0.2">
      <c r="A19" s="35" t="s">
        <v>156</v>
      </c>
      <c r="B19" s="42" t="s">
        <v>180</v>
      </c>
      <c r="C19" s="37">
        <v>240</v>
      </c>
      <c r="D19" s="37">
        <v>4860</v>
      </c>
      <c r="E19" s="37">
        <v>-471</v>
      </c>
      <c r="F19" s="37">
        <v>-301.32</v>
      </c>
      <c r="G19" s="37">
        <v>-70.47</v>
      </c>
      <c r="H19" s="38">
        <v>0</v>
      </c>
      <c r="I19" s="37">
        <v>-4017.21</v>
      </c>
      <c r="J19" s="38">
        <f>SUM($D19:I19)</f>
        <v>0</v>
      </c>
    </row>
    <row r="20" spans="1:10" ht="24.75" customHeight="1" x14ac:dyDescent="0.2">
      <c r="A20" s="39"/>
      <c r="B20" s="43" t="s">
        <v>181</v>
      </c>
      <c r="C20" s="40">
        <v>240</v>
      </c>
      <c r="D20" s="40">
        <v>4860</v>
      </c>
      <c r="E20" s="40">
        <v>-471</v>
      </c>
      <c r="F20" s="40">
        <v>-301.32</v>
      </c>
      <c r="G20" s="40">
        <v>-70.47</v>
      </c>
      <c r="H20" s="41">
        <v>0</v>
      </c>
      <c r="I20" s="40">
        <v>-4017.21</v>
      </c>
      <c r="J20" s="41">
        <f>SUM($D20:I20)</f>
        <v>0</v>
      </c>
    </row>
    <row r="21" spans="1:10" x14ac:dyDescent="0.2">
      <c r="A21" s="35" t="s">
        <v>157</v>
      </c>
      <c r="B21" s="42" t="s">
        <v>179</v>
      </c>
      <c r="C21" s="38">
        <v>0</v>
      </c>
      <c r="D21" s="37">
        <v>1730.77</v>
      </c>
      <c r="E21" s="37">
        <v>-80</v>
      </c>
      <c r="F21" s="37">
        <v>-107.3</v>
      </c>
      <c r="G21" s="37">
        <v>-25.1</v>
      </c>
      <c r="H21" s="38">
        <v>0</v>
      </c>
      <c r="I21" s="37">
        <v>-1518.37</v>
      </c>
      <c r="J21" s="38">
        <f>SUM($D21:I21)</f>
        <v>0</v>
      </c>
    </row>
    <row r="22" spans="1:10" x14ac:dyDescent="0.2">
      <c r="A22" s="35" t="s">
        <v>158</v>
      </c>
      <c r="B22" s="42" t="s">
        <v>180</v>
      </c>
      <c r="C22" s="38">
        <v>0</v>
      </c>
      <c r="D22" s="37">
        <v>7192.3099999999995</v>
      </c>
      <c r="E22" s="37">
        <v>-361</v>
      </c>
      <c r="F22" s="37">
        <v>-445.92</v>
      </c>
      <c r="G22" s="37">
        <v>-104.28999999999999</v>
      </c>
      <c r="H22" s="38">
        <v>0</v>
      </c>
      <c r="I22" s="37">
        <v>-6281.0999999999995</v>
      </c>
      <c r="J22" s="38">
        <f>SUM($D22:I22)</f>
        <v>0</v>
      </c>
    </row>
    <row r="23" spans="1:10" ht="24.75" customHeight="1" x14ac:dyDescent="0.2">
      <c r="A23" s="39"/>
      <c r="B23" s="43" t="s">
        <v>181</v>
      </c>
      <c r="C23" s="41">
        <v>0</v>
      </c>
      <c r="D23" s="40">
        <v>7192.3099999999995</v>
      </c>
      <c r="E23" s="40">
        <v>-361</v>
      </c>
      <c r="F23" s="40">
        <v>-445.92</v>
      </c>
      <c r="G23" s="40">
        <v>-104.28999999999999</v>
      </c>
      <c r="H23" s="41">
        <v>0</v>
      </c>
      <c r="I23" s="40">
        <v>-6281.0999999999995</v>
      </c>
      <c r="J23" s="41">
        <f>SUM($D23:I23)</f>
        <v>0</v>
      </c>
    </row>
    <row r="24" spans="1:10" x14ac:dyDescent="0.2">
      <c r="A24" s="35" t="s">
        <v>150</v>
      </c>
      <c r="B24" s="42" t="s">
        <v>179</v>
      </c>
      <c r="C24" s="37">
        <v>42</v>
      </c>
      <c r="D24" s="37">
        <v>462</v>
      </c>
      <c r="E24" s="37">
        <v>-22</v>
      </c>
      <c r="F24" s="37">
        <v>-28.65</v>
      </c>
      <c r="G24" s="37">
        <v>-6.7</v>
      </c>
      <c r="H24" s="38">
        <v>0</v>
      </c>
      <c r="I24" s="37">
        <v>-404.65</v>
      </c>
      <c r="J24" s="38">
        <f>SUM($D24:I24)</f>
        <v>0</v>
      </c>
    </row>
    <row r="25" spans="1:10" x14ac:dyDescent="0.2">
      <c r="A25" s="35" t="s">
        <v>151</v>
      </c>
      <c r="B25" s="42" t="s">
        <v>180</v>
      </c>
      <c r="C25" s="37">
        <v>178</v>
      </c>
      <c r="D25" s="37">
        <v>1958</v>
      </c>
      <c r="E25" s="37">
        <v>-137</v>
      </c>
      <c r="F25" s="37">
        <v>-121.4</v>
      </c>
      <c r="G25" s="37">
        <v>-28.39</v>
      </c>
      <c r="H25" s="38">
        <v>0</v>
      </c>
      <c r="I25" s="37">
        <v>-1671.21</v>
      </c>
      <c r="J25" s="38">
        <f>SUM($D25:I25)</f>
        <v>0</v>
      </c>
    </row>
    <row r="26" spans="1:10" ht="24.75" customHeight="1" x14ac:dyDescent="0.2">
      <c r="A26" s="39"/>
      <c r="B26" s="43" t="s">
        <v>181</v>
      </c>
      <c r="C26" s="40">
        <v>178</v>
      </c>
      <c r="D26" s="40">
        <v>1958</v>
      </c>
      <c r="E26" s="40">
        <v>-137</v>
      </c>
      <c r="F26" s="40">
        <v>-121.4</v>
      </c>
      <c r="G26" s="40">
        <v>-28.39</v>
      </c>
      <c r="H26" s="41">
        <v>0</v>
      </c>
      <c r="I26" s="40">
        <v>-1671.21</v>
      </c>
      <c r="J26" s="41">
        <f>SUM($D26:I26)</f>
        <v>0</v>
      </c>
    </row>
    <row r="27" spans="1:10" x14ac:dyDescent="0.2">
      <c r="A27" s="36"/>
      <c r="B27" s="42"/>
      <c r="C27" s="38"/>
      <c r="D27" s="38"/>
      <c r="E27" s="38"/>
      <c r="F27" s="38"/>
      <c r="G27" s="38"/>
      <c r="H27" s="38"/>
      <c r="I27" s="38"/>
      <c r="J27" s="38"/>
    </row>
    <row r="28" spans="1:10" x14ac:dyDescent="0.2">
      <c r="A28" s="36"/>
      <c r="B28" s="42"/>
      <c r="C28" s="38"/>
      <c r="D28" s="38"/>
      <c r="E28" s="38"/>
      <c r="F28" s="38"/>
      <c r="G28" s="38"/>
      <c r="H28" s="38"/>
      <c r="I28" s="38"/>
      <c r="J28" s="38"/>
    </row>
    <row r="29" spans="1:10" x14ac:dyDescent="0.2">
      <c r="A29" s="52" t="s">
        <v>182</v>
      </c>
      <c r="B29" s="44" t="s">
        <v>179</v>
      </c>
      <c r="C29" s="45">
        <f>SUMIF($B$3:$B28,$B29, C$3:C28)</f>
        <v>322</v>
      </c>
      <c r="D29" s="45">
        <f>SUMIF($B$3:$B28,$B29, D$3:D28)</f>
        <v>7598.92</v>
      </c>
      <c r="E29" s="45">
        <f>SUMIF($B$3:$B28,$B29, E$3:E28)</f>
        <v>-406</v>
      </c>
      <c r="F29" s="45">
        <f>SUMIF($B$3:$B28,$B29, F$3:F28)</f>
        <v>-471.12999999999994</v>
      </c>
      <c r="G29" s="45">
        <f>SUMIF($B$3:$B28,$B29, G$3:G28)</f>
        <v>-110.19000000000001</v>
      </c>
      <c r="H29" s="46">
        <f>SUMIF($B$3:$B28,$B29, H$3:H28)</f>
        <v>0</v>
      </c>
      <c r="I29" s="45">
        <f>SUMIF($B$3:$B28,$B29, I$3:I28)</f>
        <v>-6611.5999999999995</v>
      </c>
      <c r="J29" s="55">
        <f>SUMIF($B$3:$B28,$B29, J$3:J28)</f>
        <v>0</v>
      </c>
    </row>
    <row r="30" spans="1:10" x14ac:dyDescent="0.2">
      <c r="A30" s="53"/>
      <c r="B30" s="47" t="s">
        <v>180</v>
      </c>
      <c r="C30" s="48">
        <f>SUMIF($B$3:$B28,$B30, C$3:C28)</f>
        <v>1149</v>
      </c>
      <c r="D30" s="48">
        <f>SUMIF($B$3:$B28,$B30, D$3:D28)</f>
        <v>26881.260000000002</v>
      </c>
      <c r="E30" s="48">
        <f>SUMIF($B$3:$B28,$B30, E$3:E28)</f>
        <v>-1589</v>
      </c>
      <c r="F30" s="48">
        <f>SUMIF($B$3:$B28,$B30, F$3:F28)</f>
        <v>-1666.64</v>
      </c>
      <c r="G30" s="48">
        <f>SUMIF($B$3:$B28,$B30, G$3:G28)</f>
        <v>-389.78</v>
      </c>
      <c r="H30" s="49">
        <f>SUMIF($B$3:$B28,$B30, H$3:H28)</f>
        <v>0</v>
      </c>
      <c r="I30" s="48">
        <f>SUMIF($B$3:$B28,$B30, I$3:I28)</f>
        <v>-23235.839999999997</v>
      </c>
      <c r="J30" s="56">
        <f>SUMIF($B$3:$B28,$B30, J$3:J28)</f>
        <v>0</v>
      </c>
    </row>
    <row r="31" spans="1:10" x14ac:dyDescent="0.2">
      <c r="A31" s="54"/>
      <c r="B31" s="43" t="s">
        <v>181</v>
      </c>
      <c r="C31" s="50">
        <f>SUMIF($B$3:$B28,$B31, C$3:C28)</f>
        <v>1149</v>
      </c>
      <c r="D31" s="50">
        <f>SUMIF($B$3:$B28,$B31, D$3:D28)</f>
        <v>26881.260000000002</v>
      </c>
      <c r="E31" s="50">
        <f>SUMIF($B$3:$B28,$B31, E$3:E28)</f>
        <v>-1589</v>
      </c>
      <c r="F31" s="50">
        <f>SUMIF($B$3:$B28,$B31, F$3:F28)</f>
        <v>-1666.64</v>
      </c>
      <c r="G31" s="50">
        <f>SUMIF($B$3:$B28,$B31, G$3:G28)</f>
        <v>-389.78</v>
      </c>
      <c r="H31" s="51">
        <f>SUMIF($B$3:$B28,$B31, H$3:H28)</f>
        <v>0</v>
      </c>
      <c r="I31" s="50">
        <f>SUMIF($B$3:$B28,$B31, I$3:I28)</f>
        <v>-23235.839999999997</v>
      </c>
      <c r="J31" s="57">
        <f>SUMIF($B$3:$B28,$B31, J$3:J28)</f>
        <v>0</v>
      </c>
    </row>
  </sheetData>
  <dataConsolidate/>
  <mergeCells count="2">
    <mergeCell ref="A1:D1"/>
    <mergeCell ref="F1:J1"/>
  </mergeCells>
  <phoneticPr fontId="0" type="noConversion"/>
  <pageMargins left="0.75" right="0.75" top="1.1399999999999999" bottom="0.75" header="0.5" footer="0.5"/>
  <pageSetup fitToHeight="0" orientation="landscape" r:id="rId1"/>
  <headerFooter alignWithMargins="0">
    <oddHeader>&amp;L&amp;9REK Design &amp; Print LLC_x000D_861 Waterway PL | Longwood, FL 32750_x000D_EIN: 47-3776908&amp;R&amp;9 Prepared by: 01/09/15_x000D_</oddHeader>
    <oddFooter>&amp;L&amp;9Page &amp;P of &amp;N&amp;C&amp;"Arial,Bold"&amp;12 Employee YTD Summary&amp;R&amp;9 Feb 3 - Feb 3, 2017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98"/>
  <sheetViews>
    <sheetView showGridLines="0" topLeftCell="A79" workbookViewId="0">
      <selection activeCell="L97" sqref="L97"/>
    </sheetView>
  </sheetViews>
  <sheetFormatPr defaultRowHeight="12.75" x14ac:dyDescent="0.2"/>
  <cols>
    <col min="1" max="1" width="28" bestFit="1" customWidth="1"/>
    <col min="2" max="2" width="12.7109375" style="4" bestFit="1" customWidth="1"/>
    <col min="3" max="3" width="8" style="4" bestFit="1" customWidth="1"/>
    <col min="4" max="4" width="12.7109375" style="4" bestFit="1" customWidth="1"/>
    <col min="5" max="5" width="6.5703125" style="4" bestFit="1" customWidth="1"/>
    <col min="6" max="6" width="8.140625" style="4" bestFit="1" customWidth="1"/>
    <col min="7" max="7" width="12.7109375" style="4" bestFit="1" customWidth="1"/>
    <col min="8" max="8" width="6.5703125" style="4" bestFit="1" customWidth="1"/>
    <col min="9" max="9" width="3.28515625" style="4" bestFit="1" customWidth="1"/>
    <col min="10" max="10" width="8.140625" style="4" bestFit="1" customWidth="1"/>
    <col min="11" max="11" width="3.28515625" style="4" bestFit="1" customWidth="1"/>
    <col min="12" max="12" width="12.7109375" style="4" bestFit="1" customWidth="1"/>
    <col min="13" max="13" width="3.28515625" bestFit="1" customWidth="1"/>
  </cols>
  <sheetData>
    <row r="1" spans="1:13" ht="18" x14ac:dyDescent="0.25">
      <c r="A1" s="188" t="s">
        <v>237</v>
      </c>
      <c r="B1" s="177"/>
      <c r="C1" s="177"/>
      <c r="D1" s="177"/>
    </row>
    <row r="3" spans="1:13" ht="15" customHeight="1" x14ac:dyDescent="0.25">
      <c r="A3" s="134"/>
      <c r="B3" s="189" t="s">
        <v>238</v>
      </c>
      <c r="C3" s="190"/>
      <c r="D3" s="191"/>
      <c r="E3" s="189" t="s">
        <v>239</v>
      </c>
      <c r="F3" s="190"/>
      <c r="G3" s="191"/>
      <c r="H3" s="189" t="s">
        <v>240</v>
      </c>
      <c r="I3" s="190"/>
      <c r="J3" s="190"/>
      <c r="K3" s="190"/>
      <c r="L3" s="190"/>
      <c r="M3" s="190"/>
    </row>
    <row r="4" spans="1:13" ht="15" customHeight="1" x14ac:dyDescent="0.2">
      <c r="A4" s="135"/>
      <c r="B4" s="192" t="s">
        <v>241</v>
      </c>
      <c r="C4" s="190"/>
      <c r="D4" s="191"/>
      <c r="E4" s="192" t="s">
        <v>214</v>
      </c>
      <c r="F4" s="190"/>
      <c r="G4" s="191"/>
      <c r="H4" s="136"/>
      <c r="I4" s="136"/>
      <c r="J4" s="136"/>
      <c r="K4" s="136"/>
      <c r="L4" s="136"/>
      <c r="M4" s="135"/>
    </row>
    <row r="6" spans="1:13" ht="15" customHeight="1" x14ac:dyDescent="0.25">
      <c r="A6" s="134" t="s">
        <v>131</v>
      </c>
      <c r="B6" s="60" t="s">
        <v>132</v>
      </c>
      <c r="C6" s="60"/>
      <c r="D6" s="96"/>
      <c r="E6" s="60"/>
      <c r="F6" s="60"/>
      <c r="G6" s="96"/>
      <c r="H6" s="60"/>
      <c r="I6" s="60"/>
      <c r="J6" s="60"/>
      <c r="K6" s="60"/>
      <c r="L6" s="60"/>
      <c r="M6" s="134"/>
    </row>
    <row r="7" spans="1:13" x14ac:dyDescent="0.2">
      <c r="A7" s="137" t="s">
        <v>184</v>
      </c>
      <c r="B7" s="62" t="s">
        <v>127</v>
      </c>
      <c r="C7" s="62" t="s">
        <v>121</v>
      </c>
      <c r="D7" s="140" t="s">
        <v>242</v>
      </c>
      <c r="E7" s="62" t="s">
        <v>127</v>
      </c>
      <c r="F7" s="62" t="s">
        <v>121</v>
      </c>
      <c r="G7" s="140" t="s">
        <v>242</v>
      </c>
      <c r="H7" s="62" t="s">
        <v>127</v>
      </c>
      <c r="I7" s="140" t="s">
        <v>227</v>
      </c>
      <c r="J7" s="62" t="s">
        <v>121</v>
      </c>
      <c r="K7" s="140" t="s">
        <v>227</v>
      </c>
      <c r="L7" s="62" t="s">
        <v>242</v>
      </c>
      <c r="M7" s="138" t="s">
        <v>227</v>
      </c>
    </row>
    <row r="8" spans="1:13" x14ac:dyDescent="0.2">
      <c r="A8" s="139" t="s">
        <v>138</v>
      </c>
      <c r="B8" s="34">
        <v>0</v>
      </c>
      <c r="C8" s="34">
        <v>0</v>
      </c>
      <c r="D8" s="142"/>
      <c r="E8" s="33">
        <v>80</v>
      </c>
      <c r="F8" s="33">
        <v>1080</v>
      </c>
      <c r="G8" s="123">
        <v>13.5</v>
      </c>
      <c r="H8" s="33">
        <f>E8-B8</f>
        <v>80</v>
      </c>
      <c r="I8" s="141"/>
      <c r="J8" s="33">
        <f>F8-C8</f>
        <v>1080</v>
      </c>
      <c r="K8" s="141"/>
      <c r="L8" s="34">
        <f>IF(OR(ISBLANK(D8),ISBLANK(G8)),0,G8-D8)</f>
        <v>0</v>
      </c>
      <c r="M8" s="92"/>
    </row>
    <row r="9" spans="1:13" x14ac:dyDescent="0.2">
      <c r="A9" s="137" t="s">
        <v>243</v>
      </c>
      <c r="B9" s="62"/>
      <c r="C9" s="62"/>
      <c r="D9" s="140"/>
      <c r="E9" s="62"/>
      <c r="F9" s="62"/>
      <c r="G9" s="140"/>
      <c r="H9" s="62"/>
      <c r="I9" s="62"/>
      <c r="J9" s="62"/>
      <c r="K9" s="62"/>
      <c r="L9" s="62"/>
      <c r="M9" s="138"/>
    </row>
    <row r="10" spans="1:13" x14ac:dyDescent="0.2">
      <c r="A10" s="139" t="s">
        <v>142</v>
      </c>
      <c r="B10" s="34"/>
      <c r="C10" s="34">
        <v>0</v>
      </c>
      <c r="D10" s="142"/>
      <c r="E10" s="34"/>
      <c r="F10" s="33">
        <v>66.959999999999994</v>
      </c>
      <c r="G10" s="142"/>
      <c r="H10" s="34"/>
      <c r="I10" s="34"/>
      <c r="J10" s="33">
        <f>F10-C10</f>
        <v>66.959999999999994</v>
      </c>
      <c r="K10" s="92"/>
      <c r="L10" s="34"/>
      <c r="M10" s="34"/>
    </row>
    <row r="11" spans="1:13" x14ac:dyDescent="0.2">
      <c r="A11" s="139" t="s">
        <v>139</v>
      </c>
      <c r="B11" s="34"/>
      <c r="C11" s="34">
        <v>0</v>
      </c>
      <c r="D11" s="143"/>
      <c r="E11" s="34"/>
      <c r="F11" s="33">
        <v>15.66</v>
      </c>
      <c r="G11" s="143"/>
      <c r="H11" s="34"/>
      <c r="I11" s="34"/>
      <c r="J11" s="33">
        <f>F11-C11</f>
        <v>15.66</v>
      </c>
      <c r="K11" s="92"/>
      <c r="L11" s="34"/>
      <c r="M11" s="34"/>
    </row>
    <row r="12" spans="1:13" x14ac:dyDescent="0.2">
      <c r="A12" s="139" t="s">
        <v>133</v>
      </c>
      <c r="B12" s="34"/>
      <c r="C12" s="34">
        <v>0</v>
      </c>
      <c r="D12" s="143"/>
      <c r="E12" s="34"/>
      <c r="F12" s="33">
        <v>6.48</v>
      </c>
      <c r="G12" s="143"/>
      <c r="H12" s="34"/>
      <c r="I12" s="34"/>
      <c r="J12" s="33">
        <f>F12-C12</f>
        <v>6.48</v>
      </c>
      <c r="K12" s="92"/>
      <c r="L12" s="34"/>
      <c r="M12" s="34"/>
    </row>
    <row r="13" spans="1:13" x14ac:dyDescent="0.2">
      <c r="A13" s="139" t="s">
        <v>136</v>
      </c>
      <c r="B13" s="34"/>
      <c r="C13" s="34">
        <v>0</v>
      </c>
      <c r="D13" s="143"/>
      <c r="E13" s="34"/>
      <c r="F13" s="33">
        <v>29.16</v>
      </c>
      <c r="G13" s="143"/>
      <c r="H13" s="34"/>
      <c r="I13" s="34"/>
      <c r="J13" s="33">
        <f>F13-C13</f>
        <v>29.16</v>
      </c>
      <c r="K13" s="92"/>
      <c r="L13" s="34"/>
      <c r="M13" s="34"/>
    </row>
    <row r="14" spans="1:13" x14ac:dyDescent="0.2">
      <c r="A14" s="67"/>
      <c r="B14" s="46"/>
      <c r="C14" s="46">
        <f>SUBTOTAL(9,C$10:C13)</f>
        <v>0</v>
      </c>
      <c r="D14" s="144"/>
      <c r="E14" s="46"/>
      <c r="F14" s="45">
        <f>SUBTOTAL(9,F$10:F13)</f>
        <v>118.25999999999999</v>
      </c>
      <c r="G14" s="144"/>
      <c r="H14" s="46"/>
      <c r="I14" s="46"/>
      <c r="J14" s="45">
        <f>SUBTOTAL(9,J$10:J13)</f>
        <v>118.25999999999999</v>
      </c>
      <c r="K14" s="110"/>
      <c r="L14" s="46"/>
      <c r="M14" s="46"/>
    </row>
    <row r="15" spans="1:13" x14ac:dyDescent="0.2">
      <c r="A15" s="66" t="s">
        <v>244</v>
      </c>
      <c r="B15" s="46"/>
      <c r="C15" s="46">
        <f>SUBTOTAL(9,C$8:C14)</f>
        <v>0</v>
      </c>
      <c r="D15" s="144"/>
      <c r="E15" s="46"/>
      <c r="F15" s="45">
        <f>SUBTOTAL(9,F$8:F14)</f>
        <v>1198.2600000000002</v>
      </c>
      <c r="G15" s="144"/>
      <c r="H15" s="46"/>
      <c r="I15" s="46"/>
      <c r="J15" s="45">
        <f>SUBTOTAL(9,J$8:J14)</f>
        <v>1198.2600000000002</v>
      </c>
      <c r="K15" s="110"/>
      <c r="L15" s="46"/>
      <c r="M15" s="46"/>
    </row>
    <row r="16" spans="1:13" x14ac:dyDescent="0.2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</row>
    <row r="17" spans="1:13" ht="15" customHeight="1" x14ac:dyDescent="0.25">
      <c r="A17" s="134" t="s">
        <v>152</v>
      </c>
      <c r="B17" s="60" t="s">
        <v>153</v>
      </c>
      <c r="C17" s="60"/>
      <c r="D17" s="96"/>
      <c r="E17" s="60"/>
      <c r="F17" s="60"/>
      <c r="G17" s="96"/>
      <c r="H17" s="60"/>
      <c r="I17" s="60"/>
      <c r="J17" s="60"/>
      <c r="K17" s="60"/>
      <c r="L17" s="60"/>
      <c r="M17" s="134"/>
    </row>
    <row r="18" spans="1:13" x14ac:dyDescent="0.2">
      <c r="A18" s="137" t="s">
        <v>184</v>
      </c>
      <c r="B18" s="62" t="s">
        <v>127</v>
      </c>
      <c r="C18" s="62" t="s">
        <v>121</v>
      </c>
      <c r="D18" s="140" t="s">
        <v>242</v>
      </c>
      <c r="E18" s="62" t="s">
        <v>127</v>
      </c>
      <c r="F18" s="62" t="s">
        <v>121</v>
      </c>
      <c r="G18" s="140" t="s">
        <v>242</v>
      </c>
      <c r="H18" s="62" t="s">
        <v>127</v>
      </c>
      <c r="I18" s="140" t="s">
        <v>227</v>
      </c>
      <c r="J18" s="62" t="s">
        <v>121</v>
      </c>
      <c r="K18" s="140" t="s">
        <v>227</v>
      </c>
      <c r="L18" s="62" t="s">
        <v>242</v>
      </c>
      <c r="M18" s="138" t="s">
        <v>227</v>
      </c>
    </row>
    <row r="19" spans="1:13" x14ac:dyDescent="0.2">
      <c r="A19" s="139" t="s">
        <v>154</v>
      </c>
      <c r="B19" s="34">
        <v>0</v>
      </c>
      <c r="C19" s="34">
        <v>0</v>
      </c>
      <c r="D19" s="142"/>
      <c r="E19" s="34">
        <v>0</v>
      </c>
      <c r="F19" s="33">
        <v>1346.15</v>
      </c>
      <c r="G19" s="142"/>
      <c r="H19" s="34">
        <f>E19-B19</f>
        <v>0</v>
      </c>
      <c r="I19" s="141"/>
      <c r="J19" s="33">
        <f>F19-C19</f>
        <v>1346.15</v>
      </c>
      <c r="K19" s="141"/>
      <c r="L19" s="34">
        <f>IF(OR(ISBLANK(D19),ISBLANK(G19)),0,G19-D19)</f>
        <v>0</v>
      </c>
      <c r="M19" s="92"/>
    </row>
    <row r="20" spans="1:13" x14ac:dyDescent="0.2">
      <c r="A20" s="137" t="s">
        <v>243</v>
      </c>
      <c r="B20" s="62"/>
      <c r="C20" s="62"/>
      <c r="D20" s="140"/>
      <c r="E20" s="62"/>
      <c r="F20" s="62"/>
      <c r="G20" s="140"/>
      <c r="H20" s="62"/>
      <c r="I20" s="62"/>
      <c r="J20" s="62"/>
      <c r="K20" s="62"/>
      <c r="L20" s="62"/>
      <c r="M20" s="138"/>
    </row>
    <row r="21" spans="1:13" x14ac:dyDescent="0.2">
      <c r="A21" s="139" t="s">
        <v>142</v>
      </c>
      <c r="B21" s="34"/>
      <c r="C21" s="34">
        <v>0</v>
      </c>
      <c r="D21" s="142"/>
      <c r="E21" s="34"/>
      <c r="F21" s="33">
        <v>83.46</v>
      </c>
      <c r="G21" s="142"/>
      <c r="H21" s="34"/>
      <c r="I21" s="34"/>
      <c r="J21" s="33">
        <f>F21-C21</f>
        <v>83.46</v>
      </c>
      <c r="K21" s="92"/>
      <c r="L21" s="34"/>
      <c r="M21" s="34"/>
    </row>
    <row r="22" spans="1:13" x14ac:dyDescent="0.2">
      <c r="A22" s="139" t="s">
        <v>139</v>
      </c>
      <c r="B22" s="34"/>
      <c r="C22" s="34">
        <v>0</v>
      </c>
      <c r="D22" s="143"/>
      <c r="E22" s="34"/>
      <c r="F22" s="33">
        <v>19.52</v>
      </c>
      <c r="G22" s="143"/>
      <c r="H22" s="34"/>
      <c r="I22" s="34"/>
      <c r="J22" s="33">
        <f>F22-C22</f>
        <v>19.52</v>
      </c>
      <c r="K22" s="92"/>
      <c r="L22" s="34"/>
      <c r="M22" s="34"/>
    </row>
    <row r="23" spans="1:13" x14ac:dyDescent="0.2">
      <c r="A23" s="139" t="s">
        <v>133</v>
      </c>
      <c r="B23" s="34"/>
      <c r="C23" s="34">
        <v>0</v>
      </c>
      <c r="D23" s="143"/>
      <c r="E23" s="34"/>
      <c r="F23" s="33">
        <v>8.08</v>
      </c>
      <c r="G23" s="143"/>
      <c r="H23" s="34"/>
      <c r="I23" s="34"/>
      <c r="J23" s="33">
        <f>F23-C23</f>
        <v>8.08</v>
      </c>
      <c r="K23" s="92"/>
      <c r="L23" s="34"/>
      <c r="M23" s="34"/>
    </row>
    <row r="24" spans="1:13" x14ac:dyDescent="0.2">
      <c r="A24" s="139" t="s">
        <v>136</v>
      </c>
      <c r="B24" s="34"/>
      <c r="C24" s="34">
        <v>0</v>
      </c>
      <c r="D24" s="143"/>
      <c r="E24" s="34"/>
      <c r="F24" s="33">
        <v>36.35</v>
      </c>
      <c r="G24" s="143"/>
      <c r="H24" s="34"/>
      <c r="I24" s="34"/>
      <c r="J24" s="33">
        <f>F24-C24</f>
        <v>36.35</v>
      </c>
      <c r="K24" s="92"/>
      <c r="L24" s="34"/>
      <c r="M24" s="34"/>
    </row>
    <row r="25" spans="1:13" x14ac:dyDescent="0.2">
      <c r="A25" s="67"/>
      <c r="B25" s="46"/>
      <c r="C25" s="46">
        <f>SUBTOTAL(9,C$21:C24)</f>
        <v>0</v>
      </c>
      <c r="D25" s="144"/>
      <c r="E25" s="46"/>
      <c r="F25" s="45">
        <f>SUBTOTAL(9,F$21:F24)</f>
        <v>147.41</v>
      </c>
      <c r="G25" s="144"/>
      <c r="H25" s="46"/>
      <c r="I25" s="46"/>
      <c r="J25" s="45">
        <f>SUBTOTAL(9,J$21:J24)</f>
        <v>147.41</v>
      </c>
      <c r="K25" s="110"/>
      <c r="L25" s="46"/>
      <c r="M25" s="46"/>
    </row>
    <row r="26" spans="1:13" x14ac:dyDescent="0.2">
      <c r="A26" s="66" t="s">
        <v>244</v>
      </c>
      <c r="B26" s="46"/>
      <c r="C26" s="46">
        <f>SUBTOTAL(9,C$19:C25)</f>
        <v>0</v>
      </c>
      <c r="D26" s="144"/>
      <c r="E26" s="46"/>
      <c r="F26" s="45">
        <f>SUBTOTAL(9,F$19:F25)</f>
        <v>1493.56</v>
      </c>
      <c r="G26" s="144"/>
      <c r="H26" s="46"/>
      <c r="I26" s="46"/>
      <c r="J26" s="45">
        <f>SUBTOTAL(9,J$19:J25)</f>
        <v>1493.56</v>
      </c>
      <c r="K26" s="110"/>
      <c r="L26" s="46"/>
      <c r="M26" s="46"/>
    </row>
    <row r="27" spans="1:13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</row>
    <row r="28" spans="1:13" ht="15" customHeight="1" x14ac:dyDescent="0.25">
      <c r="A28" s="134" t="s">
        <v>146</v>
      </c>
      <c r="B28" s="60" t="s">
        <v>147</v>
      </c>
      <c r="C28" s="60"/>
      <c r="D28" s="96"/>
      <c r="E28" s="60"/>
      <c r="F28" s="60"/>
      <c r="G28" s="96"/>
      <c r="H28" s="60"/>
      <c r="I28" s="60"/>
      <c r="J28" s="60"/>
      <c r="K28" s="60"/>
      <c r="L28" s="60"/>
      <c r="M28" s="134"/>
    </row>
    <row r="29" spans="1:13" x14ac:dyDescent="0.2">
      <c r="A29" s="137" t="s">
        <v>184</v>
      </c>
      <c r="B29" s="62" t="s">
        <v>127</v>
      </c>
      <c r="C29" s="62" t="s">
        <v>121</v>
      </c>
      <c r="D29" s="140" t="s">
        <v>242</v>
      </c>
      <c r="E29" s="62" t="s">
        <v>127</v>
      </c>
      <c r="F29" s="62" t="s">
        <v>121</v>
      </c>
      <c r="G29" s="140" t="s">
        <v>242</v>
      </c>
      <c r="H29" s="62" t="s">
        <v>127</v>
      </c>
      <c r="I29" s="140" t="s">
        <v>227</v>
      </c>
      <c r="J29" s="62" t="s">
        <v>121</v>
      </c>
      <c r="K29" s="140" t="s">
        <v>227</v>
      </c>
      <c r="L29" s="62" t="s">
        <v>242</v>
      </c>
      <c r="M29" s="138" t="s">
        <v>227</v>
      </c>
    </row>
    <row r="30" spans="1:13" x14ac:dyDescent="0.2">
      <c r="A30" s="139" t="s">
        <v>162</v>
      </c>
      <c r="B30" s="34">
        <v>0</v>
      </c>
      <c r="C30" s="34">
        <v>0</v>
      </c>
      <c r="D30" s="142"/>
      <c r="E30" s="34">
        <v>0</v>
      </c>
      <c r="F30" s="34">
        <v>0</v>
      </c>
      <c r="G30" s="142"/>
      <c r="H30" s="34">
        <f>E30-B30</f>
        <v>0</v>
      </c>
      <c r="I30" s="141"/>
      <c r="J30" s="34">
        <f>F30-C30</f>
        <v>0</v>
      </c>
      <c r="K30" s="141"/>
      <c r="L30" s="34">
        <f>IF(OR(ISBLANK(D30),ISBLANK(G30)),0,G30-D30)</f>
        <v>0</v>
      </c>
      <c r="M30" s="92"/>
    </row>
    <row r="31" spans="1:13" x14ac:dyDescent="0.2">
      <c r="A31" s="139" t="s">
        <v>138</v>
      </c>
      <c r="B31" s="34">
        <v>0</v>
      </c>
      <c r="C31" s="34">
        <v>0</v>
      </c>
      <c r="D31" s="143"/>
      <c r="E31" s="33">
        <v>40</v>
      </c>
      <c r="F31" s="33">
        <v>480</v>
      </c>
      <c r="G31" s="146">
        <v>12</v>
      </c>
      <c r="H31" s="33">
        <f>E31-B31</f>
        <v>40</v>
      </c>
      <c r="I31" s="97"/>
      <c r="J31" s="33">
        <f>F31-C31</f>
        <v>480</v>
      </c>
      <c r="K31" s="97"/>
      <c r="L31" s="34">
        <f>IF(OR(ISBLANK(D31),ISBLANK(G31)),0,G31-D31)</f>
        <v>0</v>
      </c>
      <c r="M31" s="92"/>
    </row>
    <row r="32" spans="1:13" x14ac:dyDescent="0.2">
      <c r="A32" s="67"/>
      <c r="B32" s="46">
        <f>SUBTOTAL(9,B$30:B31)</f>
        <v>0</v>
      </c>
      <c r="C32" s="46">
        <f>SUBTOTAL(9,C$30:C31)</f>
        <v>0</v>
      </c>
      <c r="D32" s="144"/>
      <c r="E32" s="45">
        <f>SUBTOTAL(9,E$30:E31)</f>
        <v>40</v>
      </c>
      <c r="F32" s="45">
        <f>SUBTOTAL(9,F$30:F31)</f>
        <v>480</v>
      </c>
      <c r="G32" s="144"/>
      <c r="H32" s="45">
        <f>SUBTOTAL(9,H$30:H31)</f>
        <v>40</v>
      </c>
      <c r="I32" s="145"/>
      <c r="J32" s="45">
        <f>SUBTOTAL(9,J$30:J31)</f>
        <v>480</v>
      </c>
      <c r="K32" s="145"/>
      <c r="L32" s="46"/>
      <c r="M32" s="110"/>
    </row>
    <row r="33" spans="1:13" x14ac:dyDescent="0.2">
      <c r="A33" s="137" t="s">
        <v>243</v>
      </c>
      <c r="B33" s="62"/>
      <c r="C33" s="62"/>
      <c r="D33" s="140"/>
      <c r="E33" s="62"/>
      <c r="F33" s="62"/>
      <c r="G33" s="140"/>
      <c r="H33" s="62"/>
      <c r="I33" s="62"/>
      <c r="J33" s="62"/>
      <c r="K33" s="62"/>
      <c r="L33" s="62"/>
      <c r="M33" s="138"/>
    </row>
    <row r="34" spans="1:13" x14ac:dyDescent="0.2">
      <c r="A34" s="139" t="s">
        <v>142</v>
      </c>
      <c r="B34" s="34"/>
      <c r="C34" s="34">
        <v>0</v>
      </c>
      <c r="D34" s="142"/>
      <c r="E34" s="34"/>
      <c r="F34" s="33">
        <v>29.76</v>
      </c>
      <c r="G34" s="142"/>
      <c r="H34" s="34"/>
      <c r="I34" s="34"/>
      <c r="J34" s="33">
        <f>F34-C34</f>
        <v>29.76</v>
      </c>
      <c r="K34" s="92"/>
      <c r="L34" s="34"/>
      <c r="M34" s="34"/>
    </row>
    <row r="35" spans="1:13" x14ac:dyDescent="0.2">
      <c r="A35" s="139" t="s">
        <v>139</v>
      </c>
      <c r="B35" s="34"/>
      <c r="C35" s="34">
        <v>0</v>
      </c>
      <c r="D35" s="143"/>
      <c r="E35" s="34"/>
      <c r="F35" s="33">
        <v>6.96</v>
      </c>
      <c r="G35" s="143"/>
      <c r="H35" s="34"/>
      <c r="I35" s="34"/>
      <c r="J35" s="33">
        <f>F35-C35</f>
        <v>6.96</v>
      </c>
      <c r="K35" s="92"/>
      <c r="L35" s="34"/>
      <c r="M35" s="34"/>
    </row>
    <row r="36" spans="1:13" x14ac:dyDescent="0.2">
      <c r="A36" s="139" t="s">
        <v>133</v>
      </c>
      <c r="B36" s="34"/>
      <c r="C36" s="34">
        <v>0</v>
      </c>
      <c r="D36" s="143"/>
      <c r="E36" s="34"/>
      <c r="F36" s="33">
        <v>2.88</v>
      </c>
      <c r="G36" s="143"/>
      <c r="H36" s="34"/>
      <c r="I36" s="34"/>
      <c r="J36" s="33">
        <f>F36-C36</f>
        <v>2.88</v>
      </c>
      <c r="K36" s="92"/>
      <c r="L36" s="34"/>
      <c r="M36" s="34"/>
    </row>
    <row r="37" spans="1:13" x14ac:dyDescent="0.2">
      <c r="A37" s="139" t="s">
        <v>136</v>
      </c>
      <c r="B37" s="34"/>
      <c r="C37" s="34">
        <v>0</v>
      </c>
      <c r="D37" s="143"/>
      <c r="E37" s="34"/>
      <c r="F37" s="33">
        <v>12.96</v>
      </c>
      <c r="G37" s="143"/>
      <c r="H37" s="34"/>
      <c r="I37" s="34"/>
      <c r="J37" s="33">
        <f>F37-C37</f>
        <v>12.96</v>
      </c>
      <c r="K37" s="92"/>
      <c r="L37" s="34"/>
      <c r="M37" s="34"/>
    </row>
    <row r="38" spans="1:13" x14ac:dyDescent="0.2">
      <c r="A38" s="67"/>
      <c r="B38" s="46"/>
      <c r="C38" s="46">
        <f>SUBTOTAL(9,C$34:C37)</f>
        <v>0</v>
      </c>
      <c r="D38" s="144"/>
      <c r="E38" s="46"/>
      <c r="F38" s="45">
        <f>SUBTOTAL(9,F$34:F37)</f>
        <v>52.56</v>
      </c>
      <c r="G38" s="144"/>
      <c r="H38" s="46"/>
      <c r="I38" s="46"/>
      <c r="J38" s="45">
        <f>SUBTOTAL(9,J$34:J37)</f>
        <v>52.56</v>
      </c>
      <c r="K38" s="110"/>
      <c r="L38" s="46"/>
      <c r="M38" s="46"/>
    </row>
    <row r="39" spans="1:13" x14ac:dyDescent="0.2">
      <c r="A39" s="66" t="s">
        <v>244</v>
      </c>
      <c r="B39" s="46"/>
      <c r="C39" s="46">
        <f>SUBTOTAL(9,C$30:C38)</f>
        <v>0</v>
      </c>
      <c r="D39" s="144"/>
      <c r="E39" s="46"/>
      <c r="F39" s="45">
        <f>SUBTOTAL(9,F$30:F38)</f>
        <v>532.56000000000006</v>
      </c>
      <c r="G39" s="144"/>
      <c r="H39" s="46"/>
      <c r="I39" s="46"/>
      <c r="J39" s="45">
        <f>SUBTOTAL(9,J$30:J38)</f>
        <v>532.56000000000006</v>
      </c>
      <c r="K39" s="110"/>
      <c r="L39" s="46"/>
      <c r="M39" s="46"/>
    </row>
    <row r="40" spans="1:13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</row>
    <row r="41" spans="1:13" ht="15" customHeight="1" x14ac:dyDescent="0.25">
      <c r="A41" s="134" t="s">
        <v>148</v>
      </c>
      <c r="B41" s="60" t="s">
        <v>149</v>
      </c>
      <c r="C41" s="60"/>
      <c r="D41" s="96"/>
      <c r="E41" s="60"/>
      <c r="F41" s="60"/>
      <c r="G41" s="96"/>
      <c r="H41" s="60"/>
      <c r="I41" s="60"/>
      <c r="J41" s="60"/>
      <c r="K41" s="60"/>
      <c r="L41" s="60"/>
      <c r="M41" s="134"/>
    </row>
    <row r="42" spans="1:13" x14ac:dyDescent="0.2">
      <c r="A42" s="137" t="s">
        <v>184</v>
      </c>
      <c r="B42" s="62" t="s">
        <v>127</v>
      </c>
      <c r="C42" s="62" t="s">
        <v>121</v>
      </c>
      <c r="D42" s="140" t="s">
        <v>242</v>
      </c>
      <c r="E42" s="62" t="s">
        <v>127</v>
      </c>
      <c r="F42" s="62" t="s">
        <v>121</v>
      </c>
      <c r="G42" s="140" t="s">
        <v>242</v>
      </c>
      <c r="H42" s="62" t="s">
        <v>127</v>
      </c>
      <c r="I42" s="140" t="s">
        <v>227</v>
      </c>
      <c r="J42" s="62" t="s">
        <v>121</v>
      </c>
      <c r="K42" s="140" t="s">
        <v>227</v>
      </c>
      <c r="L42" s="62" t="s">
        <v>242</v>
      </c>
      <c r="M42" s="138" t="s">
        <v>227</v>
      </c>
    </row>
    <row r="43" spans="1:13" x14ac:dyDescent="0.2">
      <c r="A43" s="139" t="s">
        <v>138</v>
      </c>
      <c r="B43" s="34">
        <v>0</v>
      </c>
      <c r="C43" s="34">
        <v>0</v>
      </c>
      <c r="D43" s="142"/>
      <c r="E43" s="33">
        <v>80</v>
      </c>
      <c r="F43" s="33">
        <v>880</v>
      </c>
      <c r="G43" s="123">
        <v>11</v>
      </c>
      <c r="H43" s="33">
        <f>E43-B43</f>
        <v>80</v>
      </c>
      <c r="I43" s="141"/>
      <c r="J43" s="33">
        <f>F43-C43</f>
        <v>880</v>
      </c>
      <c r="K43" s="141"/>
      <c r="L43" s="34">
        <f>IF(OR(ISBLANK(D43),ISBLANK(G43)),0,G43-D43)</f>
        <v>0</v>
      </c>
      <c r="M43" s="92"/>
    </row>
    <row r="44" spans="1:13" x14ac:dyDescent="0.2">
      <c r="A44" s="137" t="s">
        <v>243</v>
      </c>
      <c r="B44" s="62"/>
      <c r="C44" s="62"/>
      <c r="D44" s="140"/>
      <c r="E44" s="62"/>
      <c r="F44" s="62"/>
      <c r="G44" s="140"/>
      <c r="H44" s="62"/>
      <c r="I44" s="62"/>
      <c r="J44" s="62"/>
      <c r="K44" s="62"/>
      <c r="L44" s="62"/>
      <c r="M44" s="138"/>
    </row>
    <row r="45" spans="1:13" x14ac:dyDescent="0.2">
      <c r="A45" s="139" t="s">
        <v>142</v>
      </c>
      <c r="B45" s="34"/>
      <c r="C45" s="34">
        <v>0</v>
      </c>
      <c r="D45" s="142"/>
      <c r="E45" s="34"/>
      <c r="F45" s="33">
        <v>54.56</v>
      </c>
      <c r="G45" s="142"/>
      <c r="H45" s="34"/>
      <c r="I45" s="34"/>
      <c r="J45" s="33">
        <f>F45-C45</f>
        <v>54.56</v>
      </c>
      <c r="K45" s="92"/>
      <c r="L45" s="34"/>
      <c r="M45" s="34"/>
    </row>
    <row r="46" spans="1:13" x14ac:dyDescent="0.2">
      <c r="A46" s="139" t="s">
        <v>139</v>
      </c>
      <c r="B46" s="34"/>
      <c r="C46" s="34">
        <v>0</v>
      </c>
      <c r="D46" s="143"/>
      <c r="E46" s="34"/>
      <c r="F46" s="33">
        <v>12.76</v>
      </c>
      <c r="G46" s="143"/>
      <c r="H46" s="34"/>
      <c r="I46" s="34"/>
      <c r="J46" s="33">
        <f>F46-C46</f>
        <v>12.76</v>
      </c>
      <c r="K46" s="92"/>
      <c r="L46" s="34"/>
      <c r="M46" s="34"/>
    </row>
    <row r="47" spans="1:13" x14ac:dyDescent="0.2">
      <c r="A47" s="139" t="s">
        <v>133</v>
      </c>
      <c r="B47" s="34"/>
      <c r="C47" s="34">
        <v>0</v>
      </c>
      <c r="D47" s="143"/>
      <c r="E47" s="34"/>
      <c r="F47" s="33">
        <v>5.28</v>
      </c>
      <c r="G47" s="143"/>
      <c r="H47" s="34"/>
      <c r="I47" s="34"/>
      <c r="J47" s="33">
        <f>F47-C47</f>
        <v>5.28</v>
      </c>
      <c r="K47" s="92"/>
      <c r="L47" s="34"/>
      <c r="M47" s="34"/>
    </row>
    <row r="48" spans="1:13" x14ac:dyDescent="0.2">
      <c r="A48" s="139" t="s">
        <v>136</v>
      </c>
      <c r="B48" s="34"/>
      <c r="C48" s="34">
        <v>0</v>
      </c>
      <c r="D48" s="143"/>
      <c r="E48" s="34"/>
      <c r="F48" s="33">
        <v>23.76</v>
      </c>
      <c r="G48" s="143"/>
      <c r="H48" s="34"/>
      <c r="I48" s="34"/>
      <c r="J48" s="33">
        <f>F48-C48</f>
        <v>23.76</v>
      </c>
      <c r="K48" s="92"/>
      <c r="L48" s="34"/>
      <c r="M48" s="34"/>
    </row>
    <row r="49" spans="1:13" x14ac:dyDescent="0.2">
      <c r="A49" s="67"/>
      <c r="B49" s="46"/>
      <c r="C49" s="46">
        <f>SUBTOTAL(9,C$45:C48)</f>
        <v>0</v>
      </c>
      <c r="D49" s="144"/>
      <c r="E49" s="46"/>
      <c r="F49" s="45">
        <f>SUBTOTAL(9,F$45:F48)</f>
        <v>96.360000000000014</v>
      </c>
      <c r="G49" s="144"/>
      <c r="H49" s="46"/>
      <c r="I49" s="46"/>
      <c r="J49" s="45">
        <f>SUBTOTAL(9,J$45:J48)</f>
        <v>96.360000000000014</v>
      </c>
      <c r="K49" s="110"/>
      <c r="L49" s="46"/>
      <c r="M49" s="46"/>
    </row>
    <row r="50" spans="1:13" x14ac:dyDescent="0.2">
      <c r="A50" s="66" t="s">
        <v>244</v>
      </c>
      <c r="B50" s="46"/>
      <c r="C50" s="46">
        <f>SUBTOTAL(9,C$43:C49)</f>
        <v>0</v>
      </c>
      <c r="D50" s="144"/>
      <c r="E50" s="46"/>
      <c r="F50" s="45">
        <f>SUBTOTAL(9,F$43:F49)</f>
        <v>976.3599999999999</v>
      </c>
      <c r="G50" s="144"/>
      <c r="H50" s="46"/>
      <c r="I50" s="46"/>
      <c r="J50" s="45">
        <f>SUBTOTAL(9,J$43:J49)</f>
        <v>976.3599999999999</v>
      </c>
      <c r="K50" s="110"/>
      <c r="L50" s="46"/>
      <c r="M50" s="46"/>
    </row>
    <row r="51" spans="1:13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</row>
    <row r="52" spans="1:13" ht="15" customHeight="1" x14ac:dyDescent="0.25">
      <c r="A52" s="134" t="s">
        <v>155</v>
      </c>
      <c r="B52" s="60" t="s">
        <v>156</v>
      </c>
      <c r="C52" s="60"/>
      <c r="D52" s="96"/>
      <c r="E52" s="60"/>
      <c r="F52" s="60"/>
      <c r="G52" s="96"/>
      <c r="H52" s="60"/>
      <c r="I52" s="60"/>
      <c r="J52" s="60"/>
      <c r="K52" s="60"/>
      <c r="L52" s="60"/>
      <c r="M52" s="134"/>
    </row>
    <row r="53" spans="1:13" x14ac:dyDescent="0.2">
      <c r="A53" s="137" t="s">
        <v>184</v>
      </c>
      <c r="B53" s="62" t="s">
        <v>127</v>
      </c>
      <c r="C53" s="62" t="s">
        <v>121</v>
      </c>
      <c r="D53" s="140" t="s">
        <v>242</v>
      </c>
      <c r="E53" s="62" t="s">
        <v>127</v>
      </c>
      <c r="F53" s="62" t="s">
        <v>121</v>
      </c>
      <c r="G53" s="140" t="s">
        <v>242</v>
      </c>
      <c r="H53" s="62" t="s">
        <v>127</v>
      </c>
      <c r="I53" s="140" t="s">
        <v>227</v>
      </c>
      <c r="J53" s="62" t="s">
        <v>121</v>
      </c>
      <c r="K53" s="140" t="s">
        <v>227</v>
      </c>
      <c r="L53" s="62" t="s">
        <v>242</v>
      </c>
      <c r="M53" s="138" t="s">
        <v>227</v>
      </c>
    </row>
    <row r="54" spans="1:13" x14ac:dyDescent="0.2">
      <c r="A54" s="139" t="s">
        <v>138</v>
      </c>
      <c r="B54" s="34">
        <v>0</v>
      </c>
      <c r="C54" s="34">
        <v>0</v>
      </c>
      <c r="D54" s="142"/>
      <c r="E54" s="33">
        <v>80</v>
      </c>
      <c r="F54" s="33">
        <v>1620</v>
      </c>
      <c r="G54" s="123">
        <v>20.25</v>
      </c>
      <c r="H54" s="33">
        <f>E54-B54</f>
        <v>80</v>
      </c>
      <c r="I54" s="141"/>
      <c r="J54" s="33">
        <f>F54-C54</f>
        <v>1620</v>
      </c>
      <c r="K54" s="141"/>
      <c r="L54" s="34">
        <f>IF(OR(ISBLANK(D54),ISBLANK(G54)),0,G54-D54)</f>
        <v>0</v>
      </c>
      <c r="M54" s="92"/>
    </row>
    <row r="55" spans="1:13" x14ac:dyDescent="0.2">
      <c r="A55" s="137" t="s">
        <v>243</v>
      </c>
      <c r="B55" s="62"/>
      <c r="C55" s="62"/>
      <c r="D55" s="140"/>
      <c r="E55" s="62"/>
      <c r="F55" s="62"/>
      <c r="G55" s="140"/>
      <c r="H55" s="62"/>
      <c r="I55" s="62"/>
      <c r="J55" s="62"/>
      <c r="K55" s="62"/>
      <c r="L55" s="62"/>
      <c r="M55" s="138"/>
    </row>
    <row r="56" spans="1:13" x14ac:dyDescent="0.2">
      <c r="A56" s="139" t="s">
        <v>142</v>
      </c>
      <c r="B56" s="34"/>
      <c r="C56" s="34">
        <v>0</v>
      </c>
      <c r="D56" s="142"/>
      <c r="E56" s="34"/>
      <c r="F56" s="33">
        <v>100.44</v>
      </c>
      <c r="G56" s="142"/>
      <c r="H56" s="34"/>
      <c r="I56" s="34"/>
      <c r="J56" s="33">
        <f>F56-C56</f>
        <v>100.44</v>
      </c>
      <c r="K56" s="92"/>
      <c r="L56" s="34"/>
      <c r="M56" s="34"/>
    </row>
    <row r="57" spans="1:13" x14ac:dyDescent="0.2">
      <c r="A57" s="139" t="s">
        <v>139</v>
      </c>
      <c r="B57" s="34"/>
      <c r="C57" s="34">
        <v>0</v>
      </c>
      <c r="D57" s="143"/>
      <c r="E57" s="34"/>
      <c r="F57" s="33">
        <v>23.49</v>
      </c>
      <c r="G57" s="143"/>
      <c r="H57" s="34"/>
      <c r="I57" s="34"/>
      <c r="J57" s="33">
        <f>F57-C57</f>
        <v>23.49</v>
      </c>
      <c r="K57" s="92"/>
      <c r="L57" s="34"/>
      <c r="M57" s="34"/>
    </row>
    <row r="58" spans="1:13" x14ac:dyDescent="0.2">
      <c r="A58" s="139" t="s">
        <v>133</v>
      </c>
      <c r="B58" s="34"/>
      <c r="C58" s="34">
        <v>0</v>
      </c>
      <c r="D58" s="143"/>
      <c r="E58" s="34"/>
      <c r="F58" s="33">
        <v>9.7200000000000006</v>
      </c>
      <c r="G58" s="143"/>
      <c r="H58" s="34"/>
      <c r="I58" s="34"/>
      <c r="J58" s="33">
        <f>F58-C58</f>
        <v>9.7200000000000006</v>
      </c>
      <c r="K58" s="92"/>
      <c r="L58" s="34"/>
      <c r="M58" s="34"/>
    </row>
    <row r="59" spans="1:13" x14ac:dyDescent="0.2">
      <c r="A59" s="139" t="s">
        <v>136</v>
      </c>
      <c r="B59" s="34"/>
      <c r="C59" s="34">
        <v>0</v>
      </c>
      <c r="D59" s="143"/>
      <c r="E59" s="34"/>
      <c r="F59" s="33">
        <v>43.74</v>
      </c>
      <c r="G59" s="143"/>
      <c r="H59" s="34"/>
      <c r="I59" s="34"/>
      <c r="J59" s="33">
        <f>F59-C59</f>
        <v>43.74</v>
      </c>
      <c r="K59" s="92"/>
      <c r="L59" s="34"/>
      <c r="M59" s="34"/>
    </row>
    <row r="60" spans="1:13" x14ac:dyDescent="0.2">
      <c r="A60" s="67"/>
      <c r="B60" s="46"/>
      <c r="C60" s="46">
        <f>SUBTOTAL(9,C$56:C59)</f>
        <v>0</v>
      </c>
      <c r="D60" s="144"/>
      <c r="E60" s="46"/>
      <c r="F60" s="45">
        <f>SUBTOTAL(9,F$56:F59)</f>
        <v>177.39000000000001</v>
      </c>
      <c r="G60" s="144"/>
      <c r="H60" s="46"/>
      <c r="I60" s="46"/>
      <c r="J60" s="45">
        <f>SUBTOTAL(9,J$56:J59)</f>
        <v>177.39000000000001</v>
      </c>
      <c r="K60" s="110"/>
      <c r="L60" s="46"/>
      <c r="M60" s="46"/>
    </row>
    <row r="61" spans="1:13" x14ac:dyDescent="0.2">
      <c r="A61" s="66" t="s">
        <v>244</v>
      </c>
      <c r="B61" s="46"/>
      <c r="C61" s="46">
        <f>SUBTOTAL(9,C$54:C60)</f>
        <v>0</v>
      </c>
      <c r="D61" s="144"/>
      <c r="E61" s="46"/>
      <c r="F61" s="45">
        <f>SUBTOTAL(9,F$54:F60)</f>
        <v>1797.39</v>
      </c>
      <c r="G61" s="144"/>
      <c r="H61" s="46"/>
      <c r="I61" s="46"/>
      <c r="J61" s="45">
        <f>SUBTOTAL(9,J$54:J60)</f>
        <v>1797.39</v>
      </c>
      <c r="K61" s="110"/>
      <c r="L61" s="46"/>
      <c r="M61" s="46"/>
    </row>
    <row r="62" spans="1:13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</row>
    <row r="63" spans="1:13" ht="15" customHeight="1" x14ac:dyDescent="0.25">
      <c r="A63" s="134" t="s">
        <v>157</v>
      </c>
      <c r="B63" s="60" t="s">
        <v>158</v>
      </c>
      <c r="C63" s="60"/>
      <c r="D63" s="96"/>
      <c r="E63" s="60"/>
      <c r="F63" s="60"/>
      <c r="G63" s="96"/>
      <c r="H63" s="60"/>
      <c r="I63" s="60"/>
      <c r="J63" s="60"/>
      <c r="K63" s="60"/>
      <c r="L63" s="60"/>
      <c r="M63" s="134"/>
    </row>
    <row r="64" spans="1:13" x14ac:dyDescent="0.2">
      <c r="A64" s="137" t="s">
        <v>184</v>
      </c>
      <c r="B64" s="62" t="s">
        <v>127</v>
      </c>
      <c r="C64" s="62" t="s">
        <v>121</v>
      </c>
      <c r="D64" s="140" t="s">
        <v>242</v>
      </c>
      <c r="E64" s="62" t="s">
        <v>127</v>
      </c>
      <c r="F64" s="62" t="s">
        <v>121</v>
      </c>
      <c r="G64" s="140" t="s">
        <v>242</v>
      </c>
      <c r="H64" s="62" t="s">
        <v>127</v>
      </c>
      <c r="I64" s="140" t="s">
        <v>227</v>
      </c>
      <c r="J64" s="62" t="s">
        <v>121</v>
      </c>
      <c r="K64" s="140" t="s">
        <v>227</v>
      </c>
      <c r="L64" s="62" t="s">
        <v>242</v>
      </c>
      <c r="M64" s="138" t="s">
        <v>227</v>
      </c>
    </row>
    <row r="65" spans="1:13" x14ac:dyDescent="0.2">
      <c r="A65" s="139" t="s">
        <v>154</v>
      </c>
      <c r="B65" s="34">
        <v>0</v>
      </c>
      <c r="C65" s="34">
        <v>0</v>
      </c>
      <c r="D65" s="142"/>
      <c r="E65" s="34">
        <v>0</v>
      </c>
      <c r="F65" s="33">
        <v>1730.77</v>
      </c>
      <c r="G65" s="142"/>
      <c r="H65" s="34">
        <f>E65-B65</f>
        <v>0</v>
      </c>
      <c r="I65" s="141"/>
      <c r="J65" s="33">
        <f>F65-C65</f>
        <v>1730.77</v>
      </c>
      <c r="K65" s="141"/>
      <c r="L65" s="34">
        <f>IF(OR(ISBLANK(D65),ISBLANK(G65)),0,G65-D65)</f>
        <v>0</v>
      </c>
      <c r="M65" s="92"/>
    </row>
    <row r="66" spans="1:13" x14ac:dyDescent="0.2">
      <c r="A66" s="137" t="s">
        <v>243</v>
      </c>
      <c r="B66" s="62"/>
      <c r="C66" s="62"/>
      <c r="D66" s="140"/>
      <c r="E66" s="62"/>
      <c r="F66" s="62"/>
      <c r="G66" s="140"/>
      <c r="H66" s="62"/>
      <c r="I66" s="62"/>
      <c r="J66" s="62"/>
      <c r="K66" s="62"/>
      <c r="L66" s="62"/>
      <c r="M66" s="138"/>
    </row>
    <row r="67" spans="1:13" x14ac:dyDescent="0.2">
      <c r="A67" s="139" t="s">
        <v>142</v>
      </c>
      <c r="B67" s="34"/>
      <c r="C67" s="34">
        <v>0</v>
      </c>
      <c r="D67" s="142"/>
      <c r="E67" s="34"/>
      <c r="F67" s="33">
        <v>107.3</v>
      </c>
      <c r="G67" s="142"/>
      <c r="H67" s="34"/>
      <c r="I67" s="34"/>
      <c r="J67" s="33">
        <f>F67-C67</f>
        <v>107.3</v>
      </c>
      <c r="K67" s="92"/>
      <c r="L67" s="34"/>
      <c r="M67" s="34"/>
    </row>
    <row r="68" spans="1:13" x14ac:dyDescent="0.2">
      <c r="A68" s="139" t="s">
        <v>139</v>
      </c>
      <c r="B68" s="34"/>
      <c r="C68" s="34">
        <v>0</v>
      </c>
      <c r="D68" s="143"/>
      <c r="E68" s="34"/>
      <c r="F68" s="33">
        <v>25.1</v>
      </c>
      <c r="G68" s="143"/>
      <c r="H68" s="34"/>
      <c r="I68" s="34"/>
      <c r="J68" s="33">
        <f>F68-C68</f>
        <v>25.1</v>
      </c>
      <c r="K68" s="92"/>
      <c r="L68" s="34"/>
      <c r="M68" s="34"/>
    </row>
    <row r="69" spans="1:13" x14ac:dyDescent="0.2">
      <c r="A69" s="139" t="s">
        <v>133</v>
      </c>
      <c r="B69" s="34"/>
      <c r="C69" s="34">
        <v>0</v>
      </c>
      <c r="D69" s="143"/>
      <c r="E69" s="34"/>
      <c r="F69" s="33">
        <v>9.23</v>
      </c>
      <c r="G69" s="143"/>
      <c r="H69" s="34"/>
      <c r="I69" s="34"/>
      <c r="J69" s="33">
        <f>F69-C69</f>
        <v>9.23</v>
      </c>
      <c r="K69" s="92"/>
      <c r="L69" s="34"/>
      <c r="M69" s="34"/>
    </row>
    <row r="70" spans="1:13" x14ac:dyDescent="0.2">
      <c r="A70" s="139" t="s">
        <v>136</v>
      </c>
      <c r="B70" s="34"/>
      <c r="C70" s="34">
        <v>0</v>
      </c>
      <c r="D70" s="143"/>
      <c r="E70" s="34"/>
      <c r="F70" s="33">
        <v>41.54</v>
      </c>
      <c r="G70" s="143"/>
      <c r="H70" s="34"/>
      <c r="I70" s="34"/>
      <c r="J70" s="33">
        <f>F70-C70</f>
        <v>41.54</v>
      </c>
      <c r="K70" s="92"/>
      <c r="L70" s="34"/>
      <c r="M70" s="34"/>
    </row>
    <row r="71" spans="1:13" x14ac:dyDescent="0.2">
      <c r="A71" s="67"/>
      <c r="B71" s="46"/>
      <c r="C71" s="46">
        <f>SUBTOTAL(9,C$67:C70)</f>
        <v>0</v>
      </c>
      <c r="D71" s="144"/>
      <c r="E71" s="46"/>
      <c r="F71" s="45">
        <f>SUBTOTAL(9,F$67:F70)</f>
        <v>183.17</v>
      </c>
      <c r="G71" s="144"/>
      <c r="H71" s="46"/>
      <c r="I71" s="46"/>
      <c r="J71" s="45">
        <f>SUBTOTAL(9,J$67:J70)</f>
        <v>183.17</v>
      </c>
      <c r="K71" s="110"/>
      <c r="L71" s="46"/>
      <c r="M71" s="46"/>
    </row>
    <row r="72" spans="1:13" x14ac:dyDescent="0.2">
      <c r="A72" s="66" t="s">
        <v>244</v>
      </c>
      <c r="B72" s="46"/>
      <c r="C72" s="46">
        <f>SUBTOTAL(9,C$65:C71)</f>
        <v>0</v>
      </c>
      <c r="D72" s="144"/>
      <c r="E72" s="46"/>
      <c r="F72" s="45">
        <f>SUBTOTAL(9,F$65:F71)</f>
        <v>1913.9399999999998</v>
      </c>
      <c r="G72" s="144"/>
      <c r="H72" s="46"/>
      <c r="I72" s="46"/>
      <c r="J72" s="45">
        <f>SUBTOTAL(9,J$65:J71)</f>
        <v>1913.9399999999998</v>
      </c>
      <c r="K72" s="110"/>
      <c r="L72" s="46"/>
      <c r="M72" s="46"/>
    </row>
    <row r="73" spans="1:13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</row>
    <row r="74" spans="1:13" ht="15" customHeight="1" x14ac:dyDescent="0.25">
      <c r="A74" s="134" t="s">
        <v>150</v>
      </c>
      <c r="B74" s="60" t="s">
        <v>151</v>
      </c>
      <c r="C74" s="60"/>
      <c r="D74" s="96"/>
      <c r="E74" s="60"/>
      <c r="F74" s="60"/>
      <c r="G74" s="96"/>
      <c r="H74" s="60"/>
      <c r="I74" s="60"/>
      <c r="J74" s="60"/>
      <c r="K74" s="60"/>
      <c r="L74" s="60"/>
      <c r="M74" s="134"/>
    </row>
    <row r="75" spans="1:13" x14ac:dyDescent="0.2">
      <c r="A75" s="137" t="s">
        <v>184</v>
      </c>
      <c r="B75" s="62" t="s">
        <v>127</v>
      </c>
      <c r="C75" s="62" t="s">
        <v>121</v>
      </c>
      <c r="D75" s="140" t="s">
        <v>242</v>
      </c>
      <c r="E75" s="62" t="s">
        <v>127</v>
      </c>
      <c r="F75" s="62" t="s">
        <v>121</v>
      </c>
      <c r="G75" s="140" t="s">
        <v>242</v>
      </c>
      <c r="H75" s="62" t="s">
        <v>127</v>
      </c>
      <c r="I75" s="140" t="s">
        <v>227</v>
      </c>
      <c r="J75" s="62" t="s">
        <v>121</v>
      </c>
      <c r="K75" s="140" t="s">
        <v>227</v>
      </c>
      <c r="L75" s="62" t="s">
        <v>242</v>
      </c>
      <c r="M75" s="138" t="s">
        <v>227</v>
      </c>
    </row>
    <row r="76" spans="1:13" x14ac:dyDescent="0.2">
      <c r="A76" s="139" t="s">
        <v>138</v>
      </c>
      <c r="B76" s="34">
        <v>0</v>
      </c>
      <c r="C76" s="34">
        <v>0</v>
      </c>
      <c r="D76" s="142"/>
      <c r="E76" s="33">
        <v>42</v>
      </c>
      <c r="F76" s="33">
        <v>462</v>
      </c>
      <c r="G76" s="123">
        <v>11</v>
      </c>
      <c r="H76" s="33">
        <f>E76-B76</f>
        <v>42</v>
      </c>
      <c r="I76" s="141"/>
      <c r="J76" s="33">
        <f>F76-C76</f>
        <v>462</v>
      </c>
      <c r="K76" s="141"/>
      <c r="L76" s="34">
        <f>IF(OR(ISBLANK(D76),ISBLANK(G76)),0,G76-D76)</f>
        <v>0</v>
      </c>
      <c r="M76" s="92"/>
    </row>
    <row r="77" spans="1:13" x14ac:dyDescent="0.2">
      <c r="A77" s="137" t="s">
        <v>243</v>
      </c>
      <c r="B77" s="62"/>
      <c r="C77" s="62"/>
      <c r="D77" s="140"/>
      <c r="E77" s="62"/>
      <c r="F77" s="62"/>
      <c r="G77" s="140"/>
      <c r="H77" s="62"/>
      <c r="I77" s="62"/>
      <c r="J77" s="62"/>
      <c r="K77" s="62"/>
      <c r="L77" s="62"/>
      <c r="M77" s="138"/>
    </row>
    <row r="78" spans="1:13" x14ac:dyDescent="0.2">
      <c r="A78" s="139" t="s">
        <v>142</v>
      </c>
      <c r="B78" s="34"/>
      <c r="C78" s="34">
        <v>0</v>
      </c>
      <c r="D78" s="142"/>
      <c r="E78" s="34"/>
      <c r="F78" s="33">
        <v>28.65</v>
      </c>
      <c r="G78" s="142"/>
      <c r="H78" s="34"/>
      <c r="I78" s="34"/>
      <c r="J78" s="33">
        <f>F78-C78</f>
        <v>28.65</v>
      </c>
      <c r="K78" s="92"/>
      <c r="L78" s="34"/>
      <c r="M78" s="34"/>
    </row>
    <row r="79" spans="1:13" x14ac:dyDescent="0.2">
      <c r="A79" s="139" t="s">
        <v>139</v>
      </c>
      <c r="B79" s="34"/>
      <c r="C79" s="34">
        <v>0</v>
      </c>
      <c r="D79" s="143"/>
      <c r="E79" s="34"/>
      <c r="F79" s="33">
        <v>6.7</v>
      </c>
      <c r="G79" s="143"/>
      <c r="H79" s="34"/>
      <c r="I79" s="34"/>
      <c r="J79" s="33">
        <f>F79-C79</f>
        <v>6.7</v>
      </c>
      <c r="K79" s="92"/>
      <c r="L79" s="34"/>
      <c r="M79" s="34"/>
    </row>
    <row r="80" spans="1:13" x14ac:dyDescent="0.2">
      <c r="A80" s="139" t="s">
        <v>133</v>
      </c>
      <c r="B80" s="34"/>
      <c r="C80" s="34">
        <v>0</v>
      </c>
      <c r="D80" s="143"/>
      <c r="E80" s="34"/>
      <c r="F80" s="33">
        <v>2.77</v>
      </c>
      <c r="G80" s="143"/>
      <c r="H80" s="34"/>
      <c r="I80" s="34"/>
      <c r="J80" s="33">
        <f>F80-C80</f>
        <v>2.77</v>
      </c>
      <c r="K80" s="92"/>
      <c r="L80" s="34"/>
      <c r="M80" s="34"/>
    </row>
    <row r="81" spans="1:13" x14ac:dyDescent="0.2">
      <c r="A81" s="139" t="s">
        <v>136</v>
      </c>
      <c r="B81" s="34"/>
      <c r="C81" s="34">
        <v>0</v>
      </c>
      <c r="D81" s="143"/>
      <c r="E81" s="34"/>
      <c r="F81" s="33">
        <v>12.48</v>
      </c>
      <c r="G81" s="143"/>
      <c r="H81" s="34"/>
      <c r="I81" s="34"/>
      <c r="J81" s="33">
        <f>F81-C81</f>
        <v>12.48</v>
      </c>
      <c r="K81" s="92"/>
      <c r="L81" s="34"/>
      <c r="M81" s="34"/>
    </row>
    <row r="82" spans="1:13" x14ac:dyDescent="0.2">
      <c r="A82" s="67"/>
      <c r="B82" s="46"/>
      <c r="C82" s="46">
        <f>SUBTOTAL(9,C$78:C81)</f>
        <v>0</v>
      </c>
      <c r="D82" s="144"/>
      <c r="E82" s="46"/>
      <c r="F82" s="45">
        <f>SUBTOTAL(9,F$78:F81)</f>
        <v>50.600000000000009</v>
      </c>
      <c r="G82" s="144"/>
      <c r="H82" s="46"/>
      <c r="I82" s="46"/>
      <c r="J82" s="45">
        <f>SUBTOTAL(9,J$78:J81)</f>
        <v>50.600000000000009</v>
      </c>
      <c r="K82" s="110"/>
      <c r="L82" s="46"/>
      <c r="M82" s="46"/>
    </row>
    <row r="83" spans="1:13" x14ac:dyDescent="0.2">
      <c r="A83" s="66" t="s">
        <v>244</v>
      </c>
      <c r="B83" s="46"/>
      <c r="C83" s="46">
        <f>SUBTOTAL(9,C$76:C82)</f>
        <v>0</v>
      </c>
      <c r="D83" s="144"/>
      <c r="E83" s="46"/>
      <c r="F83" s="45">
        <f>SUBTOTAL(9,F$76:F82)</f>
        <v>512.59999999999991</v>
      </c>
      <c r="G83" s="144"/>
      <c r="H83" s="46"/>
      <c r="I83" s="46"/>
      <c r="J83" s="45">
        <f>SUBTOTAL(9,J$76:J82)</f>
        <v>512.59999999999991</v>
      </c>
      <c r="K83" s="110"/>
      <c r="L83" s="46"/>
      <c r="M83" s="46"/>
    </row>
    <row r="84" spans="1:13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</row>
    <row r="85" spans="1:13" ht="15" customHeight="1" x14ac:dyDescent="0.25">
      <c r="A85" s="134" t="s">
        <v>182</v>
      </c>
      <c r="B85" s="60"/>
      <c r="C85" s="60"/>
      <c r="D85" s="96"/>
      <c r="E85" s="60"/>
      <c r="F85" s="60"/>
      <c r="G85" s="96"/>
      <c r="H85" s="60"/>
      <c r="I85" s="60"/>
      <c r="J85" s="60"/>
      <c r="K85" s="60"/>
      <c r="L85" s="60"/>
      <c r="M85" s="134"/>
    </row>
    <row r="86" spans="1:13" x14ac:dyDescent="0.2">
      <c r="A86" s="137" t="s">
        <v>184</v>
      </c>
      <c r="B86" s="62" t="s">
        <v>127</v>
      </c>
      <c r="C86" s="62" t="s">
        <v>121</v>
      </c>
      <c r="D86" s="140" t="s">
        <v>242</v>
      </c>
      <c r="E86" s="62" t="s">
        <v>127</v>
      </c>
      <c r="F86" s="62" t="s">
        <v>121</v>
      </c>
      <c r="G86" s="140" t="s">
        <v>242</v>
      </c>
      <c r="H86" s="62" t="s">
        <v>127</v>
      </c>
      <c r="I86" s="140" t="s">
        <v>227</v>
      </c>
      <c r="J86" s="62" t="s">
        <v>121</v>
      </c>
      <c r="K86" s="140" t="s">
        <v>227</v>
      </c>
      <c r="L86" s="62" t="s">
        <v>242</v>
      </c>
      <c r="M86" s="138" t="s">
        <v>227</v>
      </c>
    </row>
    <row r="87" spans="1:13" x14ac:dyDescent="0.2">
      <c r="A87" s="139" t="s">
        <v>138</v>
      </c>
      <c r="B87" s="34">
        <v>0</v>
      </c>
      <c r="C87" s="34">
        <v>0</v>
      </c>
      <c r="D87" s="142"/>
      <c r="E87" s="33">
        <v>322</v>
      </c>
      <c r="F87" s="33">
        <v>4522</v>
      </c>
      <c r="G87" s="123">
        <v>14.043478260869565</v>
      </c>
      <c r="H87" s="33">
        <f>E87-B87</f>
        <v>322</v>
      </c>
      <c r="I87" s="141"/>
      <c r="J87" s="33">
        <f>F87-C87</f>
        <v>4522</v>
      </c>
      <c r="K87" s="141"/>
      <c r="L87" s="34">
        <f>IF(OR(ISBLANK(D87),ISBLANK(G87)),0,G87-D87)</f>
        <v>0</v>
      </c>
      <c r="M87" s="92"/>
    </row>
    <row r="88" spans="1:13" x14ac:dyDescent="0.2">
      <c r="A88" s="139" t="s">
        <v>162</v>
      </c>
      <c r="B88" s="34">
        <v>0</v>
      </c>
      <c r="C88" s="34">
        <v>0</v>
      </c>
      <c r="D88" s="143"/>
      <c r="E88" s="34">
        <v>0</v>
      </c>
      <c r="F88" s="34">
        <v>0</v>
      </c>
      <c r="G88" s="143"/>
      <c r="H88" s="34">
        <f>E88-B88</f>
        <v>0</v>
      </c>
      <c r="I88" s="97"/>
      <c r="J88" s="34">
        <f>F88-C88</f>
        <v>0</v>
      </c>
      <c r="K88" s="97"/>
      <c r="L88" s="34">
        <f>IF(OR(ISBLANK(D88),ISBLANK(G88)),0,G88-D88)</f>
        <v>0</v>
      </c>
      <c r="M88" s="92"/>
    </row>
    <row r="89" spans="1:13" x14ac:dyDescent="0.2">
      <c r="A89" s="139" t="s">
        <v>154</v>
      </c>
      <c r="B89" s="34">
        <v>0</v>
      </c>
      <c r="C89" s="34">
        <v>0</v>
      </c>
      <c r="D89" s="143"/>
      <c r="E89" s="34">
        <v>0</v>
      </c>
      <c r="F89" s="33">
        <v>3076.92</v>
      </c>
      <c r="G89" s="143"/>
      <c r="H89" s="34">
        <f>E89-B89</f>
        <v>0</v>
      </c>
      <c r="I89" s="97"/>
      <c r="J89" s="33">
        <f>F89-C89</f>
        <v>3076.92</v>
      </c>
      <c r="K89" s="97"/>
      <c r="L89" s="34">
        <f>IF(OR(ISBLANK(D89),ISBLANK(G89)),0,G89-D89)</f>
        <v>0</v>
      </c>
      <c r="M89" s="92"/>
    </row>
    <row r="90" spans="1:13" x14ac:dyDescent="0.2">
      <c r="A90" s="67"/>
      <c r="B90" s="46">
        <f>SUBTOTAL(9,B$87:B89)</f>
        <v>0</v>
      </c>
      <c r="C90" s="46">
        <f>SUBTOTAL(9,C$87:C89)</f>
        <v>0</v>
      </c>
      <c r="D90" s="144"/>
      <c r="E90" s="45">
        <f>SUBTOTAL(9,E$87:E89)</f>
        <v>322</v>
      </c>
      <c r="F90" s="45">
        <f>SUBTOTAL(9,F$87:F89)</f>
        <v>7598.92</v>
      </c>
      <c r="G90" s="144"/>
      <c r="H90" s="45">
        <f>SUBTOTAL(9,H$87:H89)</f>
        <v>322</v>
      </c>
      <c r="I90" s="145"/>
      <c r="J90" s="45">
        <f>SUBTOTAL(9,J$87:J89)</f>
        <v>7598.92</v>
      </c>
      <c r="K90" s="145"/>
      <c r="L90" s="46"/>
      <c r="M90" s="110"/>
    </row>
    <row r="91" spans="1:13" x14ac:dyDescent="0.2">
      <c r="A91" s="137" t="s">
        <v>243</v>
      </c>
      <c r="B91" s="62"/>
      <c r="C91" s="62"/>
      <c r="D91" s="140"/>
      <c r="E91" s="62"/>
      <c r="F91" s="62"/>
      <c r="G91" s="140"/>
      <c r="H91" s="62"/>
      <c r="I91" s="62"/>
      <c r="J91" s="62"/>
      <c r="K91" s="62"/>
      <c r="L91" s="62"/>
      <c r="M91" s="138"/>
    </row>
    <row r="92" spans="1:13" x14ac:dyDescent="0.2">
      <c r="A92" s="139" t="s">
        <v>142</v>
      </c>
      <c r="B92" s="34"/>
      <c r="C92" s="34">
        <v>0</v>
      </c>
      <c r="D92" s="142"/>
      <c r="E92" s="34"/>
      <c r="F92" s="33">
        <v>471.13</v>
      </c>
      <c r="G92" s="142"/>
      <c r="H92" s="34"/>
      <c r="I92" s="34"/>
      <c r="J92" s="33">
        <f>F92-C92</f>
        <v>471.13</v>
      </c>
      <c r="K92" s="92"/>
      <c r="L92" s="34"/>
      <c r="M92" s="34"/>
    </row>
    <row r="93" spans="1:13" x14ac:dyDescent="0.2">
      <c r="A93" s="139" t="s">
        <v>139</v>
      </c>
      <c r="B93" s="34"/>
      <c r="C93" s="34">
        <v>0</v>
      </c>
      <c r="D93" s="143"/>
      <c r="E93" s="34"/>
      <c r="F93" s="33">
        <v>110.19</v>
      </c>
      <c r="G93" s="143"/>
      <c r="H93" s="34"/>
      <c r="I93" s="34"/>
      <c r="J93" s="33">
        <f>F93-C93</f>
        <v>110.19</v>
      </c>
      <c r="K93" s="92"/>
      <c r="L93" s="34"/>
      <c r="M93" s="34"/>
    </row>
    <row r="94" spans="1:13" x14ac:dyDescent="0.2">
      <c r="A94" s="139" t="s">
        <v>133</v>
      </c>
      <c r="B94" s="34"/>
      <c r="C94" s="34">
        <v>0</v>
      </c>
      <c r="D94" s="143"/>
      <c r="E94" s="34"/>
      <c r="F94" s="33">
        <v>44.44</v>
      </c>
      <c r="G94" s="143"/>
      <c r="H94" s="34"/>
      <c r="I94" s="34"/>
      <c r="J94" s="33">
        <f>F94-C94</f>
        <v>44.44</v>
      </c>
      <c r="K94" s="92"/>
      <c r="L94" s="34"/>
      <c r="M94" s="34"/>
    </row>
    <row r="95" spans="1:13" x14ac:dyDescent="0.2">
      <c r="A95" s="139" t="s">
        <v>136</v>
      </c>
      <c r="B95" s="34"/>
      <c r="C95" s="34">
        <v>0</v>
      </c>
      <c r="D95" s="143"/>
      <c r="E95" s="34"/>
      <c r="F95" s="33">
        <v>199.99</v>
      </c>
      <c r="G95" s="143"/>
      <c r="H95" s="34"/>
      <c r="I95" s="34"/>
      <c r="J95" s="33">
        <f>F95-C95</f>
        <v>199.99</v>
      </c>
      <c r="K95" s="92"/>
      <c r="L95" s="34"/>
      <c r="M95" s="34"/>
    </row>
    <row r="96" spans="1:13" x14ac:dyDescent="0.2">
      <c r="A96" s="67"/>
      <c r="B96" s="46"/>
      <c r="C96" s="46">
        <f>SUBTOTAL(9,C$92:C95)</f>
        <v>0</v>
      </c>
      <c r="D96" s="144">
        <f>471.13+471.13+110.19+110.19</f>
        <v>1162.6400000000001</v>
      </c>
      <c r="E96" s="46"/>
      <c r="F96" s="45">
        <f>SUBTOTAL(9,F$92:F95)</f>
        <v>825.75</v>
      </c>
      <c r="G96" s="144"/>
      <c r="H96" s="46"/>
      <c r="I96" s="46"/>
      <c r="J96" s="45">
        <f>SUBTOTAL(9,J$92:J95)</f>
        <v>825.75</v>
      </c>
      <c r="K96" s="110"/>
      <c r="L96" s="46">
        <f>406+471.13+110.19+471.13+110.19</f>
        <v>1568.6399999999999</v>
      </c>
      <c r="M96" s="46"/>
    </row>
    <row r="97" spans="1:13" x14ac:dyDescent="0.2">
      <c r="A97" s="66" t="s">
        <v>244</v>
      </c>
      <c r="B97" s="46"/>
      <c r="C97" s="46">
        <f>SUBTOTAL(9,C$87:C96)</f>
        <v>0</v>
      </c>
      <c r="D97" s="144">
        <v>7598.92</v>
      </c>
      <c r="E97" s="46"/>
      <c r="F97" s="45">
        <f>SUBTOTAL(9,F$87:F96)</f>
        <v>8424.67</v>
      </c>
      <c r="G97" s="144"/>
      <c r="H97" s="46"/>
      <c r="I97" s="46"/>
      <c r="J97" s="45">
        <f>SUBTOTAL(9,J$87:J96)</f>
        <v>8424.67</v>
      </c>
      <c r="K97" s="110"/>
      <c r="L97" s="46"/>
      <c r="M97" s="46"/>
    </row>
    <row r="98" spans="1:13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</row>
  </sheetData>
  <mergeCells count="6">
    <mergeCell ref="A1:D1"/>
    <mergeCell ref="B3:D3"/>
    <mergeCell ref="E3:G3"/>
    <mergeCell ref="H3:M3"/>
    <mergeCell ref="B4:D4"/>
    <mergeCell ref="E4:G4"/>
  </mergeCells>
  <phoneticPr fontId="6" type="noConversion"/>
  <pageMargins left="1" right="1" top="1.1399999999999999" bottom="0.75" header="0.5" footer="0.5"/>
  <pageSetup scale="92" fitToHeight="0" orientation="landscape" r:id="rId1"/>
  <headerFooter alignWithMargins="0">
    <oddHeader>&amp;L&amp;9REK Design &amp; Print LLC_x000D_861 Waterway PL | Longwood, FL 32750_x000D_EIN: 47-3776908&amp;R&amp;9 Prepared by: 01/09/15_x000D_</oddHeader>
    <oddFooter>&amp;L&amp;9Page &amp;P of &amp;N&amp;C&amp;"Arial,Bold"&amp;13 Employee Cost Comparison&amp;R&amp;9 For Feb 3 - Feb 3, 2016 and Feb 3 - Feb 3, 2017</oddFooter>
  </headerFooter>
  <rowBreaks count="3" manualBreakCount="3">
    <brk id="40" max="16383" man="1"/>
    <brk id="73" max="16383" man="1"/>
    <brk id="8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N43"/>
  <sheetViews>
    <sheetView showGridLines="0" workbookViewId="0">
      <selection sqref="A1:D1"/>
    </sheetView>
  </sheetViews>
  <sheetFormatPr defaultRowHeight="12.75" x14ac:dyDescent="0.2"/>
  <cols>
    <col min="1" max="1" width="28.7109375" style="9" bestFit="1" customWidth="1"/>
    <col min="2" max="3" width="12.140625" style="8" bestFit="1" customWidth="1"/>
    <col min="4" max="4" width="10.5703125" style="8" bestFit="1" customWidth="1"/>
    <col min="5" max="5" width="8" style="8" bestFit="1" customWidth="1"/>
    <col min="6" max="6" width="10.5703125" style="8" bestFit="1" customWidth="1"/>
    <col min="7" max="7" width="8" style="8" bestFit="1" customWidth="1"/>
    <col min="8" max="8" width="10.5703125" style="8" bestFit="1" customWidth="1"/>
    <col min="9" max="9" width="8" style="8" bestFit="1" customWidth="1"/>
    <col min="10" max="10" width="10.5703125" style="8" bestFit="1" customWidth="1"/>
    <col min="11" max="11" width="8" style="8" bestFit="1" customWidth="1"/>
    <col min="12" max="12" width="10.5703125" style="8" bestFit="1" customWidth="1"/>
    <col min="13" max="13" width="8" style="8" bestFit="1" customWidth="1"/>
    <col min="14" max="14" width="9.5703125" style="8" bestFit="1" customWidth="1"/>
    <col min="15" max="15" width="10.140625" style="8" bestFit="1" customWidth="1"/>
    <col min="16" max="37" width="9.140625" style="8"/>
    <col min="38" max="38" width="2" style="8" bestFit="1" customWidth="1"/>
    <col min="39" max="39" width="7" style="8" bestFit="1" customWidth="1"/>
    <col min="40" max="16384" width="9.140625" style="8"/>
  </cols>
  <sheetData>
    <row r="1" spans="1:14" ht="20.100000000000001" customHeight="1" x14ac:dyDescent="0.25">
      <c r="A1" s="193" t="s">
        <v>245</v>
      </c>
      <c r="B1" s="194"/>
      <c r="C1" s="194"/>
      <c r="D1" s="194"/>
      <c r="E1" s="58"/>
      <c r="F1" s="58"/>
      <c r="G1" s="58"/>
      <c r="H1" s="58"/>
      <c r="I1" s="195" t="s">
        <v>214</v>
      </c>
      <c r="J1" s="197"/>
      <c r="K1" s="197"/>
      <c r="L1" s="197"/>
      <c r="M1" s="197"/>
      <c r="N1" s="197"/>
    </row>
    <row r="2" spans="1:14" ht="5.0999999999999996" customHeight="1" x14ac:dyDescent="0.2"/>
    <row r="3" spans="1:14" ht="15" customHeight="1" x14ac:dyDescent="0.2">
      <c r="A3" s="136" t="s">
        <v>246</v>
      </c>
      <c r="B3" s="136"/>
      <c r="C3" s="151"/>
      <c r="D3" s="192" t="s">
        <v>247</v>
      </c>
      <c r="E3" s="191"/>
      <c r="F3" s="192" t="s">
        <v>248</v>
      </c>
      <c r="G3" s="191"/>
      <c r="H3" s="192" t="s">
        <v>249</v>
      </c>
      <c r="I3" s="191"/>
      <c r="J3" s="192" t="s">
        <v>250</v>
      </c>
      <c r="K3" s="191"/>
      <c r="L3" s="192" t="s">
        <v>251</v>
      </c>
      <c r="M3" s="191"/>
      <c r="N3" s="136"/>
    </row>
    <row r="4" spans="1:14" ht="15" customHeight="1" x14ac:dyDescent="0.2">
      <c r="A4" s="147"/>
      <c r="B4" s="147"/>
      <c r="C4" s="152" t="s">
        <v>252</v>
      </c>
      <c r="D4" s="147" t="s">
        <v>128</v>
      </c>
      <c r="E4" s="155" t="s">
        <v>121</v>
      </c>
      <c r="F4" s="147" t="s">
        <v>128</v>
      </c>
      <c r="G4" s="155" t="s">
        <v>121</v>
      </c>
      <c r="H4" s="147" t="s">
        <v>128</v>
      </c>
      <c r="I4" s="155" t="s">
        <v>121</v>
      </c>
      <c r="J4" s="147" t="s">
        <v>128</v>
      </c>
      <c r="K4" s="155" t="s">
        <v>121</v>
      </c>
      <c r="L4" s="147" t="s">
        <v>128</v>
      </c>
      <c r="M4" s="155" t="s">
        <v>121</v>
      </c>
      <c r="N4" s="147" t="s">
        <v>253</v>
      </c>
    </row>
    <row r="5" spans="1:14" x14ac:dyDescent="0.2">
      <c r="A5" s="149"/>
      <c r="B5" s="11"/>
      <c r="C5" s="153">
        <v>42769</v>
      </c>
      <c r="D5" s="33">
        <v>7598.92</v>
      </c>
      <c r="E5" s="146">
        <v>406</v>
      </c>
      <c r="F5" s="34"/>
      <c r="G5" s="143"/>
      <c r="H5" s="33">
        <v>7598.92</v>
      </c>
      <c r="I5" s="146">
        <v>942.26</v>
      </c>
      <c r="J5" s="33">
        <v>7598.92</v>
      </c>
      <c r="K5" s="146">
        <v>220.38</v>
      </c>
      <c r="L5" s="34">
        <v>0</v>
      </c>
      <c r="M5" s="143">
        <v>0</v>
      </c>
      <c r="N5" s="33">
        <v>1568.6400000000003</v>
      </c>
    </row>
    <row r="6" spans="1:14" x14ac:dyDescent="0.2">
      <c r="A6" s="66" t="s">
        <v>254</v>
      </c>
      <c r="B6" s="46"/>
      <c r="C6" s="144"/>
      <c r="D6" s="45">
        <f>SUBTOTAL(9,D$5:D5)</f>
        <v>7598.92</v>
      </c>
      <c r="E6" s="156">
        <f>SUBTOTAL(9,E$5:E5)</f>
        <v>406</v>
      </c>
      <c r="F6" s="46">
        <f>SUBTOTAL(9,F$5:F5)</f>
        <v>0</v>
      </c>
      <c r="G6" s="144">
        <f>SUBTOTAL(9,G$5:G5)</f>
        <v>0</v>
      </c>
      <c r="H6" s="45">
        <f>SUBTOTAL(9,H$5:H5)</f>
        <v>7598.92</v>
      </c>
      <c r="I6" s="156">
        <f>SUBTOTAL(9,I$5:I5)</f>
        <v>942.26</v>
      </c>
      <c r="J6" s="45">
        <f>SUBTOTAL(9,J$5:J5)</f>
        <v>7598.92</v>
      </c>
      <c r="K6" s="156">
        <f>SUBTOTAL(9,K$5:K5)</f>
        <v>220.38</v>
      </c>
      <c r="L6" s="46">
        <f>SUBTOTAL(9,L$5:L5)</f>
        <v>0</v>
      </c>
      <c r="M6" s="144">
        <f>SUBTOTAL(9,M$5:M5)</f>
        <v>0</v>
      </c>
      <c r="N6" s="45">
        <f>SUBTOTAL(9,N$5:N5)</f>
        <v>1568.6400000000003</v>
      </c>
    </row>
    <row r="7" spans="1:14" x14ac:dyDescent="0.2">
      <c r="C7" s="154"/>
      <c r="E7" s="154"/>
      <c r="G7" s="154"/>
      <c r="I7" s="154"/>
      <c r="K7" s="154"/>
      <c r="M7" s="154"/>
    </row>
    <row r="8" spans="1:14" ht="15" customHeight="1" x14ac:dyDescent="0.2">
      <c r="A8" s="136" t="s">
        <v>255</v>
      </c>
      <c r="B8" s="136"/>
      <c r="C8" s="151"/>
      <c r="D8" s="192" t="s">
        <v>247</v>
      </c>
      <c r="E8" s="191"/>
      <c r="F8" s="192" t="s">
        <v>248</v>
      </c>
      <c r="G8" s="191"/>
      <c r="H8" s="192" t="s">
        <v>249</v>
      </c>
      <c r="I8" s="191"/>
      <c r="J8" s="192" t="s">
        <v>250</v>
      </c>
      <c r="K8" s="191"/>
      <c r="L8" s="192" t="s">
        <v>251</v>
      </c>
      <c r="M8" s="191"/>
      <c r="N8" s="136"/>
    </row>
    <row r="9" spans="1:14" ht="15" customHeight="1" x14ac:dyDescent="0.2">
      <c r="A9" s="136" t="s">
        <v>256</v>
      </c>
      <c r="B9" s="148" t="s">
        <v>257</v>
      </c>
      <c r="C9" s="152" t="s">
        <v>252</v>
      </c>
      <c r="D9" s="147"/>
      <c r="E9" s="155" t="s">
        <v>121</v>
      </c>
      <c r="F9" s="147"/>
      <c r="G9" s="155" t="s">
        <v>121</v>
      </c>
      <c r="H9" s="147"/>
      <c r="I9" s="155" t="s">
        <v>121</v>
      </c>
      <c r="J9" s="147"/>
      <c r="K9" s="155" t="s">
        <v>121</v>
      </c>
      <c r="L9" s="147"/>
      <c r="M9" s="155" t="s">
        <v>121</v>
      </c>
      <c r="N9" s="147" t="s">
        <v>253</v>
      </c>
    </row>
    <row r="10" spans="1:14" ht="20.100000000000001" customHeight="1" x14ac:dyDescent="0.2">
      <c r="A10" s="66" t="s">
        <v>258</v>
      </c>
      <c r="B10" s="46"/>
      <c r="C10" s="144"/>
      <c r="D10" s="46"/>
      <c r="E10" s="144"/>
      <c r="F10" s="46"/>
      <c r="G10" s="144"/>
      <c r="H10" s="46"/>
      <c r="I10" s="144"/>
      <c r="J10" s="46"/>
      <c r="K10" s="144"/>
      <c r="L10" s="46"/>
      <c r="M10" s="144"/>
      <c r="N10" s="46"/>
    </row>
    <row r="11" spans="1:14" x14ac:dyDescent="0.2">
      <c r="A11" s="66" t="s">
        <v>259</v>
      </c>
      <c r="B11" s="46"/>
      <c r="C11" s="144"/>
      <c r="D11" s="46"/>
      <c r="E11" s="156">
        <f>SUBTOTAL(9,E$5:E10)</f>
        <v>406</v>
      </c>
      <c r="F11" s="46"/>
      <c r="G11" s="144">
        <f>SUBTOTAL(9,G$5:G10)</f>
        <v>0</v>
      </c>
      <c r="H11" s="46"/>
      <c r="I11" s="156">
        <f>SUBTOTAL(9,I$5:I10)</f>
        <v>942.26</v>
      </c>
      <c r="J11" s="46"/>
      <c r="K11" s="156">
        <f>SUBTOTAL(9,K$5:K10)</f>
        <v>220.38</v>
      </c>
      <c r="L11" s="46"/>
      <c r="M11" s="144">
        <f>SUBTOTAL(9,M$5:M10)</f>
        <v>0</v>
      </c>
      <c r="N11" s="45">
        <f>SUBTOTAL(9,N$5:N10)</f>
        <v>1568.6400000000003</v>
      </c>
    </row>
    <row r="13" spans="1:14" ht="15" customHeight="1" x14ac:dyDescent="0.25">
      <c r="A13" s="60" t="s">
        <v>260</v>
      </c>
      <c r="B13" s="60"/>
      <c r="C13" s="60" t="s">
        <v>106</v>
      </c>
    </row>
    <row r="14" spans="1:14" x14ac:dyDescent="0.2">
      <c r="A14" s="157" t="s">
        <v>261</v>
      </c>
      <c r="B14" s="158"/>
      <c r="C14" s="159">
        <f>SUM($C$15:$C$18)</f>
        <v>1568.6399999999999</v>
      </c>
    </row>
    <row r="15" spans="1:14" x14ac:dyDescent="0.2">
      <c r="A15" s="9" t="s">
        <v>262</v>
      </c>
      <c r="C15" s="33">
        <f>$I$11</f>
        <v>942.26</v>
      </c>
    </row>
    <row r="16" spans="1:14" x14ac:dyDescent="0.2">
      <c r="A16" s="9" t="s">
        <v>263</v>
      </c>
      <c r="C16" s="33">
        <f>$K$11+$M$11</f>
        <v>220.38</v>
      </c>
    </row>
    <row r="17" spans="1:12" x14ac:dyDescent="0.2">
      <c r="A17" s="9" t="s">
        <v>264</v>
      </c>
      <c r="C17" s="33">
        <f>$E$11+$G$11</f>
        <v>406</v>
      </c>
    </row>
    <row r="18" spans="1:12" x14ac:dyDescent="0.2">
      <c r="C18" s="34"/>
    </row>
    <row r="20" spans="1:12" ht="20.100000000000001" customHeight="1" x14ac:dyDescent="0.25">
      <c r="A20" s="193" t="s">
        <v>265</v>
      </c>
      <c r="B20" s="194"/>
      <c r="C20" s="194"/>
      <c r="D20" s="194"/>
      <c r="E20" s="58"/>
      <c r="F20" s="58"/>
      <c r="G20" s="58"/>
      <c r="H20" s="58"/>
      <c r="I20" s="195" t="s">
        <v>214</v>
      </c>
      <c r="J20" s="196"/>
      <c r="K20" s="196"/>
      <c r="L20" s="196"/>
    </row>
    <row r="21" spans="1:12" ht="5.0999999999999996" customHeight="1" x14ac:dyDescent="0.2"/>
    <row r="22" spans="1:12" ht="15" customHeight="1" x14ac:dyDescent="0.2">
      <c r="A22" s="136" t="s">
        <v>246</v>
      </c>
      <c r="B22" s="136"/>
      <c r="C22" s="151"/>
      <c r="D22" s="192" t="s">
        <v>134</v>
      </c>
      <c r="E22" s="190"/>
    </row>
    <row r="23" spans="1:12" ht="15" customHeight="1" x14ac:dyDescent="0.2">
      <c r="A23" s="147"/>
      <c r="B23" s="147"/>
      <c r="C23" s="152" t="s">
        <v>252</v>
      </c>
      <c r="D23" s="147" t="s">
        <v>128</v>
      </c>
      <c r="E23" s="147" t="s">
        <v>121</v>
      </c>
    </row>
    <row r="24" spans="1:12" x14ac:dyDescent="0.2">
      <c r="A24" s="149"/>
      <c r="B24" s="11"/>
      <c r="C24" s="153">
        <v>42769</v>
      </c>
      <c r="D24" s="33">
        <v>7406.61</v>
      </c>
      <c r="E24" s="33">
        <v>44.44</v>
      </c>
    </row>
    <row r="25" spans="1:12" x14ac:dyDescent="0.2">
      <c r="A25" s="66" t="s">
        <v>254</v>
      </c>
      <c r="B25" s="46"/>
      <c r="C25" s="144"/>
      <c r="D25" s="45">
        <f>SUBTOTAL(9,D$24:D24)</f>
        <v>7406.61</v>
      </c>
      <c r="E25" s="45">
        <f>SUBTOTAL(9,E$24:E24)</f>
        <v>44.44</v>
      </c>
    </row>
    <row r="26" spans="1:12" x14ac:dyDescent="0.2">
      <c r="C26" s="154"/>
    </row>
    <row r="27" spans="1:12" ht="15" customHeight="1" x14ac:dyDescent="0.2">
      <c r="A27" s="136" t="s">
        <v>255</v>
      </c>
      <c r="B27" s="136"/>
      <c r="C27" s="151"/>
      <c r="D27" s="192" t="s">
        <v>134</v>
      </c>
      <c r="E27" s="190"/>
    </row>
    <row r="28" spans="1:12" ht="15" customHeight="1" x14ac:dyDescent="0.2">
      <c r="A28" s="136" t="s">
        <v>256</v>
      </c>
      <c r="B28" s="148" t="s">
        <v>257</v>
      </c>
      <c r="C28" s="152" t="s">
        <v>252</v>
      </c>
      <c r="D28" s="147"/>
      <c r="E28" s="147" t="s">
        <v>121</v>
      </c>
    </row>
    <row r="29" spans="1:12" ht="20.100000000000001" customHeight="1" x14ac:dyDescent="0.2">
      <c r="A29" s="66" t="s">
        <v>258</v>
      </c>
      <c r="B29" s="46"/>
      <c r="C29" s="144"/>
      <c r="D29" s="46"/>
      <c r="E29" s="46"/>
    </row>
    <row r="30" spans="1:12" x14ac:dyDescent="0.2">
      <c r="A30" s="66" t="s">
        <v>259</v>
      </c>
      <c r="B30" s="46"/>
      <c r="C30" s="144"/>
      <c r="D30" s="46"/>
      <c r="E30" s="45">
        <f>SUBTOTAL(9,E$24:E29)</f>
        <v>44.44</v>
      </c>
    </row>
    <row r="33" spans="1:12" ht="20.100000000000001" customHeight="1" x14ac:dyDescent="0.25">
      <c r="A33" s="193" t="s">
        <v>266</v>
      </c>
      <c r="B33" s="194"/>
      <c r="C33" s="194"/>
      <c r="D33" s="194"/>
      <c r="E33" s="58"/>
      <c r="F33" s="58"/>
      <c r="G33" s="58"/>
      <c r="H33" s="58"/>
      <c r="I33" s="195" t="s">
        <v>214</v>
      </c>
      <c r="J33" s="196"/>
      <c r="K33" s="196"/>
      <c r="L33" s="196"/>
    </row>
    <row r="34" spans="1:12" ht="5.0999999999999996" customHeight="1" x14ac:dyDescent="0.2"/>
    <row r="35" spans="1:12" ht="15" customHeight="1" x14ac:dyDescent="0.2">
      <c r="A35" s="136" t="s">
        <v>246</v>
      </c>
      <c r="B35" s="136"/>
      <c r="C35" s="151"/>
      <c r="D35" s="192" t="s">
        <v>267</v>
      </c>
      <c r="E35" s="191"/>
      <c r="F35" s="192" t="s">
        <v>268</v>
      </c>
      <c r="G35" s="191"/>
      <c r="H35" s="192" t="s">
        <v>269</v>
      </c>
      <c r="I35" s="191"/>
      <c r="J35" s="192" t="s">
        <v>270</v>
      </c>
      <c r="K35" s="191"/>
      <c r="L35" s="136"/>
    </row>
    <row r="36" spans="1:12" ht="15" customHeight="1" x14ac:dyDescent="0.2">
      <c r="A36" s="147"/>
      <c r="B36" s="148" t="s">
        <v>252</v>
      </c>
      <c r="C36" s="152" t="s">
        <v>122</v>
      </c>
      <c r="D36" s="147" t="s">
        <v>128</v>
      </c>
      <c r="E36" s="155" t="s">
        <v>121</v>
      </c>
      <c r="F36" s="147" t="s">
        <v>128</v>
      </c>
      <c r="G36" s="155" t="s">
        <v>121</v>
      </c>
      <c r="H36" s="147" t="s">
        <v>128</v>
      </c>
      <c r="I36" s="155" t="s">
        <v>121</v>
      </c>
      <c r="J36" s="147" t="s">
        <v>128</v>
      </c>
      <c r="K36" s="155" t="s">
        <v>121</v>
      </c>
      <c r="L36" s="147" t="s">
        <v>253</v>
      </c>
    </row>
    <row r="37" spans="1:12" x14ac:dyDescent="0.2">
      <c r="A37" s="149"/>
      <c r="B37" s="150">
        <v>42769</v>
      </c>
      <c r="C37" s="160" t="s">
        <v>105</v>
      </c>
      <c r="D37" s="34"/>
      <c r="E37" s="143"/>
      <c r="F37" s="33">
        <v>7406.61</v>
      </c>
      <c r="G37" s="146">
        <v>199.99</v>
      </c>
      <c r="H37" s="34"/>
      <c r="I37" s="143"/>
      <c r="J37" s="34"/>
      <c r="K37" s="143"/>
      <c r="L37" s="33">
        <v>199.99</v>
      </c>
    </row>
    <row r="38" spans="1:12" x14ac:dyDescent="0.2">
      <c r="A38" s="66" t="s">
        <v>254</v>
      </c>
      <c r="B38" s="46"/>
      <c r="C38" s="144"/>
      <c r="D38" s="46">
        <f>SUBTOTAL(9,D$37:D37)</f>
        <v>0</v>
      </c>
      <c r="E38" s="144">
        <f>SUBTOTAL(9,E$37:E37)</f>
        <v>0</v>
      </c>
      <c r="F38" s="45">
        <f>SUBTOTAL(9,F$37:F37)</f>
        <v>7406.61</v>
      </c>
      <c r="G38" s="156">
        <f>SUBTOTAL(9,G$37:G37)</f>
        <v>199.99</v>
      </c>
      <c r="H38" s="46">
        <f>SUBTOTAL(9,H$37:H37)</f>
        <v>0</v>
      </c>
      <c r="I38" s="144">
        <f>SUBTOTAL(9,I$37:I37)</f>
        <v>0</v>
      </c>
      <c r="J38" s="46">
        <f>SUBTOTAL(9,J$37:J37)</f>
        <v>0</v>
      </c>
      <c r="K38" s="144">
        <f>SUBTOTAL(9,K$37:K37)</f>
        <v>0</v>
      </c>
      <c r="L38" s="45">
        <f>SUBTOTAL(9,L$37:L37)</f>
        <v>199.99</v>
      </c>
    </row>
    <row r="39" spans="1:12" x14ac:dyDescent="0.2">
      <c r="C39" s="154"/>
      <c r="E39" s="154"/>
      <c r="G39" s="154"/>
      <c r="I39" s="154"/>
      <c r="K39" s="154"/>
    </row>
    <row r="40" spans="1:12" ht="15" customHeight="1" x14ac:dyDescent="0.2">
      <c r="A40" s="136" t="s">
        <v>255</v>
      </c>
      <c r="B40" s="136"/>
      <c r="C40" s="151"/>
      <c r="D40" s="192" t="s">
        <v>267</v>
      </c>
      <c r="E40" s="191"/>
      <c r="F40" s="192" t="s">
        <v>268</v>
      </c>
      <c r="G40" s="191"/>
      <c r="H40" s="192" t="s">
        <v>269</v>
      </c>
      <c r="I40" s="191"/>
      <c r="J40" s="192" t="s">
        <v>270</v>
      </c>
      <c r="K40" s="191"/>
      <c r="L40" s="136"/>
    </row>
    <row r="41" spans="1:12" ht="15" customHeight="1" x14ac:dyDescent="0.2">
      <c r="A41" s="136" t="s">
        <v>256</v>
      </c>
      <c r="B41" s="148" t="s">
        <v>257</v>
      </c>
      <c r="C41" s="152" t="s">
        <v>252</v>
      </c>
      <c r="D41" s="147"/>
      <c r="E41" s="155" t="s">
        <v>121</v>
      </c>
      <c r="F41" s="147"/>
      <c r="G41" s="155" t="s">
        <v>121</v>
      </c>
      <c r="H41" s="147"/>
      <c r="I41" s="155" t="s">
        <v>121</v>
      </c>
      <c r="J41" s="147"/>
      <c r="K41" s="155" t="s">
        <v>121</v>
      </c>
      <c r="L41" s="147" t="s">
        <v>253</v>
      </c>
    </row>
    <row r="42" spans="1:12" ht="20.100000000000001" customHeight="1" x14ac:dyDescent="0.2">
      <c r="A42" s="66" t="s">
        <v>258</v>
      </c>
      <c r="B42" s="46"/>
      <c r="C42" s="144"/>
      <c r="D42" s="46"/>
      <c r="E42" s="144"/>
      <c r="F42" s="46"/>
      <c r="G42" s="144"/>
      <c r="H42" s="46"/>
      <c r="I42" s="144"/>
      <c r="J42" s="46"/>
      <c r="K42" s="144"/>
      <c r="L42" s="46"/>
    </row>
    <row r="43" spans="1:12" x14ac:dyDescent="0.2">
      <c r="A43" s="66" t="s">
        <v>259</v>
      </c>
      <c r="B43" s="46"/>
      <c r="C43" s="144"/>
      <c r="D43" s="46"/>
      <c r="E43" s="144">
        <f>SUBTOTAL(9,E$37:E42)</f>
        <v>0</v>
      </c>
      <c r="F43" s="46"/>
      <c r="G43" s="156">
        <f>SUBTOTAL(9,G$37:G42)</f>
        <v>199.99</v>
      </c>
      <c r="H43" s="46"/>
      <c r="I43" s="144">
        <f>SUBTOTAL(9,I$37:I42)</f>
        <v>0</v>
      </c>
      <c r="J43" s="46"/>
      <c r="K43" s="144">
        <f>SUBTOTAL(9,K$37:K42)</f>
        <v>0</v>
      </c>
      <c r="L43" s="45">
        <f>SUBTOTAL(9,L$37:L42)</f>
        <v>199.99</v>
      </c>
    </row>
  </sheetData>
  <mergeCells count="26">
    <mergeCell ref="A20:D20"/>
    <mergeCell ref="I20:L20"/>
    <mergeCell ref="A1:D1"/>
    <mergeCell ref="I1:N1"/>
    <mergeCell ref="D3:E3"/>
    <mergeCell ref="F3:G3"/>
    <mergeCell ref="H3:I3"/>
    <mergeCell ref="J3:K3"/>
    <mergeCell ref="L3:M3"/>
    <mergeCell ref="D8:E8"/>
    <mergeCell ref="F8:G8"/>
    <mergeCell ref="H8:I8"/>
    <mergeCell ref="J8:K8"/>
    <mergeCell ref="L8:M8"/>
    <mergeCell ref="D40:E40"/>
    <mergeCell ref="F40:G40"/>
    <mergeCell ref="H40:I40"/>
    <mergeCell ref="J40:K40"/>
    <mergeCell ref="D22:E22"/>
    <mergeCell ref="D27:E27"/>
    <mergeCell ref="A33:D33"/>
    <mergeCell ref="I33:L33"/>
    <mergeCell ref="D35:E35"/>
    <mergeCell ref="F35:G35"/>
    <mergeCell ref="H35:I35"/>
    <mergeCell ref="J35:K35"/>
  </mergeCells>
  <phoneticPr fontId="6" type="noConversion"/>
  <pageMargins left="0.75" right="0.75" top="1.1399999999999999" bottom="0.75" header="0.5" footer="0.5"/>
  <pageSetup scale="79" fitToHeight="0" orientation="landscape" r:id="rId1"/>
  <headerFooter alignWithMargins="0">
    <oddHeader>&amp;L&amp;12REK Design &amp; Print LLC_x000D_861 Waterway PL | Longwood, FL 32750_x000D_EIN: 47-3776908&amp;R&amp;12 Prepared by: 01/09/15_x000D_</oddHeader>
    <oddFooter>&amp;L&amp;12Page &amp;P of &amp;N&amp;C&amp;"Arial,Bold"&amp;15 Payroll Liabilities and Payments&amp;R&amp;12 Feb 3 - Feb 3, 2017</oddFooter>
  </headerFooter>
  <rowBreaks count="2" manualBreakCount="2">
    <brk id="19" max="16383" man="1"/>
    <brk id="3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sqref="A1:D1"/>
    </sheetView>
  </sheetViews>
  <sheetFormatPr defaultRowHeight="12.75" x14ac:dyDescent="0.2"/>
  <sheetData/>
  <phoneticPr fontId="6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showGridLines="0" workbookViewId="0"/>
  </sheetViews>
  <sheetFormatPr defaultRowHeight="12.75" x14ac:dyDescent="0.2"/>
  <cols>
    <col min="1" max="1" width="10.42578125" customWidth="1"/>
  </cols>
  <sheetData/>
  <phoneticPr fontId="6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Register</vt:lpstr>
      <vt:lpstr>Detail</vt:lpstr>
      <vt:lpstr>Exp Summary</vt:lpstr>
      <vt:lpstr>Exp Charts</vt:lpstr>
      <vt:lpstr>YTD Summary</vt:lpstr>
      <vt:lpstr>Comparison</vt:lpstr>
      <vt:lpstr>Tax Balances</vt:lpstr>
      <vt:lpstr>Welcome</vt:lpstr>
      <vt:lpstr>DataPriorInterface</vt:lpstr>
      <vt:lpstr>Comparison!Print_Titles</vt:lpstr>
      <vt:lpstr>Detail!Print_Titles</vt:lpstr>
      <vt:lpstr>'Exp Summary'!Print_Titles</vt:lpstr>
      <vt:lpstr>Register!Print_Titles</vt:lpstr>
      <vt:lpstr>'YTD Summary'!Print_Titles</vt:lpstr>
      <vt:lpstr>QBCreateID</vt:lpstr>
      <vt:lpstr>QBCreateTime</vt:lpstr>
    </vt:vector>
  </TitlesOfParts>
  <Company>Intuit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QuickBooks Client-Ready Payroll Reports</dc:title>
  <dc:creator>Michelle Benfield</dc:creator>
  <dc:description>Created by Intuit Inc. to work with QuickBooks 2007 and above</dc:description>
  <cp:lastModifiedBy>Guss Rahal</cp:lastModifiedBy>
  <cp:lastPrinted>2013-01-16T10:31:02Z</cp:lastPrinted>
  <dcterms:created xsi:type="dcterms:W3CDTF">2001-04-10T23:19:41Z</dcterms:created>
  <dcterms:modified xsi:type="dcterms:W3CDTF">2017-02-04T18:54:37Z</dcterms:modified>
</cp:coreProperties>
</file>