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fTicE/Desktop/Research Project/WB/20250612 Sen Exp 65 BCA/"/>
    </mc:Choice>
  </mc:AlternateContent>
  <xr:revisionPtr revIDLastSave="0" documentId="13_ncr:1_{0B540CF7-5FD1-594E-914E-B8F5C08255AF}" xr6:coauthVersionLast="47" xr6:coauthVersionMax="47" xr10:uidLastSave="{00000000-0000-0000-0000-000000000000}"/>
  <bookViews>
    <workbookView xWindow="0" yWindow="500" windowWidth="33600" windowHeight="20500" activeTab="2" xr2:uid="{00000000-000D-0000-FFFF-FFFF00000000}"/>
  </bookViews>
  <sheets>
    <sheet name="Raw" sheetId="1" r:id="rId1"/>
    <sheet name="Calc." sheetId="2" r:id="rId2"/>
    <sheet name="Gel Pl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2" i="2"/>
  <c r="N3" i="2"/>
  <c r="N4" i="2"/>
  <c r="N5" i="2"/>
  <c r="N6" i="2"/>
  <c r="N2" i="2"/>
  <c r="J3" i="2" l="1"/>
  <c r="M3" i="2" s="1"/>
  <c r="J4" i="2"/>
  <c r="M4" i="2" s="1"/>
  <c r="J5" i="2"/>
  <c r="M5" i="2" s="1"/>
  <c r="J6" i="2"/>
  <c r="M6" i="2" s="1"/>
  <c r="J2" i="2"/>
  <c r="M2" i="2" s="1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<sst xmlns="http://schemas.openxmlformats.org/spreadsheetml/2006/main" count="71" uniqueCount="41">
  <si>
    <t>Temperature(¡C)</t>
  </si>
  <si>
    <t>standard absorbance (duplicate 1)</t>
  </si>
  <si>
    <t>standard absorbance (duplicate 2)</t>
  </si>
  <si>
    <t>average standard absorbance</t>
  </si>
  <si>
    <t>sample absorbance (duplicate 1)</t>
  </si>
  <si>
    <t>sample absorbance (duplicate 2)</t>
  </si>
  <si>
    <t>volume (μl) of standard (BSA = bovine serum albumin, C = 2 mg/ml)</t>
  </si>
  <si>
    <t>average sample absorbance (y)</t>
  </si>
  <si>
    <t>sample concentration, μg/μl (x)</t>
  </si>
  <si>
    <t>sample volume (μl) for 50 μg</t>
  </si>
  <si>
    <t>water volume (μl)</t>
  </si>
  <si>
    <t>Nupage+bme volume (μl)</t>
  </si>
  <si>
    <t>total volume (μl)</t>
  </si>
  <si>
    <t>H520</t>
  </si>
  <si>
    <t>sample type (volume = 2 μl)</t>
  </si>
  <si>
    <t>corrected sample absorbance (y)</t>
  </si>
  <si>
    <t>corrected standard absorbance</t>
  </si>
  <si>
    <t>p679</t>
  </si>
  <si>
    <t>p679cse</t>
  </si>
  <si>
    <t>p676</t>
  </si>
  <si>
    <t>p676cse</t>
  </si>
  <si>
    <t>Gel</t>
  </si>
  <si>
    <t>Sample</t>
  </si>
  <si>
    <t>Ladder</t>
  </si>
  <si>
    <t>Sample vol *4</t>
  </si>
  <si>
    <t>2nd AB</t>
  </si>
  <si>
    <t>Rb Ki67 1:1000</t>
  </si>
  <si>
    <t>Ms Vinculin 1:5000</t>
  </si>
  <si>
    <t>Ms UGT1A10 1:200</t>
  </si>
  <si>
    <t>Rb P16 1:200</t>
  </si>
  <si>
    <t>Ms MUC5AC 1:1000</t>
  </si>
  <si>
    <t>Rb NRF2 1:1000</t>
  </si>
  <si>
    <t>Rb HNF1B 1:200</t>
  </si>
  <si>
    <t>Ms GAPDH 1:10000</t>
  </si>
  <si>
    <t>Rb P53 Binding 1:1000</t>
  </si>
  <si>
    <t>Rb AHR 1:750</t>
  </si>
  <si>
    <t>Ms P53 1:500</t>
  </si>
  <si>
    <t>Rb P21 1:200</t>
  </si>
  <si>
    <t>AB</t>
  </si>
  <si>
    <t>GaR HRP</t>
  </si>
  <si>
    <t>GaM HRP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</si>
</sst>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1" fillId="0" borderId="0" xfId="0" applyFont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4" borderId="13" xfId="0" applyFont="1" applyFill="1" applyBorder="1" applyAlignment="1">
      <alignment horizontal="center" vertical="top"/>
    </xf>
    <xf numFmtId="0" fontId="1" fillId="4" borderId="14" xfId="0" applyFont="1" applyFill="1" applyBorder="1" applyAlignment="1">
      <alignment horizontal="center" vertical="top"/>
    </xf>
    <xf numFmtId="0" fontId="1" fillId="4" borderId="15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13" xfId="0" applyFont="1" applyBorder="1"/>
    <xf numFmtId="0" fontId="3" fillId="0" borderId="17" xfId="0" applyFont="1" applyBorder="1"/>
    <xf numFmtId="0" fontId="3" fillId="0" borderId="18" xfId="0" applyFont="1" applyBorder="1"/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018413082980013"/>
                  <c:y val="8.25610996509756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('Calc.'!$A$2,'Calc.'!$A$3,'Calc.'!$A$4,'Calc.'!$A$5,'Calc.'!$A$6,'Calc.'!$A$7,'Calc.'!$A$8,'Calc.'!$A$9)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('Calc.'!$D$2,'Calc.'!$D$3,'Calc.'!$D$4,'Calc.'!$D$5,'Calc.'!$D$6,'Calc.'!$D$7,'Calc.'!$D$8,'Calc.'!$D$9)</c:f>
              <c:numCache>
                <c:formatCode>General</c:formatCode>
                <c:ptCount val="8"/>
                <c:pt idx="0">
                  <c:v>0.20080000000000001</c:v>
                </c:pt>
                <c:pt idx="1">
                  <c:v>0.215</c:v>
                </c:pt>
                <c:pt idx="2">
                  <c:v>0.22260000000000002</c:v>
                </c:pt>
                <c:pt idx="3">
                  <c:v>0.26680000000000004</c:v>
                </c:pt>
                <c:pt idx="4">
                  <c:v>0.47125</c:v>
                </c:pt>
                <c:pt idx="5">
                  <c:v>0.66544999999999999</c:v>
                </c:pt>
                <c:pt idx="6">
                  <c:v>1.2824499999999999</c:v>
                </c:pt>
                <c:pt idx="7">
                  <c:v>2.133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8-334B-A261-62634241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00144"/>
        <c:axId val="1883733200"/>
      </c:scatterChart>
      <c:valAx>
        <c:axId val="19716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33200"/>
        <c:crosses val="autoZero"/>
        <c:crossBetween val="midCat"/>
      </c:valAx>
      <c:valAx>
        <c:axId val="1883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60145</xdr:rowOff>
    </xdr:from>
    <xdr:to>
      <xdr:col>3</xdr:col>
      <xdr:colOff>422934</xdr:colOff>
      <xdr:row>31</xdr:row>
      <xdr:rowOff>95847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42A49-6F0E-52BC-D940-2FA31440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E16" sqref="E16"/>
    </sheetView>
  </sheetViews>
  <sheetFormatPr baseColWidth="10" defaultColWidth="8.83203125" defaultRowHeight="15" x14ac:dyDescent="0.2"/>
  <cols>
    <col min="4" max="4" width="13.33203125" customWidth="1"/>
    <col min="17" max="17" width="12.1640625" customWidth="1"/>
  </cols>
  <sheetData>
    <row r="1" spans="1:14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4" x14ac:dyDescent="0.2">
      <c r="A2">
        <v>25.5</v>
      </c>
      <c r="B2">
        <v>0.1933</v>
      </c>
      <c r="C2">
        <v>0.20830000000000001</v>
      </c>
      <c r="D2">
        <v>1.2036</v>
      </c>
      <c r="E2">
        <v>1.2805</v>
      </c>
      <c r="F2">
        <v>8.72E-2</v>
      </c>
      <c r="G2">
        <v>8.7999999999999995E-2</v>
      </c>
      <c r="H2">
        <v>8.7099999999999997E-2</v>
      </c>
      <c r="I2">
        <v>8.7599999999999997E-2</v>
      </c>
      <c r="J2">
        <v>8.7099999999999997E-2</v>
      </c>
      <c r="K2">
        <v>8.6999999999999994E-2</v>
      </c>
      <c r="L2">
        <v>8.8099999999999998E-2</v>
      </c>
      <c r="M2">
        <v>8.7400000000000005E-2</v>
      </c>
      <c r="N2" s="5" t="s">
        <v>17</v>
      </c>
    </row>
    <row r="3" spans="1:14" x14ac:dyDescent="0.2">
      <c r="B3">
        <v>0.21240000000000001</v>
      </c>
      <c r="C3">
        <v>0.21759999999999999</v>
      </c>
      <c r="D3">
        <v>1.3345</v>
      </c>
      <c r="E3">
        <v>0.92910000000000004</v>
      </c>
      <c r="F3">
        <v>8.7800000000000003E-2</v>
      </c>
      <c r="G3">
        <v>8.8400000000000006E-2</v>
      </c>
      <c r="H3">
        <v>8.7599999999999997E-2</v>
      </c>
      <c r="I3">
        <v>8.7800000000000003E-2</v>
      </c>
      <c r="J3">
        <v>0.10150000000000001</v>
      </c>
      <c r="K3">
        <v>8.7599999999999997E-2</v>
      </c>
      <c r="L3">
        <v>8.7099999999999997E-2</v>
      </c>
      <c r="M3">
        <v>8.7999999999999995E-2</v>
      </c>
      <c r="N3" s="5" t="s">
        <v>18</v>
      </c>
    </row>
    <row r="4" spans="1:14" x14ac:dyDescent="0.2">
      <c r="B4">
        <v>0.2273</v>
      </c>
      <c r="C4">
        <v>0.21790000000000001</v>
      </c>
      <c r="D4">
        <v>0.76729999999999998</v>
      </c>
      <c r="E4">
        <v>0.63200000000000001</v>
      </c>
      <c r="F4">
        <v>8.8300000000000003E-2</v>
      </c>
      <c r="G4">
        <v>8.9700000000000002E-2</v>
      </c>
      <c r="H4">
        <v>8.7400000000000005E-2</v>
      </c>
      <c r="I4">
        <v>8.7599999999999997E-2</v>
      </c>
      <c r="J4">
        <v>8.8900000000000007E-2</v>
      </c>
      <c r="K4">
        <v>8.7999999999999995E-2</v>
      </c>
      <c r="L4">
        <v>8.7499999999999994E-2</v>
      </c>
      <c r="M4">
        <v>8.8099999999999998E-2</v>
      </c>
      <c r="N4" s="5" t="s">
        <v>19</v>
      </c>
    </row>
    <row r="5" spans="1:14" x14ac:dyDescent="0.2">
      <c r="B5">
        <v>0.28129999999999999</v>
      </c>
      <c r="C5">
        <v>0.25230000000000002</v>
      </c>
      <c r="D5">
        <v>1.6032999999999999</v>
      </c>
      <c r="E5">
        <v>1.1136999999999999</v>
      </c>
      <c r="F5">
        <v>9.2700000000000005E-2</v>
      </c>
      <c r="G5">
        <v>8.7900000000000006E-2</v>
      </c>
      <c r="H5">
        <v>8.8200000000000001E-2</v>
      </c>
      <c r="I5">
        <v>8.7499999999999994E-2</v>
      </c>
      <c r="J5">
        <v>8.6900000000000005E-2</v>
      </c>
      <c r="K5">
        <v>8.6800000000000002E-2</v>
      </c>
      <c r="L5">
        <v>8.7099999999999997E-2</v>
      </c>
      <c r="M5">
        <v>8.6499999999999994E-2</v>
      </c>
      <c r="N5" s="5" t="s">
        <v>20</v>
      </c>
    </row>
    <row r="6" spans="1:14" x14ac:dyDescent="0.2">
      <c r="B6">
        <v>0.4551</v>
      </c>
      <c r="C6">
        <v>0.4874</v>
      </c>
      <c r="D6">
        <v>0.84430000000000005</v>
      </c>
      <c r="E6">
        <v>0.86619999999999997</v>
      </c>
      <c r="F6">
        <v>8.8300000000000003E-2</v>
      </c>
      <c r="G6">
        <v>8.9599999999999999E-2</v>
      </c>
      <c r="H6">
        <v>8.9399999999999993E-2</v>
      </c>
      <c r="I6">
        <v>8.7599999999999997E-2</v>
      </c>
      <c r="J6">
        <v>8.7999999999999995E-2</v>
      </c>
      <c r="K6">
        <v>8.7300000000000003E-2</v>
      </c>
      <c r="L6">
        <v>8.6800000000000002E-2</v>
      </c>
      <c r="M6">
        <v>8.6300000000000002E-2</v>
      </c>
      <c r="N6" s="5" t="s">
        <v>13</v>
      </c>
    </row>
    <row r="7" spans="1:14" x14ac:dyDescent="0.2">
      <c r="B7">
        <v>0.68869999999999998</v>
      </c>
      <c r="C7">
        <v>0.64219999999999999</v>
      </c>
      <c r="D7">
        <v>0.17960000000000001</v>
      </c>
      <c r="E7">
        <v>0.104</v>
      </c>
      <c r="F7">
        <v>8.7300000000000003E-2</v>
      </c>
      <c r="G7">
        <v>8.7499999999999994E-2</v>
      </c>
      <c r="H7">
        <v>9.2100000000000001E-2</v>
      </c>
      <c r="I7">
        <v>8.6699999999999999E-2</v>
      </c>
      <c r="J7">
        <v>8.8499999999999995E-2</v>
      </c>
      <c r="K7">
        <v>8.7599999999999997E-2</v>
      </c>
      <c r="L7">
        <v>8.72E-2</v>
      </c>
      <c r="M7">
        <v>8.6400000000000005E-2</v>
      </c>
    </row>
    <row r="8" spans="1:14" x14ac:dyDescent="0.2">
      <c r="B8">
        <v>1.2783</v>
      </c>
      <c r="C8">
        <v>1.2866</v>
      </c>
      <c r="D8">
        <v>8.72E-2</v>
      </c>
      <c r="E8">
        <v>8.8700000000000001E-2</v>
      </c>
      <c r="F8">
        <v>8.77E-2</v>
      </c>
      <c r="G8">
        <v>8.9499999999999996E-2</v>
      </c>
      <c r="H8">
        <v>8.6999999999999994E-2</v>
      </c>
      <c r="I8">
        <v>8.8700000000000001E-2</v>
      </c>
      <c r="J8">
        <v>8.8900000000000007E-2</v>
      </c>
      <c r="K8">
        <v>9.0999999999999998E-2</v>
      </c>
      <c r="L8">
        <v>8.6599999999999996E-2</v>
      </c>
      <c r="M8">
        <v>8.6900000000000005E-2</v>
      </c>
    </row>
    <row r="9" spans="1:14" x14ac:dyDescent="0.2">
      <c r="B9">
        <v>1.9565999999999999</v>
      </c>
      <c r="C9">
        <v>2.3094000000000001</v>
      </c>
      <c r="D9">
        <v>8.7900000000000006E-2</v>
      </c>
      <c r="E9">
        <v>8.8499999999999995E-2</v>
      </c>
      <c r="F9">
        <v>8.8999999999999996E-2</v>
      </c>
      <c r="G9">
        <v>8.77E-2</v>
      </c>
      <c r="H9">
        <v>9.2299999999999993E-2</v>
      </c>
      <c r="I9">
        <v>8.6999999999999994E-2</v>
      </c>
      <c r="J9">
        <v>8.6800000000000002E-2</v>
      </c>
      <c r="K9">
        <v>8.6900000000000005E-2</v>
      </c>
      <c r="L9">
        <v>8.7400000000000005E-2</v>
      </c>
      <c r="M9">
        <v>8.6999999999999994E-2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"/>
  <sheetViews>
    <sheetView zoomScale="89" zoomScaleNormal="145" workbookViewId="0">
      <selection activeCell="O16" sqref="O16"/>
    </sheetView>
  </sheetViews>
  <sheetFormatPr baseColWidth="10" defaultColWidth="8.83203125" defaultRowHeight="15" x14ac:dyDescent="0.2"/>
  <cols>
    <col min="1" max="1" width="15.5" customWidth="1"/>
    <col min="2" max="2" width="28.6640625" customWidth="1"/>
    <col min="3" max="3" width="26.1640625" customWidth="1"/>
    <col min="4" max="4" width="23.1640625" customWidth="1"/>
    <col min="5" max="6" width="24.1640625" customWidth="1"/>
    <col min="7" max="7" width="22.5" customWidth="1"/>
    <col min="8" max="15" width="10.83203125" customWidth="1"/>
    <col min="16" max="16" width="13.83203125" customWidth="1"/>
  </cols>
  <sheetData>
    <row r="1" spans="1:17" ht="80" x14ac:dyDescent="0.2">
      <c r="A1" s="3" t="s">
        <v>6</v>
      </c>
      <c r="B1" s="4" t="s">
        <v>1</v>
      </c>
      <c r="C1" s="4" t="s">
        <v>2</v>
      </c>
      <c r="D1" s="3" t="s">
        <v>3</v>
      </c>
      <c r="E1" s="3" t="s">
        <v>16</v>
      </c>
      <c r="F1" s="3"/>
      <c r="G1" s="3" t="s">
        <v>14</v>
      </c>
      <c r="H1" s="3" t="s">
        <v>4</v>
      </c>
      <c r="I1" s="3" t="s">
        <v>5</v>
      </c>
      <c r="J1" s="3" t="s">
        <v>7</v>
      </c>
      <c r="K1" s="3" t="s">
        <v>15</v>
      </c>
      <c r="L1" s="3" t="s">
        <v>8</v>
      </c>
      <c r="M1" s="3" t="s">
        <v>9</v>
      </c>
      <c r="N1" s="3" t="s">
        <v>24</v>
      </c>
      <c r="O1" s="3" t="s">
        <v>10</v>
      </c>
      <c r="P1" s="3" t="s">
        <v>11</v>
      </c>
      <c r="Q1" s="3" t="s">
        <v>12</v>
      </c>
    </row>
    <row r="2" spans="1:17" x14ac:dyDescent="0.2">
      <c r="A2">
        <v>0</v>
      </c>
      <c r="B2">
        <v>0.1933</v>
      </c>
      <c r="C2">
        <v>0.20830000000000001</v>
      </c>
      <c r="D2">
        <f t="shared" ref="D2:D9" si="0">AVERAGE(B2:C2)</f>
        <v>0.20080000000000001</v>
      </c>
      <c r="E2">
        <v>0</v>
      </c>
      <c r="G2" s="5" t="s">
        <v>17</v>
      </c>
      <c r="H2">
        <v>1.2036</v>
      </c>
      <c r="I2">
        <v>1.2805</v>
      </c>
      <c r="J2" s="1">
        <f>AVERAGE(H2:I2)</f>
        <v>1.2420499999999999</v>
      </c>
      <c r="K2">
        <v>1.04125</v>
      </c>
      <c r="L2">
        <v>8.4730000000000008</v>
      </c>
      <c r="M2" s="1">
        <f>50/L2</f>
        <v>5.9010976041543719</v>
      </c>
      <c r="N2" s="2">
        <f>M2*4</f>
        <v>23.604390416617488</v>
      </c>
      <c r="O2" s="2">
        <f>60-N2</f>
        <v>36.395609583382509</v>
      </c>
      <c r="P2" s="1">
        <v>20</v>
      </c>
      <c r="Q2">
        <v>80</v>
      </c>
    </row>
    <row r="3" spans="1:17" x14ac:dyDescent="0.2">
      <c r="A3">
        <v>0.25</v>
      </c>
      <c r="B3">
        <v>0.21240000000000001</v>
      </c>
      <c r="C3">
        <v>0.21759999999999999</v>
      </c>
      <c r="D3">
        <f t="shared" si="0"/>
        <v>0.215</v>
      </c>
      <c r="E3">
        <v>1.419999999999999E-2</v>
      </c>
      <c r="G3" s="5" t="s">
        <v>18</v>
      </c>
      <c r="H3">
        <v>1.3345</v>
      </c>
      <c r="I3">
        <v>0.92910000000000004</v>
      </c>
      <c r="J3" s="1">
        <f>AVERAGE(H3:I3)</f>
        <v>1.1318000000000001</v>
      </c>
      <c r="K3">
        <v>0.93100000000000016</v>
      </c>
      <c r="L3">
        <v>7.5860000000000003</v>
      </c>
      <c r="M3" s="1">
        <f>50/L3</f>
        <v>6.5910888478776695</v>
      </c>
      <c r="N3" s="2">
        <f t="shared" ref="N3:N6" si="1">M3*4</f>
        <v>26.364355391510678</v>
      </c>
      <c r="O3" s="2">
        <f t="shared" ref="O3:O6" si="2">60-N3</f>
        <v>33.635644608489322</v>
      </c>
      <c r="P3" s="1">
        <v>20</v>
      </c>
      <c r="Q3">
        <v>80</v>
      </c>
    </row>
    <row r="4" spans="1:17" x14ac:dyDescent="0.2">
      <c r="A4">
        <v>0.5</v>
      </c>
      <c r="B4">
        <v>0.2273</v>
      </c>
      <c r="C4">
        <v>0.21790000000000001</v>
      </c>
      <c r="D4">
        <f t="shared" si="0"/>
        <v>0.22260000000000002</v>
      </c>
      <c r="E4">
        <v>2.180000000000001E-2</v>
      </c>
      <c r="G4" s="5" t="s">
        <v>19</v>
      </c>
      <c r="H4">
        <v>0.76729999999999998</v>
      </c>
      <c r="I4">
        <v>0.63200000000000001</v>
      </c>
      <c r="J4" s="1">
        <f>AVERAGE(H4:I4)</f>
        <v>0.69964999999999999</v>
      </c>
      <c r="K4">
        <v>0.49885000000000002</v>
      </c>
      <c r="L4">
        <v>4.109</v>
      </c>
      <c r="M4" s="1">
        <f>50/L4</f>
        <v>12.168410805548795</v>
      </c>
      <c r="N4" s="2">
        <f t="shared" si="1"/>
        <v>48.673643222195182</v>
      </c>
      <c r="O4" s="2">
        <f t="shared" si="2"/>
        <v>11.326356777804818</v>
      </c>
      <c r="P4" s="1">
        <v>20</v>
      </c>
      <c r="Q4">
        <v>80</v>
      </c>
    </row>
    <row r="5" spans="1:17" x14ac:dyDescent="0.2">
      <c r="A5">
        <v>1</v>
      </c>
      <c r="B5">
        <v>0.28129999999999999</v>
      </c>
      <c r="C5">
        <v>0.25230000000000002</v>
      </c>
      <c r="D5">
        <f t="shared" si="0"/>
        <v>0.26680000000000004</v>
      </c>
      <c r="E5">
        <v>6.6000000000000031E-2</v>
      </c>
      <c r="G5" s="5" t="s">
        <v>20</v>
      </c>
      <c r="H5">
        <v>1.6032999999999999</v>
      </c>
      <c r="I5">
        <v>1.1136999999999999</v>
      </c>
      <c r="J5" s="1">
        <f>AVERAGE(H5:I5)</f>
        <v>1.3584999999999998</v>
      </c>
      <c r="K5">
        <v>1.1577</v>
      </c>
      <c r="L5">
        <v>9.4090000000000007</v>
      </c>
      <c r="M5" s="1">
        <f t="shared" ref="M5:M6" si="3">50/L5</f>
        <v>5.3140610054203421</v>
      </c>
      <c r="N5" s="2">
        <f t="shared" si="1"/>
        <v>21.256244021681368</v>
      </c>
      <c r="O5" s="2">
        <f t="shared" si="2"/>
        <v>38.743755978318632</v>
      </c>
      <c r="P5" s="1">
        <v>20</v>
      </c>
      <c r="Q5">
        <v>80</v>
      </c>
    </row>
    <row r="6" spans="1:17" x14ac:dyDescent="0.2">
      <c r="A6">
        <v>2</v>
      </c>
      <c r="B6">
        <v>0.4551</v>
      </c>
      <c r="C6">
        <v>0.4874</v>
      </c>
      <c r="D6">
        <f t="shared" si="0"/>
        <v>0.47125</v>
      </c>
      <c r="E6">
        <v>0.27045000000000002</v>
      </c>
      <c r="G6" s="5" t="s">
        <v>13</v>
      </c>
      <c r="H6">
        <v>0.84430000000000005</v>
      </c>
      <c r="I6">
        <v>0.86619999999999997</v>
      </c>
      <c r="J6" s="1">
        <f>AVERAGE(H6:I6)</f>
        <v>0.85525000000000007</v>
      </c>
      <c r="K6">
        <v>0.65445000000000009</v>
      </c>
      <c r="L6">
        <v>5.3609999999999998</v>
      </c>
      <c r="M6" s="1">
        <f t="shared" si="3"/>
        <v>9.3266181682521925</v>
      </c>
      <c r="N6" s="2">
        <f t="shared" si="1"/>
        <v>37.30647267300877</v>
      </c>
      <c r="O6" s="2">
        <f t="shared" si="2"/>
        <v>22.69352732699123</v>
      </c>
      <c r="P6" s="1">
        <v>20</v>
      </c>
      <c r="Q6">
        <v>80</v>
      </c>
    </row>
    <row r="7" spans="1:17" x14ac:dyDescent="0.2">
      <c r="A7">
        <v>4</v>
      </c>
      <c r="B7">
        <v>0.68869999999999998</v>
      </c>
      <c r="C7">
        <v>0.64219999999999999</v>
      </c>
      <c r="D7">
        <f t="shared" si="0"/>
        <v>0.66544999999999999</v>
      </c>
      <c r="E7">
        <v>0.46465000000000001</v>
      </c>
      <c r="H7" s="1"/>
      <c r="I7" s="1"/>
      <c r="J7" s="1"/>
      <c r="K7" s="1"/>
      <c r="L7" s="1"/>
      <c r="M7" s="2"/>
      <c r="N7" s="2"/>
      <c r="O7" s="1"/>
    </row>
    <row r="8" spans="1:17" x14ac:dyDescent="0.2">
      <c r="A8">
        <v>8</v>
      </c>
      <c r="B8">
        <v>1.2783</v>
      </c>
      <c r="C8">
        <v>1.2866</v>
      </c>
      <c r="D8">
        <f t="shared" si="0"/>
        <v>1.2824499999999999</v>
      </c>
      <c r="E8">
        <v>1.08165</v>
      </c>
      <c r="H8" s="1"/>
      <c r="I8" s="1"/>
      <c r="J8" s="1"/>
      <c r="K8" s="1"/>
      <c r="L8" s="1"/>
      <c r="M8" s="2"/>
      <c r="N8" s="2"/>
      <c r="O8" s="1"/>
    </row>
    <row r="9" spans="1:17" x14ac:dyDescent="0.2">
      <c r="A9">
        <v>16</v>
      </c>
      <c r="B9">
        <v>1.9565999999999999</v>
      </c>
      <c r="C9">
        <v>2.3094000000000001</v>
      </c>
      <c r="D9">
        <f t="shared" si="0"/>
        <v>2.133</v>
      </c>
      <c r="E9">
        <v>1.9321999999999999</v>
      </c>
      <c r="H9" s="1"/>
      <c r="I9" s="1"/>
      <c r="J9" s="1"/>
      <c r="K9" s="1"/>
      <c r="L9" s="1"/>
      <c r="M9" s="2"/>
      <c r="N9" s="2"/>
      <c r="O9" s="1"/>
    </row>
    <row r="10" spans="1:17" x14ac:dyDescent="0.2">
      <c r="H10" s="1"/>
      <c r="I10" s="1"/>
      <c r="J10" s="1"/>
      <c r="K10" s="1"/>
      <c r="L10" s="1"/>
      <c r="M10" s="1"/>
      <c r="N10" s="1"/>
    </row>
    <row r="11" spans="1:17" x14ac:dyDescent="0.2">
      <c r="H11" s="1"/>
      <c r="I11" s="1"/>
      <c r="J11" s="1"/>
      <c r="K11" s="1"/>
      <c r="L11" s="1"/>
      <c r="M11" s="1"/>
      <c r="N11" s="1"/>
    </row>
    <row r="12" spans="1:17" x14ac:dyDescent="0.2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G13" s="5"/>
      <c r="J13" s="1"/>
      <c r="M13" s="1"/>
      <c r="N13" s="2"/>
      <c r="O13" s="2"/>
      <c r="P13" s="1"/>
    </row>
    <row r="14" spans="1:17" x14ac:dyDescent="0.2">
      <c r="G14" s="5"/>
      <c r="J14" s="1"/>
      <c r="M14" s="1"/>
      <c r="N14" s="2"/>
      <c r="O14" s="2"/>
      <c r="P14" s="1"/>
    </row>
    <row r="15" spans="1:17" x14ac:dyDescent="0.2">
      <c r="G15" s="5"/>
      <c r="J15" s="1"/>
      <c r="M15" s="1"/>
      <c r="N15" s="2"/>
      <c r="O15" s="2"/>
      <c r="P15" s="1"/>
    </row>
    <row r="16" spans="1:17" x14ac:dyDescent="0.2">
      <c r="G16" s="5"/>
      <c r="J16" s="1"/>
      <c r="M16" s="1"/>
      <c r="N16" s="2"/>
      <c r="O16" s="2"/>
      <c r="P16" s="1"/>
    </row>
    <row r="17" spans="7:16" x14ac:dyDescent="0.2">
      <c r="G17" s="5"/>
      <c r="J17" s="1"/>
      <c r="M17" s="1"/>
      <c r="N17" s="2"/>
      <c r="O17" s="2"/>
      <c r="P17" s="1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89D4-F21C-8848-9147-A8C06591C467}">
  <dimension ref="A1:P9"/>
  <sheetViews>
    <sheetView tabSelected="1" workbookViewId="0">
      <selection activeCell="H13" sqref="H13"/>
    </sheetView>
  </sheetViews>
  <sheetFormatPr baseColWidth="10" defaultRowHeight="15" x14ac:dyDescent="0.2"/>
  <sheetData>
    <row r="1" spans="1:16" ht="16" thickBot="1" x14ac:dyDescent="0.25">
      <c r="A1" s="6" t="s">
        <v>21</v>
      </c>
      <c r="B1" s="24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6">
        <v>15</v>
      </c>
    </row>
    <row r="2" spans="1:16" x14ac:dyDescent="0.2">
      <c r="A2" s="6" t="s">
        <v>22</v>
      </c>
      <c r="B2" s="13" t="s">
        <v>23</v>
      </c>
      <c r="C2" s="12" t="s">
        <v>17</v>
      </c>
      <c r="D2" s="10" t="s">
        <v>18</v>
      </c>
      <c r="E2" s="10" t="s">
        <v>19</v>
      </c>
      <c r="F2" s="8" t="s">
        <v>20</v>
      </c>
      <c r="G2" s="13" t="s">
        <v>23</v>
      </c>
      <c r="H2" s="7" t="s">
        <v>17</v>
      </c>
      <c r="I2" s="9" t="s">
        <v>18</v>
      </c>
      <c r="J2" s="9" t="s">
        <v>19</v>
      </c>
      <c r="K2" s="11" t="s">
        <v>20</v>
      </c>
      <c r="L2" s="13" t="s">
        <v>23</v>
      </c>
      <c r="M2" s="7" t="s">
        <v>17</v>
      </c>
      <c r="N2" s="9" t="s">
        <v>18</v>
      </c>
      <c r="O2" s="9" t="s">
        <v>19</v>
      </c>
      <c r="P2" s="11" t="s">
        <v>20</v>
      </c>
    </row>
    <row r="3" spans="1:16" ht="16" thickBot="1" x14ac:dyDescent="0.25">
      <c r="A3" s="6" t="s">
        <v>38</v>
      </c>
      <c r="B3" s="14"/>
      <c r="C3" s="20" t="s">
        <v>26</v>
      </c>
      <c r="D3" s="20"/>
      <c r="E3" s="20"/>
      <c r="F3" s="21"/>
      <c r="G3" s="14"/>
      <c r="H3" s="31" t="s">
        <v>30</v>
      </c>
      <c r="I3" s="31"/>
      <c r="J3" s="31"/>
      <c r="K3" s="32"/>
      <c r="L3" s="14"/>
      <c r="M3" s="27" t="s">
        <v>34</v>
      </c>
      <c r="N3" s="27"/>
      <c r="O3" s="27"/>
      <c r="P3" s="28"/>
    </row>
    <row r="4" spans="1:16" ht="16" thickBot="1" x14ac:dyDescent="0.25">
      <c r="B4" s="14"/>
      <c r="C4" s="29" t="s">
        <v>27</v>
      </c>
      <c r="D4" s="29"/>
      <c r="E4" s="29"/>
      <c r="F4" s="30"/>
      <c r="G4" s="14"/>
      <c r="H4" s="27" t="s">
        <v>31</v>
      </c>
      <c r="I4" s="27"/>
      <c r="J4" s="27"/>
      <c r="K4" s="28"/>
      <c r="L4" s="14"/>
      <c r="M4" s="27" t="s">
        <v>35</v>
      </c>
      <c r="N4" s="27"/>
      <c r="O4" s="27"/>
      <c r="P4" s="28"/>
    </row>
    <row r="5" spans="1:16" x14ac:dyDescent="0.2">
      <c r="B5" s="14"/>
      <c r="C5" s="16" t="s">
        <v>28</v>
      </c>
      <c r="D5" s="16"/>
      <c r="E5" s="16"/>
      <c r="F5" s="17"/>
      <c r="G5" s="14"/>
      <c r="H5" s="20" t="s">
        <v>32</v>
      </c>
      <c r="I5" s="20"/>
      <c r="J5" s="20"/>
      <c r="K5" s="21"/>
      <c r="L5" s="14"/>
      <c r="M5" s="16" t="s">
        <v>36</v>
      </c>
      <c r="N5" s="16"/>
      <c r="O5" s="16"/>
      <c r="P5" s="17"/>
    </row>
    <row r="6" spans="1:16" ht="16" thickBot="1" x14ac:dyDescent="0.25">
      <c r="B6" s="15"/>
      <c r="C6" s="22" t="s">
        <v>29</v>
      </c>
      <c r="D6" s="22"/>
      <c r="E6" s="22"/>
      <c r="F6" s="23"/>
      <c r="G6" s="15"/>
      <c r="H6" s="18" t="s">
        <v>33</v>
      </c>
      <c r="I6" s="18"/>
      <c r="J6" s="18"/>
      <c r="K6" s="19"/>
      <c r="L6" s="15"/>
      <c r="M6" s="22" t="s">
        <v>37</v>
      </c>
      <c r="N6" s="22"/>
      <c r="O6" s="22"/>
      <c r="P6" s="23"/>
    </row>
    <row r="8" spans="1:16" x14ac:dyDescent="0.2">
      <c r="A8" s="6" t="s">
        <v>25</v>
      </c>
      <c r="B8" t="s">
        <v>39</v>
      </c>
      <c r="C8" t="s">
        <v>26</v>
      </c>
      <c r="D8" t="s">
        <v>29</v>
      </c>
      <c r="E8" t="s">
        <v>31</v>
      </c>
      <c r="F8" t="s">
        <v>32</v>
      </c>
      <c r="G8" t="s">
        <v>34</v>
      </c>
      <c r="H8" t="s">
        <v>35</v>
      </c>
    </row>
    <row r="9" spans="1:16" x14ac:dyDescent="0.2">
      <c r="B9" t="s">
        <v>40</v>
      </c>
      <c r="C9" t="s">
        <v>27</v>
      </c>
      <c r="D9" t="s">
        <v>28</v>
      </c>
      <c r="E9" t="s">
        <v>30</v>
      </c>
      <c r="F9" t="s">
        <v>33</v>
      </c>
      <c r="G9" t="s">
        <v>36</v>
      </c>
    </row>
  </sheetData>
  <mergeCells count="15">
    <mergeCell ref="B2:B6"/>
    <mergeCell ref="G2:G6"/>
    <mergeCell ref="L2:L6"/>
    <mergeCell ref="C6:F6"/>
    <mergeCell ref="H4:K4"/>
    <mergeCell ref="H5:K5"/>
    <mergeCell ref="H6:K6"/>
    <mergeCell ref="M4:P4"/>
    <mergeCell ref="M5:P5"/>
    <mergeCell ref="M6:P6"/>
    <mergeCell ref="C3:F3"/>
    <mergeCell ref="H3:K3"/>
    <mergeCell ref="M3:P3"/>
    <mergeCell ref="C4:F4"/>
    <mergeCell ref="C5:F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Calc.</vt:lpstr>
      <vt:lpstr>Gel Plan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Zheng, Hantao</cp:lastModifiedBy>
  <dcterms:created xsi:type="dcterms:W3CDTF">2023-07-19T14:14:44Z</dcterms:created>
  <dcterms:modified xsi:type="dcterms:W3CDTF">2025-07-04T14:14:46Z</dcterms:modified>
</cp:coreProperties>
</file>