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fTicE/Desktop/Research Project/qPCR/HNF1B-2/"/>
    </mc:Choice>
  </mc:AlternateContent>
  <xr:revisionPtr revIDLastSave="0" documentId="13_ncr:1_{023AA801-6120-4245-9895-494C7649708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rimer Probe" sheetId="2" r:id="rId1"/>
    <sheet name="Plate Plan 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6" l="1"/>
  <c r="M12" i="6"/>
  <c r="M14" i="6" s="1"/>
  <c r="P5" i="6"/>
  <c r="O4" i="6"/>
  <c r="O6" i="6" s="1"/>
  <c r="P3" i="6"/>
  <c r="P6" i="6" s="1"/>
  <c r="O3" i="6"/>
  <c r="P2" i="6"/>
  <c r="O2" i="6"/>
  <c r="N17" i="6" l="1"/>
  <c r="M15" i="6"/>
  <c r="M18" i="6"/>
  <c r="M17" i="6"/>
  <c r="N14" i="6"/>
  <c r="N18" i="6"/>
  <c r="N16" i="6"/>
</calcChain>
</file>

<file path=xl/sharedStrings.xml><?xml version="1.0" encoding="utf-8"?>
<sst xmlns="http://schemas.openxmlformats.org/spreadsheetml/2006/main" count="154" uniqueCount="81">
  <si>
    <t>Target gene</t>
  </si>
  <si>
    <t>N</t>
  </si>
  <si>
    <t>UGT1A10</t>
  </si>
  <si>
    <t>A</t>
  </si>
  <si>
    <t>B</t>
  </si>
  <si>
    <t>C</t>
  </si>
  <si>
    <t>D</t>
  </si>
  <si>
    <t>E</t>
  </si>
  <si>
    <t>F</t>
  </si>
  <si>
    <t>G</t>
  </si>
  <si>
    <t>H</t>
  </si>
  <si>
    <t>p676</t>
  </si>
  <si>
    <t>p676cse</t>
  </si>
  <si>
    <t>p679</t>
  </si>
  <si>
    <t>p679cse</t>
  </si>
  <si>
    <t>p698</t>
  </si>
  <si>
    <t>p698cse</t>
  </si>
  <si>
    <t>blank</t>
  </si>
  <si>
    <t>NFE2L2</t>
  </si>
  <si>
    <t>384 Plate (Triplicate)</t>
  </si>
  <si>
    <t>1,2,3</t>
  </si>
  <si>
    <t>4,5,6</t>
  </si>
  <si>
    <t>7,8,9</t>
  </si>
  <si>
    <t>10,11,12</t>
  </si>
  <si>
    <t>13,14,15</t>
  </si>
  <si>
    <t>16,17,18</t>
  </si>
  <si>
    <t>19,20,21</t>
  </si>
  <si>
    <t>22,23,24</t>
  </si>
  <si>
    <t>I</t>
  </si>
  <si>
    <t>J</t>
  </si>
  <si>
    <t>K</t>
  </si>
  <si>
    <t>L</t>
  </si>
  <si>
    <t>M</t>
  </si>
  <si>
    <t>O</t>
  </si>
  <si>
    <t>P</t>
  </si>
  <si>
    <t>SYBR</t>
  </si>
  <si>
    <t>PROBE</t>
  </si>
  <si>
    <t>Master Mix</t>
  </si>
  <si>
    <t>Primers</t>
  </si>
  <si>
    <t>Sample</t>
  </si>
  <si>
    <t>ng/μL</t>
  </si>
  <si>
    <t>x</t>
  </si>
  <si>
    <t>μM</t>
  </si>
  <si>
    <t>Probe/Primers</t>
  </si>
  <si>
    <t>H2O</t>
  </si>
  <si>
    <t>μL</t>
  </si>
  <si>
    <t>Unit</t>
  </si>
  <si>
    <t>Stock</t>
  </si>
  <si>
    <t>Final</t>
  </si>
  <si>
    <t>Well Volume</t>
  </si>
  <si>
    <t>Genes</t>
  </si>
  <si>
    <t>Replicates</t>
  </si>
  <si>
    <t>Samples</t>
  </si>
  <si>
    <t>Wells</t>
  </si>
  <si>
    <t>N/A</t>
  </si>
  <si>
    <t>Master Mix/Target</t>
  </si>
  <si>
    <t>Primer FR Mix/Target</t>
  </si>
  <si>
    <t>Probe-Primer/Target</t>
  </si>
  <si>
    <t>H2O/Target</t>
  </si>
  <si>
    <t>Calculator</t>
  </si>
  <si>
    <t>Target</t>
  </si>
  <si>
    <t>RPS13</t>
  </si>
  <si>
    <t>HNF1B_Original</t>
  </si>
  <si>
    <t>HNF1B_V1V4</t>
  </si>
  <si>
    <t>HNF1B_V2V3</t>
  </si>
  <si>
    <t>HNF1B_V3</t>
  </si>
  <si>
    <t>HNF1B_V4</t>
  </si>
  <si>
    <t>CAACAAGGGCACCCCTATGA</t>
  </si>
  <si>
    <t>GTCTGGTTGAATTGTCGGAGG</t>
  </si>
  <si>
    <t>Product Length (bp)</t>
  </si>
  <si>
    <t>Forward Primer Sequence (5'-&gt;3')</t>
  </si>
  <si>
    <t>Reverse Primer Sequence (5'-&gt;3')</t>
  </si>
  <si>
    <t>GCACCCCTATGAAGACCCAG</t>
  </si>
  <si>
    <t>TGTTGACTGAACTGTCGGAGG</t>
  </si>
  <si>
    <t>TGGCAATTGCACAAATGTCCTC</t>
  </si>
  <si>
    <t>CAGAGGGTGATGGTGTGGAAA</t>
  </si>
  <si>
    <t>CCTGTCATCAACAGTGTGGC</t>
  </si>
  <si>
    <t>AGGCTTGTAGAGGACATGTGTG</t>
  </si>
  <si>
    <t>HNF1B_O</t>
  </si>
  <si>
    <t>HNF1B_V1V1</t>
  </si>
  <si>
    <t>End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</si>
</sst>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8" tint="0.79998168889431442"/>
      <name val="Calibri"/>
      <family val="2"/>
      <scheme val="minor"/>
    </font>
    <font>
      <i/>
      <sz val="11"/>
      <color theme="9" tint="0.79998168889431442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3" xfId="0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1" xfId="0" applyFill="1" applyBorder="1"/>
    <xf numFmtId="0" fontId="2" fillId="0" borderId="0" xfId="0" applyFont="1"/>
    <xf numFmtId="0" fontId="0" fillId="4" borderId="2" xfId="0" applyFill="1" applyBorder="1"/>
    <xf numFmtId="0" fontId="0" fillId="4" borderId="5" xfId="0" applyFill="1" applyBorder="1"/>
    <xf numFmtId="0" fontId="0" fillId="5" borderId="3" xfId="0" applyFill="1" applyBorder="1"/>
    <xf numFmtId="0" fontId="0" fillId="5" borderId="1" xfId="0" applyFill="1" applyBorder="1"/>
    <xf numFmtId="0" fontId="0" fillId="6" borderId="4" xfId="0" applyFill="1" applyBorder="1"/>
    <xf numFmtId="0" fontId="0" fillId="6" borderId="6" xfId="0" applyFill="1" applyBorder="1"/>
    <xf numFmtId="0" fontId="0" fillId="0" borderId="1" xfId="0" applyBorder="1"/>
    <xf numFmtId="0" fontId="0" fillId="0" borderId="6" xfId="0" applyBorder="1"/>
    <xf numFmtId="0" fontId="0" fillId="7" borderId="14" xfId="0" applyFill="1" applyBorder="1"/>
    <xf numFmtId="0" fontId="4" fillId="7" borderId="10" xfId="0" applyFont="1" applyFill="1" applyBorder="1"/>
    <xf numFmtId="0" fontId="5" fillId="7" borderId="11" xfId="0" applyFont="1" applyFill="1" applyBorder="1"/>
    <xf numFmtId="0" fontId="5" fillId="7" borderId="12" xfId="0" applyFont="1" applyFill="1" applyBorder="1"/>
    <xf numFmtId="0" fontId="5" fillId="7" borderId="13" xfId="0" applyFont="1" applyFill="1" applyBorder="1"/>
    <xf numFmtId="0" fontId="5" fillId="7" borderId="15" xfId="0" applyFont="1" applyFill="1" applyBorder="1"/>
    <xf numFmtId="0" fontId="0" fillId="10" borderId="3" xfId="0" applyFill="1" applyBorder="1"/>
    <xf numFmtId="0" fontId="0" fillId="10" borderId="1" xfId="0" applyFill="1" applyBorder="1"/>
    <xf numFmtId="0" fontId="0" fillId="9" borderId="3" xfId="0" applyFill="1" applyBorder="1"/>
    <xf numFmtId="0" fontId="0" fillId="9" borderId="1" xfId="0" applyFill="1" applyBorder="1"/>
    <xf numFmtId="0" fontId="0" fillId="8" borderId="3" xfId="0" applyFill="1" applyBorder="1"/>
    <xf numFmtId="0" fontId="0" fillId="8" borderId="1" xfId="0" applyFill="1" applyBorder="1"/>
    <xf numFmtId="0" fontId="0" fillId="6" borderId="1" xfId="0" applyFill="1" applyBorder="1"/>
    <xf numFmtId="0" fontId="7" fillId="7" borderId="11" xfId="0" applyFont="1" applyFill="1" applyBorder="1"/>
    <xf numFmtId="0" fontId="6" fillId="7" borderId="12" xfId="0" applyFont="1" applyFill="1" applyBorder="1"/>
    <xf numFmtId="0" fontId="9" fillId="0" borderId="0" xfId="0" applyFont="1"/>
    <xf numFmtId="0" fontId="4" fillId="7" borderId="2" xfId="0" applyFont="1" applyFill="1" applyBorder="1" applyAlignment="1">
      <alignment horizontal="center" vertical="top"/>
    </xf>
    <xf numFmtId="0" fontId="4" fillId="7" borderId="3" xfId="0" applyFont="1" applyFill="1" applyBorder="1" applyAlignment="1">
      <alignment horizontal="center" vertical="top"/>
    </xf>
    <xf numFmtId="0" fontId="4" fillId="7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11" borderId="5" xfId="0" applyFont="1" applyFill="1" applyBorder="1"/>
    <xf numFmtId="0" fontId="0" fillId="11" borderId="1" xfId="0" applyFill="1" applyBorder="1"/>
    <xf numFmtId="0" fontId="0" fillId="11" borderId="6" xfId="0" applyFill="1" applyBorder="1"/>
    <xf numFmtId="0" fontId="0" fillId="11" borderId="5" xfId="0" applyFill="1" applyBorder="1"/>
    <xf numFmtId="0" fontId="0" fillId="0" borderId="19" xfId="0" applyBorder="1"/>
    <xf numFmtId="0" fontId="0" fillId="0" borderId="18" xfId="0" applyBorder="1"/>
    <xf numFmtId="0" fontId="2" fillId="0" borderId="18" xfId="0" applyFont="1" applyBorder="1"/>
    <xf numFmtId="0" fontId="10" fillId="7" borderId="20" xfId="0" applyFont="1" applyFill="1" applyBorder="1"/>
    <xf numFmtId="0" fontId="0" fillId="11" borderId="21" xfId="0" applyFill="1" applyBorder="1"/>
    <xf numFmtId="0" fontId="0" fillId="11" borderId="22" xfId="0" applyFill="1" applyBorder="1"/>
    <xf numFmtId="0" fontId="0" fillId="11" borderId="23" xfId="0" applyFill="1" applyBorder="1"/>
    <xf numFmtId="0" fontId="0" fillId="4" borderId="24" xfId="0" applyFill="1" applyBorder="1"/>
    <xf numFmtId="0" fontId="0" fillId="2" borderId="25" xfId="0" applyFill="1" applyBorder="1"/>
    <xf numFmtId="0" fontId="0" fillId="3" borderId="25" xfId="0" applyFill="1" applyBorder="1"/>
    <xf numFmtId="0" fontId="0" fillId="5" borderId="25" xfId="0" applyFill="1" applyBorder="1"/>
    <xf numFmtId="0" fontId="0" fillId="8" borderId="25" xfId="0" applyFill="1" applyBorder="1"/>
    <xf numFmtId="0" fontId="0" fillId="9" borderId="25" xfId="0" applyFill="1" applyBorder="1"/>
    <xf numFmtId="0" fontId="0" fillId="10" borderId="25" xfId="0" applyFill="1" applyBorder="1"/>
    <xf numFmtId="0" fontId="0" fillId="6" borderId="26" xfId="0" applyFill="1" applyBorder="1"/>
    <xf numFmtId="0" fontId="0" fillId="6" borderId="22" xfId="0" applyFill="1" applyBorder="1"/>
    <xf numFmtId="0" fontId="0" fillId="2" borderId="19" xfId="0" applyFill="1" applyBorder="1"/>
    <xf numFmtId="0" fontId="0" fillId="7" borderId="1" xfId="0" applyFill="1" applyBorder="1"/>
    <xf numFmtId="0" fontId="0" fillId="2" borderId="27" xfId="0" applyFill="1" applyBorder="1"/>
    <xf numFmtId="0" fontId="0" fillId="7" borderId="16" xfId="0" applyFill="1" applyBorder="1"/>
    <xf numFmtId="0" fontId="0" fillId="7" borderId="17" xfId="0" applyFill="1" applyBorder="1"/>
    <xf numFmtId="0" fontId="11" fillId="0" borderId="18" xfId="0" applyFont="1" applyBorder="1"/>
    <xf numFmtId="0" fontId="11" fillId="0" borderId="19" xfId="0" applyFont="1" applyBorder="1"/>
    <xf numFmtId="0" fontId="11" fillId="0" borderId="6" xfId="0" applyFont="1" applyBorder="1"/>
    <xf numFmtId="0" fontId="11" fillId="6" borderId="1" xfId="0" applyFont="1" applyFill="1" applyBorder="1"/>
    <xf numFmtId="0" fontId="11" fillId="2" borderId="19" xfId="0" applyFont="1" applyFill="1" applyBorder="1"/>
    <xf numFmtId="0" fontId="0" fillId="7" borderId="12" xfId="0" applyFill="1" applyBorder="1"/>
    <xf numFmtId="0" fontId="0" fillId="7" borderId="15" xfId="0" applyFill="1" applyBorder="1"/>
    <xf numFmtId="0" fontId="2" fillId="7" borderId="11" xfId="0" applyFont="1" applyFill="1" applyBorder="1"/>
    <xf numFmtId="0" fontId="0" fillId="7" borderId="0" xfId="0" applyFill="1" applyBorder="1"/>
    <xf numFmtId="0" fontId="8" fillId="7" borderId="0" xfId="0" applyFont="1" applyFill="1" applyBorder="1"/>
    <xf numFmtId="0" fontId="9" fillId="7" borderId="0" xfId="0" applyFont="1" applyFill="1" applyBorder="1"/>
    <xf numFmtId="0" fontId="5" fillId="7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zoomScale="150" workbookViewId="0">
      <selection activeCell="D10" sqref="D10"/>
    </sheetView>
  </sheetViews>
  <sheetFormatPr baseColWidth="10" defaultColWidth="8.83203125" defaultRowHeight="15" x14ac:dyDescent="0.2"/>
  <cols>
    <col min="1" max="1" width="16.83203125" customWidth="1"/>
    <col min="2" max="3" width="32.83203125" customWidth="1"/>
    <col min="4" max="4" width="16.83203125" customWidth="1"/>
  </cols>
  <sheetData>
    <row r="1" spans="1:5" x14ac:dyDescent="0.2">
      <c r="A1" s="30" t="s">
        <v>0</v>
      </c>
      <c r="B1" s="31" t="s">
        <v>70</v>
      </c>
      <c r="C1" s="31" t="s">
        <v>71</v>
      </c>
      <c r="D1" s="32" t="s">
        <v>69</v>
      </c>
      <c r="E1" s="67"/>
    </row>
    <row r="2" spans="1:5" x14ac:dyDescent="0.2">
      <c r="A2" s="33" t="s">
        <v>61</v>
      </c>
      <c r="B2" s="12"/>
      <c r="C2" s="12"/>
      <c r="D2" s="13"/>
      <c r="E2" s="14"/>
    </row>
    <row r="3" spans="1:5" x14ac:dyDescent="0.2">
      <c r="A3" s="33" t="s">
        <v>18</v>
      </c>
      <c r="B3" s="12"/>
      <c r="C3" s="12"/>
      <c r="D3" s="13"/>
      <c r="E3" s="14"/>
    </row>
    <row r="4" spans="1:5" x14ac:dyDescent="0.2">
      <c r="A4" s="33" t="s">
        <v>62</v>
      </c>
      <c r="B4" s="12"/>
      <c r="C4" s="12"/>
      <c r="D4" s="13"/>
      <c r="E4" s="14"/>
    </row>
    <row r="5" spans="1:5" x14ac:dyDescent="0.2">
      <c r="A5" s="33" t="s">
        <v>63</v>
      </c>
      <c r="B5" s="12" t="s">
        <v>67</v>
      </c>
      <c r="C5" s="12" t="s">
        <v>68</v>
      </c>
      <c r="D5" s="13">
        <v>96</v>
      </c>
      <c r="E5" s="14"/>
    </row>
    <row r="6" spans="1:5" x14ac:dyDescent="0.2">
      <c r="A6" s="33" t="s">
        <v>64</v>
      </c>
      <c r="B6" s="12" t="s">
        <v>72</v>
      </c>
      <c r="C6" s="12" t="s">
        <v>73</v>
      </c>
      <c r="D6" s="13">
        <v>88</v>
      </c>
      <c r="E6" s="14"/>
    </row>
    <row r="7" spans="1:5" x14ac:dyDescent="0.2">
      <c r="A7" s="33" t="s">
        <v>65</v>
      </c>
      <c r="B7" s="12" t="s">
        <v>74</v>
      </c>
      <c r="C7" s="12" t="s">
        <v>75</v>
      </c>
      <c r="D7" s="13">
        <v>101</v>
      </c>
      <c r="E7" s="14"/>
    </row>
    <row r="8" spans="1:5" x14ac:dyDescent="0.2">
      <c r="A8" s="33" t="s">
        <v>66</v>
      </c>
      <c r="B8" s="12" t="s">
        <v>76</v>
      </c>
      <c r="C8" s="12" t="s">
        <v>77</v>
      </c>
      <c r="D8" s="13">
        <v>182</v>
      </c>
      <c r="E8" s="14"/>
    </row>
    <row r="9" spans="1:5" ht="16" thickBot="1" x14ac:dyDescent="0.25">
      <c r="A9" s="34" t="s">
        <v>2</v>
      </c>
      <c r="B9" s="35"/>
      <c r="C9" s="35"/>
      <c r="D9" s="36"/>
      <c r="E9" s="14"/>
    </row>
    <row r="10" spans="1:5" ht="16" thickBot="1" x14ac:dyDescent="0.25">
      <c r="A10" s="68"/>
      <c r="B10" s="60"/>
      <c r="C10" s="60"/>
      <c r="D10" s="60"/>
      <c r="E10" s="6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B23B-8824-344B-A980-0554616A0EF4}">
  <dimension ref="A1:X26"/>
  <sheetViews>
    <sheetView zoomScale="111" workbookViewId="0">
      <selection activeCell="G29" sqref="G29"/>
    </sheetView>
  </sheetViews>
  <sheetFormatPr baseColWidth="10" defaultRowHeight="15" x14ac:dyDescent="0.2"/>
  <cols>
    <col min="1" max="1" width="16.83203125" customWidth="1"/>
    <col min="2" max="10" width="10.83203125" customWidth="1"/>
    <col min="11" max="11" width="16.83203125" customWidth="1"/>
    <col min="12" max="16" width="8.83203125" customWidth="1"/>
  </cols>
  <sheetData>
    <row r="1" spans="1:24" ht="16" thickBot="1" x14ac:dyDescent="0.25">
      <c r="A1" s="15" t="s">
        <v>19</v>
      </c>
      <c r="B1" s="16" t="s">
        <v>20</v>
      </c>
      <c r="C1" s="16" t="s">
        <v>21</v>
      </c>
      <c r="D1" s="16" t="s">
        <v>22</v>
      </c>
      <c r="E1" s="16" t="s">
        <v>23</v>
      </c>
      <c r="F1" s="16" t="s">
        <v>24</v>
      </c>
      <c r="G1" s="16" t="s">
        <v>25</v>
      </c>
      <c r="H1" s="16" t="s">
        <v>26</v>
      </c>
      <c r="I1" s="17" t="s">
        <v>27</v>
      </c>
      <c r="J1" s="69"/>
      <c r="K1" s="15" t="s">
        <v>59</v>
      </c>
      <c r="L1" s="16" t="s">
        <v>46</v>
      </c>
      <c r="M1" s="16" t="s">
        <v>47</v>
      </c>
      <c r="N1" s="16" t="s">
        <v>48</v>
      </c>
      <c r="O1" s="27" t="s">
        <v>35</v>
      </c>
      <c r="P1" s="28" t="s">
        <v>36</v>
      </c>
      <c r="Q1" s="67"/>
      <c r="T1" s="5"/>
      <c r="U1" s="5"/>
      <c r="V1" s="5"/>
      <c r="W1" s="5"/>
      <c r="X1" s="5"/>
    </row>
    <row r="2" spans="1:24" x14ac:dyDescent="0.2">
      <c r="A2" s="18" t="s">
        <v>3</v>
      </c>
      <c r="B2" s="6" t="s">
        <v>11</v>
      </c>
      <c r="C2" s="1" t="s">
        <v>11</v>
      </c>
      <c r="D2" s="3" t="s">
        <v>11</v>
      </c>
      <c r="E2" s="8" t="s">
        <v>11</v>
      </c>
      <c r="F2" s="24" t="s">
        <v>11</v>
      </c>
      <c r="G2" s="22" t="s">
        <v>11</v>
      </c>
      <c r="H2" s="20" t="s">
        <v>11</v>
      </c>
      <c r="I2" s="10" t="s">
        <v>11</v>
      </c>
      <c r="J2" s="70"/>
      <c r="K2" s="18" t="s">
        <v>39</v>
      </c>
      <c r="L2" s="43" t="s">
        <v>40</v>
      </c>
      <c r="M2" s="41">
        <v>5</v>
      </c>
      <c r="N2" s="42">
        <v>1</v>
      </c>
      <c r="O2" s="41">
        <f>$M$8*N2/M2</f>
        <v>2</v>
      </c>
      <c r="P2" s="13">
        <f>$M$8*N2/M2</f>
        <v>2</v>
      </c>
      <c r="Q2" s="14"/>
    </row>
    <row r="3" spans="1:24" x14ac:dyDescent="0.2">
      <c r="A3" s="18" t="s">
        <v>4</v>
      </c>
      <c r="B3" s="7" t="s">
        <v>12</v>
      </c>
      <c r="C3" s="2" t="s">
        <v>12</v>
      </c>
      <c r="D3" s="4" t="s">
        <v>12</v>
      </c>
      <c r="E3" s="9" t="s">
        <v>12</v>
      </c>
      <c r="F3" s="25" t="s">
        <v>12</v>
      </c>
      <c r="G3" s="23" t="s">
        <v>12</v>
      </c>
      <c r="H3" s="21" t="s">
        <v>12</v>
      </c>
      <c r="I3" s="11" t="s">
        <v>12</v>
      </c>
      <c r="J3" s="70"/>
      <c r="K3" s="18" t="s">
        <v>37</v>
      </c>
      <c r="L3" s="43" t="s">
        <v>41</v>
      </c>
      <c r="M3" s="41">
        <v>2</v>
      </c>
      <c r="N3" s="42">
        <v>1</v>
      </c>
      <c r="O3" s="41">
        <f>$M$8*N3/M3</f>
        <v>5</v>
      </c>
      <c r="P3" s="13">
        <f>$M$8*N3/M3</f>
        <v>5</v>
      </c>
      <c r="Q3" s="14"/>
    </row>
    <row r="4" spans="1:24" x14ac:dyDescent="0.2">
      <c r="A4" s="18" t="s">
        <v>5</v>
      </c>
      <c r="B4" s="7" t="s">
        <v>13</v>
      </c>
      <c r="C4" s="2" t="s">
        <v>13</v>
      </c>
      <c r="D4" s="4" t="s">
        <v>13</v>
      </c>
      <c r="E4" s="9" t="s">
        <v>13</v>
      </c>
      <c r="F4" s="25" t="s">
        <v>13</v>
      </c>
      <c r="G4" s="23" t="s">
        <v>13</v>
      </c>
      <c r="H4" s="21" t="s">
        <v>13</v>
      </c>
      <c r="I4" s="11" t="s">
        <v>13</v>
      </c>
      <c r="J4" s="70"/>
      <c r="K4" s="18" t="s">
        <v>38</v>
      </c>
      <c r="L4" s="43" t="s">
        <v>42</v>
      </c>
      <c r="M4" s="41">
        <v>10</v>
      </c>
      <c r="N4" s="42">
        <v>0.2</v>
      </c>
      <c r="O4" s="41">
        <f>$M$8*N4/M4</f>
        <v>0.2</v>
      </c>
      <c r="P4" s="64" t="s">
        <v>54</v>
      </c>
      <c r="Q4" s="14"/>
    </row>
    <row r="5" spans="1:24" x14ac:dyDescent="0.2">
      <c r="A5" s="18" t="s">
        <v>6</v>
      </c>
      <c r="B5" s="7" t="s">
        <v>14</v>
      </c>
      <c r="C5" s="2" t="s">
        <v>14</v>
      </c>
      <c r="D5" s="4" t="s">
        <v>14</v>
      </c>
      <c r="E5" s="9" t="s">
        <v>14</v>
      </c>
      <c r="F5" s="25" t="s">
        <v>14</v>
      </c>
      <c r="G5" s="23" t="s">
        <v>14</v>
      </c>
      <c r="H5" s="21" t="s">
        <v>14</v>
      </c>
      <c r="I5" s="11" t="s">
        <v>14</v>
      </c>
      <c r="J5" s="70"/>
      <c r="K5" s="18" t="s">
        <v>43</v>
      </c>
      <c r="L5" s="43" t="s">
        <v>41</v>
      </c>
      <c r="M5" s="41">
        <v>20</v>
      </c>
      <c r="N5" s="42">
        <v>1</v>
      </c>
      <c r="O5" s="63" t="s">
        <v>54</v>
      </c>
      <c r="P5" s="13">
        <f>$M$8*N5/M5</f>
        <v>0.5</v>
      </c>
      <c r="Q5" s="14"/>
    </row>
    <row r="6" spans="1:24" x14ac:dyDescent="0.2">
      <c r="A6" s="18" t="s">
        <v>7</v>
      </c>
      <c r="B6" s="7" t="s">
        <v>15</v>
      </c>
      <c r="C6" s="2" t="s">
        <v>15</v>
      </c>
      <c r="D6" s="4" t="s">
        <v>15</v>
      </c>
      <c r="E6" s="9" t="s">
        <v>15</v>
      </c>
      <c r="F6" s="25" t="s">
        <v>15</v>
      </c>
      <c r="G6" s="23" t="s">
        <v>15</v>
      </c>
      <c r="H6" s="21" t="s">
        <v>15</v>
      </c>
      <c r="I6" s="11" t="s">
        <v>15</v>
      </c>
      <c r="J6" s="70"/>
      <c r="K6" s="18" t="s">
        <v>44</v>
      </c>
      <c r="L6" s="43" t="s">
        <v>45</v>
      </c>
      <c r="M6" s="63" t="s">
        <v>54</v>
      </c>
      <c r="N6" s="62" t="s">
        <v>54</v>
      </c>
      <c r="O6" s="41">
        <f>$M$8-SUM(O2:O5)</f>
        <v>2.8</v>
      </c>
      <c r="P6" s="13">
        <f>$M$8-SUM(P2:P5)</f>
        <v>2.5</v>
      </c>
      <c r="Q6" s="14"/>
    </row>
    <row r="7" spans="1:24" x14ac:dyDescent="0.2">
      <c r="A7" s="18" t="s">
        <v>8</v>
      </c>
      <c r="B7" s="7" t="s">
        <v>16</v>
      </c>
      <c r="C7" s="2" t="s">
        <v>16</v>
      </c>
      <c r="D7" s="4" t="s">
        <v>16</v>
      </c>
      <c r="E7" s="9" t="s">
        <v>16</v>
      </c>
      <c r="F7" s="25" t="s">
        <v>16</v>
      </c>
      <c r="G7" s="23" t="s">
        <v>16</v>
      </c>
      <c r="H7" s="21" t="s">
        <v>16</v>
      </c>
      <c r="I7" s="11" t="s">
        <v>16</v>
      </c>
      <c r="J7" s="70"/>
      <c r="K7" s="18"/>
      <c r="L7" s="70"/>
      <c r="M7" s="70"/>
      <c r="N7" s="70"/>
      <c r="O7" s="70"/>
      <c r="P7" s="14"/>
      <c r="Q7" s="14"/>
    </row>
    <row r="8" spans="1:24" x14ac:dyDescent="0.2">
      <c r="A8" s="18" t="s">
        <v>9</v>
      </c>
      <c r="B8" s="7" t="s">
        <v>17</v>
      </c>
      <c r="C8" s="2" t="s">
        <v>17</v>
      </c>
      <c r="D8" s="4" t="s">
        <v>17</v>
      </c>
      <c r="E8" s="9" t="s">
        <v>17</v>
      </c>
      <c r="F8" s="25" t="s">
        <v>17</v>
      </c>
      <c r="G8" s="23" t="s">
        <v>17</v>
      </c>
      <c r="H8" s="21" t="s">
        <v>17</v>
      </c>
      <c r="I8" s="11" t="s">
        <v>17</v>
      </c>
      <c r="J8" s="70"/>
      <c r="K8" s="18" t="s">
        <v>49</v>
      </c>
      <c r="L8" s="43" t="s">
        <v>45</v>
      </c>
      <c r="M8" s="41">
        <v>10</v>
      </c>
      <c r="N8" s="70"/>
      <c r="O8" s="70"/>
      <c r="P8" s="14"/>
      <c r="Q8" s="14"/>
    </row>
    <row r="9" spans="1:24" x14ac:dyDescent="0.2">
      <c r="A9" s="18" t="s">
        <v>10</v>
      </c>
      <c r="B9" s="37"/>
      <c r="C9" s="38"/>
      <c r="D9" s="38"/>
      <c r="E9" s="38"/>
      <c r="F9" s="38"/>
      <c r="G9" s="38"/>
      <c r="H9" s="38"/>
      <c r="I9" s="39"/>
      <c r="J9" s="70"/>
      <c r="K9" s="18" t="s">
        <v>50</v>
      </c>
      <c r="L9" s="62" t="s">
        <v>54</v>
      </c>
      <c r="M9" s="41">
        <v>8</v>
      </c>
      <c r="N9" s="70"/>
      <c r="O9" s="70"/>
      <c r="P9" s="14"/>
      <c r="Q9" s="14"/>
    </row>
    <row r="10" spans="1:24" x14ac:dyDescent="0.2">
      <c r="A10" s="18" t="s">
        <v>28</v>
      </c>
      <c r="B10" s="37"/>
      <c r="C10" s="38"/>
      <c r="D10" s="38"/>
      <c r="E10" s="38"/>
      <c r="F10" s="38"/>
      <c r="G10" s="38"/>
      <c r="H10" s="38"/>
      <c r="I10" s="39"/>
      <c r="J10" s="70"/>
      <c r="K10" s="18" t="s">
        <v>51</v>
      </c>
      <c r="L10" s="62" t="s">
        <v>54</v>
      </c>
      <c r="M10" s="41">
        <v>3</v>
      </c>
      <c r="N10" s="70"/>
      <c r="O10" s="70"/>
      <c r="P10" s="14"/>
      <c r="Q10" s="14"/>
    </row>
    <row r="11" spans="1:24" x14ac:dyDescent="0.2">
      <c r="A11" s="18" t="s">
        <v>29</v>
      </c>
      <c r="B11" s="37"/>
      <c r="C11" s="38"/>
      <c r="D11" s="38"/>
      <c r="E11" s="38"/>
      <c r="F11" s="38"/>
      <c r="G11" s="38"/>
      <c r="H11" s="38"/>
      <c r="I11" s="39"/>
      <c r="J11" s="70"/>
      <c r="K11" s="18" t="s">
        <v>52</v>
      </c>
      <c r="L11" s="62" t="s">
        <v>54</v>
      </c>
      <c r="M11" s="41">
        <f>COUNTA(B2:B17)</f>
        <v>7</v>
      </c>
      <c r="N11" s="70"/>
      <c r="O11" s="70"/>
      <c r="P11" s="14"/>
      <c r="Q11" s="14"/>
    </row>
    <row r="12" spans="1:24" x14ac:dyDescent="0.2">
      <c r="A12" s="18" t="s">
        <v>30</v>
      </c>
      <c r="B12" s="37"/>
      <c r="C12" s="38"/>
      <c r="D12" s="38"/>
      <c r="E12" s="38"/>
      <c r="F12" s="38"/>
      <c r="G12" s="38"/>
      <c r="H12" s="38"/>
      <c r="I12" s="39"/>
      <c r="J12" s="70"/>
      <c r="K12" s="18" t="s">
        <v>53</v>
      </c>
      <c r="L12" s="62" t="s">
        <v>54</v>
      </c>
      <c r="M12" s="41">
        <f>COUNTA(B2:B17)*M10</f>
        <v>21</v>
      </c>
      <c r="N12" s="70"/>
      <c r="O12" s="70"/>
      <c r="P12" s="14"/>
      <c r="Q12" s="14"/>
    </row>
    <row r="13" spans="1:24" x14ac:dyDescent="0.2">
      <c r="A13" s="18" t="s">
        <v>31</v>
      </c>
      <c r="B13" s="37"/>
      <c r="C13" s="38"/>
      <c r="D13" s="38"/>
      <c r="E13" s="38"/>
      <c r="F13" s="38"/>
      <c r="G13" s="38"/>
      <c r="H13" s="38"/>
      <c r="I13" s="39"/>
      <c r="J13" s="70"/>
      <c r="K13" s="18"/>
      <c r="L13" s="58"/>
      <c r="M13" s="71" t="s">
        <v>35</v>
      </c>
      <c r="N13" s="72" t="s">
        <v>36</v>
      </c>
      <c r="O13" s="70"/>
      <c r="P13" s="14"/>
      <c r="Q13" s="14"/>
    </row>
    <row r="14" spans="1:24" x14ac:dyDescent="0.2">
      <c r="A14" s="18" t="s">
        <v>32</v>
      </c>
      <c r="B14" s="37"/>
      <c r="C14" s="38"/>
      <c r="D14" s="38"/>
      <c r="E14" s="38"/>
      <c r="F14" s="38"/>
      <c r="G14" s="38"/>
      <c r="H14" s="38"/>
      <c r="I14" s="39"/>
      <c r="J14" s="70"/>
      <c r="K14" s="18" t="s">
        <v>55</v>
      </c>
      <c r="L14" s="43" t="s">
        <v>45</v>
      </c>
      <c r="M14" s="57">
        <f>O3*ROUNDUP($M$12*1.1,0)</f>
        <v>120</v>
      </c>
      <c r="N14" s="26">
        <f>P3*ROUNDUP($M$12*1.1,0)</f>
        <v>120</v>
      </c>
      <c r="O14" s="70"/>
      <c r="P14" s="14"/>
      <c r="Q14" s="14"/>
    </row>
    <row r="15" spans="1:24" x14ac:dyDescent="0.2">
      <c r="A15" s="18" t="s">
        <v>1</v>
      </c>
      <c r="B15" s="37"/>
      <c r="C15" s="38"/>
      <c r="D15" s="38"/>
      <c r="E15" s="38"/>
      <c r="F15" s="38"/>
      <c r="G15" s="38"/>
      <c r="H15" s="38"/>
      <c r="I15" s="39"/>
      <c r="J15" s="70"/>
      <c r="K15" s="18" t="s">
        <v>56</v>
      </c>
      <c r="L15" s="43" t="s">
        <v>45</v>
      </c>
      <c r="M15" s="57">
        <f>O4*ROUNDUP($M$12*1.1,0)</f>
        <v>4.8000000000000007</v>
      </c>
      <c r="N15" s="65" t="s">
        <v>54</v>
      </c>
      <c r="O15" s="70"/>
      <c r="P15" s="14"/>
      <c r="Q15" s="14"/>
    </row>
    <row r="16" spans="1:24" x14ac:dyDescent="0.2">
      <c r="A16" s="18" t="s">
        <v>33</v>
      </c>
      <c r="B16" s="40"/>
      <c r="C16" s="38"/>
      <c r="D16" s="38"/>
      <c r="E16" s="38"/>
      <c r="F16" s="38"/>
      <c r="G16" s="38"/>
      <c r="H16" s="38"/>
      <c r="I16" s="39"/>
      <c r="J16" s="70"/>
      <c r="K16" s="18" t="s">
        <v>57</v>
      </c>
      <c r="L16" s="43" t="s">
        <v>45</v>
      </c>
      <c r="M16" s="66" t="s">
        <v>54</v>
      </c>
      <c r="N16" s="26">
        <f>P5*ROUNDUP($M$12*1.1,0)</f>
        <v>12</v>
      </c>
      <c r="O16" s="70"/>
      <c r="P16" s="14"/>
      <c r="Q16" s="14"/>
    </row>
    <row r="17" spans="1:17" ht="16" thickBot="1" x14ac:dyDescent="0.25">
      <c r="A17" s="19" t="s">
        <v>34</v>
      </c>
      <c r="B17" s="45"/>
      <c r="C17" s="46"/>
      <c r="D17" s="46"/>
      <c r="E17" s="46"/>
      <c r="F17" s="46"/>
      <c r="G17" s="46"/>
      <c r="H17" s="46"/>
      <c r="I17" s="47"/>
      <c r="J17" s="70"/>
      <c r="K17" s="19" t="s">
        <v>58</v>
      </c>
      <c r="L17" s="43" t="s">
        <v>45</v>
      </c>
      <c r="M17" s="59">
        <f>O6*ROUNDUP($M$12*1.1,0)</f>
        <v>67.199999999999989</v>
      </c>
      <c r="N17" s="56">
        <f>P6*ROUNDUP($M$12*1.1,0)</f>
        <v>60</v>
      </c>
      <c r="O17" s="60"/>
      <c r="P17" s="61"/>
      <c r="Q17" s="14"/>
    </row>
    <row r="18" spans="1:17" ht="16" thickBot="1" x14ac:dyDescent="0.25">
      <c r="A18" s="44" t="s">
        <v>60</v>
      </c>
      <c r="B18" s="48" t="s">
        <v>61</v>
      </c>
      <c r="C18" s="49" t="s">
        <v>18</v>
      </c>
      <c r="D18" s="50" t="s">
        <v>78</v>
      </c>
      <c r="E18" s="51" t="s">
        <v>79</v>
      </c>
      <c r="F18" s="52" t="s">
        <v>64</v>
      </c>
      <c r="G18" s="53" t="s">
        <v>65</v>
      </c>
      <c r="H18" s="54" t="s">
        <v>66</v>
      </c>
      <c r="I18" s="55" t="s">
        <v>2</v>
      </c>
      <c r="J18" s="70"/>
      <c r="K18" s="73" t="s">
        <v>80</v>
      </c>
      <c r="L18" s="43" t="s">
        <v>45</v>
      </c>
      <c r="M18" s="2">
        <f>SUM(M14:M17)</f>
        <v>192</v>
      </c>
      <c r="N18" s="26">
        <f>SUM(N14:N17)</f>
        <v>192</v>
      </c>
      <c r="O18" s="70"/>
      <c r="P18" s="70"/>
      <c r="Q18" s="14"/>
    </row>
    <row r="19" spans="1:17" ht="16" thickBot="1" x14ac:dyDescent="0.25">
      <c r="A19" s="68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1"/>
    </row>
    <row r="26" spans="1:17" x14ac:dyDescent="0.2">
      <c r="J26" s="5"/>
      <c r="N26" s="2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 Probe</vt:lpstr>
      <vt:lpstr>Plate Plan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Zheng, Hantao</cp:lastModifiedBy>
  <dcterms:created xsi:type="dcterms:W3CDTF">2025-06-12T16:48:33Z</dcterms:created>
  <dcterms:modified xsi:type="dcterms:W3CDTF">2025-06-13T21:02:40Z</dcterms:modified>
</cp:coreProperties>
</file>