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527e5e13e0cf0ea/Studia/PSM/cwiczenia/Lab1/"/>
    </mc:Choice>
  </mc:AlternateContent>
  <xr:revisionPtr revIDLastSave="232" documentId="8_{E54D6EEE-9A61-409D-8282-2CCDA9CA914C}" xr6:coauthVersionLast="47" xr6:coauthVersionMax="47" xr10:uidLastSave="{D1BE194B-3B76-42BA-96B4-1116DDEA3C3F}"/>
  <bookViews>
    <workbookView xWindow="-27990" yWindow="-120" windowWidth="28110" windowHeight="16440" firstSheet="1" activeTab="1" xr2:uid="{4A418DC3-B216-472E-9041-D2BEC4E93C3B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dt">Sheet3!$D$10</definedName>
    <definedName name="g">Sheet3!$D$5</definedName>
    <definedName name="S0">Sheet3!$D$4</definedName>
    <definedName name="V0">Sheet3!$D$7</definedName>
    <definedName name="x">Sheet1!$C$9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4" i="2" l="1"/>
  <c r="G64" i="2" s="1"/>
  <c r="T64" i="2"/>
  <c r="F65" i="2"/>
  <c r="G65" i="2" s="1"/>
  <c r="F66" i="2"/>
  <c r="T66" i="2" s="1"/>
  <c r="G66" i="2"/>
  <c r="H66" i="2" s="1"/>
  <c r="F67" i="2"/>
  <c r="T67" i="2" s="1"/>
  <c r="G67" i="2"/>
  <c r="I67" i="2" s="1"/>
  <c r="H67" i="2"/>
  <c r="O67" i="2"/>
  <c r="P67" i="2"/>
  <c r="F68" i="2"/>
  <c r="T68" i="2" s="1"/>
  <c r="F69" i="2"/>
  <c r="T69" i="2" s="1"/>
  <c r="G69" i="2"/>
  <c r="K69" i="2" s="1"/>
  <c r="I69" i="2"/>
  <c r="J69" i="2"/>
  <c r="Q69" i="2"/>
  <c r="R69" i="2"/>
  <c r="F70" i="2"/>
  <c r="G70" i="2"/>
  <c r="M70" i="2" s="1"/>
  <c r="H70" i="2"/>
  <c r="I70" i="2"/>
  <c r="J70" i="2"/>
  <c r="K70" i="2"/>
  <c r="L70" i="2"/>
  <c r="O70" i="2"/>
  <c r="P70" i="2"/>
  <c r="Q70" i="2"/>
  <c r="R70" i="2"/>
  <c r="T70" i="2"/>
  <c r="E64" i="2"/>
  <c r="E65" i="2"/>
  <c r="E66" i="2"/>
  <c r="E67" i="2"/>
  <c r="E68" i="2"/>
  <c r="E69" i="2"/>
  <c r="E70" i="2"/>
  <c r="E46" i="2"/>
  <c r="F46" i="2"/>
  <c r="G46" i="2" s="1"/>
  <c r="E47" i="2"/>
  <c r="F47" i="2"/>
  <c r="G47" i="2" s="1"/>
  <c r="E48" i="2"/>
  <c r="F48" i="2"/>
  <c r="G48" i="2" s="1"/>
  <c r="E49" i="2"/>
  <c r="F49" i="2"/>
  <c r="G49" i="2" s="1"/>
  <c r="E50" i="2"/>
  <c r="F50" i="2"/>
  <c r="G50" i="2" s="1"/>
  <c r="E51" i="2"/>
  <c r="F51" i="2"/>
  <c r="G51" i="2" s="1"/>
  <c r="E52" i="2"/>
  <c r="F52" i="2"/>
  <c r="G52" i="2" s="1"/>
  <c r="E53" i="2"/>
  <c r="F53" i="2"/>
  <c r="G53" i="2" s="1"/>
  <c r="E54" i="2"/>
  <c r="F54" i="2"/>
  <c r="G54" i="2" s="1"/>
  <c r="E55" i="2"/>
  <c r="F55" i="2"/>
  <c r="G55" i="2" s="1"/>
  <c r="E56" i="2"/>
  <c r="F56" i="2"/>
  <c r="G56" i="2" s="1"/>
  <c r="E57" i="2"/>
  <c r="F57" i="2"/>
  <c r="G57" i="2" s="1"/>
  <c r="E58" i="2"/>
  <c r="F58" i="2"/>
  <c r="G58" i="2" s="1"/>
  <c r="E59" i="2"/>
  <c r="F59" i="2"/>
  <c r="G59" i="2" s="1"/>
  <c r="E60" i="2"/>
  <c r="F60" i="2"/>
  <c r="G60" i="2" s="1"/>
  <c r="E61" i="2"/>
  <c r="F61" i="2"/>
  <c r="G61" i="2" s="1"/>
  <c r="E62" i="2"/>
  <c r="F62" i="2"/>
  <c r="G62" i="2" s="1"/>
  <c r="E63" i="2"/>
  <c r="F63" i="2"/>
  <c r="G63" i="2" s="1"/>
  <c r="E45" i="2"/>
  <c r="F45" i="2" s="1"/>
  <c r="E44" i="2"/>
  <c r="F44" i="2" s="1"/>
  <c r="G44" i="2" s="1"/>
  <c r="B10" i="2"/>
  <c r="Q40" i="2"/>
  <c r="O40" i="2"/>
  <c r="M40" i="2"/>
  <c r="K40" i="2"/>
  <c r="I40" i="2"/>
  <c r="G5" i="2"/>
  <c r="I42" i="2"/>
  <c r="J42" i="2" s="1"/>
  <c r="K42" i="2" s="1"/>
  <c r="L42" i="2" s="1"/>
  <c r="M42" i="2" s="1"/>
  <c r="N42" i="2" s="1"/>
  <c r="O42" i="2" s="1"/>
  <c r="P42" i="2" s="1"/>
  <c r="Q42" i="2" s="1"/>
  <c r="R42" i="2" s="1"/>
  <c r="G2" i="2"/>
  <c r="H36" i="2"/>
  <c r="H37" i="2"/>
  <c r="H30" i="2"/>
  <c r="H31" i="2"/>
  <c r="H32" i="2"/>
  <c r="H33" i="2"/>
  <c r="H34" i="2"/>
  <c r="H35" i="2"/>
  <c r="H29" i="2"/>
  <c r="G30" i="2"/>
  <c r="G31" i="2" s="1"/>
  <c r="G32" i="2" s="1"/>
  <c r="G33" i="2" s="1"/>
  <c r="G34" i="2" s="1"/>
  <c r="G35" i="2" s="1"/>
  <c r="G36" i="2" s="1"/>
  <c r="G37" i="2" s="1"/>
  <c r="G29" i="2"/>
  <c r="H28" i="2"/>
  <c r="G28" i="2"/>
  <c r="E29" i="2"/>
  <c r="E30" i="2" s="1"/>
  <c r="E31" i="2" s="1"/>
  <c r="E32" i="2" s="1"/>
  <c r="E33" i="2" s="1"/>
  <c r="E34" i="2" s="1"/>
  <c r="E35" i="2" s="1"/>
  <c r="E28" i="2"/>
  <c r="B5" i="2"/>
  <c r="B6" i="2"/>
  <c r="B7" i="2"/>
  <c r="B8" i="2"/>
  <c r="B9" i="2"/>
  <c r="B4" i="2"/>
  <c r="H86" i="4"/>
  <c r="G85" i="4" s="1"/>
  <c r="H85" i="4" s="1"/>
  <c r="G86" i="4"/>
  <c r="K7" i="4"/>
  <c r="K6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46" i="4"/>
  <c r="I47" i="4"/>
  <c r="I48" i="4"/>
  <c r="I49" i="4"/>
  <c r="I50" i="4"/>
  <c r="I51" i="4"/>
  <c r="I52" i="4"/>
  <c r="I53" i="4"/>
  <c r="I54" i="4"/>
  <c r="I55" i="4"/>
  <c r="I56" i="4"/>
  <c r="I57" i="4"/>
  <c r="I38" i="4"/>
  <c r="I39" i="4"/>
  <c r="I40" i="4"/>
  <c r="I41" i="4"/>
  <c r="I42" i="4"/>
  <c r="I43" i="4"/>
  <c r="I44" i="4"/>
  <c r="I45" i="4"/>
  <c r="I28" i="4"/>
  <c r="I29" i="4"/>
  <c r="I30" i="4"/>
  <c r="I31" i="4"/>
  <c r="I32" i="4"/>
  <c r="I33" i="4"/>
  <c r="I34" i="4"/>
  <c r="I35" i="4"/>
  <c r="I36" i="4"/>
  <c r="I37" i="4"/>
  <c r="I20" i="4"/>
  <c r="I21" i="4"/>
  <c r="I22" i="4"/>
  <c r="I23" i="4"/>
  <c r="I24" i="4"/>
  <c r="I25" i="4"/>
  <c r="I26" i="4"/>
  <c r="I27" i="4"/>
  <c r="I13" i="4"/>
  <c r="I14" i="4"/>
  <c r="I15" i="4"/>
  <c r="I16" i="4"/>
  <c r="I17" i="4"/>
  <c r="I18" i="4"/>
  <c r="I19" i="4"/>
  <c r="I8" i="4"/>
  <c r="I9" i="4"/>
  <c r="I10" i="4"/>
  <c r="I11" i="4"/>
  <c r="I12" i="4"/>
  <c r="I7" i="4"/>
  <c r="D7" i="4"/>
  <c r="D8" i="4" s="1"/>
  <c r="I6" i="4"/>
  <c r="G6" i="4"/>
  <c r="H6" i="4" s="1"/>
  <c r="F7" i="4" s="1"/>
  <c r="F6" i="4"/>
  <c r="H4" i="2"/>
  <c r="E4" i="2"/>
  <c r="F4" i="2" s="1"/>
  <c r="I4" i="2" s="1"/>
  <c r="D5" i="2"/>
  <c r="H5" i="2" s="1"/>
  <c r="R11" i="1"/>
  <c r="S11" i="1"/>
  <c r="T11" i="1"/>
  <c r="U11" i="1"/>
  <c r="V11" i="1"/>
  <c r="W11" i="1"/>
  <c r="X11" i="1"/>
  <c r="D5" i="1"/>
  <c r="G11" i="1"/>
  <c r="H11" i="1"/>
  <c r="I11" i="1"/>
  <c r="J11" i="1"/>
  <c r="K11" i="1"/>
  <c r="L11" i="1"/>
  <c r="M11" i="1"/>
  <c r="N11" i="1"/>
  <c r="O11" i="1"/>
  <c r="P11" i="1"/>
  <c r="Q11" i="1"/>
  <c r="F11" i="1"/>
  <c r="C15" i="1" s="1"/>
  <c r="D3" i="1"/>
  <c r="N64" i="2" l="1"/>
  <c r="O64" i="2"/>
  <c r="H64" i="2"/>
  <c r="P64" i="2"/>
  <c r="J64" i="2"/>
  <c r="M64" i="2"/>
  <c r="I64" i="2"/>
  <c r="Q64" i="2"/>
  <c r="R64" i="2"/>
  <c r="K64" i="2"/>
  <c r="L64" i="2"/>
  <c r="S70" i="2"/>
  <c r="O65" i="2"/>
  <c r="H65" i="2"/>
  <c r="P65" i="2"/>
  <c r="K65" i="2"/>
  <c r="N65" i="2"/>
  <c r="I65" i="2"/>
  <c r="Q65" i="2"/>
  <c r="J65" i="2"/>
  <c r="R65" i="2"/>
  <c r="L65" i="2"/>
  <c r="M65" i="2"/>
  <c r="N66" i="2"/>
  <c r="P69" i="2"/>
  <c r="H69" i="2"/>
  <c r="G68" i="2"/>
  <c r="N67" i="2"/>
  <c r="M66" i="2"/>
  <c r="T65" i="2"/>
  <c r="O66" i="2"/>
  <c r="N69" i="2"/>
  <c r="L67" i="2"/>
  <c r="K66" i="2"/>
  <c r="N70" i="2"/>
  <c r="M69" i="2"/>
  <c r="K67" i="2"/>
  <c r="R66" i="2"/>
  <c r="J66" i="2"/>
  <c r="S66" i="2" s="1"/>
  <c r="L66" i="2"/>
  <c r="L69" i="2"/>
  <c r="R67" i="2"/>
  <c r="J67" i="2"/>
  <c r="Q66" i="2"/>
  <c r="I66" i="2"/>
  <c r="O69" i="2"/>
  <c r="M67" i="2"/>
  <c r="S67" i="2" s="1"/>
  <c r="Q67" i="2"/>
  <c r="P66" i="2"/>
  <c r="M58" i="2"/>
  <c r="O58" i="2"/>
  <c r="Q58" i="2"/>
  <c r="J58" i="2"/>
  <c r="H58" i="2"/>
  <c r="P58" i="2"/>
  <c r="R58" i="2"/>
  <c r="I58" i="2"/>
  <c r="N58" i="2"/>
  <c r="K58" i="2"/>
  <c r="L58" i="2"/>
  <c r="M50" i="2"/>
  <c r="O50" i="2"/>
  <c r="J50" i="2"/>
  <c r="R50" i="2"/>
  <c r="N50" i="2"/>
  <c r="H50" i="2"/>
  <c r="P50" i="2"/>
  <c r="I50" i="2"/>
  <c r="Q50" i="2"/>
  <c r="K50" i="2"/>
  <c r="L50" i="2"/>
  <c r="O57" i="2"/>
  <c r="Q57" i="2"/>
  <c r="H57" i="2"/>
  <c r="P57" i="2"/>
  <c r="R57" i="2"/>
  <c r="M57" i="2"/>
  <c r="I57" i="2"/>
  <c r="J57" i="2"/>
  <c r="N57" i="2"/>
  <c r="K57" i="2"/>
  <c r="L57" i="2"/>
  <c r="M49" i="2"/>
  <c r="N49" i="2"/>
  <c r="O49" i="2"/>
  <c r="J49" i="2"/>
  <c r="H49" i="2"/>
  <c r="P49" i="2"/>
  <c r="R49" i="2"/>
  <c r="I49" i="2"/>
  <c r="Q49" i="2"/>
  <c r="K49" i="2"/>
  <c r="L49" i="2"/>
  <c r="M54" i="2"/>
  <c r="N54" i="2"/>
  <c r="O54" i="2"/>
  <c r="I54" i="2"/>
  <c r="R54" i="2"/>
  <c r="H54" i="2"/>
  <c r="S54" i="2" s="1"/>
  <c r="P54" i="2"/>
  <c r="Q54" i="2"/>
  <c r="J54" i="2"/>
  <c r="K54" i="2"/>
  <c r="L54" i="2"/>
  <c r="O61" i="2"/>
  <c r="I61" i="2"/>
  <c r="R61" i="2"/>
  <c r="H61" i="2"/>
  <c r="P61" i="2"/>
  <c r="J61" i="2"/>
  <c r="M61" i="2"/>
  <c r="Q61" i="2"/>
  <c r="K61" i="2"/>
  <c r="L61" i="2"/>
  <c r="N61" i="2"/>
  <c r="O60" i="2"/>
  <c r="I60" i="2"/>
  <c r="J60" i="2"/>
  <c r="H60" i="2"/>
  <c r="P60" i="2"/>
  <c r="M60" i="2"/>
  <c r="Q60" i="2"/>
  <c r="R60" i="2"/>
  <c r="N60" i="2"/>
  <c r="K60" i="2"/>
  <c r="L60" i="2"/>
  <c r="M48" i="2"/>
  <c r="N48" i="2"/>
  <c r="O48" i="2"/>
  <c r="J48" i="2"/>
  <c r="H48" i="2"/>
  <c r="P48" i="2"/>
  <c r="R48" i="2"/>
  <c r="I48" i="2"/>
  <c r="Q48" i="2"/>
  <c r="K48" i="2"/>
  <c r="L48" i="2"/>
  <c r="M63" i="2"/>
  <c r="N63" i="2"/>
  <c r="O63" i="2"/>
  <c r="Q63" i="2"/>
  <c r="H63" i="2"/>
  <c r="P63" i="2"/>
  <c r="R63" i="2"/>
  <c r="I63" i="2"/>
  <c r="J63" i="2"/>
  <c r="K63" i="2"/>
  <c r="L63" i="2"/>
  <c r="M59" i="2"/>
  <c r="O59" i="2"/>
  <c r="H59" i="2"/>
  <c r="P59" i="2"/>
  <c r="Q59" i="2"/>
  <c r="I59" i="2"/>
  <c r="J59" i="2"/>
  <c r="R59" i="2"/>
  <c r="N59" i="2"/>
  <c r="K59" i="2"/>
  <c r="L59" i="2"/>
  <c r="M51" i="2"/>
  <c r="O51" i="2"/>
  <c r="H51" i="2"/>
  <c r="P51" i="2"/>
  <c r="R51" i="2"/>
  <c r="I51" i="2"/>
  <c r="Q51" i="2"/>
  <c r="J51" i="2"/>
  <c r="K51" i="2"/>
  <c r="L51" i="2"/>
  <c r="N51" i="2"/>
  <c r="M47" i="2"/>
  <c r="N47" i="2"/>
  <c r="O47" i="2"/>
  <c r="H47" i="2"/>
  <c r="P47" i="2"/>
  <c r="J47" i="2"/>
  <c r="I47" i="2"/>
  <c r="Q47" i="2"/>
  <c r="R47" i="2"/>
  <c r="K47" i="2"/>
  <c r="L47" i="2"/>
  <c r="O62" i="2"/>
  <c r="Q62" i="2"/>
  <c r="R62" i="2"/>
  <c r="N62" i="2"/>
  <c r="H62" i="2"/>
  <c r="P62" i="2"/>
  <c r="I62" i="2"/>
  <c r="M62" i="2"/>
  <c r="J62" i="2"/>
  <c r="K62" i="2"/>
  <c r="L62" i="2"/>
  <c r="M46" i="2"/>
  <c r="N46" i="2"/>
  <c r="O46" i="2"/>
  <c r="R46" i="2"/>
  <c r="H46" i="2"/>
  <c r="P46" i="2"/>
  <c r="I46" i="2"/>
  <c r="Q46" i="2"/>
  <c r="J46" i="2"/>
  <c r="K46" i="2"/>
  <c r="L46" i="2"/>
  <c r="M53" i="2"/>
  <c r="N53" i="2"/>
  <c r="O53" i="2"/>
  <c r="J53" i="2"/>
  <c r="H53" i="2"/>
  <c r="P53" i="2"/>
  <c r="Q53" i="2"/>
  <c r="R53" i="2"/>
  <c r="I53" i="2"/>
  <c r="K53" i="2"/>
  <c r="L53" i="2"/>
  <c r="O56" i="2"/>
  <c r="Q56" i="2"/>
  <c r="R56" i="2"/>
  <c r="N56" i="2"/>
  <c r="H56" i="2"/>
  <c r="S56" i="2" s="1"/>
  <c r="P56" i="2"/>
  <c r="I56" i="2"/>
  <c r="J56" i="2"/>
  <c r="K56" i="2"/>
  <c r="L56" i="2"/>
  <c r="M56" i="2"/>
  <c r="M52" i="2"/>
  <c r="N52" i="2"/>
  <c r="O52" i="2"/>
  <c r="J52" i="2"/>
  <c r="H52" i="2"/>
  <c r="P52" i="2"/>
  <c r="I52" i="2"/>
  <c r="Q52" i="2"/>
  <c r="R52" i="2"/>
  <c r="K52" i="2"/>
  <c r="L52" i="2"/>
  <c r="M55" i="2"/>
  <c r="O55" i="2"/>
  <c r="N55" i="2"/>
  <c r="H55" i="2"/>
  <c r="P55" i="2"/>
  <c r="J55" i="2"/>
  <c r="I55" i="2"/>
  <c r="Q55" i="2"/>
  <c r="R55" i="2"/>
  <c r="K55" i="2"/>
  <c r="L55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I44" i="2"/>
  <c r="Q44" i="2"/>
  <c r="J44" i="2"/>
  <c r="R44" i="2"/>
  <c r="K44" i="2"/>
  <c r="H44" i="2"/>
  <c r="L44" i="2"/>
  <c r="N44" i="2"/>
  <c r="M44" i="2"/>
  <c r="O44" i="2"/>
  <c r="P44" i="2"/>
  <c r="T44" i="2"/>
  <c r="D6" i="2"/>
  <c r="A5" i="2"/>
  <c r="E5" i="2"/>
  <c r="F5" i="2" s="1"/>
  <c r="I5" i="2" s="1"/>
  <c r="D9" i="4"/>
  <c r="K8" i="4"/>
  <c r="C20" i="1"/>
  <c r="D18" i="1"/>
  <c r="G7" i="4"/>
  <c r="H7" i="4" s="1"/>
  <c r="F8" i="4" s="1"/>
  <c r="G84" i="4"/>
  <c r="S65" i="2" l="1"/>
  <c r="S69" i="2"/>
  <c r="S64" i="2"/>
  <c r="J68" i="2"/>
  <c r="R68" i="2"/>
  <c r="K68" i="2"/>
  <c r="H68" i="2"/>
  <c r="I68" i="2"/>
  <c r="L68" i="2"/>
  <c r="N68" i="2"/>
  <c r="P68" i="2"/>
  <c r="M68" i="2"/>
  <c r="O68" i="2"/>
  <c r="Q68" i="2"/>
  <c r="S55" i="2"/>
  <c r="S53" i="2"/>
  <c r="S60" i="2"/>
  <c r="S49" i="2"/>
  <c r="S59" i="2"/>
  <c r="S52" i="2"/>
  <c r="S63" i="2"/>
  <c r="S58" i="2"/>
  <c r="S46" i="2"/>
  <c r="S47" i="2"/>
  <c r="S61" i="2"/>
  <c r="S48" i="2"/>
  <c r="S62" i="2"/>
  <c r="S51" i="2"/>
  <c r="S57" i="2"/>
  <c r="S50" i="2"/>
  <c r="S44" i="2"/>
  <c r="T45" i="2"/>
  <c r="G45" i="2"/>
  <c r="D7" i="2"/>
  <c r="A6" i="2"/>
  <c r="E6" i="2"/>
  <c r="F6" i="2" s="1"/>
  <c r="I6" i="2" s="1"/>
  <c r="H6" i="2"/>
  <c r="G8" i="4"/>
  <c r="G9" i="4" s="1"/>
  <c r="D10" i="4"/>
  <c r="K9" i="4"/>
  <c r="H84" i="4"/>
  <c r="G83" i="4" s="1"/>
  <c r="S68" i="2" l="1"/>
  <c r="K45" i="2"/>
  <c r="L45" i="2"/>
  <c r="M45" i="2"/>
  <c r="P45" i="2"/>
  <c r="N45" i="2"/>
  <c r="O45" i="2"/>
  <c r="H45" i="2"/>
  <c r="I45" i="2"/>
  <c r="Q45" i="2"/>
  <c r="J45" i="2"/>
  <c r="R45" i="2"/>
  <c r="D8" i="2"/>
  <c r="A7" i="2"/>
  <c r="H7" i="2"/>
  <c r="E7" i="2"/>
  <c r="F7" i="2" s="1"/>
  <c r="I7" i="2" s="1"/>
  <c r="D11" i="4"/>
  <c r="K10" i="4"/>
  <c r="H8" i="4"/>
  <c r="F9" i="4" s="1"/>
  <c r="H83" i="4"/>
  <c r="G82" i="4" s="1"/>
  <c r="H82" i="4" s="1"/>
  <c r="H9" i="4"/>
  <c r="G10" i="4"/>
  <c r="S45" i="2" l="1"/>
  <c r="D9" i="2"/>
  <c r="A8" i="2"/>
  <c r="H8" i="2"/>
  <c r="E8" i="2"/>
  <c r="F8" i="2" s="1"/>
  <c r="I8" i="2" s="1"/>
  <c r="F10" i="4"/>
  <c r="D12" i="4"/>
  <c r="K11" i="4"/>
  <c r="H10" i="4"/>
  <c r="F11" i="4" s="1"/>
  <c r="G11" i="4"/>
  <c r="D10" i="2" l="1"/>
  <c r="A9" i="2"/>
  <c r="E9" i="2"/>
  <c r="F9" i="2" s="1"/>
  <c r="I9" i="2" s="1"/>
  <c r="H9" i="2"/>
  <c r="D13" i="4"/>
  <c r="K12" i="4"/>
  <c r="H11" i="4"/>
  <c r="F12" i="4" s="1"/>
  <c r="G12" i="4"/>
  <c r="D11" i="2" l="1"/>
  <c r="A10" i="2"/>
  <c r="H10" i="2"/>
  <c r="E10" i="2"/>
  <c r="F10" i="2" s="1"/>
  <c r="I10" i="2" s="1"/>
  <c r="D14" i="4"/>
  <c r="K13" i="4"/>
  <c r="H12" i="4"/>
  <c r="F13" i="4" s="1"/>
  <c r="G13" i="4"/>
  <c r="D12" i="2" l="1"/>
  <c r="A11" i="2"/>
  <c r="E11" i="2"/>
  <c r="F11" i="2" s="1"/>
  <c r="I11" i="2" s="1"/>
  <c r="H11" i="2"/>
  <c r="D15" i="4"/>
  <c r="K14" i="4"/>
  <c r="G14" i="4"/>
  <c r="H13" i="4"/>
  <c r="F14" i="4" s="1"/>
  <c r="D13" i="2" l="1"/>
  <c r="A12" i="2"/>
  <c r="H12" i="2"/>
  <c r="E12" i="2"/>
  <c r="F12" i="2" s="1"/>
  <c r="I12" i="2" s="1"/>
  <c r="D16" i="4"/>
  <c r="K15" i="4"/>
  <c r="H14" i="4"/>
  <c r="F15" i="4" s="1"/>
  <c r="G15" i="4"/>
  <c r="D14" i="2" l="1"/>
  <c r="A13" i="2"/>
  <c r="E13" i="2"/>
  <c r="F13" i="2" s="1"/>
  <c r="I13" i="2" s="1"/>
  <c r="H13" i="2"/>
  <c r="D17" i="4"/>
  <c r="K16" i="4"/>
  <c r="H15" i="4"/>
  <c r="F16" i="4" s="1"/>
  <c r="G16" i="4"/>
  <c r="D15" i="2" l="1"/>
  <c r="E15" i="2" s="1"/>
  <c r="A14" i="2"/>
  <c r="E14" i="2"/>
  <c r="F14" i="2" s="1"/>
  <c r="I14" i="2" s="1"/>
  <c r="H14" i="2"/>
  <c r="D18" i="4"/>
  <c r="K17" i="4"/>
  <c r="G17" i="4"/>
  <c r="H16" i="4"/>
  <c r="F17" i="4" s="1"/>
  <c r="D16" i="2" l="1"/>
  <c r="E16" i="2" s="1"/>
  <c r="A15" i="2"/>
  <c r="H15" i="2"/>
  <c r="F15" i="2"/>
  <c r="I15" i="2" s="1"/>
  <c r="D19" i="4"/>
  <c r="K18" i="4"/>
  <c r="G18" i="4"/>
  <c r="H17" i="4"/>
  <c r="F18" i="4" s="1"/>
  <c r="D17" i="2" l="1"/>
  <c r="E17" i="2" s="1"/>
  <c r="A16" i="2"/>
  <c r="H16" i="2"/>
  <c r="F16" i="2"/>
  <c r="I16" i="2" s="1"/>
  <c r="D20" i="4"/>
  <c r="K19" i="4"/>
  <c r="H18" i="4"/>
  <c r="F19" i="4" s="1"/>
  <c r="G19" i="4"/>
  <c r="D18" i="2" l="1"/>
  <c r="E18" i="2" s="1"/>
  <c r="A17" i="2"/>
  <c r="F17" i="2"/>
  <c r="I17" i="2" s="1"/>
  <c r="H17" i="2"/>
  <c r="D21" i="4"/>
  <c r="K20" i="4"/>
  <c r="H19" i="4"/>
  <c r="G20" i="4"/>
  <c r="F20" i="4"/>
  <c r="A18" i="2" l="1"/>
  <c r="H18" i="2"/>
  <c r="F18" i="2"/>
  <c r="I18" i="2" s="1"/>
  <c r="D19" i="2"/>
  <c r="E19" i="2" s="1"/>
  <c r="D22" i="4"/>
  <c r="K21" i="4"/>
  <c r="G21" i="4"/>
  <c r="H20" i="4"/>
  <c r="F21" i="4" s="1"/>
  <c r="A19" i="2" l="1"/>
  <c r="F19" i="2"/>
  <c r="D20" i="2"/>
  <c r="E20" i="2" s="1"/>
  <c r="H19" i="2"/>
  <c r="D23" i="4"/>
  <c r="K22" i="4"/>
  <c r="G22" i="4"/>
  <c r="H21" i="4"/>
  <c r="F22" i="4" s="1"/>
  <c r="A20" i="2" l="1"/>
  <c r="H20" i="2"/>
  <c r="D21" i="2"/>
  <c r="E21" i="2" s="1"/>
  <c r="F20" i="2"/>
  <c r="I20" i="2" s="1"/>
  <c r="I19" i="2"/>
  <c r="D24" i="4"/>
  <c r="K23" i="4"/>
  <c r="H22" i="4"/>
  <c r="F23" i="4" s="1"/>
  <c r="G23" i="4"/>
  <c r="A21" i="2" l="1"/>
  <c r="F21" i="2"/>
  <c r="D22" i="2"/>
  <c r="E22" i="2" s="1"/>
  <c r="H21" i="2"/>
  <c r="D25" i="4"/>
  <c r="K24" i="4"/>
  <c r="G24" i="4"/>
  <c r="H23" i="4"/>
  <c r="F24" i="4" s="1"/>
  <c r="A22" i="2" l="1"/>
  <c r="H22" i="2"/>
  <c r="F22" i="2"/>
  <c r="I22" i="2" s="1"/>
  <c r="D23" i="2"/>
  <c r="E23" i="2" s="1"/>
  <c r="I21" i="2"/>
  <c r="D26" i="4"/>
  <c r="K25" i="4"/>
  <c r="H24" i="4"/>
  <c r="F25" i="4" s="1"/>
  <c r="G25" i="4"/>
  <c r="A23" i="2" l="1"/>
  <c r="D24" i="2"/>
  <c r="E24" i="2" s="1"/>
  <c r="F23" i="2"/>
  <c r="I23" i="2" s="1"/>
  <c r="H23" i="2"/>
  <c r="D27" i="4"/>
  <c r="K26" i="4"/>
  <c r="G26" i="4"/>
  <c r="H25" i="4"/>
  <c r="F26" i="4" s="1"/>
  <c r="A24" i="2" l="1"/>
  <c r="H24" i="2"/>
  <c r="F24" i="2"/>
  <c r="I24" i="2" s="1"/>
  <c r="D28" i="4"/>
  <c r="K27" i="4"/>
  <c r="G27" i="4"/>
  <c r="H26" i="4"/>
  <c r="F27" i="4" s="1"/>
  <c r="D29" i="4" l="1"/>
  <c r="K28" i="4"/>
  <c r="H27" i="4"/>
  <c r="F28" i="4" s="1"/>
  <c r="G28" i="4"/>
  <c r="D30" i="4" l="1"/>
  <c r="K29" i="4"/>
  <c r="G29" i="4"/>
  <c r="H28" i="4"/>
  <c r="F29" i="4" s="1"/>
  <c r="D31" i="4" l="1"/>
  <c r="K30" i="4"/>
  <c r="G30" i="4"/>
  <c r="H29" i="4"/>
  <c r="F30" i="4" s="1"/>
  <c r="D32" i="4" l="1"/>
  <c r="K31" i="4"/>
  <c r="H30" i="4"/>
  <c r="F31" i="4" s="1"/>
  <c r="G31" i="4"/>
  <c r="D33" i="4" l="1"/>
  <c r="K32" i="4"/>
  <c r="G32" i="4"/>
  <c r="H31" i="4"/>
  <c r="F32" i="4" s="1"/>
  <c r="D34" i="4" l="1"/>
  <c r="K33" i="4"/>
  <c r="H32" i="4"/>
  <c r="F33" i="4" s="1"/>
  <c r="G33" i="4"/>
  <c r="D35" i="4" l="1"/>
  <c r="K34" i="4"/>
  <c r="H33" i="4"/>
  <c r="F34" i="4" s="1"/>
  <c r="G34" i="4"/>
  <c r="D36" i="4" l="1"/>
  <c r="K35" i="4"/>
  <c r="H34" i="4"/>
  <c r="F35" i="4" s="1"/>
  <c r="G35" i="4"/>
  <c r="D37" i="4" l="1"/>
  <c r="K36" i="4"/>
  <c r="G36" i="4"/>
  <c r="H35" i="4"/>
  <c r="F36" i="4" s="1"/>
  <c r="D38" i="4" l="1"/>
  <c r="K37" i="4"/>
  <c r="H36" i="4"/>
  <c r="F37" i="4" s="1"/>
  <c r="G37" i="4"/>
  <c r="D39" i="4" l="1"/>
  <c r="K38" i="4"/>
  <c r="H37" i="4"/>
  <c r="G38" i="4"/>
  <c r="F38" i="4"/>
  <c r="D40" i="4" l="1"/>
  <c r="K39" i="4"/>
  <c r="G39" i="4"/>
  <c r="H38" i="4"/>
  <c r="F39" i="4" s="1"/>
  <c r="D41" i="4" l="1"/>
  <c r="K40" i="4"/>
  <c r="H39" i="4"/>
  <c r="F40" i="4" s="1"/>
  <c r="G40" i="4"/>
  <c r="D42" i="4" l="1"/>
  <c r="K41" i="4"/>
  <c r="H40" i="4"/>
  <c r="F41" i="4" s="1"/>
  <c r="G41" i="4"/>
  <c r="D43" i="4" l="1"/>
  <c r="K42" i="4"/>
  <c r="G42" i="4"/>
  <c r="H41" i="4"/>
  <c r="F42" i="4" s="1"/>
  <c r="D44" i="4" l="1"/>
  <c r="K43" i="4"/>
  <c r="H42" i="4"/>
  <c r="F43" i="4" s="1"/>
  <c r="G43" i="4"/>
  <c r="D45" i="4" l="1"/>
  <c r="K44" i="4"/>
  <c r="H43" i="4"/>
  <c r="F44" i="4" s="1"/>
  <c r="G44" i="4"/>
  <c r="D46" i="4" l="1"/>
  <c r="K45" i="4"/>
  <c r="H44" i="4"/>
  <c r="F45" i="4" s="1"/>
  <c r="G45" i="4"/>
  <c r="D47" i="4" l="1"/>
  <c r="K46" i="4"/>
  <c r="H45" i="4"/>
  <c r="G46" i="4"/>
  <c r="F46" i="4"/>
  <c r="D48" i="4" l="1"/>
  <c r="K47" i="4"/>
  <c r="G47" i="4"/>
  <c r="H46" i="4"/>
  <c r="F47" i="4" s="1"/>
  <c r="D49" i="4" l="1"/>
  <c r="K48" i="4"/>
  <c r="G48" i="4"/>
  <c r="H47" i="4"/>
  <c r="F48" i="4" s="1"/>
  <c r="D50" i="4" l="1"/>
  <c r="K49" i="4"/>
  <c r="H48" i="4"/>
  <c r="F49" i="4" s="1"/>
  <c r="G49" i="4"/>
  <c r="D51" i="4" l="1"/>
  <c r="K50" i="4"/>
  <c r="H49" i="4"/>
  <c r="F50" i="4" s="1"/>
  <c r="G50" i="4"/>
  <c r="D52" i="4" l="1"/>
  <c r="K51" i="4"/>
  <c r="H50" i="4"/>
  <c r="F51" i="4" s="1"/>
  <c r="G51" i="4"/>
  <c r="D53" i="4" l="1"/>
  <c r="K52" i="4"/>
  <c r="H51" i="4"/>
  <c r="F52" i="4" s="1"/>
  <c r="G52" i="4"/>
  <c r="D54" i="4" l="1"/>
  <c r="K53" i="4"/>
  <c r="G53" i="4"/>
  <c r="H52" i="4"/>
  <c r="F53" i="4" s="1"/>
  <c r="D55" i="4" l="1"/>
  <c r="K54" i="4"/>
  <c r="H53" i="4"/>
  <c r="F54" i="4" s="1"/>
  <c r="G54" i="4"/>
  <c r="D56" i="4" l="1"/>
  <c r="K55" i="4"/>
  <c r="G55" i="4"/>
  <c r="H54" i="4"/>
  <c r="F55" i="4" s="1"/>
  <c r="D57" i="4" l="1"/>
  <c r="K56" i="4"/>
  <c r="H55" i="4"/>
  <c r="F56" i="4" s="1"/>
  <c r="G56" i="4"/>
  <c r="D58" i="4" l="1"/>
  <c r="K57" i="4"/>
  <c r="H56" i="4"/>
  <c r="F57" i="4" s="1"/>
  <c r="G57" i="4"/>
  <c r="D59" i="4" l="1"/>
  <c r="K58" i="4"/>
  <c r="H57" i="4"/>
  <c r="F58" i="4" s="1"/>
  <c r="G58" i="4"/>
  <c r="D60" i="4" l="1"/>
  <c r="K59" i="4"/>
  <c r="G59" i="4"/>
  <c r="H58" i="4"/>
  <c r="F59" i="4" s="1"/>
  <c r="D61" i="4" l="1"/>
  <c r="K60" i="4"/>
  <c r="G60" i="4"/>
  <c r="H59" i="4"/>
  <c r="F60" i="4" s="1"/>
  <c r="D62" i="4" l="1"/>
  <c r="K61" i="4"/>
  <c r="G61" i="4"/>
  <c r="H60" i="4"/>
  <c r="F61" i="4" s="1"/>
  <c r="D63" i="4" l="1"/>
  <c r="K62" i="4"/>
  <c r="H61" i="4"/>
  <c r="F62" i="4" s="1"/>
  <c r="G62" i="4"/>
  <c r="D64" i="4" l="1"/>
  <c r="K63" i="4"/>
  <c r="H62" i="4"/>
  <c r="F63" i="4" s="1"/>
  <c r="G63" i="4"/>
  <c r="D65" i="4" l="1"/>
  <c r="K64" i="4"/>
  <c r="H63" i="4"/>
  <c r="F64" i="4" s="1"/>
  <c r="G64" i="4"/>
  <c r="D66" i="4" l="1"/>
  <c r="K65" i="4"/>
  <c r="G65" i="4"/>
  <c r="H64" i="4"/>
  <c r="F65" i="4" s="1"/>
  <c r="D67" i="4" l="1"/>
  <c r="K66" i="4"/>
  <c r="H65" i="4"/>
  <c r="F66" i="4" s="1"/>
  <c r="G66" i="4"/>
  <c r="D68" i="4" l="1"/>
  <c r="K67" i="4"/>
  <c r="G67" i="4"/>
  <c r="H66" i="4"/>
  <c r="F67" i="4" s="1"/>
  <c r="D69" i="4" l="1"/>
  <c r="K68" i="4"/>
  <c r="G68" i="4"/>
  <c r="H67" i="4"/>
  <c r="F68" i="4" s="1"/>
  <c r="D70" i="4" l="1"/>
  <c r="K69" i="4"/>
  <c r="G69" i="4"/>
  <c r="H68" i="4"/>
  <c r="F69" i="4" s="1"/>
  <c r="D71" i="4" l="1"/>
  <c r="K71" i="4" s="1"/>
  <c r="K70" i="4"/>
  <c r="H69" i="4"/>
  <c r="F70" i="4" s="1"/>
  <c r="G70" i="4"/>
  <c r="H70" i="4" l="1"/>
  <c r="F71" i="4" s="1"/>
  <c r="G71" i="4"/>
  <c r="H71" i="4" s="1"/>
</calcChain>
</file>

<file path=xl/sharedStrings.xml><?xml version="1.0" encoding="utf-8"?>
<sst xmlns="http://schemas.openxmlformats.org/spreadsheetml/2006/main" count="30" uniqueCount="23">
  <si>
    <t>x</t>
  </si>
  <si>
    <t>xp</t>
  </si>
  <si>
    <t>tsin(x)</t>
  </si>
  <si>
    <t>sin(x)</t>
  </si>
  <si>
    <t>err</t>
  </si>
  <si>
    <t>lp</t>
  </si>
  <si>
    <t>mult</t>
  </si>
  <si>
    <t>fact</t>
  </si>
  <si>
    <t>x [degrees]</t>
  </si>
  <si>
    <t>x [degrees] mod</t>
  </si>
  <si>
    <t>x [radians]</t>
  </si>
  <si>
    <t>Sy0</t>
  </si>
  <si>
    <t>[m]</t>
  </si>
  <si>
    <t>g</t>
  </si>
  <si>
    <t>[m/s^2]</t>
  </si>
  <si>
    <t>v0</t>
  </si>
  <si>
    <t>dt</t>
  </si>
  <si>
    <t>t</t>
  </si>
  <si>
    <t>Sx</t>
  </si>
  <si>
    <t>Sy</t>
  </si>
  <si>
    <t>Vy</t>
  </si>
  <si>
    <t>Dsy</t>
  </si>
  <si>
    <t>Dvy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</si>
</sst>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0" xfId="0" applyFill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1" fillId="0" borderId="0" xfId="0" applyFont="1" applyAlignment="1">
      <alignment horizontal="center" vertical="center"/>
    </xf>
    <xf numFmtId="0" fontId="1" fillId="5" borderId="0" xfId="0" applyFont="1" applyFill="1"/>
    <xf numFmtId="0" fontId="1" fillId="0" borderId="0" xfId="0" applyFont="1"/>
    <xf numFmtId="0" fontId="0" fillId="0" borderId="3" xfId="0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/>
    <xf numFmtId="0" fontId="0" fillId="6" borderId="5" xfId="0" applyFill="1" applyBorder="1" applyAlignment="1">
      <alignment horizontal="center" vertical="center"/>
    </xf>
    <xf numFmtId="0" fontId="0" fillId="6" borderId="0" xfId="0" applyFill="1"/>
    <xf numFmtId="0" fontId="0" fillId="7" borderId="3" xfId="0" applyFill="1" applyBorder="1"/>
    <xf numFmtId="0" fontId="0" fillId="7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Sheet2!$F$3</c:f>
              <c:strCache>
                <c:ptCount val="1"/>
                <c:pt idx="0">
                  <c:v>tsin(x)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Sheet2!$D$4:$D$24</c:f>
              <c:numCache>
                <c:formatCode>General</c:formatCode>
                <c:ptCount val="21"/>
                <c:pt idx="0">
                  <c:v>0</c:v>
                </c:pt>
                <c:pt idx="1">
                  <c:v>0.31415926535897931</c:v>
                </c:pt>
                <c:pt idx="2">
                  <c:v>0.62831853071795862</c:v>
                </c:pt>
                <c:pt idx="3">
                  <c:v>0.94247779607693793</c:v>
                </c:pt>
                <c:pt idx="4">
                  <c:v>1.2566370614359172</c:v>
                </c:pt>
                <c:pt idx="5">
                  <c:v>1.5707963267948966</c:v>
                </c:pt>
                <c:pt idx="6">
                  <c:v>1.8849555921538759</c:v>
                </c:pt>
                <c:pt idx="7">
                  <c:v>2.1991148575128552</c:v>
                </c:pt>
                <c:pt idx="8">
                  <c:v>2.5132741228718345</c:v>
                </c:pt>
                <c:pt idx="9">
                  <c:v>2.8274333882308138</c:v>
                </c:pt>
                <c:pt idx="10">
                  <c:v>3.1415926535897931</c:v>
                </c:pt>
                <c:pt idx="11">
                  <c:v>3.4557519189487724</c:v>
                </c:pt>
                <c:pt idx="12">
                  <c:v>3.7699111843077517</c:v>
                </c:pt>
                <c:pt idx="13">
                  <c:v>4.0840704496667311</c:v>
                </c:pt>
                <c:pt idx="14">
                  <c:v>4.3982297150257104</c:v>
                </c:pt>
                <c:pt idx="15">
                  <c:v>4.7123889803846897</c:v>
                </c:pt>
                <c:pt idx="16">
                  <c:v>5.026548245743669</c:v>
                </c:pt>
                <c:pt idx="17">
                  <c:v>5.3407075111026483</c:v>
                </c:pt>
                <c:pt idx="18">
                  <c:v>5.6548667764616276</c:v>
                </c:pt>
                <c:pt idx="19">
                  <c:v>5.9690260418206069</c:v>
                </c:pt>
                <c:pt idx="20">
                  <c:v>6.2831853071795862</c:v>
                </c:pt>
              </c:numCache>
            </c:numRef>
          </c:xVal>
          <c:yVal>
            <c:numRef>
              <c:f>Sheet2!$F$4:$F$24</c:f>
              <c:numCache>
                <c:formatCode>General</c:formatCode>
                <c:ptCount val="21"/>
                <c:pt idx="0">
                  <c:v>0</c:v>
                </c:pt>
                <c:pt idx="1">
                  <c:v>0.30901699437494745</c:v>
                </c:pt>
                <c:pt idx="2">
                  <c:v>0.58778525229247314</c:v>
                </c:pt>
                <c:pt idx="3">
                  <c:v>0.80901699437494734</c:v>
                </c:pt>
                <c:pt idx="4">
                  <c:v>0.95105651629515353</c:v>
                </c:pt>
                <c:pt idx="5">
                  <c:v>1.0000000000000002</c:v>
                </c:pt>
                <c:pt idx="6">
                  <c:v>0.95105651629515353</c:v>
                </c:pt>
                <c:pt idx="7">
                  <c:v>0.80901699437494734</c:v>
                </c:pt>
                <c:pt idx="8">
                  <c:v>0.58778525229247314</c:v>
                </c:pt>
                <c:pt idx="9">
                  <c:v>0.30901699437494745</c:v>
                </c:pt>
                <c:pt idx="10">
                  <c:v>0</c:v>
                </c:pt>
                <c:pt idx="11">
                  <c:v>0.30901699437494745</c:v>
                </c:pt>
                <c:pt idx="12">
                  <c:v>0.58778525229247314</c:v>
                </c:pt>
                <c:pt idx="13">
                  <c:v>0.80901699437494734</c:v>
                </c:pt>
                <c:pt idx="14">
                  <c:v>0.95105651629515353</c:v>
                </c:pt>
                <c:pt idx="15">
                  <c:v>1.0000000000000002</c:v>
                </c:pt>
                <c:pt idx="16">
                  <c:v>0.95105651629515353</c:v>
                </c:pt>
                <c:pt idx="17">
                  <c:v>0.80901699437494734</c:v>
                </c:pt>
                <c:pt idx="18">
                  <c:v>0.58778525229247314</c:v>
                </c:pt>
                <c:pt idx="19">
                  <c:v>0.30901699437494745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52-4833-B63A-C3BC6F23C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364752"/>
        <c:axId val="358250864"/>
      </c:scatterChart>
      <c:valAx>
        <c:axId val="26536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250864"/>
        <c:crosses val="autoZero"/>
        <c:crossBetween val="midCat"/>
      </c:valAx>
      <c:valAx>
        <c:axId val="3582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36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Sheet2!$I$3</c:f>
              <c:strCache>
                <c:ptCount val="1"/>
                <c:pt idx="0">
                  <c:v>err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Sheet2!$I$4:$I$24</c:f>
              <c:numCache>
                <c:formatCode>General</c:formatCode>
                <c:ptCount val="21"/>
                <c:pt idx="0">
                  <c:v>0</c:v>
                </c:pt>
                <c:pt idx="1">
                  <c:v>5.5511151231257827E-17</c:v>
                </c:pt>
                <c:pt idx="2">
                  <c:v>0</c:v>
                </c:pt>
                <c:pt idx="3">
                  <c:v>1.1102230246251565E-16</c:v>
                </c:pt>
                <c:pt idx="4">
                  <c:v>0</c:v>
                </c:pt>
                <c:pt idx="5">
                  <c:v>2.2204460492503131E-16</c:v>
                </c:pt>
                <c:pt idx="6">
                  <c:v>1.1102230246251565E-16</c:v>
                </c:pt>
                <c:pt idx="7">
                  <c:v>1.1102230246251565E-16</c:v>
                </c:pt>
                <c:pt idx="8">
                  <c:v>1.1102230246251565E-16</c:v>
                </c:pt>
                <c:pt idx="9">
                  <c:v>5.5511151231257827E-17</c:v>
                </c:pt>
                <c:pt idx="10">
                  <c:v>1.22514845490862E-16</c:v>
                </c:pt>
                <c:pt idx="11">
                  <c:v>0.61803398874989468</c:v>
                </c:pt>
                <c:pt idx="12">
                  <c:v>1.1755705045849463</c:v>
                </c:pt>
                <c:pt idx="13">
                  <c:v>1.6180339887498947</c:v>
                </c:pt>
                <c:pt idx="14">
                  <c:v>1.9021130325903071</c:v>
                </c:pt>
                <c:pt idx="15">
                  <c:v>2</c:v>
                </c:pt>
                <c:pt idx="16">
                  <c:v>1.9021130325903073</c:v>
                </c:pt>
                <c:pt idx="17">
                  <c:v>1.6180339887498949</c:v>
                </c:pt>
                <c:pt idx="18">
                  <c:v>1.1755705045849465</c:v>
                </c:pt>
                <c:pt idx="19">
                  <c:v>0.61803398874989512</c:v>
                </c:pt>
                <c:pt idx="20">
                  <c:v>2.45029690981724E-16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38-4DD1-8743-97B9605EF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695120"/>
        <c:axId val="369058208"/>
      </c:scatterChart>
      <c:valAx>
        <c:axId val="36969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058208"/>
        <c:crosses val="autoZero"/>
        <c:crossBetween val="midCat"/>
      </c:valAx>
      <c:valAx>
        <c:axId val="36905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9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Sheet4!$F$5</c:f>
              <c:strCache>
                <c:ptCount val="1"/>
                <c:pt idx="0">
                  <c:v>Sy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Sheet4!$D$6:$D$71</c:f>
              <c:numCache>
                <c:formatCode>General</c:formatCode>
                <c:ptCount val="6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</c:numCache>
            </c:numRef>
          </c:xVal>
          <c:yVal>
            <c:numRef>
              <c:f>Sheet4!$F$6:$F$71</c:f>
              <c:numCache>
                <c:formatCode>General</c:formatCode>
                <c:ptCount val="66"/>
                <c:pt idx="0">
                  <c:v>2</c:v>
                </c:pt>
                <c:pt idx="1">
                  <c:v>2</c:v>
                </c:pt>
                <c:pt idx="2">
                  <c:v>1.9990190000000001</c:v>
                </c:pt>
                <c:pt idx="3">
                  <c:v>1.9970570000000001</c:v>
                </c:pt>
                <c:pt idx="4">
                  <c:v>1.9941140000000002</c:v>
                </c:pt>
                <c:pt idx="5">
                  <c:v>1.9901900000000001</c:v>
                </c:pt>
                <c:pt idx="6">
                  <c:v>1.9852850000000002</c:v>
                </c:pt>
                <c:pt idx="7">
                  <c:v>1.9793990000000001</c:v>
                </c:pt>
                <c:pt idx="8">
                  <c:v>1.9725320000000002</c:v>
                </c:pt>
                <c:pt idx="9">
                  <c:v>1.9646840000000001</c:v>
                </c:pt>
                <c:pt idx="10">
                  <c:v>1.9558550000000001</c:v>
                </c:pt>
                <c:pt idx="11">
                  <c:v>1.946045</c:v>
                </c:pt>
                <c:pt idx="12">
                  <c:v>1.935254</c:v>
                </c:pt>
                <c:pt idx="13">
                  <c:v>1.9234820000000001</c:v>
                </c:pt>
                <c:pt idx="14">
                  <c:v>1.9107290000000001</c:v>
                </c:pt>
                <c:pt idx="15">
                  <c:v>1.8969950000000002</c:v>
                </c:pt>
                <c:pt idx="16">
                  <c:v>1.8822800000000002</c:v>
                </c:pt>
                <c:pt idx="17">
                  <c:v>1.8665840000000002</c:v>
                </c:pt>
                <c:pt idx="18">
                  <c:v>1.8499070000000002</c:v>
                </c:pt>
                <c:pt idx="19">
                  <c:v>1.8322490000000002</c:v>
                </c:pt>
                <c:pt idx="20">
                  <c:v>1.8136100000000002</c:v>
                </c:pt>
                <c:pt idx="21">
                  <c:v>1.7939900000000002</c:v>
                </c:pt>
                <c:pt idx="22">
                  <c:v>1.7733890000000001</c:v>
                </c:pt>
                <c:pt idx="23">
                  <c:v>1.7518070000000001</c:v>
                </c:pt>
                <c:pt idx="24">
                  <c:v>1.729244</c:v>
                </c:pt>
                <c:pt idx="25">
                  <c:v>1.7057</c:v>
                </c:pt>
                <c:pt idx="26">
                  <c:v>1.6811750000000001</c:v>
                </c:pt>
                <c:pt idx="27">
                  <c:v>1.6556690000000001</c:v>
                </c:pt>
                <c:pt idx="28">
                  <c:v>1.6291820000000001</c:v>
                </c:pt>
                <c:pt idx="29">
                  <c:v>1.6017140000000001</c:v>
                </c:pt>
                <c:pt idx="30">
                  <c:v>1.5732650000000001</c:v>
                </c:pt>
                <c:pt idx="31">
                  <c:v>1.5438350000000001</c:v>
                </c:pt>
                <c:pt idx="32">
                  <c:v>1.5134240000000001</c:v>
                </c:pt>
                <c:pt idx="33">
                  <c:v>1.482032</c:v>
                </c:pt>
                <c:pt idx="34">
                  <c:v>1.449659</c:v>
                </c:pt>
                <c:pt idx="35">
                  <c:v>1.4163049999999999</c:v>
                </c:pt>
                <c:pt idx="36">
                  <c:v>1.3819699999999999</c:v>
                </c:pt>
                <c:pt idx="37">
                  <c:v>1.3466539999999998</c:v>
                </c:pt>
                <c:pt idx="38">
                  <c:v>1.3103569999999998</c:v>
                </c:pt>
                <c:pt idx="39">
                  <c:v>1.2730789999999998</c:v>
                </c:pt>
                <c:pt idx="40">
                  <c:v>1.2348199999999998</c:v>
                </c:pt>
                <c:pt idx="41">
                  <c:v>1.1955799999999999</c:v>
                </c:pt>
                <c:pt idx="42">
                  <c:v>1.1553589999999998</c:v>
                </c:pt>
                <c:pt idx="43">
                  <c:v>1.1141569999999998</c:v>
                </c:pt>
                <c:pt idx="44">
                  <c:v>1.0719739999999998</c:v>
                </c:pt>
                <c:pt idx="45">
                  <c:v>1.0288099999999998</c:v>
                </c:pt>
                <c:pt idx="46">
                  <c:v>0.98466499999999979</c:v>
                </c:pt>
                <c:pt idx="47">
                  <c:v>0.93953899999999979</c:v>
                </c:pt>
                <c:pt idx="48">
                  <c:v>0.89343199999999978</c:v>
                </c:pt>
                <c:pt idx="49">
                  <c:v>0.84634399999999976</c:v>
                </c:pt>
                <c:pt idx="50">
                  <c:v>0.79827499999999973</c:v>
                </c:pt>
                <c:pt idx="51">
                  <c:v>0.74922499999999981</c:v>
                </c:pt>
                <c:pt idx="52">
                  <c:v>0.69919399999999987</c:v>
                </c:pt>
                <c:pt idx="53">
                  <c:v>0.64818199999999992</c:v>
                </c:pt>
                <c:pt idx="54">
                  <c:v>0.59618899999999997</c:v>
                </c:pt>
                <c:pt idx="55">
                  <c:v>0.543215</c:v>
                </c:pt>
                <c:pt idx="56">
                  <c:v>0.48926000000000003</c:v>
                </c:pt>
                <c:pt idx="57">
                  <c:v>0.43432400000000004</c:v>
                </c:pt>
                <c:pt idx="58">
                  <c:v>0.3784070000000001</c:v>
                </c:pt>
                <c:pt idx="59">
                  <c:v>0.32150900000000016</c:v>
                </c:pt>
                <c:pt idx="60">
                  <c:v>0.2636300000000002</c:v>
                </c:pt>
                <c:pt idx="61">
                  <c:v>0.20477000000000026</c:v>
                </c:pt>
                <c:pt idx="62">
                  <c:v>0.14492900000000031</c:v>
                </c:pt>
                <c:pt idx="63">
                  <c:v>8.4107000000000376E-2</c:v>
                </c:pt>
                <c:pt idx="64">
                  <c:v>2.2304000000000435E-2</c:v>
                </c:pt>
                <c:pt idx="65">
                  <c:v>-4.0479999999999502E-2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9A-4181-977C-FB16278F9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695920"/>
        <c:axId val="358359568"/>
      </c:scatterChart>
      <c:valAx>
        <c:axId val="36969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59568"/>
        <c:crosses val="autoZero"/>
        <c:crossBetween val="midCat"/>
      </c:valAx>
      <c:valAx>
        <c:axId val="35835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9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Sheet4!$F$5</c:f>
              <c:strCache>
                <c:ptCount val="1"/>
                <c:pt idx="0">
                  <c:v>Sy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Sheet4!$E$6:$E$71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xVal>
          <c:yVal>
            <c:numRef>
              <c:f>Sheet4!$F$6:$F$71</c:f>
              <c:numCache>
                <c:formatCode>General</c:formatCode>
                <c:ptCount val="66"/>
                <c:pt idx="0">
                  <c:v>2</c:v>
                </c:pt>
                <c:pt idx="1">
                  <c:v>2</c:v>
                </c:pt>
                <c:pt idx="2">
                  <c:v>1.9990190000000001</c:v>
                </c:pt>
                <c:pt idx="3">
                  <c:v>1.9970570000000001</c:v>
                </c:pt>
                <c:pt idx="4">
                  <c:v>1.9941140000000002</c:v>
                </c:pt>
                <c:pt idx="5">
                  <c:v>1.9901900000000001</c:v>
                </c:pt>
                <c:pt idx="6">
                  <c:v>1.9852850000000002</c:v>
                </c:pt>
                <c:pt idx="7">
                  <c:v>1.9793990000000001</c:v>
                </c:pt>
                <c:pt idx="8">
                  <c:v>1.9725320000000002</c:v>
                </c:pt>
                <c:pt idx="9">
                  <c:v>1.9646840000000001</c:v>
                </c:pt>
                <c:pt idx="10">
                  <c:v>1.9558550000000001</c:v>
                </c:pt>
                <c:pt idx="11">
                  <c:v>1.946045</c:v>
                </c:pt>
                <c:pt idx="12">
                  <c:v>1.935254</c:v>
                </c:pt>
                <c:pt idx="13">
                  <c:v>1.9234820000000001</c:v>
                </c:pt>
                <c:pt idx="14">
                  <c:v>1.9107290000000001</c:v>
                </c:pt>
                <c:pt idx="15">
                  <c:v>1.8969950000000002</c:v>
                </c:pt>
                <c:pt idx="16">
                  <c:v>1.8822800000000002</c:v>
                </c:pt>
                <c:pt idx="17">
                  <c:v>1.8665840000000002</c:v>
                </c:pt>
                <c:pt idx="18">
                  <c:v>1.8499070000000002</c:v>
                </c:pt>
                <c:pt idx="19">
                  <c:v>1.8322490000000002</c:v>
                </c:pt>
                <c:pt idx="20">
                  <c:v>1.8136100000000002</c:v>
                </c:pt>
                <c:pt idx="21">
                  <c:v>1.7939900000000002</c:v>
                </c:pt>
                <c:pt idx="22">
                  <c:v>1.7733890000000001</c:v>
                </c:pt>
                <c:pt idx="23">
                  <c:v>1.7518070000000001</c:v>
                </c:pt>
                <c:pt idx="24">
                  <c:v>1.729244</c:v>
                </c:pt>
                <c:pt idx="25">
                  <c:v>1.7057</c:v>
                </c:pt>
                <c:pt idx="26">
                  <c:v>1.6811750000000001</c:v>
                </c:pt>
                <c:pt idx="27">
                  <c:v>1.6556690000000001</c:v>
                </c:pt>
                <c:pt idx="28">
                  <c:v>1.6291820000000001</c:v>
                </c:pt>
                <c:pt idx="29">
                  <c:v>1.6017140000000001</c:v>
                </c:pt>
                <c:pt idx="30">
                  <c:v>1.5732650000000001</c:v>
                </c:pt>
                <c:pt idx="31">
                  <c:v>1.5438350000000001</c:v>
                </c:pt>
                <c:pt idx="32">
                  <c:v>1.5134240000000001</c:v>
                </c:pt>
                <c:pt idx="33">
                  <c:v>1.482032</c:v>
                </c:pt>
                <c:pt idx="34">
                  <c:v>1.449659</c:v>
                </c:pt>
                <c:pt idx="35">
                  <c:v>1.4163049999999999</c:v>
                </c:pt>
                <c:pt idx="36">
                  <c:v>1.3819699999999999</c:v>
                </c:pt>
                <c:pt idx="37">
                  <c:v>1.3466539999999998</c:v>
                </c:pt>
                <c:pt idx="38">
                  <c:v>1.3103569999999998</c:v>
                </c:pt>
                <c:pt idx="39">
                  <c:v>1.2730789999999998</c:v>
                </c:pt>
                <c:pt idx="40">
                  <c:v>1.2348199999999998</c:v>
                </c:pt>
                <c:pt idx="41">
                  <c:v>1.1955799999999999</c:v>
                </c:pt>
                <c:pt idx="42">
                  <c:v>1.1553589999999998</c:v>
                </c:pt>
                <c:pt idx="43">
                  <c:v>1.1141569999999998</c:v>
                </c:pt>
                <c:pt idx="44">
                  <c:v>1.0719739999999998</c:v>
                </c:pt>
                <c:pt idx="45">
                  <c:v>1.0288099999999998</c:v>
                </c:pt>
                <c:pt idx="46">
                  <c:v>0.98466499999999979</c:v>
                </c:pt>
                <c:pt idx="47">
                  <c:v>0.93953899999999979</c:v>
                </c:pt>
                <c:pt idx="48">
                  <c:v>0.89343199999999978</c:v>
                </c:pt>
                <c:pt idx="49">
                  <c:v>0.84634399999999976</c:v>
                </c:pt>
                <c:pt idx="50">
                  <c:v>0.79827499999999973</c:v>
                </c:pt>
                <c:pt idx="51">
                  <c:v>0.74922499999999981</c:v>
                </c:pt>
                <c:pt idx="52">
                  <c:v>0.69919399999999987</c:v>
                </c:pt>
                <c:pt idx="53">
                  <c:v>0.64818199999999992</c:v>
                </c:pt>
                <c:pt idx="54">
                  <c:v>0.59618899999999997</c:v>
                </c:pt>
                <c:pt idx="55">
                  <c:v>0.543215</c:v>
                </c:pt>
                <c:pt idx="56">
                  <c:v>0.48926000000000003</c:v>
                </c:pt>
                <c:pt idx="57">
                  <c:v>0.43432400000000004</c:v>
                </c:pt>
                <c:pt idx="58">
                  <c:v>0.3784070000000001</c:v>
                </c:pt>
                <c:pt idx="59">
                  <c:v>0.32150900000000016</c:v>
                </c:pt>
                <c:pt idx="60">
                  <c:v>0.2636300000000002</c:v>
                </c:pt>
                <c:pt idx="61">
                  <c:v>0.20477000000000026</c:v>
                </c:pt>
                <c:pt idx="62">
                  <c:v>0.14492900000000031</c:v>
                </c:pt>
                <c:pt idx="63">
                  <c:v>8.4107000000000376E-2</c:v>
                </c:pt>
                <c:pt idx="64">
                  <c:v>2.2304000000000435E-2</c:v>
                </c:pt>
                <c:pt idx="65">
                  <c:v>-4.0479999999999502E-2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14-4B3D-AC41-CA7F71B4CA2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Sheet4!$J$6:$J$71</c:f>
              <c:numCache>
                <c:formatCode>General</c:formatCode>
                <c:ptCount val="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</c:numCache>
            </c:numRef>
          </c:xVal>
          <c:yVal>
            <c:numRef>
              <c:f>Sheet4!$K$6:$K$70</c:f>
              <c:numCache>
                <c:formatCode>General</c:formatCode>
                <c:ptCount val="65"/>
                <c:pt idx="0">
                  <c:v>2</c:v>
                </c:pt>
                <c:pt idx="1">
                  <c:v>1.9995095000000001</c:v>
                </c:pt>
                <c:pt idx="2">
                  <c:v>1.998038</c:v>
                </c:pt>
                <c:pt idx="3">
                  <c:v>1.9955855</c:v>
                </c:pt>
                <c:pt idx="4">
                  <c:v>1.9921519999999999</c:v>
                </c:pt>
                <c:pt idx="5">
                  <c:v>1.9877374999999999</c:v>
                </c:pt>
                <c:pt idx="6">
                  <c:v>1.982342</c:v>
                </c:pt>
                <c:pt idx="7">
                  <c:v>1.9759655</c:v>
                </c:pt>
                <c:pt idx="8">
                  <c:v>1.9686079999999999</c:v>
                </c:pt>
                <c:pt idx="9">
                  <c:v>1.9602694999999999</c:v>
                </c:pt>
                <c:pt idx="10">
                  <c:v>1.95095</c:v>
                </c:pt>
                <c:pt idx="11">
                  <c:v>1.9406494999999999</c:v>
                </c:pt>
                <c:pt idx="12">
                  <c:v>1.929368</c:v>
                </c:pt>
                <c:pt idx="13">
                  <c:v>1.9171054999999999</c:v>
                </c:pt>
                <c:pt idx="14">
                  <c:v>1.9038619999999999</c:v>
                </c:pt>
                <c:pt idx="15">
                  <c:v>1.8896375000000001</c:v>
                </c:pt>
                <c:pt idx="16">
                  <c:v>1.8744320000000001</c:v>
                </c:pt>
                <c:pt idx="17">
                  <c:v>1.8582455</c:v>
                </c:pt>
                <c:pt idx="18">
                  <c:v>1.841078</c:v>
                </c:pt>
                <c:pt idx="19">
                  <c:v>1.8229294999999999</c:v>
                </c:pt>
                <c:pt idx="20">
                  <c:v>1.8037999999999998</c:v>
                </c:pt>
                <c:pt idx="21">
                  <c:v>1.7836894999999999</c:v>
                </c:pt>
                <c:pt idx="22">
                  <c:v>1.7625979999999999</c:v>
                </c:pt>
                <c:pt idx="23">
                  <c:v>1.7405254999999999</c:v>
                </c:pt>
                <c:pt idx="24">
                  <c:v>1.7174719999999999</c:v>
                </c:pt>
                <c:pt idx="25">
                  <c:v>1.6934374999999999</c:v>
                </c:pt>
                <c:pt idx="26">
                  <c:v>1.6684219999999998</c:v>
                </c:pt>
                <c:pt idx="27">
                  <c:v>1.6424254999999999</c:v>
                </c:pt>
                <c:pt idx="28">
                  <c:v>1.6154479999999998</c:v>
                </c:pt>
                <c:pt idx="29">
                  <c:v>1.5874894999999998</c:v>
                </c:pt>
                <c:pt idx="30">
                  <c:v>1.5585499999999997</c:v>
                </c:pt>
                <c:pt idx="31">
                  <c:v>1.5286294999999996</c:v>
                </c:pt>
                <c:pt idx="32">
                  <c:v>1.4977279999999995</c:v>
                </c:pt>
                <c:pt idx="33">
                  <c:v>1.4658454999999995</c:v>
                </c:pt>
                <c:pt idx="34">
                  <c:v>1.4329819999999995</c:v>
                </c:pt>
                <c:pt idx="35">
                  <c:v>1.3991374999999995</c:v>
                </c:pt>
                <c:pt idx="36">
                  <c:v>1.3643119999999995</c:v>
                </c:pt>
                <c:pt idx="37">
                  <c:v>1.3285054999999995</c:v>
                </c:pt>
                <c:pt idx="38">
                  <c:v>1.2917179999999993</c:v>
                </c:pt>
                <c:pt idx="39">
                  <c:v>1.2539494999999992</c:v>
                </c:pt>
                <c:pt idx="40">
                  <c:v>1.2151999999999994</c:v>
                </c:pt>
                <c:pt idx="41">
                  <c:v>1.1754694999999993</c:v>
                </c:pt>
                <c:pt idx="42">
                  <c:v>1.1347579999999993</c:v>
                </c:pt>
                <c:pt idx="43">
                  <c:v>1.0930654999999991</c:v>
                </c:pt>
                <c:pt idx="44">
                  <c:v>1.0503919999999991</c:v>
                </c:pt>
                <c:pt idx="45">
                  <c:v>1.006737499999999</c:v>
                </c:pt>
                <c:pt idx="46">
                  <c:v>0.9621019999999989</c:v>
                </c:pt>
                <c:pt idx="47">
                  <c:v>0.91648549999999873</c:v>
                </c:pt>
                <c:pt idx="48">
                  <c:v>0.86988799999999866</c:v>
                </c:pt>
                <c:pt idx="49">
                  <c:v>0.82230949999999869</c:v>
                </c:pt>
                <c:pt idx="50">
                  <c:v>0.77374999999999883</c:v>
                </c:pt>
                <c:pt idx="51">
                  <c:v>0.72420949999999884</c:v>
                </c:pt>
                <c:pt idx="52">
                  <c:v>0.67368799999999873</c:v>
                </c:pt>
                <c:pt idx="53">
                  <c:v>0.62218549999999873</c:v>
                </c:pt>
                <c:pt idx="54">
                  <c:v>0.56970199999999838</c:v>
                </c:pt>
                <c:pt idx="55">
                  <c:v>0.51623749999999857</c:v>
                </c:pt>
                <c:pt idx="56">
                  <c:v>0.46179199999999843</c:v>
                </c:pt>
                <c:pt idx="57">
                  <c:v>0.40636549999999838</c:v>
                </c:pt>
                <c:pt idx="58">
                  <c:v>0.34995799999999821</c:v>
                </c:pt>
                <c:pt idx="59">
                  <c:v>0.29256949999999815</c:v>
                </c:pt>
                <c:pt idx="60">
                  <c:v>0.23419999999999797</c:v>
                </c:pt>
                <c:pt idx="61">
                  <c:v>0.1748494999999981</c:v>
                </c:pt>
                <c:pt idx="62">
                  <c:v>0.1145179999999979</c:v>
                </c:pt>
                <c:pt idx="63">
                  <c:v>5.3205499999997796E-2</c:v>
                </c:pt>
                <c:pt idx="64">
                  <c:v>-9.0880000000024275E-3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14-4B3D-AC41-CA7F71B4C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029440"/>
        <c:axId val="318366672"/>
      </c:scatterChart>
      <c:valAx>
        <c:axId val="31602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66672"/>
        <c:crosses val="autoZero"/>
        <c:crossBetween val="midCat"/>
      </c:valAx>
      <c:valAx>
        <c:axId val="31836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02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</xdr:colOff>
      <xdr:row>1</xdr:row>
      <xdr:rowOff>184150</xdr:rowOff>
    </xdr:from>
    <xdr:to>
      <xdr:col>19</xdr:col>
      <xdr:colOff>387350</xdr:colOff>
      <xdr:row>20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E738D8-87B3-4842-9D72-80BCB010B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6350</xdr:colOff>
      <xdr:row>21</xdr:row>
      <xdr:rowOff>6350</xdr:rowOff>
    </xdr:from>
    <xdr:to>
      <xdr:col>16</xdr:col>
      <xdr:colOff>552450</xdr:colOff>
      <xdr:row>32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106B33-8073-4F57-AE3C-EA1DB19CA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260105</xdr:colOff>
      <xdr:row>54</xdr:row>
      <xdr:rowOff>42496</xdr:rowOff>
    </xdr:from>
    <xdr:to>
      <xdr:col>20</xdr:col>
      <xdr:colOff>293076</xdr:colOff>
      <xdr:row>68</xdr:row>
      <xdr:rowOff>118696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DE02FC-A4DC-4F58-ACAA-532DB6280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597144</xdr:colOff>
      <xdr:row>4</xdr:row>
      <xdr:rowOff>27840</xdr:rowOff>
    </xdr:from>
    <xdr:to>
      <xdr:col>16</xdr:col>
      <xdr:colOff>117230</xdr:colOff>
      <xdr:row>67</xdr:row>
      <xdr:rowOff>58614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C0B1A0-FE67-4248-8A82-AF87E90EB4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944DA-12CB-4665-ADBA-A6280C245765}">
  <dimension ref="C3:X20"/>
  <sheetViews>
    <sheetView zoomScale="150" zoomScaleNormal="150" workbookViewId="0">
      <selection activeCell="D6" sqref="D6"/>
    </sheetView>
  </sheetViews>
  <sheetFormatPr defaultRowHeight="15"/>
  <cols>
    <col min="3" max="3" width="13.140625" bestFit="1" customWidth="1"/>
    <col min="4" max="4" width="12.42578125" bestFit="1" customWidth="1"/>
  </cols>
  <sheetData>
    <row r="3" spans="3:24">
      <c r="D3">
        <f>EXP(100)</f>
        <v>2.6881171418161356E+43</v>
      </c>
    </row>
    <row r="5" spans="3:24">
      <c r="D5">
        <f>EXP(1)</f>
        <v>2.7182818284590451</v>
      </c>
    </row>
    <row r="8" spans="3:24">
      <c r="C8" t="s">
        <v>0</v>
      </c>
    </row>
    <row r="9" spans="3:24">
      <c r="C9">
        <v>1</v>
      </c>
    </row>
    <row r="10" spans="3:24">
      <c r="F10">
        <v>1</v>
      </c>
      <c r="G10">
        <v>2</v>
      </c>
      <c r="H10">
        <v>3</v>
      </c>
      <c r="I10">
        <v>4</v>
      </c>
      <c r="J10">
        <v>5</v>
      </c>
      <c r="K10">
        <v>6</v>
      </c>
      <c r="L10">
        <v>7</v>
      </c>
      <c r="M10">
        <v>8</v>
      </c>
      <c r="N10">
        <v>9</v>
      </c>
      <c r="O10">
        <v>10</v>
      </c>
      <c r="P10">
        <v>11</v>
      </c>
      <c r="Q10">
        <v>12</v>
      </c>
      <c r="R10">
        <v>13</v>
      </c>
      <c r="S10">
        <v>14</v>
      </c>
      <c r="T10">
        <v>15</v>
      </c>
      <c r="U10">
        <v>16</v>
      </c>
      <c r="V10">
        <v>17</v>
      </c>
      <c r="W10">
        <v>18</v>
      </c>
      <c r="X10">
        <v>19</v>
      </c>
    </row>
    <row r="11" spans="3:24">
      <c r="E11">
        <v>1</v>
      </c>
      <c r="F11">
        <f t="shared" ref="F11:X11" si="0">x^F10/FACT(F10)</f>
        <v>1</v>
      </c>
      <c r="G11">
        <f t="shared" si="0"/>
        <v>0.5</v>
      </c>
      <c r="H11">
        <f t="shared" si="0"/>
        <v>0.16666666666666666</v>
      </c>
      <c r="I11">
        <f t="shared" si="0"/>
        <v>4.1666666666666664E-2</v>
      </c>
      <c r="J11">
        <f t="shared" si="0"/>
        <v>8.3333333333333332E-3</v>
      </c>
      <c r="K11">
        <f t="shared" si="0"/>
        <v>1.3888888888888889E-3</v>
      </c>
      <c r="L11">
        <f t="shared" si="0"/>
        <v>1.9841269841269841E-4</v>
      </c>
      <c r="M11">
        <f t="shared" si="0"/>
        <v>2.4801587301587302E-5</v>
      </c>
      <c r="N11">
        <f t="shared" si="0"/>
        <v>2.7557319223985893E-6</v>
      </c>
      <c r="O11">
        <f t="shared" si="0"/>
        <v>2.7557319223985888E-7</v>
      </c>
      <c r="P11">
        <f t="shared" si="0"/>
        <v>2.505210838544172E-8</v>
      </c>
      <c r="Q11">
        <f t="shared" si="0"/>
        <v>2.08767569878681E-9</v>
      </c>
      <c r="R11">
        <f t="shared" si="0"/>
        <v>1.6059043836821613E-10</v>
      </c>
      <c r="S11">
        <f t="shared" si="0"/>
        <v>1.1470745597729725E-11</v>
      </c>
      <c r="T11">
        <f t="shared" si="0"/>
        <v>7.6471637318198164E-13</v>
      </c>
      <c r="U11">
        <f t="shared" si="0"/>
        <v>4.7794773323873853E-14</v>
      </c>
      <c r="V11">
        <f t="shared" si="0"/>
        <v>2.8114572543455206E-15</v>
      </c>
      <c r="W11">
        <f t="shared" si="0"/>
        <v>1.5619206968586225E-16</v>
      </c>
      <c r="X11">
        <f t="shared" si="0"/>
        <v>8.2206352466243295E-18</v>
      </c>
    </row>
    <row r="15" spans="3:24">
      <c r="C15">
        <f>SUM(E11:X11)</f>
        <v>2.7182818284590455</v>
      </c>
    </row>
    <row r="18" spans="3:4">
      <c r="D18">
        <f>C15^100</f>
        <v>2.6881171418161663E+43</v>
      </c>
    </row>
    <row r="20" spans="3:4">
      <c r="C20">
        <f>C15-D5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CF61E-BB84-4B0D-8D1C-B6F6BDCECF96}">
  <dimension ref="A2:T70"/>
  <sheetViews>
    <sheetView tabSelected="1" topLeftCell="A40" zoomScaleNormal="100" workbookViewId="0">
      <selection activeCell="H62" sqref="H62"/>
    </sheetView>
  </sheetViews>
  <sheetFormatPr defaultRowHeight="15"/>
  <cols>
    <col min="4" max="4" width="12" bestFit="1" customWidth="1"/>
    <col min="5" max="5" width="15.5703125" bestFit="1" customWidth="1"/>
    <col min="6" max="6" width="12" bestFit="1" customWidth="1"/>
    <col min="9" max="9" width="12" bestFit="1" customWidth="1"/>
  </cols>
  <sheetData>
    <row r="2" spans="1:9">
      <c r="G2" s="6">
        <f>FACT(3)</f>
        <v>6</v>
      </c>
    </row>
    <row r="3" spans="1:9">
      <c r="D3" t="s">
        <v>0</v>
      </c>
      <c r="E3" t="s">
        <v>1</v>
      </c>
      <c r="F3" t="s">
        <v>2</v>
      </c>
      <c r="H3" t="s">
        <v>3</v>
      </c>
      <c r="I3" t="s">
        <v>4</v>
      </c>
    </row>
    <row r="4" spans="1:9">
      <c r="B4">
        <f>RADIANS(C4)</f>
        <v>0</v>
      </c>
      <c r="C4">
        <v>0</v>
      </c>
      <c r="D4" s="1">
        <v>0</v>
      </c>
      <c r="E4">
        <f>D4</f>
        <v>0</v>
      </c>
      <c r="F4">
        <f>E4-E4^3/FACT(3)+E4^5/FACT(5)-E4^7/FACT(7)+E4^9/FACT(9)-E4^11/FACT(11)+E4^13/FACT(13)-E4^15/FACT(15)+E4^17/FACT(17)-E4^19/FACT(19)+E4^21/FACT(21)</f>
        <v>0</v>
      </c>
      <c r="H4">
        <f>SIN(D4)</f>
        <v>0</v>
      </c>
      <c r="I4">
        <f>ABS(F4-H4)</f>
        <v>0</v>
      </c>
    </row>
    <row r="5" spans="1:9">
      <c r="A5">
        <f>DEGREES(D5)</f>
        <v>18</v>
      </c>
      <c r="B5">
        <f t="shared" ref="B5:B10" si="0">RADIANS(C5)</f>
        <v>0.52359877559829882</v>
      </c>
      <c r="C5">
        <v>30</v>
      </c>
      <c r="D5" s="1">
        <f>D4+PI()/10</f>
        <v>0.31415926535897931</v>
      </c>
      <c r="E5">
        <f>D5</f>
        <v>0.31415926535897931</v>
      </c>
      <c r="F5">
        <f t="shared" ref="F5:G24" si="1">E5-E5^3/FACT(3)+E5^5/FACT(5)-E5^7/FACT(7)+E5^9/FACT(9)-E5^11/FACT(11)+E5^13/FACT(13)-E5^15/FACT(15)+E5^17/FACT(17)-E5^19/FACT(19)+E5^21/FACT(21)</f>
        <v>0.30901699437494745</v>
      </c>
      <c r="G5">
        <f>E5-E5^3/G2+F5^5/FACT(5)-F5^7/FACT(7)+F5^9/FACT(9)-F5^11/FACT(11)+F5^13/FACT(13)-F5^15/FACT(15)+F5^17/FACT(17)-F5^19/FACT(19)+F5^21/FACT(21)</f>
        <v>0.30901498101756991</v>
      </c>
      <c r="H5">
        <f>SIN(D5)</f>
        <v>0.3090169943749474</v>
      </c>
      <c r="I5">
        <f t="shared" ref="I5:I24" si="2">ABS(F5-H5)</f>
        <v>5.5511151231257827E-17</v>
      </c>
    </row>
    <row r="6" spans="1:9">
      <c r="A6">
        <f>DEGREES(D6)</f>
        <v>36</v>
      </c>
      <c r="B6">
        <f t="shared" si="0"/>
        <v>0.78539816339744828</v>
      </c>
      <c r="C6">
        <v>45</v>
      </c>
      <c r="D6" s="1">
        <f t="shared" ref="D6:D24" si="3">D5+PI()/10</f>
        <v>0.62831853071795862</v>
      </c>
      <c r="E6">
        <f>D6</f>
        <v>0.62831853071795862</v>
      </c>
      <c r="F6">
        <f t="shared" si="1"/>
        <v>0.58778525229247314</v>
      </c>
      <c r="H6">
        <f>SIN(D6)</f>
        <v>0.58778525229247314</v>
      </c>
      <c r="I6">
        <f t="shared" si="2"/>
        <v>0</v>
      </c>
    </row>
    <row r="7" spans="1:9">
      <c r="A7">
        <f>DEGREES(D7)</f>
        <v>54</v>
      </c>
      <c r="B7">
        <f t="shared" si="0"/>
        <v>1.0471975511965976</v>
      </c>
      <c r="C7">
        <v>60</v>
      </c>
      <c r="D7" s="1">
        <f t="shared" si="3"/>
        <v>0.94247779607693793</v>
      </c>
      <c r="E7">
        <f>D7</f>
        <v>0.94247779607693793</v>
      </c>
      <c r="F7">
        <f t="shared" si="1"/>
        <v>0.80901699437494734</v>
      </c>
      <c r="H7">
        <f>SIN(D7)</f>
        <v>0.80901699437494745</v>
      </c>
      <c r="I7">
        <f t="shared" si="2"/>
        <v>1.1102230246251565E-16</v>
      </c>
    </row>
    <row r="8" spans="1:9">
      <c r="A8">
        <f>DEGREES(D8)</f>
        <v>72</v>
      </c>
      <c r="B8">
        <f t="shared" si="0"/>
        <v>0</v>
      </c>
      <c r="D8" s="1">
        <f t="shared" si="3"/>
        <v>1.2566370614359172</v>
      </c>
      <c r="E8">
        <f>D8</f>
        <v>1.2566370614359172</v>
      </c>
      <c r="F8">
        <f t="shared" si="1"/>
        <v>0.95105651629515353</v>
      </c>
      <c r="H8">
        <f>SIN(D8)</f>
        <v>0.95105651629515353</v>
      </c>
      <c r="I8">
        <f t="shared" si="2"/>
        <v>0</v>
      </c>
    </row>
    <row r="9" spans="1:9">
      <c r="A9">
        <f>DEGREES(D9)</f>
        <v>90</v>
      </c>
      <c r="B9">
        <f t="shared" si="0"/>
        <v>1.5707963267948966</v>
      </c>
      <c r="C9">
        <v>90</v>
      </c>
      <c r="D9" s="1">
        <f t="shared" si="3"/>
        <v>1.5707963267948966</v>
      </c>
      <c r="E9">
        <f>D9</f>
        <v>1.5707963267948966</v>
      </c>
      <c r="F9">
        <f t="shared" si="1"/>
        <v>1.0000000000000002</v>
      </c>
      <c r="H9">
        <f>SIN(D9)</f>
        <v>1</v>
      </c>
      <c r="I9">
        <f t="shared" si="2"/>
        <v>2.2204460492503131E-16</v>
      </c>
    </row>
    <row r="10" spans="1:9">
      <c r="A10">
        <f t="shared" ref="A10:A24" si="4">DEGREES(D10)</f>
        <v>108</v>
      </c>
      <c r="B10">
        <f t="shared" si="0"/>
        <v>0</v>
      </c>
      <c r="D10" s="2">
        <f t="shared" si="3"/>
        <v>1.8849555921538759</v>
      </c>
      <c r="E10">
        <f>PI()-D10</f>
        <v>1.2566370614359172</v>
      </c>
      <c r="F10">
        <f t="shared" si="1"/>
        <v>0.95105651629515353</v>
      </c>
      <c r="H10">
        <f>SIN(D10)</f>
        <v>0.95105651629515364</v>
      </c>
      <c r="I10">
        <f t="shared" si="2"/>
        <v>1.1102230246251565E-16</v>
      </c>
    </row>
    <row r="11" spans="1:9">
      <c r="A11">
        <f t="shared" si="4"/>
        <v>126</v>
      </c>
      <c r="D11" s="2">
        <f t="shared" si="3"/>
        <v>2.1991148575128552</v>
      </c>
      <c r="E11">
        <f t="shared" ref="E11:E14" si="5">PI()-D11</f>
        <v>0.94247779607693793</v>
      </c>
      <c r="F11">
        <f t="shared" si="1"/>
        <v>0.80901699437494734</v>
      </c>
      <c r="H11">
        <f>SIN(D11)</f>
        <v>0.80901699437494745</v>
      </c>
      <c r="I11">
        <f t="shared" si="2"/>
        <v>1.1102230246251565E-16</v>
      </c>
    </row>
    <row r="12" spans="1:9">
      <c r="A12">
        <f t="shared" si="4"/>
        <v>144</v>
      </c>
      <c r="D12" s="2">
        <f t="shared" si="3"/>
        <v>2.5132741228718345</v>
      </c>
      <c r="E12">
        <f t="shared" si="5"/>
        <v>0.62831853071795862</v>
      </c>
      <c r="F12">
        <f t="shared" si="1"/>
        <v>0.58778525229247314</v>
      </c>
      <c r="H12">
        <f>SIN(D12)</f>
        <v>0.58778525229247325</v>
      </c>
      <c r="I12">
        <f t="shared" si="2"/>
        <v>1.1102230246251565E-16</v>
      </c>
    </row>
    <row r="13" spans="1:9">
      <c r="A13">
        <f t="shared" si="4"/>
        <v>162</v>
      </c>
      <c r="D13" s="2">
        <f t="shared" si="3"/>
        <v>2.8274333882308138</v>
      </c>
      <c r="E13">
        <f t="shared" si="5"/>
        <v>0.31415926535897931</v>
      </c>
      <c r="F13">
        <f t="shared" si="1"/>
        <v>0.30901699437494745</v>
      </c>
      <c r="H13">
        <f>SIN(D13)</f>
        <v>0.30901699437494751</v>
      </c>
      <c r="I13">
        <f t="shared" si="2"/>
        <v>5.5511151231257827E-17</v>
      </c>
    </row>
    <row r="14" spans="1:9">
      <c r="A14">
        <f t="shared" si="4"/>
        <v>180</v>
      </c>
      <c r="D14" s="2">
        <f t="shared" si="3"/>
        <v>3.1415926535897931</v>
      </c>
      <c r="E14">
        <f t="shared" si="5"/>
        <v>0</v>
      </c>
      <c r="F14">
        <f t="shared" si="1"/>
        <v>0</v>
      </c>
      <c r="H14">
        <f>SIN(D14)</f>
        <v>1.22514845490862E-16</v>
      </c>
      <c r="I14">
        <f t="shared" si="2"/>
        <v>1.22514845490862E-16</v>
      </c>
    </row>
    <row r="15" spans="1:9">
      <c r="A15">
        <f t="shared" si="4"/>
        <v>198</v>
      </c>
      <c r="D15" s="3">
        <f t="shared" si="3"/>
        <v>3.4557519189487724</v>
      </c>
      <c r="E15">
        <f>D15-PI()</f>
        <v>0.31415926535897931</v>
      </c>
      <c r="F15">
        <f t="shared" si="1"/>
        <v>0.30901699437494745</v>
      </c>
      <c r="H15">
        <f>SIN(D15)</f>
        <v>-0.30901699437494728</v>
      </c>
      <c r="I15">
        <f t="shared" si="2"/>
        <v>0.61803398874989468</v>
      </c>
    </row>
    <row r="16" spans="1:9">
      <c r="A16">
        <f t="shared" si="4"/>
        <v>216</v>
      </c>
      <c r="D16" s="3">
        <f t="shared" si="3"/>
        <v>3.7699111843077517</v>
      </c>
      <c r="E16">
        <f t="shared" ref="E16:E19" si="6">D16-PI()</f>
        <v>0.62831853071795862</v>
      </c>
      <c r="F16">
        <f t="shared" si="1"/>
        <v>0.58778525229247314</v>
      </c>
      <c r="H16">
        <f>SIN(D16)</f>
        <v>-0.58778525229247303</v>
      </c>
      <c r="I16">
        <f t="shared" si="2"/>
        <v>1.1755705045849463</v>
      </c>
    </row>
    <row r="17" spans="1:9">
      <c r="A17">
        <f t="shared" si="4"/>
        <v>234</v>
      </c>
      <c r="D17" s="3">
        <f t="shared" si="3"/>
        <v>4.0840704496667311</v>
      </c>
      <c r="E17">
        <f t="shared" si="6"/>
        <v>0.94247779607693793</v>
      </c>
      <c r="F17">
        <f t="shared" si="1"/>
        <v>0.80901699437494734</v>
      </c>
      <c r="H17">
        <f>SIN(D17)</f>
        <v>-0.80901699437494734</v>
      </c>
      <c r="I17">
        <f t="shared" si="2"/>
        <v>1.6180339887498947</v>
      </c>
    </row>
    <row r="18" spans="1:9">
      <c r="A18">
        <f t="shared" si="4"/>
        <v>252</v>
      </c>
      <c r="D18" s="3">
        <f>D17+PI()/10</f>
        <v>4.3982297150257104</v>
      </c>
      <c r="E18">
        <f t="shared" si="6"/>
        <v>1.2566370614359172</v>
      </c>
      <c r="F18">
        <f t="shared" si="1"/>
        <v>0.95105651629515353</v>
      </c>
      <c r="H18">
        <f>SIN(D18)</f>
        <v>-0.95105651629515353</v>
      </c>
      <c r="I18">
        <f t="shared" si="2"/>
        <v>1.9021130325903071</v>
      </c>
    </row>
    <row r="19" spans="1:9">
      <c r="A19">
        <f t="shared" si="4"/>
        <v>270</v>
      </c>
      <c r="D19" s="3">
        <f t="shared" si="3"/>
        <v>4.7123889803846897</v>
      </c>
      <c r="E19">
        <f t="shared" si="6"/>
        <v>1.5707963267948966</v>
      </c>
      <c r="F19">
        <f t="shared" si="1"/>
        <v>1.0000000000000002</v>
      </c>
      <c r="H19">
        <f>SIN(D19)</f>
        <v>-1</v>
      </c>
      <c r="I19">
        <f t="shared" si="2"/>
        <v>2</v>
      </c>
    </row>
    <row r="20" spans="1:9">
      <c r="A20">
        <f t="shared" si="4"/>
        <v>288</v>
      </c>
      <c r="D20">
        <f t="shared" si="3"/>
        <v>5.026548245743669</v>
      </c>
      <c r="E20">
        <f>2*PI()-D20</f>
        <v>1.2566370614359172</v>
      </c>
      <c r="F20">
        <f t="shared" si="1"/>
        <v>0.95105651629515353</v>
      </c>
      <c r="H20">
        <f>SIN(D20)</f>
        <v>-0.95105651629515364</v>
      </c>
      <c r="I20">
        <f t="shared" si="2"/>
        <v>1.9021130325903073</v>
      </c>
    </row>
    <row r="21" spans="1:9">
      <c r="A21">
        <f t="shared" si="4"/>
        <v>306</v>
      </c>
      <c r="D21">
        <f t="shared" si="3"/>
        <v>5.3407075111026483</v>
      </c>
      <c r="E21">
        <f t="shared" ref="E21:E24" si="7">2*PI()-D21</f>
        <v>0.94247779607693793</v>
      </c>
      <c r="F21">
        <f t="shared" si="1"/>
        <v>0.80901699437494734</v>
      </c>
      <c r="H21">
        <f>SIN(D21)</f>
        <v>-0.80901699437494756</v>
      </c>
      <c r="I21">
        <f t="shared" si="2"/>
        <v>1.6180339887498949</v>
      </c>
    </row>
    <row r="22" spans="1:9">
      <c r="A22">
        <f t="shared" si="4"/>
        <v>324</v>
      </c>
      <c r="D22">
        <f>D21+PI()/10</f>
        <v>5.6548667764616276</v>
      </c>
      <c r="E22">
        <f t="shared" si="7"/>
        <v>0.62831853071795862</v>
      </c>
      <c r="F22">
        <f t="shared" si="1"/>
        <v>0.58778525229247314</v>
      </c>
      <c r="H22">
        <f>SIN(D22)</f>
        <v>-0.58778525229247336</v>
      </c>
      <c r="I22">
        <f t="shared" si="2"/>
        <v>1.1755705045849465</v>
      </c>
    </row>
    <row r="23" spans="1:9">
      <c r="A23">
        <f t="shared" si="4"/>
        <v>342</v>
      </c>
      <c r="D23">
        <f t="shared" si="3"/>
        <v>5.9690260418206069</v>
      </c>
      <c r="E23">
        <f t="shared" si="7"/>
        <v>0.31415926535897931</v>
      </c>
      <c r="F23">
        <f t="shared" si="1"/>
        <v>0.30901699437494745</v>
      </c>
      <c r="H23">
        <f>SIN(D23)</f>
        <v>-0.30901699437494762</v>
      </c>
      <c r="I23">
        <f t="shared" si="2"/>
        <v>0.61803398874989512</v>
      </c>
    </row>
    <row r="24" spans="1:9">
      <c r="A24">
        <f t="shared" si="4"/>
        <v>360</v>
      </c>
      <c r="D24">
        <f t="shared" si="3"/>
        <v>6.2831853071795862</v>
      </c>
      <c r="E24">
        <f t="shared" si="7"/>
        <v>0</v>
      </c>
      <c r="F24">
        <f t="shared" si="1"/>
        <v>0</v>
      </c>
      <c r="H24">
        <f>SIN(D24)</f>
        <v>-2.45029690981724E-16</v>
      </c>
      <c r="I24">
        <f t="shared" si="2"/>
        <v>2.45029690981724E-16</v>
      </c>
    </row>
    <row r="27" spans="1:9">
      <c r="C27" t="s">
        <v>5</v>
      </c>
      <c r="G27" s="5" t="s">
        <v>6</v>
      </c>
      <c r="H27" s="5" t="s">
        <v>7</v>
      </c>
    </row>
    <row r="28" spans="1:9">
      <c r="C28">
        <v>1</v>
      </c>
      <c r="D28">
        <v>3</v>
      </c>
      <c r="E28">
        <f>FACT(D28)</f>
        <v>6</v>
      </c>
      <c r="G28">
        <f>FACT(3)</f>
        <v>6</v>
      </c>
      <c r="H28">
        <f>FACT(D28)</f>
        <v>6</v>
      </c>
    </row>
    <row r="29" spans="1:9">
      <c r="C29">
        <v>2</v>
      </c>
      <c r="D29">
        <v>5</v>
      </c>
      <c r="E29" t="e">
        <f>(E28*F6^2)/(D28+1)*(#REF!+1)</f>
        <v>#REF!</v>
      </c>
      <c r="G29">
        <f>G28*(D29-1)*D29</f>
        <v>120</v>
      </c>
      <c r="H29">
        <f>FACT(D29)</f>
        <v>120</v>
      </c>
    </row>
    <row r="30" spans="1:9">
      <c r="C30">
        <v>3</v>
      </c>
      <c r="D30">
        <v>7</v>
      </c>
      <c r="E30" t="e">
        <f>(E29*F7^2)/(#REF!+1)*(D29+1)</f>
        <v>#REF!</v>
      </c>
      <c r="G30">
        <f t="shared" ref="G30:G37" si="8">G29*(D30-1)*D30</f>
        <v>5040</v>
      </c>
      <c r="H30">
        <f t="shared" ref="H30:H37" si="9">FACT(D30)</f>
        <v>5040</v>
      </c>
    </row>
    <row r="31" spans="1:9">
      <c r="C31">
        <v>4</v>
      </c>
      <c r="D31">
        <v>9</v>
      </c>
      <c r="E31" t="e">
        <f>(E30*F8^2)/(D29+1)*(D31+1)</f>
        <v>#REF!</v>
      </c>
      <c r="G31">
        <f t="shared" si="8"/>
        <v>362880</v>
      </c>
      <c r="H31">
        <f t="shared" si="9"/>
        <v>362880</v>
      </c>
    </row>
    <row r="32" spans="1:9">
      <c r="C32">
        <v>5</v>
      </c>
      <c r="D32">
        <v>11</v>
      </c>
      <c r="E32" t="e">
        <f t="shared" ref="E30:E35" si="10">(E31*F9^2)/(D31+1)*(D32+1)</f>
        <v>#REF!</v>
      </c>
      <c r="G32">
        <f t="shared" si="8"/>
        <v>39916800</v>
      </c>
      <c r="H32">
        <f t="shared" si="9"/>
        <v>39916800</v>
      </c>
    </row>
    <row r="33" spans="2:20">
      <c r="C33">
        <v>6</v>
      </c>
      <c r="D33">
        <v>13</v>
      </c>
      <c r="E33" t="e">
        <f t="shared" si="10"/>
        <v>#REF!</v>
      </c>
      <c r="G33">
        <f t="shared" si="8"/>
        <v>6227020800</v>
      </c>
      <c r="H33">
        <f t="shared" si="9"/>
        <v>6227020800</v>
      </c>
    </row>
    <row r="34" spans="2:20">
      <c r="C34">
        <v>7</v>
      </c>
      <c r="D34">
        <v>15</v>
      </c>
      <c r="E34" t="e">
        <f t="shared" si="10"/>
        <v>#REF!</v>
      </c>
      <c r="G34">
        <f t="shared" si="8"/>
        <v>1307674368000</v>
      </c>
      <c r="H34">
        <f t="shared" si="9"/>
        <v>1307674368000</v>
      </c>
    </row>
    <row r="35" spans="2:20">
      <c r="C35">
        <v>8</v>
      </c>
      <c r="D35">
        <v>17</v>
      </c>
      <c r="E35" t="e">
        <f t="shared" si="10"/>
        <v>#REF!</v>
      </c>
      <c r="G35">
        <f t="shared" si="8"/>
        <v>355687428096000</v>
      </c>
      <c r="H35">
        <f t="shared" si="9"/>
        <v>355687428096000</v>
      </c>
    </row>
    <row r="36" spans="2:20">
      <c r="C36">
        <v>9</v>
      </c>
      <c r="D36">
        <v>19</v>
      </c>
      <c r="G36">
        <f t="shared" si="8"/>
        <v>1.21645100408832E+17</v>
      </c>
      <c r="H36">
        <f>FACT(D36)</f>
        <v>1.21645100408832E+17</v>
      </c>
    </row>
    <row r="37" spans="2:20">
      <c r="C37">
        <v>10</v>
      </c>
      <c r="D37">
        <v>21</v>
      </c>
      <c r="G37">
        <f t="shared" si="8"/>
        <v>5.109094217170944E+19</v>
      </c>
      <c r="H37">
        <f t="shared" si="9"/>
        <v>5.109094217170944E+19</v>
      </c>
    </row>
    <row r="40" spans="2:20">
      <c r="H40" s="7">
        <v>1</v>
      </c>
      <c r="I40" s="8">
        <f>-1</f>
        <v>-1</v>
      </c>
      <c r="J40" s="8">
        <v>1</v>
      </c>
      <c r="K40" s="8">
        <f>-1</f>
        <v>-1</v>
      </c>
      <c r="L40" s="8">
        <v>1</v>
      </c>
      <c r="M40" s="8">
        <f>-1</f>
        <v>-1</v>
      </c>
      <c r="N40" s="8">
        <v>1</v>
      </c>
      <c r="O40" s="8">
        <f>-1</f>
        <v>-1</v>
      </c>
      <c r="P40" s="8">
        <v>1</v>
      </c>
      <c r="Q40" s="8">
        <f>-1</f>
        <v>-1</v>
      </c>
      <c r="R40" s="9">
        <v>1</v>
      </c>
    </row>
    <row r="41" spans="2:20">
      <c r="B41">
        <v>90</v>
      </c>
      <c r="C41">
        <v>1</v>
      </c>
      <c r="H41" s="10">
        <v>1</v>
      </c>
      <c r="I41" s="11">
        <v>3</v>
      </c>
      <c r="J41" s="11">
        <v>5</v>
      </c>
      <c r="K41" s="11">
        <v>7</v>
      </c>
      <c r="L41" s="11">
        <v>9</v>
      </c>
      <c r="M41" s="11">
        <v>11</v>
      </c>
      <c r="N41" s="11">
        <v>13</v>
      </c>
      <c r="O41" s="11">
        <v>15</v>
      </c>
      <c r="P41" s="11">
        <v>17</v>
      </c>
      <c r="Q41" s="11">
        <v>19</v>
      </c>
      <c r="R41" s="12">
        <v>21</v>
      </c>
    </row>
    <row r="42" spans="2:20">
      <c r="B42">
        <v>180</v>
      </c>
      <c r="H42" s="13">
        <v>1</v>
      </c>
      <c r="I42" s="14">
        <f>FACT(3)</f>
        <v>6</v>
      </c>
      <c r="J42" s="14">
        <f>I42*(J41-1)*J41</f>
        <v>120</v>
      </c>
      <c r="K42" s="14">
        <f>J42*(K41-1)*K41</f>
        <v>5040</v>
      </c>
      <c r="L42" s="14">
        <f>K42*(L41-1)*L41</f>
        <v>362880</v>
      </c>
      <c r="M42" s="14">
        <f>L42*(M41-1)*M41</f>
        <v>39916800</v>
      </c>
      <c r="N42" s="14">
        <f>M42*(N41-1)*N41</f>
        <v>6227020800</v>
      </c>
      <c r="O42" s="14">
        <f>N42*(O41-1)*O41</f>
        <v>1307674368000</v>
      </c>
      <c r="P42" s="14">
        <f>O42*(P41-1)*P41</f>
        <v>355687428096000</v>
      </c>
      <c r="Q42" s="14">
        <f>P42*(Q41-1)*Q41</f>
        <v>1.21645100408832E+17</v>
      </c>
      <c r="R42" s="15">
        <f>Q42*(R41-1)*R41</f>
        <v>5.109094217170944E+19</v>
      </c>
    </row>
    <row r="43" spans="2:20">
      <c r="B43">
        <v>270</v>
      </c>
      <c r="D43" s="16" t="s">
        <v>8</v>
      </c>
      <c r="E43" s="16" t="s">
        <v>9</v>
      </c>
      <c r="F43" s="16" t="s">
        <v>10</v>
      </c>
      <c r="G43" s="16" t="s">
        <v>1</v>
      </c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8" t="s">
        <v>2</v>
      </c>
      <c r="T43" s="18" t="s">
        <v>3</v>
      </c>
    </row>
    <row r="44" spans="2:20">
      <c r="B44">
        <v>360</v>
      </c>
      <c r="D44" s="19">
        <v>18</v>
      </c>
      <c r="E44" s="20">
        <f>MOD(D44,360)</f>
        <v>18</v>
      </c>
      <c r="F44" s="21">
        <f>IF(E44&lt;=90,RADIANS(E44),IF(E44&lt;=180,PI()-RADIANS(E44),IF(E44&lt;=270,RADIANS(E44)-PI(),2*PI()-RADIANS(E44))))</f>
        <v>0.31415926535897931</v>
      </c>
      <c r="G44" s="21">
        <f>F44</f>
        <v>0.31415926535897931</v>
      </c>
      <c r="H44" s="21">
        <f>($G44^H$41/H$42)*H$40</f>
        <v>0.31415926535897931</v>
      </c>
      <c r="I44" s="21">
        <f t="shared" ref="I44:R59" si="11">($G44^I$41/I$42)*I$40</f>
        <v>-5.1677127800499696E-3</v>
      </c>
      <c r="J44" s="21">
        <f t="shared" si="11"/>
        <v>2.5501640398773448E-5</v>
      </c>
      <c r="K44" s="21">
        <f t="shared" si="11"/>
        <v>-5.99264529320792E-8</v>
      </c>
      <c r="L44" s="21">
        <f t="shared" si="11"/>
        <v>8.2145886611128196E-11</v>
      </c>
      <c r="M44" s="21">
        <f t="shared" si="11"/>
        <v>-7.3704309457143473E-14</v>
      </c>
      <c r="N44" s="21">
        <f t="shared" si="11"/>
        <v>4.6630280576761234E-17</v>
      </c>
      <c r="O44" s="21">
        <f t="shared" si="11"/>
        <v>-2.1915353447830204E-20</v>
      </c>
      <c r="P44" s="21">
        <f t="shared" si="11"/>
        <v>7.9520540014755058E-24</v>
      </c>
      <c r="Q44" s="21">
        <f t="shared" si="11"/>
        <v>-2.2948428997269851E-27</v>
      </c>
      <c r="R44" s="21">
        <f t="shared" si="11"/>
        <v>5.3926646626081241E-31</v>
      </c>
      <c r="S44" s="24">
        <f>SUM(H44:R44)</f>
        <v>0.30901699437494745</v>
      </c>
      <c r="T44" s="24">
        <f>SIN(F44)</f>
        <v>0.3090169943749474</v>
      </c>
    </row>
    <row r="45" spans="2:20">
      <c r="D45" s="6">
        <v>36</v>
      </c>
      <c r="E45" s="22">
        <f t="shared" ref="E45:E70" si="12">MOD(D45,360)</f>
        <v>36</v>
      </c>
      <c r="F45" s="23">
        <f t="shared" ref="F45:F70" si="13">IF(E45&lt;=90,RADIANS(E45),IF(E45&lt;=180,PI()-RADIANS(E45),IF(E45&lt;=270,RADIANS(E45)-PI(),2*PI()-RADIANS(E45))))</f>
        <v>0.62831853071795862</v>
      </c>
      <c r="G45" s="23">
        <f>F45</f>
        <v>0.62831853071795862</v>
      </c>
      <c r="H45" s="23">
        <f>($G45^H$41/H$42)*H$40</f>
        <v>0.62831853071795862</v>
      </c>
      <c r="I45" s="23">
        <f t="shared" si="11"/>
        <v>-4.1341702240399757E-2</v>
      </c>
      <c r="J45" s="23">
        <f t="shared" si="11"/>
        <v>8.1605249276075033E-4</v>
      </c>
      <c r="K45" s="23">
        <f t="shared" si="11"/>
        <v>-7.6705859753061375E-6</v>
      </c>
      <c r="L45" s="23">
        <f t="shared" si="11"/>
        <v>4.2058693944897636E-8</v>
      </c>
      <c r="M45" s="23">
        <f t="shared" si="11"/>
        <v>-1.5094642576822983E-10</v>
      </c>
      <c r="N45" s="23">
        <f t="shared" si="11"/>
        <v>3.8199525848482803E-13</v>
      </c>
      <c r="O45" s="23">
        <f t="shared" si="11"/>
        <v>-7.1812230177850013E-16</v>
      </c>
      <c r="P45" s="23">
        <f t="shared" si="11"/>
        <v>1.0422916220813975E-18</v>
      </c>
      <c r="Q45" s="23">
        <f t="shared" si="11"/>
        <v>-1.2031585942120616E-21</v>
      </c>
      <c r="R45" s="23">
        <f t="shared" si="11"/>
        <v>1.1309237482517953E-24</v>
      </c>
      <c r="S45" s="25">
        <f>SUM(H45:R45)</f>
        <v>0.58778525229247314</v>
      </c>
      <c r="T45" s="25">
        <f>SIN(F45)</f>
        <v>0.58778525229247314</v>
      </c>
    </row>
    <row r="46" spans="2:20">
      <c r="D46" s="6">
        <v>54</v>
      </c>
      <c r="E46" s="22">
        <f t="shared" si="12"/>
        <v>54</v>
      </c>
      <c r="F46" s="23">
        <f t="shared" si="13"/>
        <v>0.94247779607693793</v>
      </c>
      <c r="G46" s="23">
        <f t="shared" ref="G46:G70" si="14">F46</f>
        <v>0.94247779607693793</v>
      </c>
      <c r="H46" s="23">
        <f t="shared" ref="H46:R64" si="15">($G46^H$41/H$42)*H$40</f>
        <v>0.94247779607693793</v>
      </c>
      <c r="I46" s="23">
        <f t="shared" si="11"/>
        <v>-0.13952824506134917</v>
      </c>
      <c r="J46" s="23">
        <f t="shared" si="11"/>
        <v>6.196898616901949E-3</v>
      </c>
      <c r="K46" s="23">
        <f t="shared" si="11"/>
        <v>-1.3105915256245718E-4</v>
      </c>
      <c r="L46" s="23">
        <f t="shared" si="11"/>
        <v>1.6168774861668363E-6</v>
      </c>
      <c r="M46" s="23">
        <f t="shared" si="11"/>
        <v>-1.3056497307404594E-8</v>
      </c>
      <c r="N46" s="23">
        <f t="shared" si="11"/>
        <v>7.4343728819983707E-11</v>
      </c>
      <c r="O46" s="23">
        <f t="shared" si="11"/>
        <v>-3.1446136849504494E-13</v>
      </c>
      <c r="P46" s="23">
        <f t="shared" si="11"/>
        <v>1.0269295499353493E-15</v>
      </c>
      <c r="Q46" s="23">
        <f t="shared" si="11"/>
        <v>-2.6672074751712202E-18</v>
      </c>
      <c r="R46" s="23">
        <f t="shared" si="11"/>
        <v>5.6409177076217802E-21</v>
      </c>
      <c r="S46" s="25">
        <f t="shared" ref="S46:S63" si="16">SUM(H46:R46)</f>
        <v>0.80901699437494734</v>
      </c>
      <c r="T46" s="25">
        <f t="shared" ref="T46:T63" si="17">SIN(F46)</f>
        <v>0.80901699437494745</v>
      </c>
    </row>
    <row r="47" spans="2:20">
      <c r="D47" s="6">
        <v>72</v>
      </c>
      <c r="E47" s="22">
        <f t="shared" si="12"/>
        <v>72</v>
      </c>
      <c r="F47" s="23">
        <f t="shared" si="13"/>
        <v>1.2566370614359172</v>
      </c>
      <c r="G47" s="23">
        <f t="shared" si="14"/>
        <v>1.2566370614359172</v>
      </c>
      <c r="H47" s="23">
        <f t="shared" si="15"/>
        <v>1.2566370614359172</v>
      </c>
      <c r="I47" s="23">
        <f t="shared" si="11"/>
        <v>-0.33073361792319805</v>
      </c>
      <c r="J47" s="23">
        <f t="shared" si="11"/>
        <v>2.6113679768344011E-2</v>
      </c>
      <c r="K47" s="23">
        <f t="shared" si="11"/>
        <v>-9.8183500483918561E-4</v>
      </c>
      <c r="L47" s="23">
        <f t="shared" si="11"/>
        <v>2.153405129978759E-5</v>
      </c>
      <c r="M47" s="23">
        <f t="shared" si="11"/>
        <v>-3.091382799733347E-7</v>
      </c>
      <c r="N47" s="23">
        <f t="shared" si="11"/>
        <v>3.1293051575077112E-9</v>
      </c>
      <c r="O47" s="23">
        <f t="shared" si="11"/>
        <v>-2.3531431584677892E-11</v>
      </c>
      <c r="P47" s="23">
        <f t="shared" si="11"/>
        <v>1.3661524748945293E-13</v>
      </c>
      <c r="Q47" s="23">
        <f t="shared" si="11"/>
        <v>-6.3080161304225334E-16</v>
      </c>
      <c r="R47" s="23">
        <f t="shared" si="11"/>
        <v>2.371719000493749E-18</v>
      </c>
      <c r="S47" s="25">
        <f t="shared" si="16"/>
        <v>0.95105651629515353</v>
      </c>
      <c r="T47" s="25">
        <f t="shared" si="17"/>
        <v>0.95105651629515353</v>
      </c>
    </row>
    <row r="48" spans="2:20">
      <c r="D48" s="6">
        <v>90</v>
      </c>
      <c r="E48" s="22">
        <f t="shared" si="12"/>
        <v>90</v>
      </c>
      <c r="F48" s="23">
        <f t="shared" si="13"/>
        <v>1.5707963267948966</v>
      </c>
      <c r="G48" s="23">
        <f t="shared" si="14"/>
        <v>1.5707963267948966</v>
      </c>
      <c r="H48" s="23">
        <f t="shared" si="15"/>
        <v>1.5707963267948966</v>
      </c>
      <c r="I48" s="23">
        <f t="shared" si="11"/>
        <v>-0.64596409750624617</v>
      </c>
      <c r="J48" s="23">
        <f t="shared" si="11"/>
        <v>7.9692626246167034E-2</v>
      </c>
      <c r="K48" s="23">
        <f t="shared" si="11"/>
        <v>-4.6817541353186866E-3</v>
      </c>
      <c r="L48" s="23">
        <f t="shared" si="11"/>
        <v>1.6044118478735978E-4</v>
      </c>
      <c r="M48" s="23">
        <f t="shared" si="11"/>
        <v>-3.5988432352120843E-6</v>
      </c>
      <c r="N48" s="23">
        <f t="shared" si="11"/>
        <v>5.6921729219679247E-8</v>
      </c>
      <c r="O48" s="23">
        <f t="shared" si="11"/>
        <v>-6.6880351098114646E-10</v>
      </c>
      <c r="P48" s="23">
        <f t="shared" si="11"/>
        <v>6.0669357311061923E-12</v>
      </c>
      <c r="Q48" s="23">
        <f t="shared" si="11"/>
        <v>-4.3770654673137397E-14</v>
      </c>
      <c r="R48" s="23">
        <f t="shared" si="11"/>
        <v>2.5714228928604721E-16</v>
      </c>
      <c r="S48" s="25">
        <f t="shared" si="16"/>
        <v>1.0000000000000002</v>
      </c>
      <c r="T48" s="25">
        <f t="shared" si="17"/>
        <v>1</v>
      </c>
    </row>
    <row r="49" spans="4:20">
      <c r="D49" s="6">
        <v>108</v>
      </c>
      <c r="E49" s="22">
        <f t="shared" si="12"/>
        <v>108</v>
      </c>
      <c r="F49" s="23">
        <f t="shared" si="13"/>
        <v>1.2566370614359172</v>
      </c>
      <c r="G49" s="23">
        <f t="shared" si="14"/>
        <v>1.2566370614359172</v>
      </c>
      <c r="H49" s="23">
        <f t="shared" si="15"/>
        <v>1.2566370614359172</v>
      </c>
      <c r="I49" s="23">
        <f t="shared" si="11"/>
        <v>-0.33073361792319805</v>
      </c>
      <c r="J49" s="23">
        <f t="shared" si="11"/>
        <v>2.6113679768344011E-2</v>
      </c>
      <c r="K49" s="23">
        <f t="shared" si="11"/>
        <v>-9.8183500483918561E-4</v>
      </c>
      <c r="L49" s="23">
        <f t="shared" si="11"/>
        <v>2.153405129978759E-5</v>
      </c>
      <c r="M49" s="23">
        <f t="shared" si="11"/>
        <v>-3.091382799733347E-7</v>
      </c>
      <c r="N49" s="23">
        <f t="shared" si="11"/>
        <v>3.1293051575077112E-9</v>
      </c>
      <c r="O49" s="23">
        <f t="shared" si="11"/>
        <v>-2.3531431584677892E-11</v>
      </c>
      <c r="P49" s="23">
        <f t="shared" si="11"/>
        <v>1.3661524748945293E-13</v>
      </c>
      <c r="Q49" s="23">
        <f t="shared" si="11"/>
        <v>-6.3080161304225334E-16</v>
      </c>
      <c r="R49" s="23">
        <f t="shared" si="11"/>
        <v>2.371719000493749E-18</v>
      </c>
      <c r="S49" s="25">
        <f t="shared" si="16"/>
        <v>0.95105651629515353</v>
      </c>
      <c r="T49" s="25">
        <f t="shared" si="17"/>
        <v>0.95105651629515353</v>
      </c>
    </row>
    <row r="50" spans="4:20">
      <c r="D50" s="6">
        <v>126</v>
      </c>
      <c r="E50" s="22">
        <f t="shared" si="12"/>
        <v>126</v>
      </c>
      <c r="F50" s="23">
        <f t="shared" si="13"/>
        <v>0.94247779607693793</v>
      </c>
      <c r="G50" s="23">
        <f t="shared" si="14"/>
        <v>0.94247779607693793</v>
      </c>
      <c r="H50" s="23">
        <f t="shared" si="15"/>
        <v>0.94247779607693793</v>
      </c>
      <c r="I50" s="23">
        <f t="shared" si="11"/>
        <v>-0.13952824506134917</v>
      </c>
      <c r="J50" s="23">
        <f t="shared" si="11"/>
        <v>6.196898616901949E-3</v>
      </c>
      <c r="K50" s="23">
        <f t="shared" si="11"/>
        <v>-1.3105915256245718E-4</v>
      </c>
      <c r="L50" s="23">
        <f t="shared" si="11"/>
        <v>1.6168774861668363E-6</v>
      </c>
      <c r="M50" s="23">
        <f t="shared" si="11"/>
        <v>-1.3056497307404594E-8</v>
      </c>
      <c r="N50" s="23">
        <f t="shared" si="11"/>
        <v>7.4343728819983707E-11</v>
      </c>
      <c r="O50" s="23">
        <f t="shared" si="11"/>
        <v>-3.1446136849504494E-13</v>
      </c>
      <c r="P50" s="23">
        <f t="shared" si="11"/>
        <v>1.0269295499353493E-15</v>
      </c>
      <c r="Q50" s="23">
        <f t="shared" si="11"/>
        <v>-2.6672074751712202E-18</v>
      </c>
      <c r="R50" s="23">
        <f t="shared" si="11"/>
        <v>5.6409177076217802E-21</v>
      </c>
      <c r="S50" s="25">
        <f t="shared" si="16"/>
        <v>0.80901699437494734</v>
      </c>
      <c r="T50" s="25">
        <f t="shared" si="17"/>
        <v>0.80901699437494745</v>
      </c>
    </row>
    <row r="51" spans="4:20">
      <c r="D51" s="6">
        <v>144</v>
      </c>
      <c r="E51" s="22">
        <f t="shared" si="12"/>
        <v>144</v>
      </c>
      <c r="F51" s="23">
        <f t="shared" si="13"/>
        <v>0.62831853071795862</v>
      </c>
      <c r="G51" s="23">
        <f t="shared" si="14"/>
        <v>0.62831853071795862</v>
      </c>
      <c r="H51" s="23">
        <f t="shared" si="15"/>
        <v>0.62831853071795862</v>
      </c>
      <c r="I51" s="23">
        <f t="shared" si="11"/>
        <v>-4.1341702240399757E-2</v>
      </c>
      <c r="J51" s="23">
        <f t="shared" si="11"/>
        <v>8.1605249276075033E-4</v>
      </c>
      <c r="K51" s="23">
        <f t="shared" si="11"/>
        <v>-7.6705859753061375E-6</v>
      </c>
      <c r="L51" s="23">
        <f t="shared" si="11"/>
        <v>4.2058693944897636E-8</v>
      </c>
      <c r="M51" s="23">
        <f t="shared" si="11"/>
        <v>-1.5094642576822983E-10</v>
      </c>
      <c r="N51" s="23">
        <f t="shared" si="11"/>
        <v>3.8199525848482803E-13</v>
      </c>
      <c r="O51" s="23">
        <f t="shared" si="11"/>
        <v>-7.1812230177850013E-16</v>
      </c>
      <c r="P51" s="23">
        <f t="shared" si="11"/>
        <v>1.0422916220813975E-18</v>
      </c>
      <c r="Q51" s="23">
        <f t="shared" si="11"/>
        <v>-1.2031585942120616E-21</v>
      </c>
      <c r="R51" s="23">
        <f t="shared" si="11"/>
        <v>1.1309237482517953E-24</v>
      </c>
      <c r="S51" s="25">
        <f t="shared" si="16"/>
        <v>0.58778525229247314</v>
      </c>
      <c r="T51" s="25">
        <f t="shared" si="17"/>
        <v>0.58778525229247314</v>
      </c>
    </row>
    <row r="52" spans="4:20">
      <c r="D52" s="6">
        <v>162</v>
      </c>
      <c r="E52" s="22">
        <f t="shared" si="12"/>
        <v>162</v>
      </c>
      <c r="F52" s="23">
        <f t="shared" si="13"/>
        <v>0.31415926535897931</v>
      </c>
      <c r="G52" s="23">
        <f t="shared" si="14"/>
        <v>0.31415926535897931</v>
      </c>
      <c r="H52" s="23">
        <f t="shared" si="15"/>
        <v>0.31415926535897931</v>
      </c>
      <c r="I52" s="23">
        <f t="shared" si="11"/>
        <v>-5.1677127800499696E-3</v>
      </c>
      <c r="J52" s="23">
        <f t="shared" si="11"/>
        <v>2.5501640398773448E-5</v>
      </c>
      <c r="K52" s="23">
        <f t="shared" si="11"/>
        <v>-5.99264529320792E-8</v>
      </c>
      <c r="L52" s="23">
        <f t="shared" si="11"/>
        <v>8.2145886611128196E-11</v>
      </c>
      <c r="M52" s="23">
        <f t="shared" si="11"/>
        <v>-7.3704309457143473E-14</v>
      </c>
      <c r="N52" s="23">
        <f t="shared" si="11"/>
        <v>4.6630280576761234E-17</v>
      </c>
      <c r="O52" s="23">
        <f t="shared" si="11"/>
        <v>-2.1915353447830204E-20</v>
      </c>
      <c r="P52" s="23">
        <f t="shared" si="11"/>
        <v>7.9520540014755058E-24</v>
      </c>
      <c r="Q52" s="23">
        <f t="shared" si="11"/>
        <v>-2.2948428997269851E-27</v>
      </c>
      <c r="R52" s="23">
        <f t="shared" si="11"/>
        <v>5.3926646626081241E-31</v>
      </c>
      <c r="S52" s="25">
        <f t="shared" si="16"/>
        <v>0.30901699437494745</v>
      </c>
      <c r="T52" s="25">
        <f t="shared" si="17"/>
        <v>0.3090169943749474</v>
      </c>
    </row>
    <row r="53" spans="4:20">
      <c r="D53" s="6">
        <v>180</v>
      </c>
      <c r="E53" s="22">
        <f t="shared" si="12"/>
        <v>180</v>
      </c>
      <c r="F53" s="23">
        <f t="shared" si="13"/>
        <v>0</v>
      </c>
      <c r="G53" s="23">
        <f t="shared" si="14"/>
        <v>0</v>
      </c>
      <c r="H53" s="23">
        <f t="shared" si="15"/>
        <v>0</v>
      </c>
      <c r="I53" s="23">
        <f t="shared" si="11"/>
        <v>0</v>
      </c>
      <c r="J53" s="23">
        <f t="shared" si="11"/>
        <v>0</v>
      </c>
      <c r="K53" s="23">
        <f t="shared" si="11"/>
        <v>0</v>
      </c>
      <c r="L53" s="23">
        <f t="shared" si="11"/>
        <v>0</v>
      </c>
      <c r="M53" s="23">
        <f t="shared" si="11"/>
        <v>0</v>
      </c>
      <c r="N53" s="23">
        <f t="shared" si="11"/>
        <v>0</v>
      </c>
      <c r="O53" s="23">
        <f t="shared" si="11"/>
        <v>0</v>
      </c>
      <c r="P53" s="23">
        <f t="shared" si="11"/>
        <v>0</v>
      </c>
      <c r="Q53" s="23">
        <f t="shared" si="11"/>
        <v>0</v>
      </c>
      <c r="R53" s="23">
        <f t="shared" si="11"/>
        <v>0</v>
      </c>
      <c r="S53" s="25">
        <f t="shared" si="16"/>
        <v>0</v>
      </c>
      <c r="T53" s="25">
        <f t="shared" si="17"/>
        <v>0</v>
      </c>
    </row>
    <row r="54" spans="4:20">
      <c r="D54" s="6">
        <v>198</v>
      </c>
      <c r="E54" s="22">
        <f t="shared" si="12"/>
        <v>198</v>
      </c>
      <c r="F54" s="23">
        <f t="shared" si="13"/>
        <v>0.31415926535897931</v>
      </c>
      <c r="G54" s="23">
        <f t="shared" si="14"/>
        <v>0.31415926535897931</v>
      </c>
      <c r="H54" s="23">
        <f t="shared" si="15"/>
        <v>0.31415926535897931</v>
      </c>
      <c r="I54" s="23">
        <f t="shared" si="11"/>
        <v>-5.1677127800499696E-3</v>
      </c>
      <c r="J54" s="23">
        <f t="shared" si="11"/>
        <v>2.5501640398773448E-5</v>
      </c>
      <c r="K54" s="23">
        <f t="shared" si="11"/>
        <v>-5.99264529320792E-8</v>
      </c>
      <c r="L54" s="23">
        <f t="shared" si="11"/>
        <v>8.2145886611128196E-11</v>
      </c>
      <c r="M54" s="23">
        <f t="shared" si="11"/>
        <v>-7.3704309457143473E-14</v>
      </c>
      <c r="N54" s="23">
        <f t="shared" si="11"/>
        <v>4.6630280576761234E-17</v>
      </c>
      <c r="O54" s="23">
        <f t="shared" si="11"/>
        <v>-2.1915353447830204E-20</v>
      </c>
      <c r="P54" s="23">
        <f t="shared" si="11"/>
        <v>7.9520540014755058E-24</v>
      </c>
      <c r="Q54" s="23">
        <f t="shared" si="11"/>
        <v>-2.2948428997269851E-27</v>
      </c>
      <c r="R54" s="23">
        <f t="shared" si="11"/>
        <v>5.3926646626081241E-31</v>
      </c>
      <c r="S54" s="25">
        <f t="shared" si="16"/>
        <v>0.30901699437494745</v>
      </c>
      <c r="T54" s="25">
        <f t="shared" si="17"/>
        <v>0.3090169943749474</v>
      </c>
    </row>
    <row r="55" spans="4:20">
      <c r="D55" s="6">
        <v>216</v>
      </c>
      <c r="E55" s="22">
        <f t="shared" si="12"/>
        <v>216</v>
      </c>
      <c r="F55" s="23">
        <f t="shared" si="13"/>
        <v>0.62831853071795862</v>
      </c>
      <c r="G55" s="23">
        <f t="shared" si="14"/>
        <v>0.62831853071795862</v>
      </c>
      <c r="H55" s="23">
        <f t="shared" si="15"/>
        <v>0.62831853071795862</v>
      </c>
      <c r="I55" s="23">
        <f t="shared" si="11"/>
        <v>-4.1341702240399757E-2</v>
      </c>
      <c r="J55" s="23">
        <f t="shared" si="11"/>
        <v>8.1605249276075033E-4</v>
      </c>
      <c r="K55" s="23">
        <f t="shared" si="11"/>
        <v>-7.6705859753061375E-6</v>
      </c>
      <c r="L55" s="23">
        <f t="shared" si="11"/>
        <v>4.2058693944897636E-8</v>
      </c>
      <c r="M55" s="23">
        <f t="shared" si="11"/>
        <v>-1.5094642576822983E-10</v>
      </c>
      <c r="N55" s="23">
        <f t="shared" si="11"/>
        <v>3.8199525848482803E-13</v>
      </c>
      <c r="O55" s="23">
        <f t="shared" si="11"/>
        <v>-7.1812230177850013E-16</v>
      </c>
      <c r="P55" s="23">
        <f t="shared" si="11"/>
        <v>1.0422916220813975E-18</v>
      </c>
      <c r="Q55" s="23">
        <f t="shared" si="11"/>
        <v>-1.2031585942120616E-21</v>
      </c>
      <c r="R55" s="23">
        <f t="shared" si="11"/>
        <v>1.1309237482517953E-24</v>
      </c>
      <c r="S55" s="25">
        <f t="shared" si="16"/>
        <v>0.58778525229247314</v>
      </c>
      <c r="T55" s="25">
        <f t="shared" si="17"/>
        <v>0.58778525229247314</v>
      </c>
    </row>
    <row r="56" spans="4:20">
      <c r="D56" s="6">
        <v>234</v>
      </c>
      <c r="E56" s="22">
        <f t="shared" si="12"/>
        <v>234</v>
      </c>
      <c r="F56" s="23">
        <f t="shared" si="13"/>
        <v>0.94247779607693793</v>
      </c>
      <c r="G56" s="23">
        <f t="shared" si="14"/>
        <v>0.94247779607693793</v>
      </c>
      <c r="H56" s="23">
        <f t="shared" si="15"/>
        <v>0.94247779607693793</v>
      </c>
      <c r="I56" s="23">
        <f t="shared" si="11"/>
        <v>-0.13952824506134917</v>
      </c>
      <c r="J56" s="23">
        <f t="shared" si="11"/>
        <v>6.196898616901949E-3</v>
      </c>
      <c r="K56" s="23">
        <f t="shared" si="11"/>
        <v>-1.3105915256245718E-4</v>
      </c>
      <c r="L56" s="23">
        <f t="shared" si="11"/>
        <v>1.6168774861668363E-6</v>
      </c>
      <c r="M56" s="23">
        <f t="shared" si="11"/>
        <v>-1.3056497307404594E-8</v>
      </c>
      <c r="N56" s="23">
        <f t="shared" si="11"/>
        <v>7.4343728819983707E-11</v>
      </c>
      <c r="O56" s="23">
        <f t="shared" si="11"/>
        <v>-3.1446136849504494E-13</v>
      </c>
      <c r="P56" s="23">
        <f t="shared" si="11"/>
        <v>1.0269295499353493E-15</v>
      </c>
      <c r="Q56" s="23">
        <f t="shared" si="11"/>
        <v>-2.6672074751712202E-18</v>
      </c>
      <c r="R56" s="23">
        <f t="shared" si="11"/>
        <v>5.6409177076217802E-21</v>
      </c>
      <c r="S56" s="25">
        <f t="shared" si="16"/>
        <v>0.80901699437494734</v>
      </c>
      <c r="T56" s="25">
        <f t="shared" si="17"/>
        <v>0.80901699437494745</v>
      </c>
    </row>
    <row r="57" spans="4:20">
      <c r="D57" s="6">
        <v>252</v>
      </c>
      <c r="E57" s="22">
        <f t="shared" si="12"/>
        <v>252</v>
      </c>
      <c r="F57" s="23">
        <f t="shared" si="13"/>
        <v>1.2566370614359172</v>
      </c>
      <c r="G57" s="23">
        <f t="shared" si="14"/>
        <v>1.2566370614359172</v>
      </c>
      <c r="H57" s="23">
        <f t="shared" si="15"/>
        <v>1.2566370614359172</v>
      </c>
      <c r="I57" s="23">
        <f t="shared" si="11"/>
        <v>-0.33073361792319805</v>
      </c>
      <c r="J57" s="23">
        <f t="shared" si="11"/>
        <v>2.6113679768344011E-2</v>
      </c>
      <c r="K57" s="23">
        <f t="shared" si="11"/>
        <v>-9.8183500483918561E-4</v>
      </c>
      <c r="L57" s="23">
        <f t="shared" si="11"/>
        <v>2.153405129978759E-5</v>
      </c>
      <c r="M57" s="23">
        <f t="shared" si="11"/>
        <v>-3.091382799733347E-7</v>
      </c>
      <c r="N57" s="23">
        <f t="shared" si="11"/>
        <v>3.1293051575077112E-9</v>
      </c>
      <c r="O57" s="23">
        <f t="shared" si="11"/>
        <v>-2.3531431584677892E-11</v>
      </c>
      <c r="P57" s="23">
        <f t="shared" si="11"/>
        <v>1.3661524748945293E-13</v>
      </c>
      <c r="Q57" s="23">
        <f t="shared" si="11"/>
        <v>-6.3080161304225334E-16</v>
      </c>
      <c r="R57" s="23">
        <f t="shared" si="11"/>
        <v>2.371719000493749E-18</v>
      </c>
      <c r="S57" s="25">
        <f t="shared" si="16"/>
        <v>0.95105651629515353</v>
      </c>
      <c r="T57" s="25">
        <f t="shared" si="17"/>
        <v>0.95105651629515353</v>
      </c>
    </row>
    <row r="58" spans="4:20">
      <c r="D58" s="6">
        <v>270</v>
      </c>
      <c r="E58" s="22">
        <f t="shared" si="12"/>
        <v>270</v>
      </c>
      <c r="F58" s="23">
        <f t="shared" si="13"/>
        <v>1.5707963267948966</v>
      </c>
      <c r="G58" s="23">
        <f t="shared" si="14"/>
        <v>1.5707963267948966</v>
      </c>
      <c r="H58" s="23">
        <f t="shared" si="15"/>
        <v>1.5707963267948966</v>
      </c>
      <c r="I58" s="23">
        <f t="shared" si="11"/>
        <v>-0.64596409750624617</v>
      </c>
      <c r="J58" s="23">
        <f t="shared" si="11"/>
        <v>7.9692626246167034E-2</v>
      </c>
      <c r="K58" s="23">
        <f t="shared" si="11"/>
        <v>-4.6817541353186866E-3</v>
      </c>
      <c r="L58" s="23">
        <f t="shared" si="11"/>
        <v>1.6044118478735978E-4</v>
      </c>
      <c r="M58" s="23">
        <f t="shared" si="11"/>
        <v>-3.5988432352120843E-6</v>
      </c>
      <c r="N58" s="23">
        <f t="shared" si="11"/>
        <v>5.6921729219679247E-8</v>
      </c>
      <c r="O58" s="23">
        <f t="shared" si="11"/>
        <v>-6.6880351098114646E-10</v>
      </c>
      <c r="P58" s="23">
        <f t="shared" si="11"/>
        <v>6.0669357311061923E-12</v>
      </c>
      <c r="Q58" s="23">
        <f t="shared" si="11"/>
        <v>-4.3770654673137397E-14</v>
      </c>
      <c r="R58" s="23">
        <f t="shared" si="11"/>
        <v>2.5714228928604721E-16</v>
      </c>
      <c r="S58" s="25">
        <f t="shared" si="16"/>
        <v>1.0000000000000002</v>
      </c>
      <c r="T58" s="25">
        <f t="shared" si="17"/>
        <v>1</v>
      </c>
    </row>
    <row r="59" spans="4:20">
      <c r="D59" s="6">
        <v>288</v>
      </c>
      <c r="E59" s="22">
        <f t="shared" si="12"/>
        <v>288</v>
      </c>
      <c r="F59" s="23">
        <f t="shared" si="13"/>
        <v>1.2566370614359172</v>
      </c>
      <c r="G59" s="23">
        <f t="shared" si="14"/>
        <v>1.2566370614359172</v>
      </c>
      <c r="H59" s="23">
        <f t="shared" si="15"/>
        <v>1.2566370614359172</v>
      </c>
      <c r="I59" s="23">
        <f t="shared" si="11"/>
        <v>-0.33073361792319805</v>
      </c>
      <c r="J59" s="23">
        <f t="shared" si="11"/>
        <v>2.6113679768344011E-2</v>
      </c>
      <c r="K59" s="23">
        <f t="shared" si="11"/>
        <v>-9.8183500483918561E-4</v>
      </c>
      <c r="L59" s="23">
        <f t="shared" si="11"/>
        <v>2.153405129978759E-5</v>
      </c>
      <c r="M59" s="23">
        <f t="shared" si="11"/>
        <v>-3.091382799733347E-7</v>
      </c>
      <c r="N59" s="23">
        <f t="shared" si="11"/>
        <v>3.1293051575077112E-9</v>
      </c>
      <c r="O59" s="23">
        <f t="shared" si="11"/>
        <v>-2.3531431584677892E-11</v>
      </c>
      <c r="P59" s="23">
        <f t="shared" si="11"/>
        <v>1.3661524748945293E-13</v>
      </c>
      <c r="Q59" s="23">
        <f t="shared" si="11"/>
        <v>-6.3080161304225334E-16</v>
      </c>
      <c r="R59" s="23">
        <f t="shared" si="11"/>
        <v>2.371719000493749E-18</v>
      </c>
      <c r="S59" s="25">
        <f t="shared" si="16"/>
        <v>0.95105651629515353</v>
      </c>
      <c r="T59" s="25">
        <f t="shared" si="17"/>
        <v>0.95105651629515353</v>
      </c>
    </row>
    <row r="60" spans="4:20">
      <c r="D60" s="6">
        <v>306</v>
      </c>
      <c r="E60" s="22">
        <f t="shared" si="12"/>
        <v>306</v>
      </c>
      <c r="F60" s="23">
        <f t="shared" si="13"/>
        <v>0.94247779607693793</v>
      </c>
      <c r="G60" s="23">
        <f t="shared" si="14"/>
        <v>0.94247779607693793</v>
      </c>
      <c r="H60" s="23">
        <f t="shared" si="15"/>
        <v>0.94247779607693793</v>
      </c>
      <c r="I60" s="23">
        <f t="shared" si="15"/>
        <v>-0.13952824506134917</v>
      </c>
      <c r="J60" s="23">
        <f t="shared" si="15"/>
        <v>6.196898616901949E-3</v>
      </c>
      <c r="K60" s="23">
        <f t="shared" si="15"/>
        <v>-1.3105915256245718E-4</v>
      </c>
      <c r="L60" s="23">
        <f t="shared" si="15"/>
        <v>1.6168774861668363E-6</v>
      </c>
      <c r="M60" s="23">
        <f t="shared" si="15"/>
        <v>-1.3056497307404594E-8</v>
      </c>
      <c r="N60" s="23">
        <f t="shared" si="15"/>
        <v>7.4343728819983707E-11</v>
      </c>
      <c r="O60" s="23">
        <f t="shared" si="15"/>
        <v>-3.1446136849504494E-13</v>
      </c>
      <c r="P60" s="23">
        <f t="shared" si="15"/>
        <v>1.0269295499353493E-15</v>
      </c>
      <c r="Q60" s="23">
        <f t="shared" si="15"/>
        <v>-2.6672074751712202E-18</v>
      </c>
      <c r="R60" s="23">
        <f t="shared" si="15"/>
        <v>5.6409177076217802E-21</v>
      </c>
      <c r="S60" s="25">
        <f t="shared" si="16"/>
        <v>0.80901699437494734</v>
      </c>
      <c r="T60" s="25">
        <f t="shared" si="17"/>
        <v>0.80901699437494745</v>
      </c>
    </row>
    <row r="61" spans="4:20">
      <c r="D61" s="6">
        <v>324</v>
      </c>
      <c r="E61" s="22">
        <f t="shared" si="12"/>
        <v>324</v>
      </c>
      <c r="F61" s="23">
        <f t="shared" si="13"/>
        <v>0.62831853071795862</v>
      </c>
      <c r="G61" s="23">
        <f t="shared" si="14"/>
        <v>0.62831853071795862</v>
      </c>
      <c r="H61" s="23">
        <f t="shared" si="15"/>
        <v>0.62831853071795862</v>
      </c>
      <c r="I61" s="23">
        <f t="shared" si="15"/>
        <v>-4.1341702240399757E-2</v>
      </c>
      <c r="J61" s="23">
        <f t="shared" si="15"/>
        <v>8.1605249276075033E-4</v>
      </c>
      <c r="K61" s="23">
        <f t="shared" si="15"/>
        <v>-7.6705859753061375E-6</v>
      </c>
      <c r="L61" s="23">
        <f t="shared" si="15"/>
        <v>4.2058693944897636E-8</v>
      </c>
      <c r="M61" s="23">
        <f t="shared" si="15"/>
        <v>-1.5094642576822983E-10</v>
      </c>
      <c r="N61" s="23">
        <f t="shared" si="15"/>
        <v>3.8199525848482803E-13</v>
      </c>
      <c r="O61" s="23">
        <f t="shared" si="15"/>
        <v>-7.1812230177850013E-16</v>
      </c>
      <c r="P61" s="23">
        <f t="shared" si="15"/>
        <v>1.0422916220813975E-18</v>
      </c>
      <c r="Q61" s="23">
        <f t="shared" si="15"/>
        <v>-1.2031585942120616E-21</v>
      </c>
      <c r="R61" s="23">
        <f t="shared" si="15"/>
        <v>1.1309237482517953E-24</v>
      </c>
      <c r="S61" s="25">
        <f t="shared" si="16"/>
        <v>0.58778525229247314</v>
      </c>
      <c r="T61" s="25">
        <f t="shared" si="17"/>
        <v>0.58778525229247314</v>
      </c>
    </row>
    <row r="62" spans="4:20">
      <c r="D62" s="6">
        <v>342</v>
      </c>
      <c r="E62" s="22">
        <f t="shared" si="12"/>
        <v>342</v>
      </c>
      <c r="F62" s="23">
        <f t="shared" si="13"/>
        <v>0.31415926535897931</v>
      </c>
      <c r="G62" s="23">
        <f t="shared" si="14"/>
        <v>0.31415926535897931</v>
      </c>
      <c r="H62" s="23">
        <f t="shared" si="15"/>
        <v>0.31415926535897931</v>
      </c>
      <c r="I62" s="23">
        <f t="shared" si="15"/>
        <v>-5.1677127800499696E-3</v>
      </c>
      <c r="J62" s="23">
        <f t="shared" si="15"/>
        <v>2.5501640398773448E-5</v>
      </c>
      <c r="K62" s="23">
        <f t="shared" si="15"/>
        <v>-5.99264529320792E-8</v>
      </c>
      <c r="L62" s="23">
        <f t="shared" si="15"/>
        <v>8.2145886611128196E-11</v>
      </c>
      <c r="M62" s="23">
        <f t="shared" si="15"/>
        <v>-7.3704309457143473E-14</v>
      </c>
      <c r="N62" s="23">
        <f t="shared" si="15"/>
        <v>4.6630280576761234E-17</v>
      </c>
      <c r="O62" s="23">
        <f t="shared" si="15"/>
        <v>-2.1915353447830204E-20</v>
      </c>
      <c r="P62" s="23">
        <f t="shared" si="15"/>
        <v>7.9520540014755058E-24</v>
      </c>
      <c r="Q62" s="23">
        <f t="shared" si="15"/>
        <v>-2.2948428997269851E-27</v>
      </c>
      <c r="R62" s="23">
        <f t="shared" si="15"/>
        <v>5.3926646626081241E-31</v>
      </c>
      <c r="S62" s="25">
        <f t="shared" si="16"/>
        <v>0.30901699437494745</v>
      </c>
      <c r="T62" s="25">
        <f t="shared" si="17"/>
        <v>0.3090169943749474</v>
      </c>
    </row>
    <row r="63" spans="4:20">
      <c r="D63" s="6">
        <v>360</v>
      </c>
      <c r="E63" s="22">
        <f t="shared" si="12"/>
        <v>0</v>
      </c>
      <c r="F63" s="23">
        <f t="shared" si="13"/>
        <v>0</v>
      </c>
      <c r="G63" s="23">
        <f t="shared" si="14"/>
        <v>0</v>
      </c>
      <c r="H63" s="23">
        <f t="shared" si="15"/>
        <v>0</v>
      </c>
      <c r="I63" s="23">
        <f t="shared" si="15"/>
        <v>0</v>
      </c>
      <c r="J63" s="23">
        <f t="shared" si="15"/>
        <v>0</v>
      </c>
      <c r="K63" s="23">
        <f t="shared" si="15"/>
        <v>0</v>
      </c>
      <c r="L63" s="23">
        <f t="shared" si="15"/>
        <v>0</v>
      </c>
      <c r="M63" s="23">
        <f t="shared" si="15"/>
        <v>0</v>
      </c>
      <c r="N63" s="23">
        <f t="shared" si="15"/>
        <v>0</v>
      </c>
      <c r="O63" s="23">
        <f t="shared" si="15"/>
        <v>0</v>
      </c>
      <c r="P63" s="23">
        <f t="shared" si="15"/>
        <v>0</v>
      </c>
      <c r="Q63" s="23">
        <f t="shared" si="15"/>
        <v>0</v>
      </c>
      <c r="R63" s="23">
        <f t="shared" si="15"/>
        <v>0</v>
      </c>
      <c r="S63" s="25">
        <f t="shared" si="16"/>
        <v>0</v>
      </c>
      <c r="T63" s="25">
        <f t="shared" si="17"/>
        <v>0</v>
      </c>
    </row>
    <row r="64" spans="4:20">
      <c r="D64" s="6">
        <v>378</v>
      </c>
      <c r="E64" s="22">
        <f t="shared" si="12"/>
        <v>18</v>
      </c>
      <c r="F64" s="23">
        <f t="shared" si="13"/>
        <v>0.31415926535897931</v>
      </c>
      <c r="G64" s="23">
        <f t="shared" si="14"/>
        <v>0.31415926535897931</v>
      </c>
      <c r="H64" s="23">
        <f t="shared" si="15"/>
        <v>0.31415926535897931</v>
      </c>
      <c r="I64" s="23">
        <f t="shared" si="15"/>
        <v>-5.1677127800499696E-3</v>
      </c>
      <c r="J64" s="23">
        <f t="shared" si="15"/>
        <v>2.5501640398773448E-5</v>
      </c>
      <c r="K64" s="23">
        <f t="shared" si="15"/>
        <v>-5.99264529320792E-8</v>
      </c>
      <c r="L64" s="23">
        <f t="shared" si="15"/>
        <v>8.2145886611128196E-11</v>
      </c>
      <c r="M64" s="23">
        <f t="shared" si="15"/>
        <v>-7.3704309457143473E-14</v>
      </c>
      <c r="N64" s="23">
        <f t="shared" si="15"/>
        <v>4.6630280576761234E-17</v>
      </c>
      <c r="O64" s="23">
        <f t="shared" si="15"/>
        <v>-2.1915353447830204E-20</v>
      </c>
      <c r="P64" s="23">
        <f t="shared" si="15"/>
        <v>7.9520540014755058E-24</v>
      </c>
      <c r="Q64" s="23">
        <f t="shared" si="15"/>
        <v>-2.2948428997269851E-27</v>
      </c>
      <c r="R64" s="23">
        <f t="shared" si="15"/>
        <v>5.3926646626081241E-31</v>
      </c>
      <c r="S64" s="25">
        <f t="shared" ref="S64:S70" si="18">SUM(H64:R64)</f>
        <v>0.30901699437494745</v>
      </c>
      <c r="T64" s="25">
        <f t="shared" ref="T64:T70" si="19">SIN(F64)</f>
        <v>0.3090169943749474</v>
      </c>
    </row>
    <row r="65" spans="4:20">
      <c r="D65" s="6">
        <v>396</v>
      </c>
      <c r="E65" s="22">
        <f t="shared" si="12"/>
        <v>36</v>
      </c>
      <c r="F65" s="23">
        <f t="shared" si="13"/>
        <v>0.62831853071795862</v>
      </c>
      <c r="G65" s="23">
        <f t="shared" si="14"/>
        <v>0.62831853071795862</v>
      </c>
      <c r="H65" s="23">
        <f t="shared" ref="H65:R70" si="20">($G65^H$41/H$42)*H$40</f>
        <v>0.62831853071795862</v>
      </c>
      <c r="I65" s="23">
        <f t="shared" si="20"/>
        <v>-4.1341702240399757E-2</v>
      </c>
      <c r="J65" s="23">
        <f t="shared" si="20"/>
        <v>8.1605249276075033E-4</v>
      </c>
      <c r="K65" s="23">
        <f t="shared" si="20"/>
        <v>-7.6705859753061375E-6</v>
      </c>
      <c r="L65" s="23">
        <f t="shared" si="20"/>
        <v>4.2058693944897636E-8</v>
      </c>
      <c r="M65" s="23">
        <f t="shared" si="20"/>
        <v>-1.5094642576822983E-10</v>
      </c>
      <c r="N65" s="23">
        <f t="shared" si="20"/>
        <v>3.8199525848482803E-13</v>
      </c>
      <c r="O65" s="23">
        <f t="shared" si="20"/>
        <v>-7.1812230177850013E-16</v>
      </c>
      <c r="P65" s="23">
        <f t="shared" si="20"/>
        <v>1.0422916220813975E-18</v>
      </c>
      <c r="Q65" s="23">
        <f t="shared" si="20"/>
        <v>-1.2031585942120616E-21</v>
      </c>
      <c r="R65" s="23">
        <f t="shared" si="20"/>
        <v>1.1309237482517953E-24</v>
      </c>
      <c r="S65" s="25">
        <f t="shared" si="18"/>
        <v>0.58778525229247314</v>
      </c>
      <c r="T65" s="25">
        <f t="shared" si="19"/>
        <v>0.58778525229247314</v>
      </c>
    </row>
    <row r="66" spans="4:20">
      <c r="D66" s="6">
        <v>414</v>
      </c>
      <c r="E66" s="22">
        <f t="shared" si="12"/>
        <v>54</v>
      </c>
      <c r="F66" s="23">
        <f t="shared" si="13"/>
        <v>0.94247779607693793</v>
      </c>
      <c r="G66" s="23">
        <f t="shared" si="14"/>
        <v>0.94247779607693793</v>
      </c>
      <c r="H66" s="23">
        <f t="shared" si="20"/>
        <v>0.94247779607693793</v>
      </c>
      <c r="I66" s="23">
        <f t="shared" si="20"/>
        <v>-0.13952824506134917</v>
      </c>
      <c r="J66" s="23">
        <f t="shared" si="20"/>
        <v>6.196898616901949E-3</v>
      </c>
      <c r="K66" s="23">
        <f t="shared" si="20"/>
        <v>-1.3105915256245718E-4</v>
      </c>
      <c r="L66" s="23">
        <f t="shared" si="20"/>
        <v>1.6168774861668363E-6</v>
      </c>
      <c r="M66" s="23">
        <f t="shared" si="20"/>
        <v>-1.3056497307404594E-8</v>
      </c>
      <c r="N66" s="23">
        <f t="shared" si="20"/>
        <v>7.4343728819983707E-11</v>
      </c>
      <c r="O66" s="23">
        <f t="shared" si="20"/>
        <v>-3.1446136849504494E-13</v>
      </c>
      <c r="P66" s="23">
        <f t="shared" si="20"/>
        <v>1.0269295499353493E-15</v>
      </c>
      <c r="Q66" s="23">
        <f t="shared" si="20"/>
        <v>-2.6672074751712202E-18</v>
      </c>
      <c r="R66" s="23">
        <f t="shared" si="20"/>
        <v>5.6409177076217802E-21</v>
      </c>
      <c r="S66" s="25">
        <f t="shared" si="18"/>
        <v>0.80901699437494734</v>
      </c>
      <c r="T66" s="25">
        <f t="shared" si="19"/>
        <v>0.80901699437494745</v>
      </c>
    </row>
    <row r="67" spans="4:20">
      <c r="D67" s="6">
        <v>432</v>
      </c>
      <c r="E67" s="22">
        <f t="shared" si="12"/>
        <v>72</v>
      </c>
      <c r="F67" s="23">
        <f t="shared" si="13"/>
        <v>1.2566370614359172</v>
      </c>
      <c r="G67" s="23">
        <f t="shared" si="14"/>
        <v>1.2566370614359172</v>
      </c>
      <c r="H67" s="23">
        <f t="shared" si="20"/>
        <v>1.2566370614359172</v>
      </c>
      <c r="I67" s="23">
        <f t="shared" si="20"/>
        <v>-0.33073361792319805</v>
      </c>
      <c r="J67" s="23">
        <f t="shared" si="20"/>
        <v>2.6113679768344011E-2</v>
      </c>
      <c r="K67" s="23">
        <f t="shared" si="20"/>
        <v>-9.8183500483918561E-4</v>
      </c>
      <c r="L67" s="23">
        <f t="shared" si="20"/>
        <v>2.153405129978759E-5</v>
      </c>
      <c r="M67" s="23">
        <f t="shared" si="20"/>
        <v>-3.091382799733347E-7</v>
      </c>
      <c r="N67" s="23">
        <f t="shared" si="20"/>
        <v>3.1293051575077112E-9</v>
      </c>
      <c r="O67" s="23">
        <f t="shared" si="20"/>
        <v>-2.3531431584677892E-11</v>
      </c>
      <c r="P67" s="23">
        <f t="shared" si="20"/>
        <v>1.3661524748945293E-13</v>
      </c>
      <c r="Q67" s="23">
        <f t="shared" si="20"/>
        <v>-6.3080161304225334E-16</v>
      </c>
      <c r="R67" s="23">
        <f t="shared" si="20"/>
        <v>2.371719000493749E-18</v>
      </c>
      <c r="S67" s="25">
        <f t="shared" si="18"/>
        <v>0.95105651629515353</v>
      </c>
      <c r="T67" s="25">
        <f t="shared" si="19"/>
        <v>0.95105651629515353</v>
      </c>
    </row>
    <row r="68" spans="4:20">
      <c r="D68" s="6">
        <v>450</v>
      </c>
      <c r="E68" s="22">
        <f t="shared" si="12"/>
        <v>90</v>
      </c>
      <c r="F68" s="23">
        <f t="shared" si="13"/>
        <v>1.5707963267948966</v>
      </c>
      <c r="G68" s="23">
        <f t="shared" si="14"/>
        <v>1.5707963267948966</v>
      </c>
      <c r="H68" s="23">
        <f t="shared" si="20"/>
        <v>1.5707963267948966</v>
      </c>
      <c r="I68" s="23">
        <f t="shared" si="20"/>
        <v>-0.64596409750624617</v>
      </c>
      <c r="J68" s="23">
        <f t="shared" si="20"/>
        <v>7.9692626246167034E-2</v>
      </c>
      <c r="K68" s="23">
        <f t="shared" si="20"/>
        <v>-4.6817541353186866E-3</v>
      </c>
      <c r="L68" s="23">
        <f t="shared" si="20"/>
        <v>1.6044118478735978E-4</v>
      </c>
      <c r="M68" s="23">
        <f t="shared" si="20"/>
        <v>-3.5988432352120843E-6</v>
      </c>
      <c r="N68" s="23">
        <f t="shared" si="20"/>
        <v>5.6921729219679247E-8</v>
      </c>
      <c r="O68" s="23">
        <f t="shared" si="20"/>
        <v>-6.6880351098114646E-10</v>
      </c>
      <c r="P68" s="23">
        <f t="shared" si="20"/>
        <v>6.0669357311061923E-12</v>
      </c>
      <c r="Q68" s="23">
        <f t="shared" si="20"/>
        <v>-4.3770654673137397E-14</v>
      </c>
      <c r="R68" s="23">
        <f t="shared" si="20"/>
        <v>2.5714228928604721E-16</v>
      </c>
      <c r="S68" s="25">
        <f t="shared" si="18"/>
        <v>1.0000000000000002</v>
      </c>
      <c r="T68" s="25">
        <f t="shared" si="19"/>
        <v>1</v>
      </c>
    </row>
    <row r="69" spans="4:20">
      <c r="D69" s="6">
        <v>468</v>
      </c>
      <c r="E69" s="22">
        <f t="shared" si="12"/>
        <v>108</v>
      </c>
      <c r="F69" s="23">
        <f t="shared" si="13"/>
        <v>1.2566370614359172</v>
      </c>
      <c r="G69" s="23">
        <f t="shared" si="14"/>
        <v>1.2566370614359172</v>
      </c>
      <c r="H69" s="23">
        <f t="shared" si="20"/>
        <v>1.2566370614359172</v>
      </c>
      <c r="I69" s="23">
        <f t="shared" si="20"/>
        <v>-0.33073361792319805</v>
      </c>
      <c r="J69" s="23">
        <f t="shared" si="20"/>
        <v>2.6113679768344011E-2</v>
      </c>
      <c r="K69" s="23">
        <f t="shared" si="20"/>
        <v>-9.8183500483918561E-4</v>
      </c>
      <c r="L69" s="23">
        <f t="shared" si="20"/>
        <v>2.153405129978759E-5</v>
      </c>
      <c r="M69" s="23">
        <f t="shared" si="20"/>
        <v>-3.091382799733347E-7</v>
      </c>
      <c r="N69" s="23">
        <f t="shared" si="20"/>
        <v>3.1293051575077112E-9</v>
      </c>
      <c r="O69" s="23">
        <f t="shared" si="20"/>
        <v>-2.3531431584677892E-11</v>
      </c>
      <c r="P69" s="23">
        <f t="shared" si="20"/>
        <v>1.3661524748945293E-13</v>
      </c>
      <c r="Q69" s="23">
        <f t="shared" si="20"/>
        <v>-6.3080161304225334E-16</v>
      </c>
      <c r="R69" s="23">
        <f t="shared" si="20"/>
        <v>2.371719000493749E-18</v>
      </c>
      <c r="S69" s="25">
        <f t="shared" si="18"/>
        <v>0.95105651629515353</v>
      </c>
      <c r="T69" s="25">
        <f t="shared" si="19"/>
        <v>0.95105651629515353</v>
      </c>
    </row>
    <row r="70" spans="4:20">
      <c r="D70" s="6">
        <v>486</v>
      </c>
      <c r="E70" s="22">
        <f t="shared" si="12"/>
        <v>126</v>
      </c>
      <c r="F70" s="23">
        <f t="shared" si="13"/>
        <v>0.94247779607693793</v>
      </c>
      <c r="G70" s="23">
        <f t="shared" si="14"/>
        <v>0.94247779607693793</v>
      </c>
      <c r="H70" s="23">
        <f t="shared" si="20"/>
        <v>0.94247779607693793</v>
      </c>
      <c r="I70" s="23">
        <f t="shared" si="20"/>
        <v>-0.13952824506134917</v>
      </c>
      <c r="J70" s="23">
        <f t="shared" si="20"/>
        <v>6.196898616901949E-3</v>
      </c>
      <c r="K70" s="23">
        <f t="shared" si="20"/>
        <v>-1.3105915256245718E-4</v>
      </c>
      <c r="L70" s="23">
        <f t="shared" si="20"/>
        <v>1.6168774861668363E-6</v>
      </c>
      <c r="M70" s="23">
        <f t="shared" si="20"/>
        <v>-1.3056497307404594E-8</v>
      </c>
      <c r="N70" s="23">
        <f t="shared" si="20"/>
        <v>7.4343728819983707E-11</v>
      </c>
      <c r="O70" s="23">
        <f t="shared" si="20"/>
        <v>-3.1446136849504494E-13</v>
      </c>
      <c r="P70" s="23">
        <f t="shared" si="20"/>
        <v>1.0269295499353493E-15</v>
      </c>
      <c r="Q70" s="23">
        <f t="shared" si="20"/>
        <v>-2.6672074751712202E-18</v>
      </c>
      <c r="R70" s="23">
        <f t="shared" si="20"/>
        <v>5.6409177076217802E-21</v>
      </c>
      <c r="S70" s="25">
        <f t="shared" si="18"/>
        <v>0.80901699437494734</v>
      </c>
      <c r="T70" s="25">
        <f t="shared" si="19"/>
        <v>0.80901699437494745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43E76-8501-430A-B85D-1AF9A82FB2F4}">
  <dimension ref="C4:E10"/>
  <sheetViews>
    <sheetView zoomScale="140" zoomScaleNormal="140" workbookViewId="0">
      <selection activeCell="C4" sqref="C4"/>
    </sheetView>
  </sheetViews>
  <sheetFormatPr defaultRowHeight="15"/>
  <sheetData>
    <row r="4" spans="3:5">
      <c r="C4" t="s">
        <v>11</v>
      </c>
      <c r="D4">
        <v>2</v>
      </c>
      <c r="E4" t="s">
        <v>12</v>
      </c>
    </row>
    <row r="5" spans="3:5">
      <c r="C5" t="s">
        <v>13</v>
      </c>
      <c r="D5">
        <v>-9.81</v>
      </c>
      <c r="E5" t="s">
        <v>14</v>
      </c>
    </row>
    <row r="7" spans="3:5">
      <c r="C7" t="s">
        <v>15</v>
      </c>
      <c r="D7">
        <v>0</v>
      </c>
    </row>
    <row r="10" spans="3:5">
      <c r="C10" t="s">
        <v>16</v>
      </c>
      <c r="D10">
        <v>0.01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111D7-B048-40FB-9598-F7C889337828}">
  <dimension ref="D5:L87"/>
  <sheetViews>
    <sheetView zoomScale="150" zoomScaleNormal="150" workbookViewId="0">
      <selection activeCell="K6" sqref="K6"/>
    </sheetView>
  </sheetViews>
  <sheetFormatPr defaultRowHeight="15"/>
  <sheetData>
    <row r="5" spans="4:12"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18</v>
      </c>
      <c r="K5" t="s">
        <v>19</v>
      </c>
      <c r="L5" t="s">
        <v>21</v>
      </c>
    </row>
    <row r="6" spans="4:12">
      <c r="D6">
        <v>0</v>
      </c>
      <c r="E6">
        <v>0</v>
      </c>
      <c r="F6">
        <f>S0</f>
        <v>2</v>
      </c>
      <c r="G6">
        <f>V0</f>
        <v>0</v>
      </c>
      <c r="H6">
        <f t="shared" ref="H6:H37" si="0">G6*dt</f>
        <v>0</v>
      </c>
      <c r="I6">
        <f t="shared" ref="I6:I37" si="1">g*dt</f>
        <v>-9.8100000000000007E-2</v>
      </c>
      <c r="J6">
        <v>1</v>
      </c>
      <c r="K6">
        <f t="shared" ref="K6:K37" si="2">S0-V0*D6+g*D6^2/2</f>
        <v>2</v>
      </c>
    </row>
    <row r="7" spans="4:12">
      <c r="D7">
        <f t="shared" ref="D7:D38" si="3">D6+dt</f>
        <v>0.01</v>
      </c>
      <c r="E7">
        <v>0</v>
      </c>
      <c r="F7">
        <f>F6+H6</f>
        <v>2</v>
      </c>
      <c r="G7">
        <f>G6+I6</f>
        <v>-9.8100000000000007E-2</v>
      </c>
      <c r="H7">
        <f t="shared" si="0"/>
        <v>-9.810000000000001E-4</v>
      </c>
      <c r="I7">
        <f t="shared" si="1"/>
        <v>-9.8100000000000007E-2</v>
      </c>
      <c r="J7">
        <v>1</v>
      </c>
      <c r="K7">
        <f t="shared" si="2"/>
        <v>1.9995095000000001</v>
      </c>
    </row>
    <row r="8" spans="4:12">
      <c r="D8">
        <f t="shared" si="3"/>
        <v>0.02</v>
      </c>
      <c r="E8">
        <v>0</v>
      </c>
      <c r="F8">
        <f t="shared" ref="F8:F13" si="4">F7+H7</f>
        <v>1.9990190000000001</v>
      </c>
      <c r="G8">
        <f t="shared" ref="G8:G13" si="5">G7+I7</f>
        <v>-0.19620000000000001</v>
      </c>
      <c r="H8">
        <f t="shared" si="0"/>
        <v>-1.9620000000000002E-3</v>
      </c>
      <c r="I8">
        <f t="shared" si="1"/>
        <v>-9.8100000000000007E-2</v>
      </c>
      <c r="J8">
        <v>1</v>
      </c>
      <c r="K8">
        <f t="shared" si="2"/>
        <v>1.998038</v>
      </c>
    </row>
    <row r="9" spans="4:12">
      <c r="D9">
        <f t="shared" si="3"/>
        <v>0.03</v>
      </c>
      <c r="E9">
        <v>0</v>
      </c>
      <c r="F9">
        <f t="shared" si="4"/>
        <v>1.9970570000000001</v>
      </c>
      <c r="G9">
        <f t="shared" si="5"/>
        <v>-0.29430000000000001</v>
      </c>
      <c r="H9">
        <f t="shared" si="0"/>
        <v>-2.9430000000000003E-3</v>
      </c>
      <c r="I9">
        <f t="shared" si="1"/>
        <v>-9.8100000000000007E-2</v>
      </c>
      <c r="J9">
        <v>1</v>
      </c>
      <c r="K9">
        <f t="shared" si="2"/>
        <v>1.9955855</v>
      </c>
    </row>
    <row r="10" spans="4:12">
      <c r="D10">
        <f t="shared" si="3"/>
        <v>0.04</v>
      </c>
      <c r="E10">
        <v>0</v>
      </c>
      <c r="F10">
        <f t="shared" si="4"/>
        <v>1.9941140000000002</v>
      </c>
      <c r="G10">
        <f t="shared" si="5"/>
        <v>-0.39240000000000003</v>
      </c>
      <c r="H10">
        <f t="shared" si="0"/>
        <v>-3.9240000000000004E-3</v>
      </c>
      <c r="I10">
        <f t="shared" si="1"/>
        <v>-9.8100000000000007E-2</v>
      </c>
      <c r="J10">
        <v>1</v>
      </c>
      <c r="K10">
        <f t="shared" si="2"/>
        <v>1.9921519999999999</v>
      </c>
    </row>
    <row r="11" spans="4:12">
      <c r="D11">
        <f t="shared" si="3"/>
        <v>0.05</v>
      </c>
      <c r="E11">
        <v>0</v>
      </c>
      <c r="F11">
        <f t="shared" si="4"/>
        <v>1.9901900000000001</v>
      </c>
      <c r="G11">
        <f t="shared" si="5"/>
        <v>-0.49050000000000005</v>
      </c>
      <c r="H11">
        <f t="shared" si="0"/>
        <v>-4.9050000000000005E-3</v>
      </c>
      <c r="I11">
        <f t="shared" si="1"/>
        <v>-9.8100000000000007E-2</v>
      </c>
      <c r="J11">
        <v>1</v>
      </c>
      <c r="K11">
        <f t="shared" si="2"/>
        <v>1.9877374999999999</v>
      </c>
    </row>
    <row r="12" spans="4:12">
      <c r="D12">
        <f t="shared" si="3"/>
        <v>6.0000000000000005E-2</v>
      </c>
      <c r="E12">
        <v>0</v>
      </c>
      <c r="F12">
        <f t="shared" si="4"/>
        <v>1.9852850000000002</v>
      </c>
      <c r="G12">
        <f t="shared" si="5"/>
        <v>-0.58860000000000001</v>
      </c>
      <c r="H12">
        <f t="shared" si="0"/>
        <v>-5.8860000000000006E-3</v>
      </c>
      <c r="I12">
        <f t="shared" si="1"/>
        <v>-9.8100000000000007E-2</v>
      </c>
      <c r="J12">
        <v>1</v>
      </c>
      <c r="K12">
        <f t="shared" si="2"/>
        <v>1.982342</v>
      </c>
    </row>
    <row r="13" spans="4:12">
      <c r="D13">
        <f t="shared" si="3"/>
        <v>7.0000000000000007E-2</v>
      </c>
      <c r="E13">
        <v>0</v>
      </c>
      <c r="F13">
        <f t="shared" si="4"/>
        <v>1.9793990000000001</v>
      </c>
      <c r="G13">
        <f t="shared" si="5"/>
        <v>-0.68669999999999998</v>
      </c>
      <c r="H13">
        <f t="shared" si="0"/>
        <v>-6.8669999999999998E-3</v>
      </c>
      <c r="I13">
        <f t="shared" si="1"/>
        <v>-9.8100000000000007E-2</v>
      </c>
      <c r="J13">
        <v>1</v>
      </c>
      <c r="K13">
        <f t="shared" si="2"/>
        <v>1.9759655</v>
      </c>
    </row>
    <row r="14" spans="4:12">
      <c r="D14">
        <f t="shared" si="3"/>
        <v>0.08</v>
      </c>
      <c r="E14">
        <v>0</v>
      </c>
      <c r="F14">
        <f t="shared" ref="F14:F19" si="6">F13+H13</f>
        <v>1.9725320000000002</v>
      </c>
      <c r="G14">
        <f t="shared" ref="G14:G19" si="7">G13+I13</f>
        <v>-0.78479999999999994</v>
      </c>
      <c r="H14">
        <f t="shared" si="0"/>
        <v>-7.8479999999999991E-3</v>
      </c>
      <c r="I14">
        <f t="shared" si="1"/>
        <v>-9.8100000000000007E-2</v>
      </c>
      <c r="J14">
        <v>1</v>
      </c>
      <c r="K14">
        <f t="shared" si="2"/>
        <v>1.9686079999999999</v>
      </c>
    </row>
    <row r="15" spans="4:12">
      <c r="D15">
        <f t="shared" si="3"/>
        <v>0.09</v>
      </c>
      <c r="E15">
        <v>0</v>
      </c>
      <c r="F15">
        <f t="shared" si="6"/>
        <v>1.9646840000000001</v>
      </c>
      <c r="G15">
        <f t="shared" si="7"/>
        <v>-0.88289999999999991</v>
      </c>
      <c r="H15">
        <f t="shared" si="0"/>
        <v>-8.829E-3</v>
      </c>
      <c r="I15">
        <f t="shared" si="1"/>
        <v>-9.8100000000000007E-2</v>
      </c>
      <c r="J15">
        <v>1</v>
      </c>
      <c r="K15">
        <f t="shared" si="2"/>
        <v>1.9602694999999999</v>
      </c>
    </row>
    <row r="16" spans="4:12">
      <c r="D16">
        <f t="shared" si="3"/>
        <v>9.9999999999999992E-2</v>
      </c>
      <c r="E16">
        <v>0</v>
      </c>
      <c r="F16">
        <f t="shared" si="6"/>
        <v>1.9558550000000001</v>
      </c>
      <c r="G16">
        <f t="shared" si="7"/>
        <v>-0.98099999999999987</v>
      </c>
      <c r="H16">
        <f t="shared" si="0"/>
        <v>-9.8099999999999993E-3</v>
      </c>
      <c r="I16">
        <f t="shared" si="1"/>
        <v>-9.8100000000000007E-2</v>
      </c>
      <c r="J16">
        <v>1</v>
      </c>
      <c r="K16">
        <f t="shared" si="2"/>
        <v>1.95095</v>
      </c>
    </row>
    <row r="17" spans="4:11">
      <c r="D17">
        <f t="shared" si="3"/>
        <v>0.10999999999999999</v>
      </c>
      <c r="E17">
        <v>0</v>
      </c>
      <c r="F17">
        <f t="shared" si="6"/>
        <v>1.946045</v>
      </c>
      <c r="G17">
        <f t="shared" si="7"/>
        <v>-1.0790999999999999</v>
      </c>
      <c r="H17">
        <f t="shared" si="0"/>
        <v>-1.0791E-2</v>
      </c>
      <c r="I17">
        <f t="shared" si="1"/>
        <v>-9.8100000000000007E-2</v>
      </c>
      <c r="J17">
        <v>1</v>
      </c>
      <c r="K17">
        <f t="shared" si="2"/>
        <v>1.9406494999999999</v>
      </c>
    </row>
    <row r="18" spans="4:11">
      <c r="D18">
        <f t="shared" si="3"/>
        <v>0.11999999999999998</v>
      </c>
      <c r="E18">
        <v>0</v>
      </c>
      <c r="F18">
        <f t="shared" si="6"/>
        <v>1.935254</v>
      </c>
      <c r="G18">
        <f t="shared" si="7"/>
        <v>-1.1772</v>
      </c>
      <c r="H18">
        <f t="shared" si="0"/>
        <v>-1.1772000000000001E-2</v>
      </c>
      <c r="I18">
        <f t="shared" si="1"/>
        <v>-9.8100000000000007E-2</v>
      </c>
      <c r="J18">
        <v>1</v>
      </c>
      <c r="K18">
        <f t="shared" si="2"/>
        <v>1.929368</v>
      </c>
    </row>
    <row r="19" spans="4:11">
      <c r="D19">
        <f t="shared" si="3"/>
        <v>0.12999999999999998</v>
      </c>
      <c r="E19">
        <v>0</v>
      </c>
      <c r="F19">
        <f t="shared" si="6"/>
        <v>1.9234820000000001</v>
      </c>
      <c r="G19">
        <f t="shared" si="7"/>
        <v>-1.2753000000000001</v>
      </c>
      <c r="H19">
        <f t="shared" si="0"/>
        <v>-1.2753E-2</v>
      </c>
      <c r="I19">
        <f t="shared" si="1"/>
        <v>-9.8100000000000007E-2</v>
      </c>
      <c r="J19">
        <v>1</v>
      </c>
      <c r="K19">
        <f t="shared" si="2"/>
        <v>1.9171054999999999</v>
      </c>
    </row>
    <row r="20" spans="4:11">
      <c r="D20">
        <f t="shared" si="3"/>
        <v>0.13999999999999999</v>
      </c>
      <c r="E20">
        <v>0</v>
      </c>
      <c r="F20">
        <f>F19+H19</f>
        <v>1.9107290000000001</v>
      </c>
      <c r="G20">
        <f>G19+I19</f>
        <v>-1.3734000000000002</v>
      </c>
      <c r="H20">
        <f t="shared" si="0"/>
        <v>-1.3734000000000001E-2</v>
      </c>
      <c r="I20">
        <f t="shared" si="1"/>
        <v>-9.8100000000000007E-2</v>
      </c>
      <c r="J20">
        <v>1</v>
      </c>
      <c r="K20">
        <f t="shared" si="2"/>
        <v>1.9038619999999999</v>
      </c>
    </row>
    <row r="21" spans="4:11">
      <c r="D21">
        <f t="shared" si="3"/>
        <v>0.15</v>
      </c>
      <c r="E21">
        <v>0</v>
      </c>
      <c r="F21">
        <f t="shared" ref="F21:F27" si="8">F20+H20</f>
        <v>1.8969950000000002</v>
      </c>
      <c r="G21">
        <f t="shared" ref="G21:G27" si="9">G20+I20</f>
        <v>-1.4715000000000003</v>
      </c>
      <c r="H21">
        <f t="shared" si="0"/>
        <v>-1.4715000000000002E-2</v>
      </c>
      <c r="I21">
        <f t="shared" si="1"/>
        <v>-9.8100000000000007E-2</v>
      </c>
      <c r="J21">
        <v>1</v>
      </c>
      <c r="K21">
        <f t="shared" si="2"/>
        <v>1.8896375000000001</v>
      </c>
    </row>
    <row r="22" spans="4:11">
      <c r="D22">
        <f t="shared" si="3"/>
        <v>0.16</v>
      </c>
      <c r="E22">
        <v>0</v>
      </c>
      <c r="F22">
        <f t="shared" si="8"/>
        <v>1.8822800000000002</v>
      </c>
      <c r="G22">
        <f t="shared" si="9"/>
        <v>-1.5696000000000003</v>
      </c>
      <c r="H22">
        <f t="shared" si="0"/>
        <v>-1.5696000000000005E-2</v>
      </c>
      <c r="I22">
        <f t="shared" si="1"/>
        <v>-9.8100000000000007E-2</v>
      </c>
      <c r="J22">
        <v>1</v>
      </c>
      <c r="K22">
        <f t="shared" si="2"/>
        <v>1.8744320000000001</v>
      </c>
    </row>
    <row r="23" spans="4:11">
      <c r="D23">
        <f t="shared" si="3"/>
        <v>0.17</v>
      </c>
      <c r="E23">
        <v>0</v>
      </c>
      <c r="F23">
        <f t="shared" si="8"/>
        <v>1.8665840000000002</v>
      </c>
      <c r="G23">
        <f t="shared" si="9"/>
        <v>-1.6677000000000004</v>
      </c>
      <c r="H23">
        <f t="shared" si="0"/>
        <v>-1.6677000000000004E-2</v>
      </c>
      <c r="I23">
        <f t="shared" si="1"/>
        <v>-9.8100000000000007E-2</v>
      </c>
      <c r="J23">
        <v>1</v>
      </c>
      <c r="K23">
        <f t="shared" si="2"/>
        <v>1.8582455</v>
      </c>
    </row>
    <row r="24" spans="4:11">
      <c r="D24">
        <f t="shared" si="3"/>
        <v>0.18000000000000002</v>
      </c>
      <c r="E24">
        <v>0</v>
      </c>
      <c r="F24">
        <f t="shared" si="8"/>
        <v>1.8499070000000002</v>
      </c>
      <c r="G24">
        <f t="shared" si="9"/>
        <v>-1.7658000000000005</v>
      </c>
      <c r="H24">
        <f t="shared" si="0"/>
        <v>-1.7658000000000004E-2</v>
      </c>
      <c r="I24">
        <f t="shared" si="1"/>
        <v>-9.8100000000000007E-2</v>
      </c>
      <c r="J24">
        <v>1</v>
      </c>
      <c r="K24">
        <f t="shared" si="2"/>
        <v>1.841078</v>
      </c>
    </row>
    <row r="25" spans="4:11">
      <c r="D25">
        <f t="shared" si="3"/>
        <v>0.19000000000000003</v>
      </c>
      <c r="E25">
        <v>0</v>
      </c>
      <c r="F25">
        <f t="shared" si="8"/>
        <v>1.8322490000000002</v>
      </c>
      <c r="G25">
        <f t="shared" si="9"/>
        <v>-1.8639000000000006</v>
      </c>
      <c r="H25">
        <f t="shared" si="0"/>
        <v>-1.8639000000000006E-2</v>
      </c>
      <c r="I25">
        <f t="shared" si="1"/>
        <v>-9.8100000000000007E-2</v>
      </c>
      <c r="J25">
        <v>1</v>
      </c>
      <c r="K25">
        <f t="shared" si="2"/>
        <v>1.8229294999999999</v>
      </c>
    </row>
    <row r="26" spans="4:11">
      <c r="D26">
        <f t="shared" si="3"/>
        <v>0.20000000000000004</v>
      </c>
      <c r="E26">
        <v>0</v>
      </c>
      <c r="F26">
        <f t="shared" si="8"/>
        <v>1.8136100000000002</v>
      </c>
      <c r="G26">
        <f t="shared" si="9"/>
        <v>-1.9620000000000006</v>
      </c>
      <c r="H26">
        <f t="shared" si="0"/>
        <v>-1.9620000000000005E-2</v>
      </c>
      <c r="I26">
        <f t="shared" si="1"/>
        <v>-9.8100000000000007E-2</v>
      </c>
      <c r="J26">
        <v>1</v>
      </c>
      <c r="K26">
        <f t="shared" si="2"/>
        <v>1.8037999999999998</v>
      </c>
    </row>
    <row r="27" spans="4:11">
      <c r="D27">
        <f t="shared" si="3"/>
        <v>0.21000000000000005</v>
      </c>
      <c r="E27">
        <v>0</v>
      </c>
      <c r="F27">
        <f t="shared" si="8"/>
        <v>1.7939900000000002</v>
      </c>
      <c r="G27">
        <f t="shared" si="9"/>
        <v>-2.0601000000000007</v>
      </c>
      <c r="H27">
        <f t="shared" si="0"/>
        <v>-2.0601000000000008E-2</v>
      </c>
      <c r="I27">
        <f t="shared" si="1"/>
        <v>-9.8100000000000007E-2</v>
      </c>
      <c r="J27">
        <v>1</v>
      </c>
      <c r="K27">
        <f t="shared" si="2"/>
        <v>1.7836894999999999</v>
      </c>
    </row>
    <row r="28" spans="4:11">
      <c r="D28">
        <f t="shared" si="3"/>
        <v>0.22000000000000006</v>
      </c>
      <c r="E28">
        <v>0</v>
      </c>
      <c r="F28">
        <f>F27+H27</f>
        <v>1.7733890000000001</v>
      </c>
      <c r="G28">
        <f>G27+I27</f>
        <v>-2.1582000000000008</v>
      </c>
      <c r="H28">
        <f t="shared" si="0"/>
        <v>-2.1582000000000007E-2</v>
      </c>
      <c r="I28">
        <f t="shared" si="1"/>
        <v>-9.8100000000000007E-2</v>
      </c>
      <c r="J28">
        <v>1</v>
      </c>
      <c r="K28">
        <f t="shared" si="2"/>
        <v>1.7625979999999999</v>
      </c>
    </row>
    <row r="29" spans="4:11">
      <c r="D29">
        <f t="shared" si="3"/>
        <v>0.23000000000000007</v>
      </c>
      <c r="E29">
        <v>0</v>
      </c>
      <c r="F29">
        <f t="shared" ref="F29:F37" si="10">F28+H28</f>
        <v>1.7518070000000001</v>
      </c>
      <c r="G29">
        <f t="shared" ref="G29:G37" si="11">G28+I28</f>
        <v>-2.2563000000000009</v>
      </c>
      <c r="H29">
        <f t="shared" si="0"/>
        <v>-2.256300000000001E-2</v>
      </c>
      <c r="I29">
        <f t="shared" si="1"/>
        <v>-9.8100000000000007E-2</v>
      </c>
      <c r="J29">
        <v>1</v>
      </c>
      <c r="K29">
        <f t="shared" si="2"/>
        <v>1.7405254999999999</v>
      </c>
    </row>
    <row r="30" spans="4:11">
      <c r="D30">
        <f t="shared" si="3"/>
        <v>0.24000000000000007</v>
      </c>
      <c r="E30">
        <v>0</v>
      </c>
      <c r="F30">
        <f t="shared" si="10"/>
        <v>1.729244</v>
      </c>
      <c r="G30">
        <f t="shared" si="11"/>
        <v>-2.3544000000000009</v>
      </c>
      <c r="H30">
        <f t="shared" si="0"/>
        <v>-2.3544000000000009E-2</v>
      </c>
      <c r="I30">
        <f t="shared" si="1"/>
        <v>-9.8100000000000007E-2</v>
      </c>
      <c r="J30">
        <v>1</v>
      </c>
      <c r="K30">
        <f t="shared" si="2"/>
        <v>1.7174719999999999</v>
      </c>
    </row>
    <row r="31" spans="4:11">
      <c r="D31">
        <f t="shared" si="3"/>
        <v>0.25000000000000006</v>
      </c>
      <c r="E31">
        <v>0</v>
      </c>
      <c r="F31">
        <f t="shared" si="10"/>
        <v>1.7057</v>
      </c>
      <c r="G31">
        <f t="shared" si="11"/>
        <v>-2.452500000000001</v>
      </c>
      <c r="H31">
        <f t="shared" si="0"/>
        <v>-2.4525000000000012E-2</v>
      </c>
      <c r="I31">
        <f t="shared" si="1"/>
        <v>-9.8100000000000007E-2</v>
      </c>
      <c r="J31">
        <v>1</v>
      </c>
      <c r="K31">
        <f t="shared" si="2"/>
        <v>1.6934374999999999</v>
      </c>
    </row>
    <row r="32" spans="4:11">
      <c r="D32">
        <f t="shared" si="3"/>
        <v>0.26000000000000006</v>
      </c>
      <c r="E32">
        <v>0</v>
      </c>
      <c r="F32">
        <f t="shared" si="10"/>
        <v>1.6811750000000001</v>
      </c>
      <c r="G32">
        <f t="shared" si="11"/>
        <v>-2.5506000000000011</v>
      </c>
      <c r="H32">
        <f t="shared" si="0"/>
        <v>-2.5506000000000011E-2</v>
      </c>
      <c r="I32">
        <f t="shared" si="1"/>
        <v>-9.8100000000000007E-2</v>
      </c>
      <c r="J32">
        <v>1</v>
      </c>
      <c r="K32">
        <f t="shared" si="2"/>
        <v>1.6684219999999998</v>
      </c>
    </row>
    <row r="33" spans="4:11">
      <c r="D33">
        <f t="shared" si="3"/>
        <v>0.27000000000000007</v>
      </c>
      <c r="E33">
        <v>0</v>
      </c>
      <c r="F33">
        <f t="shared" si="10"/>
        <v>1.6556690000000001</v>
      </c>
      <c r="G33">
        <f t="shared" si="11"/>
        <v>-2.6487000000000012</v>
      </c>
      <c r="H33">
        <f t="shared" si="0"/>
        <v>-2.6487000000000011E-2</v>
      </c>
      <c r="I33">
        <f t="shared" si="1"/>
        <v>-9.8100000000000007E-2</v>
      </c>
      <c r="J33">
        <v>1</v>
      </c>
      <c r="K33">
        <f t="shared" si="2"/>
        <v>1.6424254999999999</v>
      </c>
    </row>
    <row r="34" spans="4:11">
      <c r="D34">
        <f t="shared" si="3"/>
        <v>0.28000000000000008</v>
      </c>
      <c r="E34">
        <v>0</v>
      </c>
      <c r="F34">
        <f t="shared" si="10"/>
        <v>1.6291820000000001</v>
      </c>
      <c r="G34">
        <f t="shared" si="11"/>
        <v>-2.7468000000000012</v>
      </c>
      <c r="H34">
        <f t="shared" si="0"/>
        <v>-2.7468000000000013E-2</v>
      </c>
      <c r="I34">
        <f t="shared" si="1"/>
        <v>-9.8100000000000007E-2</v>
      </c>
      <c r="J34">
        <v>1</v>
      </c>
      <c r="K34">
        <f t="shared" si="2"/>
        <v>1.6154479999999998</v>
      </c>
    </row>
    <row r="35" spans="4:11">
      <c r="D35">
        <f t="shared" si="3"/>
        <v>0.29000000000000009</v>
      </c>
      <c r="E35">
        <v>0</v>
      </c>
      <c r="F35">
        <f t="shared" si="10"/>
        <v>1.6017140000000001</v>
      </c>
      <c r="G35">
        <f t="shared" si="11"/>
        <v>-2.8449000000000013</v>
      </c>
      <c r="H35">
        <f t="shared" si="0"/>
        <v>-2.8449000000000012E-2</v>
      </c>
      <c r="I35">
        <f t="shared" si="1"/>
        <v>-9.8100000000000007E-2</v>
      </c>
      <c r="J35">
        <v>1</v>
      </c>
      <c r="K35">
        <f t="shared" si="2"/>
        <v>1.5874894999999998</v>
      </c>
    </row>
    <row r="36" spans="4:11">
      <c r="D36">
        <f t="shared" si="3"/>
        <v>0.3000000000000001</v>
      </c>
      <c r="E36">
        <v>0</v>
      </c>
      <c r="F36">
        <f t="shared" si="10"/>
        <v>1.5732650000000001</v>
      </c>
      <c r="G36">
        <f t="shared" si="11"/>
        <v>-2.9430000000000014</v>
      </c>
      <c r="H36">
        <f t="shared" si="0"/>
        <v>-2.9430000000000015E-2</v>
      </c>
      <c r="I36">
        <f t="shared" si="1"/>
        <v>-9.8100000000000007E-2</v>
      </c>
      <c r="J36">
        <v>1</v>
      </c>
      <c r="K36">
        <f t="shared" si="2"/>
        <v>1.5585499999999997</v>
      </c>
    </row>
    <row r="37" spans="4:11">
      <c r="D37">
        <f t="shared" si="3"/>
        <v>0.31000000000000011</v>
      </c>
      <c r="E37">
        <v>0</v>
      </c>
      <c r="F37">
        <f t="shared" si="10"/>
        <v>1.5438350000000001</v>
      </c>
      <c r="G37">
        <f t="shared" si="11"/>
        <v>-3.0411000000000015</v>
      </c>
      <c r="H37">
        <f t="shared" si="0"/>
        <v>-3.0411000000000014E-2</v>
      </c>
      <c r="I37">
        <f t="shared" si="1"/>
        <v>-9.8100000000000007E-2</v>
      </c>
      <c r="J37">
        <v>1</v>
      </c>
      <c r="K37">
        <f t="shared" si="2"/>
        <v>1.5286294999999996</v>
      </c>
    </row>
    <row r="38" spans="4:11">
      <c r="D38">
        <f t="shared" si="3"/>
        <v>0.32000000000000012</v>
      </c>
      <c r="E38">
        <v>0</v>
      </c>
      <c r="F38">
        <f t="shared" ref="F38:F46" si="12">F37+H37</f>
        <v>1.5134240000000001</v>
      </c>
      <c r="G38">
        <f t="shared" ref="G38:G46" si="13">G37+I37</f>
        <v>-3.1392000000000015</v>
      </c>
      <c r="H38">
        <f t="shared" ref="H38:H69" si="14">G38*dt</f>
        <v>-3.1392000000000017E-2</v>
      </c>
      <c r="I38">
        <f t="shared" ref="I38:I71" si="15">g*dt</f>
        <v>-9.8100000000000007E-2</v>
      </c>
      <c r="J38">
        <v>1</v>
      </c>
      <c r="K38">
        <f t="shared" ref="K38:K71" si="16">S0-V0*D38+g*D38^2/2</f>
        <v>1.4977279999999995</v>
      </c>
    </row>
    <row r="39" spans="4:11">
      <c r="D39">
        <f t="shared" ref="D39:D71" si="17">D38+dt</f>
        <v>0.33000000000000013</v>
      </c>
      <c r="E39">
        <v>0</v>
      </c>
      <c r="F39">
        <f t="shared" si="12"/>
        <v>1.482032</v>
      </c>
      <c r="G39">
        <f t="shared" si="13"/>
        <v>-3.2373000000000016</v>
      </c>
      <c r="H39">
        <f t="shared" si="14"/>
        <v>-3.237300000000002E-2</v>
      </c>
      <c r="I39">
        <f t="shared" si="15"/>
        <v>-9.8100000000000007E-2</v>
      </c>
      <c r="J39">
        <v>1</v>
      </c>
      <c r="K39">
        <f t="shared" si="16"/>
        <v>1.4658454999999995</v>
      </c>
    </row>
    <row r="40" spans="4:11">
      <c r="D40">
        <f t="shared" si="17"/>
        <v>0.34000000000000014</v>
      </c>
      <c r="E40">
        <v>0</v>
      </c>
      <c r="F40">
        <f t="shared" si="12"/>
        <v>1.449659</v>
      </c>
      <c r="G40">
        <f t="shared" si="13"/>
        <v>-3.3354000000000017</v>
      </c>
      <c r="H40">
        <f t="shared" si="14"/>
        <v>-3.3354000000000016E-2</v>
      </c>
      <c r="I40">
        <f t="shared" si="15"/>
        <v>-9.8100000000000007E-2</v>
      </c>
      <c r="J40">
        <v>1</v>
      </c>
      <c r="K40">
        <f t="shared" si="16"/>
        <v>1.4329819999999995</v>
      </c>
    </row>
    <row r="41" spans="4:11">
      <c r="D41">
        <f t="shared" si="17"/>
        <v>0.35000000000000014</v>
      </c>
      <c r="E41">
        <v>0</v>
      </c>
      <c r="F41">
        <f t="shared" si="12"/>
        <v>1.4163049999999999</v>
      </c>
      <c r="G41">
        <f t="shared" si="13"/>
        <v>-3.4335000000000018</v>
      </c>
      <c r="H41">
        <f t="shared" si="14"/>
        <v>-3.4335000000000018E-2</v>
      </c>
      <c r="I41">
        <f t="shared" si="15"/>
        <v>-9.8100000000000007E-2</v>
      </c>
      <c r="J41">
        <v>1</v>
      </c>
      <c r="K41">
        <f t="shared" si="16"/>
        <v>1.3991374999999995</v>
      </c>
    </row>
    <row r="42" spans="4:11">
      <c r="D42">
        <f t="shared" si="17"/>
        <v>0.36000000000000015</v>
      </c>
      <c r="E42">
        <v>0</v>
      </c>
      <c r="F42">
        <f t="shared" si="12"/>
        <v>1.3819699999999999</v>
      </c>
      <c r="G42">
        <f t="shared" si="13"/>
        <v>-3.5316000000000018</v>
      </c>
      <c r="H42">
        <f t="shared" si="14"/>
        <v>-3.5316000000000021E-2</v>
      </c>
      <c r="I42">
        <f t="shared" si="15"/>
        <v>-9.8100000000000007E-2</v>
      </c>
      <c r="J42">
        <v>1</v>
      </c>
      <c r="K42">
        <f t="shared" si="16"/>
        <v>1.3643119999999995</v>
      </c>
    </row>
    <row r="43" spans="4:11">
      <c r="D43">
        <f t="shared" si="17"/>
        <v>0.37000000000000016</v>
      </c>
      <c r="E43">
        <v>0</v>
      </c>
      <c r="F43">
        <f t="shared" si="12"/>
        <v>1.3466539999999998</v>
      </c>
      <c r="G43">
        <f t="shared" si="13"/>
        <v>-3.6297000000000019</v>
      </c>
      <c r="H43">
        <f t="shared" si="14"/>
        <v>-3.6297000000000017E-2</v>
      </c>
      <c r="I43">
        <f t="shared" si="15"/>
        <v>-9.8100000000000007E-2</v>
      </c>
      <c r="J43">
        <v>1</v>
      </c>
      <c r="K43">
        <f t="shared" si="16"/>
        <v>1.3285054999999995</v>
      </c>
    </row>
    <row r="44" spans="4:11">
      <c r="D44">
        <f t="shared" si="17"/>
        <v>0.38000000000000017</v>
      </c>
      <c r="E44">
        <v>0</v>
      </c>
      <c r="F44">
        <f t="shared" si="12"/>
        <v>1.3103569999999998</v>
      </c>
      <c r="G44">
        <f t="shared" si="13"/>
        <v>-3.727800000000002</v>
      </c>
      <c r="H44">
        <f t="shared" si="14"/>
        <v>-3.7278000000000019E-2</v>
      </c>
      <c r="I44">
        <f t="shared" si="15"/>
        <v>-9.8100000000000007E-2</v>
      </c>
      <c r="J44">
        <v>1</v>
      </c>
      <c r="K44">
        <f t="shared" si="16"/>
        <v>1.2917179999999993</v>
      </c>
    </row>
    <row r="45" spans="4:11">
      <c r="D45">
        <f t="shared" si="17"/>
        <v>0.39000000000000018</v>
      </c>
      <c r="E45">
        <v>0</v>
      </c>
      <c r="F45">
        <f t="shared" si="12"/>
        <v>1.2730789999999998</v>
      </c>
      <c r="G45">
        <f t="shared" si="13"/>
        <v>-3.8259000000000021</v>
      </c>
      <c r="H45">
        <f t="shared" si="14"/>
        <v>-3.8259000000000022E-2</v>
      </c>
      <c r="I45">
        <f t="shared" si="15"/>
        <v>-9.8100000000000007E-2</v>
      </c>
      <c r="J45">
        <v>1</v>
      </c>
      <c r="K45">
        <f t="shared" si="16"/>
        <v>1.2539494999999992</v>
      </c>
    </row>
    <row r="46" spans="4:11">
      <c r="D46">
        <f t="shared" si="17"/>
        <v>0.40000000000000019</v>
      </c>
      <c r="E46">
        <v>0</v>
      </c>
      <c r="F46">
        <f t="shared" si="12"/>
        <v>1.2348199999999998</v>
      </c>
      <c r="G46">
        <f t="shared" si="13"/>
        <v>-3.9240000000000022</v>
      </c>
      <c r="H46">
        <f t="shared" si="14"/>
        <v>-3.9240000000000025E-2</v>
      </c>
      <c r="I46">
        <f t="shared" si="15"/>
        <v>-9.8100000000000007E-2</v>
      </c>
      <c r="J46">
        <v>1</v>
      </c>
      <c r="K46">
        <f t="shared" si="16"/>
        <v>1.2151999999999994</v>
      </c>
    </row>
    <row r="47" spans="4:11">
      <c r="D47">
        <f t="shared" si="17"/>
        <v>0.4100000000000002</v>
      </c>
      <c r="E47">
        <v>0</v>
      </c>
      <c r="F47">
        <f t="shared" ref="F47:F67" si="18">F46+H46</f>
        <v>1.1955799999999999</v>
      </c>
      <c r="G47">
        <f t="shared" ref="G47:G67" si="19">G46+I46</f>
        <v>-4.0221000000000018</v>
      </c>
      <c r="H47">
        <f t="shared" si="14"/>
        <v>-4.0221000000000021E-2</v>
      </c>
      <c r="I47">
        <f t="shared" si="15"/>
        <v>-9.8100000000000007E-2</v>
      </c>
      <c r="J47">
        <v>1</v>
      </c>
      <c r="K47">
        <f t="shared" si="16"/>
        <v>1.1754694999999993</v>
      </c>
    </row>
    <row r="48" spans="4:11">
      <c r="D48">
        <f t="shared" si="17"/>
        <v>0.42000000000000021</v>
      </c>
      <c r="E48">
        <v>0</v>
      </c>
      <c r="F48">
        <f t="shared" si="18"/>
        <v>1.1553589999999998</v>
      </c>
      <c r="G48">
        <f t="shared" si="19"/>
        <v>-4.1202000000000014</v>
      </c>
      <c r="H48">
        <f t="shared" si="14"/>
        <v>-4.1202000000000016E-2</v>
      </c>
      <c r="I48">
        <f t="shared" si="15"/>
        <v>-9.8100000000000007E-2</v>
      </c>
      <c r="J48">
        <v>1</v>
      </c>
      <c r="K48">
        <f t="shared" si="16"/>
        <v>1.1347579999999993</v>
      </c>
    </row>
    <row r="49" spans="4:11">
      <c r="D49">
        <f t="shared" si="17"/>
        <v>0.43000000000000022</v>
      </c>
      <c r="E49">
        <v>0</v>
      </c>
      <c r="F49">
        <f t="shared" si="18"/>
        <v>1.1141569999999998</v>
      </c>
      <c r="G49">
        <f t="shared" si="19"/>
        <v>-4.218300000000001</v>
      </c>
      <c r="H49">
        <f t="shared" si="14"/>
        <v>-4.2183000000000012E-2</v>
      </c>
      <c r="I49">
        <f t="shared" si="15"/>
        <v>-9.8100000000000007E-2</v>
      </c>
      <c r="J49">
        <v>1</v>
      </c>
      <c r="K49">
        <f t="shared" si="16"/>
        <v>1.0930654999999991</v>
      </c>
    </row>
    <row r="50" spans="4:11">
      <c r="D50">
        <f t="shared" si="17"/>
        <v>0.44000000000000022</v>
      </c>
      <c r="E50">
        <v>0</v>
      </c>
      <c r="F50">
        <f t="shared" si="18"/>
        <v>1.0719739999999998</v>
      </c>
      <c r="G50">
        <f t="shared" si="19"/>
        <v>-4.3164000000000007</v>
      </c>
      <c r="H50">
        <f t="shared" si="14"/>
        <v>-4.3164000000000008E-2</v>
      </c>
      <c r="I50">
        <f t="shared" si="15"/>
        <v>-9.8100000000000007E-2</v>
      </c>
      <c r="J50">
        <v>1</v>
      </c>
      <c r="K50">
        <f t="shared" si="16"/>
        <v>1.0503919999999991</v>
      </c>
    </row>
    <row r="51" spans="4:11">
      <c r="D51">
        <f t="shared" si="17"/>
        <v>0.45000000000000023</v>
      </c>
      <c r="E51">
        <v>0</v>
      </c>
      <c r="F51">
        <f t="shared" si="18"/>
        <v>1.0288099999999998</v>
      </c>
      <c r="G51">
        <f t="shared" si="19"/>
        <v>-4.4145000000000003</v>
      </c>
      <c r="H51">
        <f t="shared" si="14"/>
        <v>-4.4145000000000004E-2</v>
      </c>
      <c r="I51">
        <f t="shared" si="15"/>
        <v>-9.8100000000000007E-2</v>
      </c>
      <c r="J51">
        <v>1</v>
      </c>
      <c r="K51">
        <f t="shared" si="16"/>
        <v>1.006737499999999</v>
      </c>
    </row>
    <row r="52" spans="4:11">
      <c r="D52">
        <f t="shared" si="17"/>
        <v>0.46000000000000024</v>
      </c>
      <c r="E52">
        <v>0</v>
      </c>
      <c r="F52">
        <f t="shared" si="18"/>
        <v>0.98466499999999979</v>
      </c>
      <c r="G52">
        <f t="shared" si="19"/>
        <v>-4.5125999999999999</v>
      </c>
      <c r="H52">
        <f t="shared" si="14"/>
        <v>-4.5125999999999999E-2</v>
      </c>
      <c r="I52">
        <f t="shared" si="15"/>
        <v>-9.8100000000000007E-2</v>
      </c>
      <c r="J52">
        <v>1</v>
      </c>
      <c r="K52">
        <f t="shared" si="16"/>
        <v>0.9621019999999989</v>
      </c>
    </row>
    <row r="53" spans="4:11">
      <c r="D53">
        <f t="shared" si="17"/>
        <v>0.47000000000000025</v>
      </c>
      <c r="E53">
        <v>0</v>
      </c>
      <c r="F53">
        <f t="shared" si="18"/>
        <v>0.93953899999999979</v>
      </c>
      <c r="G53">
        <f t="shared" si="19"/>
        <v>-4.6106999999999996</v>
      </c>
      <c r="H53">
        <f t="shared" si="14"/>
        <v>-4.6106999999999995E-2</v>
      </c>
      <c r="I53">
        <f t="shared" si="15"/>
        <v>-9.8100000000000007E-2</v>
      </c>
      <c r="J53">
        <v>1</v>
      </c>
      <c r="K53">
        <f t="shared" si="16"/>
        <v>0.91648549999999873</v>
      </c>
    </row>
    <row r="54" spans="4:11">
      <c r="D54">
        <f t="shared" si="17"/>
        <v>0.48000000000000026</v>
      </c>
      <c r="E54">
        <v>0</v>
      </c>
      <c r="F54">
        <f t="shared" si="18"/>
        <v>0.89343199999999978</v>
      </c>
      <c r="G54">
        <f t="shared" si="19"/>
        <v>-4.7087999999999992</v>
      </c>
      <c r="H54">
        <f t="shared" si="14"/>
        <v>-4.7087999999999991E-2</v>
      </c>
      <c r="I54">
        <f t="shared" si="15"/>
        <v>-9.8100000000000007E-2</v>
      </c>
      <c r="J54">
        <v>1</v>
      </c>
      <c r="K54">
        <f t="shared" si="16"/>
        <v>0.86988799999999866</v>
      </c>
    </row>
    <row r="55" spans="4:11">
      <c r="D55">
        <f t="shared" si="17"/>
        <v>0.49000000000000027</v>
      </c>
      <c r="E55">
        <v>0</v>
      </c>
      <c r="F55">
        <f t="shared" si="18"/>
        <v>0.84634399999999976</v>
      </c>
      <c r="G55">
        <f t="shared" si="19"/>
        <v>-4.8068999999999988</v>
      </c>
      <c r="H55">
        <f t="shared" si="14"/>
        <v>-4.8068999999999987E-2</v>
      </c>
      <c r="I55">
        <f t="shared" si="15"/>
        <v>-9.8100000000000007E-2</v>
      </c>
      <c r="J55">
        <v>1</v>
      </c>
      <c r="K55">
        <f t="shared" si="16"/>
        <v>0.82230949999999869</v>
      </c>
    </row>
    <row r="56" spans="4:11">
      <c r="D56">
        <f t="shared" si="17"/>
        <v>0.50000000000000022</v>
      </c>
      <c r="E56">
        <v>0</v>
      </c>
      <c r="F56">
        <f t="shared" si="18"/>
        <v>0.79827499999999973</v>
      </c>
      <c r="G56">
        <f t="shared" si="19"/>
        <v>-4.9049999999999985</v>
      </c>
      <c r="H56">
        <f t="shared" si="14"/>
        <v>-4.9049999999999983E-2</v>
      </c>
      <c r="I56">
        <f t="shared" si="15"/>
        <v>-9.8100000000000007E-2</v>
      </c>
      <c r="J56">
        <v>1</v>
      </c>
      <c r="K56">
        <f t="shared" si="16"/>
        <v>0.77374999999999883</v>
      </c>
    </row>
    <row r="57" spans="4:11">
      <c r="D57">
        <f t="shared" si="17"/>
        <v>0.51000000000000023</v>
      </c>
      <c r="E57">
        <v>0</v>
      </c>
      <c r="F57">
        <f t="shared" si="18"/>
        <v>0.74922499999999981</v>
      </c>
      <c r="G57">
        <f t="shared" si="19"/>
        <v>-5.0030999999999981</v>
      </c>
      <c r="H57">
        <f t="shared" si="14"/>
        <v>-5.0030999999999985E-2</v>
      </c>
      <c r="I57">
        <f t="shared" si="15"/>
        <v>-9.8100000000000007E-2</v>
      </c>
      <c r="J57">
        <v>1</v>
      </c>
      <c r="K57">
        <f t="shared" si="16"/>
        <v>0.72420949999999884</v>
      </c>
    </row>
    <row r="58" spans="4:11">
      <c r="D58">
        <f t="shared" si="17"/>
        <v>0.52000000000000024</v>
      </c>
      <c r="E58">
        <v>0</v>
      </c>
      <c r="F58">
        <f t="shared" si="18"/>
        <v>0.69919399999999987</v>
      </c>
      <c r="G58">
        <f t="shared" si="19"/>
        <v>-5.1011999999999977</v>
      </c>
      <c r="H58">
        <f t="shared" si="14"/>
        <v>-5.1011999999999981E-2</v>
      </c>
      <c r="I58">
        <f t="shared" si="15"/>
        <v>-9.8100000000000007E-2</v>
      </c>
      <c r="J58">
        <v>1</v>
      </c>
      <c r="K58">
        <f t="shared" si="16"/>
        <v>0.67368799999999873</v>
      </c>
    </row>
    <row r="59" spans="4:11">
      <c r="D59">
        <f t="shared" si="17"/>
        <v>0.53000000000000025</v>
      </c>
      <c r="E59">
        <v>0</v>
      </c>
      <c r="F59">
        <f t="shared" si="18"/>
        <v>0.64818199999999992</v>
      </c>
      <c r="G59">
        <f t="shared" si="19"/>
        <v>-5.1992999999999974</v>
      </c>
      <c r="H59">
        <f t="shared" si="14"/>
        <v>-5.1992999999999977E-2</v>
      </c>
      <c r="I59">
        <f t="shared" si="15"/>
        <v>-9.8100000000000007E-2</v>
      </c>
      <c r="J59">
        <v>1</v>
      </c>
      <c r="K59">
        <f t="shared" si="16"/>
        <v>0.62218549999999873</v>
      </c>
    </row>
    <row r="60" spans="4:11">
      <c r="D60">
        <f t="shared" si="17"/>
        <v>0.54000000000000026</v>
      </c>
      <c r="E60">
        <v>0</v>
      </c>
      <c r="F60">
        <f t="shared" si="18"/>
        <v>0.59618899999999997</v>
      </c>
      <c r="G60">
        <f t="shared" si="19"/>
        <v>-5.297399999999997</v>
      </c>
      <c r="H60">
        <f t="shared" si="14"/>
        <v>-5.2973999999999972E-2</v>
      </c>
      <c r="I60">
        <f t="shared" si="15"/>
        <v>-9.8100000000000007E-2</v>
      </c>
      <c r="J60">
        <v>1</v>
      </c>
      <c r="K60">
        <f t="shared" si="16"/>
        <v>0.56970199999999838</v>
      </c>
    </row>
    <row r="61" spans="4:11">
      <c r="D61">
        <f t="shared" si="17"/>
        <v>0.55000000000000027</v>
      </c>
      <c r="E61">
        <v>0</v>
      </c>
      <c r="F61">
        <f t="shared" si="18"/>
        <v>0.543215</v>
      </c>
      <c r="G61">
        <f t="shared" si="19"/>
        <v>-5.3954999999999966</v>
      </c>
      <c r="H61">
        <f t="shared" si="14"/>
        <v>-5.3954999999999968E-2</v>
      </c>
      <c r="I61">
        <f t="shared" si="15"/>
        <v>-9.8100000000000007E-2</v>
      </c>
      <c r="J61">
        <v>1</v>
      </c>
      <c r="K61">
        <f t="shared" si="16"/>
        <v>0.51623749999999857</v>
      </c>
    </row>
    <row r="62" spans="4:11">
      <c r="D62">
        <f t="shared" si="17"/>
        <v>0.56000000000000028</v>
      </c>
      <c r="E62">
        <v>0</v>
      </c>
      <c r="F62">
        <f t="shared" si="18"/>
        <v>0.48926000000000003</v>
      </c>
      <c r="G62">
        <f t="shared" si="19"/>
        <v>-5.4935999999999963</v>
      </c>
      <c r="H62">
        <f t="shared" si="14"/>
        <v>-5.4935999999999964E-2</v>
      </c>
      <c r="I62">
        <f t="shared" si="15"/>
        <v>-9.8100000000000007E-2</v>
      </c>
      <c r="J62">
        <v>1</v>
      </c>
      <c r="K62">
        <f t="shared" si="16"/>
        <v>0.46179199999999843</v>
      </c>
    </row>
    <row r="63" spans="4:11">
      <c r="D63">
        <f t="shared" si="17"/>
        <v>0.57000000000000028</v>
      </c>
      <c r="E63">
        <v>0</v>
      </c>
      <c r="F63">
        <f t="shared" si="18"/>
        <v>0.43432400000000004</v>
      </c>
      <c r="G63">
        <f t="shared" si="19"/>
        <v>-5.5916999999999959</v>
      </c>
      <c r="H63">
        <f t="shared" si="14"/>
        <v>-5.591699999999996E-2</v>
      </c>
      <c r="I63">
        <f t="shared" si="15"/>
        <v>-9.8100000000000007E-2</v>
      </c>
      <c r="J63">
        <v>1</v>
      </c>
      <c r="K63">
        <f t="shared" si="16"/>
        <v>0.40636549999999838</v>
      </c>
    </row>
    <row r="64" spans="4:11">
      <c r="D64">
        <f t="shared" si="17"/>
        <v>0.58000000000000029</v>
      </c>
      <c r="E64">
        <v>0</v>
      </c>
      <c r="F64">
        <f t="shared" si="18"/>
        <v>0.3784070000000001</v>
      </c>
      <c r="G64">
        <f t="shared" si="19"/>
        <v>-5.6897999999999955</v>
      </c>
      <c r="H64">
        <f t="shared" si="14"/>
        <v>-5.6897999999999956E-2</v>
      </c>
      <c r="I64">
        <f t="shared" si="15"/>
        <v>-9.8100000000000007E-2</v>
      </c>
      <c r="J64">
        <v>1</v>
      </c>
      <c r="K64">
        <f t="shared" si="16"/>
        <v>0.34995799999999821</v>
      </c>
    </row>
    <row r="65" spans="4:11">
      <c r="D65">
        <f t="shared" si="17"/>
        <v>0.5900000000000003</v>
      </c>
      <c r="E65">
        <v>0</v>
      </c>
      <c r="F65">
        <f t="shared" si="18"/>
        <v>0.32150900000000016</v>
      </c>
      <c r="G65">
        <f t="shared" si="19"/>
        <v>-5.7878999999999952</v>
      </c>
      <c r="H65">
        <f t="shared" si="14"/>
        <v>-5.7878999999999951E-2</v>
      </c>
      <c r="I65">
        <f t="shared" si="15"/>
        <v>-9.8100000000000007E-2</v>
      </c>
      <c r="J65">
        <v>1</v>
      </c>
      <c r="K65">
        <f t="shared" si="16"/>
        <v>0.29256949999999815</v>
      </c>
    </row>
    <row r="66" spans="4:11">
      <c r="D66">
        <f t="shared" si="17"/>
        <v>0.60000000000000031</v>
      </c>
      <c r="E66">
        <v>0</v>
      </c>
      <c r="F66">
        <f t="shared" si="18"/>
        <v>0.2636300000000002</v>
      </c>
      <c r="G66">
        <f t="shared" si="19"/>
        <v>-5.8859999999999948</v>
      </c>
      <c r="H66">
        <f t="shared" si="14"/>
        <v>-5.8859999999999947E-2</v>
      </c>
      <c r="I66">
        <f t="shared" si="15"/>
        <v>-9.8100000000000007E-2</v>
      </c>
      <c r="J66">
        <v>1</v>
      </c>
      <c r="K66">
        <f t="shared" si="16"/>
        <v>0.23419999999999797</v>
      </c>
    </row>
    <row r="67" spans="4:11">
      <c r="D67">
        <f t="shared" si="17"/>
        <v>0.61000000000000032</v>
      </c>
      <c r="E67">
        <v>0</v>
      </c>
      <c r="F67">
        <f t="shared" si="18"/>
        <v>0.20477000000000026</v>
      </c>
      <c r="G67">
        <f t="shared" si="19"/>
        <v>-5.9840999999999944</v>
      </c>
      <c r="H67">
        <f t="shared" si="14"/>
        <v>-5.9840999999999943E-2</v>
      </c>
      <c r="I67">
        <f t="shared" si="15"/>
        <v>-9.8100000000000007E-2</v>
      </c>
      <c r="J67">
        <v>1</v>
      </c>
      <c r="K67">
        <f t="shared" si="16"/>
        <v>0.1748494999999981</v>
      </c>
    </row>
    <row r="68" spans="4:11">
      <c r="D68">
        <f t="shared" si="17"/>
        <v>0.62000000000000033</v>
      </c>
      <c r="E68">
        <v>0</v>
      </c>
      <c r="F68">
        <f t="shared" ref="F68:F71" si="20">F67+H67</f>
        <v>0.14492900000000031</v>
      </c>
      <c r="G68">
        <f t="shared" ref="G68:G71" si="21">G67+I67</f>
        <v>-6.0821999999999941</v>
      </c>
      <c r="H68">
        <f t="shared" si="14"/>
        <v>-6.0821999999999939E-2</v>
      </c>
      <c r="I68">
        <f t="shared" si="15"/>
        <v>-9.8100000000000007E-2</v>
      </c>
      <c r="J68">
        <v>1</v>
      </c>
      <c r="K68">
        <f t="shared" si="16"/>
        <v>0.1145179999999979</v>
      </c>
    </row>
    <row r="69" spans="4:11">
      <c r="D69">
        <f t="shared" si="17"/>
        <v>0.63000000000000034</v>
      </c>
      <c r="E69">
        <v>0</v>
      </c>
      <c r="F69">
        <f t="shared" si="20"/>
        <v>8.4107000000000376E-2</v>
      </c>
      <c r="G69">
        <f t="shared" si="21"/>
        <v>-6.1802999999999937</v>
      </c>
      <c r="H69">
        <f t="shared" si="14"/>
        <v>-6.1802999999999941E-2</v>
      </c>
      <c r="I69">
        <f t="shared" si="15"/>
        <v>-9.8100000000000007E-2</v>
      </c>
      <c r="J69">
        <v>1</v>
      </c>
      <c r="K69">
        <f t="shared" si="16"/>
        <v>5.3205499999997796E-2</v>
      </c>
    </row>
    <row r="70" spans="4:11">
      <c r="D70">
        <f t="shared" si="17"/>
        <v>0.64000000000000035</v>
      </c>
      <c r="E70">
        <v>0</v>
      </c>
      <c r="F70">
        <f t="shared" si="20"/>
        <v>2.2304000000000435E-2</v>
      </c>
      <c r="G70">
        <f t="shared" si="21"/>
        <v>-6.2783999999999933</v>
      </c>
      <c r="H70">
        <f t="shared" ref="H70:H101" si="22">G70*dt</f>
        <v>-6.2783999999999937E-2</v>
      </c>
      <c r="I70">
        <f t="shared" si="15"/>
        <v>-9.8100000000000007E-2</v>
      </c>
      <c r="J70">
        <v>1</v>
      </c>
      <c r="K70">
        <f t="shared" si="16"/>
        <v>-9.0880000000024275E-3</v>
      </c>
    </row>
    <row r="71" spans="4:11">
      <c r="D71">
        <f t="shared" si="17"/>
        <v>0.65000000000000036</v>
      </c>
      <c r="E71">
        <v>0</v>
      </c>
      <c r="F71">
        <f t="shared" si="20"/>
        <v>-4.0479999999999502E-2</v>
      </c>
      <c r="G71">
        <f t="shared" si="21"/>
        <v>-6.376499999999993</v>
      </c>
      <c r="H71">
        <f t="shared" si="22"/>
        <v>-6.3764999999999933E-2</v>
      </c>
      <c r="I71">
        <f t="shared" si="15"/>
        <v>-9.8100000000000007E-2</v>
      </c>
      <c r="J71">
        <v>1</v>
      </c>
      <c r="K71">
        <f t="shared" si="16"/>
        <v>-7.2362500000002328E-2</v>
      </c>
    </row>
    <row r="82" spans="7:9">
      <c r="G82" s="4">
        <f t="shared" ref="G82:G84" si="23">H83+1</f>
        <v>46</v>
      </c>
      <c r="H82" s="4">
        <f t="shared" ref="H82:H85" si="24">G82+4</f>
        <v>50</v>
      </c>
      <c r="I82" s="4">
        <v>5</v>
      </c>
    </row>
    <row r="83" spans="7:9">
      <c r="G83" s="4">
        <f t="shared" si="23"/>
        <v>41</v>
      </c>
      <c r="H83" s="4">
        <f t="shared" si="24"/>
        <v>45</v>
      </c>
      <c r="I83" s="4">
        <v>4.5</v>
      </c>
    </row>
    <row r="84" spans="7:9">
      <c r="G84" s="4">
        <f t="shared" si="23"/>
        <v>36</v>
      </c>
      <c r="H84" s="4">
        <f t="shared" si="24"/>
        <v>40</v>
      </c>
      <c r="I84" s="4">
        <v>4</v>
      </c>
    </row>
    <row r="85" spans="7:9">
      <c r="G85" s="4">
        <f>H86+1</f>
        <v>31</v>
      </c>
      <c r="H85" s="4">
        <f t="shared" si="24"/>
        <v>35</v>
      </c>
      <c r="I85" s="4">
        <v>3.5</v>
      </c>
    </row>
    <row r="86" spans="7:9">
      <c r="G86" s="4">
        <f>H87+1</f>
        <v>26</v>
      </c>
      <c r="H86" s="4">
        <f>G86+4</f>
        <v>30</v>
      </c>
      <c r="I86" s="4">
        <v>3</v>
      </c>
    </row>
    <row r="87" spans="7:9">
      <c r="G87" s="4">
        <v>0</v>
      </c>
      <c r="H87" s="4">
        <v>25</v>
      </c>
      <c r="I87" s="4">
        <v>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E21CB3969B0E6439ADBEA36B58D1453" ma:contentTypeVersion="0" ma:contentTypeDescription="Utwórz nowy dokument." ma:contentTypeScope="" ma:versionID="9143393891dd2caff32e3877d2642ac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fb9aac25f9b64d69d83117132aa463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54D0352-85B5-4B9D-A774-35EDD08EBC5F}"/>
</file>

<file path=customXml/itemProps2.xml><?xml version="1.0" encoding="utf-8"?>
<ds:datastoreItem xmlns:ds="http://schemas.openxmlformats.org/officeDocument/2006/customXml" ds:itemID="{62F341E8-E518-4ACA-B7F8-A3B0469D6657}"/>
</file>

<file path=customXml/itemProps3.xml><?xml version="1.0" encoding="utf-8"?>
<ds:datastoreItem xmlns:ds="http://schemas.openxmlformats.org/officeDocument/2006/customXml" ds:itemID="{A5A28EC9-7CF0-4F53-8B24-072B27260EF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PJWSTK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Piotr Tronczyk</dc:creator>
  <cp:keywords/>
  <dc:description/>
  <cp:lastModifiedBy>P K</cp:lastModifiedBy>
  <cp:revision/>
  <dcterms:created xsi:type="dcterms:W3CDTF">2024-03-16T15:12:37Z</dcterms:created>
  <dcterms:modified xsi:type="dcterms:W3CDTF">2024-04-19T19:16:26Z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0x0101005E21CB3969B0E6439ADBEA36B58D1453</vt:lpwstr>
  </property>
</Properties>
</file>