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16" windowHeight="10668"/>
  </bookViews>
  <sheets>
    <sheet name="Лист1" sheetId="1" r:id="rId1"/>
    <sheet name="Детали" sheetId="2" r:id="rId2"/>
  </sheets>
  <definedNames>
    <definedName name="_xlnm._FilterDatabase" localSheetId="0" hidden="1">Лист1!$A$1:$L$183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76" i="1" l="1"/>
  <c r="B146" i="1" l="1"/>
  <c r="I140" i="1" l="1"/>
  <c r="I136" i="1" l="1"/>
  <c r="I126" i="1" l="1"/>
  <c r="J117" i="1" l="1"/>
  <c r="B112" i="1" l="1"/>
  <c r="I111" i="1"/>
  <c r="K90" i="1" l="1"/>
  <c r="K89" i="1"/>
  <c r="I89" i="1" l="1"/>
  <c r="I68" i="1" l="1"/>
  <c r="K60" i="1" l="1"/>
  <c r="K176" i="1" s="1"/>
  <c r="I37" i="1"/>
  <c r="I57" i="1"/>
  <c r="J51" i="1" l="1"/>
  <c r="J34" i="1" l="1"/>
  <c r="I46" i="1" l="1"/>
  <c r="J45" i="1"/>
  <c r="I45" i="1"/>
  <c r="I39" i="1" l="1"/>
  <c r="I40" i="1"/>
  <c r="J39" i="1"/>
  <c r="J42" i="1" l="1"/>
  <c r="J176" i="1" s="1"/>
  <c r="G13" i="2" l="1"/>
  <c r="G14" i="2"/>
  <c r="G15" i="2"/>
  <c r="G16" i="2"/>
  <c r="G17" i="2"/>
  <c r="G18" i="2"/>
  <c r="G12" i="2"/>
  <c r="I34" i="1"/>
  <c r="I32" i="1"/>
  <c r="P21" i="1" l="1"/>
  <c r="P22" i="1"/>
  <c r="P176" i="1" l="1"/>
  <c r="I7" i="1"/>
</calcChain>
</file>

<file path=xl/sharedStrings.xml><?xml version="1.0" encoding="utf-8"?>
<sst xmlns="http://schemas.openxmlformats.org/spreadsheetml/2006/main" count="630" uniqueCount="456">
  <si>
    <t>дата</t>
  </si>
  <si>
    <t>пробег</t>
  </si>
  <si>
    <t>узел / система</t>
  </si>
  <si>
    <t>Содержание работы</t>
  </si>
  <si>
    <t>Комплектующие</t>
  </si>
  <si>
    <t xml:space="preserve">стоимость </t>
  </si>
  <si>
    <t>работ</t>
  </si>
  <si>
    <t>ДВС</t>
  </si>
  <si>
    <t>Замена высоковольтных проводов</t>
  </si>
  <si>
    <t>Провода высоковольтные, 1 компл.</t>
  </si>
  <si>
    <t>Змена крышки трамблера, бегунка</t>
  </si>
  <si>
    <t>диагностика работы ДВС</t>
  </si>
  <si>
    <t>1) крышка трамблера; 2) бегунок</t>
  </si>
  <si>
    <t>Замена ремня генератора</t>
  </si>
  <si>
    <t>1) ремень генератора</t>
  </si>
  <si>
    <t>Замена свечей. Комплект</t>
  </si>
  <si>
    <t>1) свечи зажигания</t>
  </si>
  <si>
    <t>Замена задней опоры двигателя</t>
  </si>
  <si>
    <t>1) задняя опора</t>
  </si>
  <si>
    <t>Подвеска ДВС</t>
  </si>
  <si>
    <t>Чистка дроссельных заслонок</t>
  </si>
  <si>
    <t>Замена регулятора давления топлива</t>
  </si>
  <si>
    <t>т/с</t>
  </si>
  <si>
    <t>ДВС. т/с</t>
  </si>
  <si>
    <t>1) регулятор давления топлива</t>
  </si>
  <si>
    <t>Замена левого поворотника</t>
  </si>
  <si>
    <t>эл. С</t>
  </si>
  <si>
    <t>1) поворотник</t>
  </si>
  <si>
    <t>Диагностика подвески</t>
  </si>
  <si>
    <t>ходовая</t>
  </si>
  <si>
    <t>Замена передних колодок</t>
  </si>
  <si>
    <t>тормозная с-ма</t>
  </si>
  <si>
    <t>1) колодки передние</t>
  </si>
  <si>
    <t>Замена фильтра бензонасоса</t>
  </si>
  <si>
    <t>1) фильтр бензонасоса</t>
  </si>
  <si>
    <t>-</t>
  </si>
  <si>
    <t>С/ма топливопитания</t>
  </si>
  <si>
    <t>1. Чистка форсунок инжектора.</t>
  </si>
  <si>
    <t>2. Замена уплотнительных колец форсунок</t>
  </si>
  <si>
    <t>1. к-цо уплотнит-ое верх. и ниж</t>
  </si>
  <si>
    <t>сам-но</t>
  </si>
  <si>
    <t>ср-во д/л чистки карбюраторов</t>
  </si>
  <si>
    <t>Итого:</t>
  </si>
  <si>
    <t>Подвеска задняя</t>
  </si>
  <si>
    <t>Замена задних пружин</t>
  </si>
  <si>
    <t>Кузов</t>
  </si>
  <si>
    <t>явн 2017</t>
  </si>
  <si>
    <t>Замена масла в двигателе</t>
  </si>
  <si>
    <t>Замена воздушного фильтра</t>
  </si>
  <si>
    <t>Замена маслофильтра</t>
  </si>
  <si>
    <t>ф-тр воздушный</t>
  </si>
  <si>
    <t>фильтр маслянный</t>
  </si>
  <si>
    <t>Детали</t>
  </si>
  <si>
    <t>вспомогательное приспособление, инструмент</t>
  </si>
  <si>
    <t>масло марки ________</t>
  </si>
  <si>
    <t>монтировка</t>
  </si>
  <si>
    <t>предстоящие работы!!!</t>
  </si>
  <si>
    <t>Установка скоб-держателей замков передних дверей</t>
  </si>
  <si>
    <t>детали</t>
  </si>
  <si>
    <t>присп-ий, инструмента</t>
  </si>
  <si>
    <t>Замена передних тормозных шлангов</t>
  </si>
  <si>
    <t>ПР д/л снятия пружин</t>
  </si>
  <si>
    <t>Подшипник опоры передний</t>
  </si>
  <si>
    <t>Пружина задняя</t>
  </si>
  <si>
    <t>Пружина передняя</t>
  </si>
  <si>
    <t>Подшипник ступичный задний</t>
  </si>
  <si>
    <t>Наименование детали</t>
  </si>
  <si>
    <t>№ детали</t>
  </si>
  <si>
    <t>Датчик кислородный</t>
  </si>
  <si>
    <t>Винт с шестигранной головкой на крышку корпуса распредвала</t>
  </si>
  <si>
    <t>М6Х18Z3</t>
  </si>
  <si>
    <t>Амортизатор передней подвески</t>
  </si>
  <si>
    <t>с-ма топливоподачи</t>
  </si>
  <si>
    <t>Ремонт Датчика абсолютного давления (разгерметизация уплотнения)</t>
  </si>
  <si>
    <t>изолента, герметик</t>
  </si>
  <si>
    <t>выхлопная с-ма</t>
  </si>
  <si>
    <t>Датчик кислородный (Лямда - зонд)</t>
  </si>
  <si>
    <t>Замена кислородного датчика (Лямда - зонда) в выхлопной с-ме.</t>
  </si>
  <si>
    <t>винты крепления переднего защитного кожуха двигателя</t>
  </si>
  <si>
    <t>с-ма запуска топлива</t>
  </si>
  <si>
    <t>проверка свечей зажигания.</t>
  </si>
  <si>
    <t xml:space="preserve">Свечи </t>
  </si>
  <si>
    <t>ключ, надфиль</t>
  </si>
  <si>
    <t>Характер неисправности</t>
  </si>
  <si>
    <t>богатая смесь, нагар на свечах</t>
  </si>
  <si>
    <t>Эл.оборудование</t>
  </si>
  <si>
    <t>предохранители</t>
  </si>
  <si>
    <t>плавленные предохранители</t>
  </si>
  <si>
    <t>Лампы света заднего хода, цепь генератора, комбинация приборов,
прикуриватель, звуковой мелодич ный сигнал</t>
  </si>
  <si>
    <t xml:space="preserve"> Правая фара (ближний свет)
Электропривод регулятора направле ния светового пучка правой фары</t>
  </si>
  <si>
    <t>проверка предохранителей, замена предохранителей лампы габаритного света</t>
  </si>
  <si>
    <t xml:space="preserve">Измерение напряжение в сети </t>
  </si>
  <si>
    <t>Проверка цепи питания датчика положения дроссельной заслонки при включенном зажигании</t>
  </si>
  <si>
    <t>мультиметр</t>
  </si>
  <si>
    <t>повышенный расход топлива, повышеное показание напряжение (10 вместо 5)</t>
  </si>
  <si>
    <t xml:space="preserve">проверка форсунок инжектора </t>
  </si>
  <si>
    <t>система топливлпадачи</t>
  </si>
  <si>
    <t>повышенный расход топлива</t>
  </si>
  <si>
    <t>система зажигания</t>
  </si>
  <si>
    <t>ключ свечной</t>
  </si>
  <si>
    <t>освещение</t>
  </si>
  <si>
    <t>снятие подстветки</t>
  </si>
  <si>
    <t>плавленные предохранители Правая фара (ближний свет)
Электропривод регулятора направле ния светового пучка правой фары</t>
  </si>
  <si>
    <t>кол-во</t>
  </si>
  <si>
    <t>применчание</t>
  </si>
  <si>
    <t>чашка верхняя пружины</t>
  </si>
  <si>
    <t>чашка нижняя пружины</t>
  </si>
  <si>
    <t>клипса крепления обивки двери</t>
  </si>
  <si>
    <t>винт</t>
  </si>
  <si>
    <t>5,5х19z1</t>
  </si>
  <si>
    <t>винт-саморез</t>
  </si>
  <si>
    <t>винт с шестигранной головкой</t>
  </si>
  <si>
    <t>М6х18z3</t>
  </si>
  <si>
    <t>с-ма зажигания</t>
  </si>
  <si>
    <t>Распределитель зажигания</t>
  </si>
  <si>
    <t>ключ Е5</t>
  </si>
  <si>
    <t>Повышенный расход топлива</t>
  </si>
  <si>
    <t xml:space="preserve">Замена распределителя зажигания, </t>
  </si>
  <si>
    <t>Ремонт распределителя зажигания (замена бесконтактного датчика, уплотнения датчика)</t>
  </si>
  <si>
    <t>Бесконтактный датчик, уплотнительное кольцо</t>
  </si>
  <si>
    <t>поломка витка задней пружины</t>
  </si>
  <si>
    <t>пружина</t>
  </si>
  <si>
    <t>стоимость</t>
  </si>
  <si>
    <t>1 шт.</t>
  </si>
  <si>
    <t>всего</t>
  </si>
  <si>
    <t>с-ма торможения</t>
  </si>
  <si>
    <t>тормозные шланги</t>
  </si>
  <si>
    <t>Замена верхней чашки задней пружины</t>
  </si>
  <si>
    <t>замена нижней чашки задней пружины</t>
  </si>
  <si>
    <t>чашка верхняя</t>
  </si>
  <si>
    <t>чашка нижняя</t>
  </si>
  <si>
    <t>система выхлопа отработавших газов</t>
  </si>
  <si>
    <t>Замена хомута крепления глушителя</t>
  </si>
  <si>
    <t>хомут глушителя</t>
  </si>
  <si>
    <t>Обрыв от крепления, в следствии коррозии</t>
  </si>
  <si>
    <t>задняя подвеска</t>
  </si>
  <si>
    <t xml:space="preserve">Диагностика пружин, троса стояночного тормаза </t>
  </si>
  <si>
    <t>Яма смотровая (2 часа)</t>
  </si>
  <si>
    <t>Ключ Х18 торцевой, х19 торцевой. Головка удлиненная Х13</t>
  </si>
  <si>
    <t>головка удлиненная Х13</t>
  </si>
  <si>
    <t>Ключ торцевой Х18; 19</t>
  </si>
  <si>
    <t>медные уплотнительные кольца</t>
  </si>
  <si>
    <t>Замена хомута соединения выхлопной трубы с глушителем</t>
  </si>
  <si>
    <t>Хомут глушителя</t>
  </si>
  <si>
    <t>С-ма зажигания</t>
  </si>
  <si>
    <t>Установка угла опережения зажигания</t>
  </si>
  <si>
    <t xml:space="preserve">Установка угла опережения зажигания </t>
  </si>
  <si>
    <t>Уровень расхода топлива снизился, на 109 км составил 10 л. Что соответствует рсходу = 9,17 л на 100 км</t>
  </si>
  <si>
    <t>выхопная труба приняла свое истинное положение относительно крепления.</t>
  </si>
  <si>
    <t xml:space="preserve">на 111 км сигнализация мин топлива чуть загорелась. </t>
  </si>
  <si>
    <t>ключ 9-11 (специальный); ключ 8-10 (спец)</t>
  </si>
  <si>
    <t>износ резины тормозных шлангов</t>
  </si>
  <si>
    <t xml:space="preserve"> - Обработаны резьбовые соед-ия Вдшкой трубок и шлангов</t>
  </si>
  <si>
    <t xml:space="preserve">Замена переднего левого тормозного шланга </t>
  </si>
  <si>
    <t>тормозные шланги;  медные уплотнительные кольца</t>
  </si>
  <si>
    <t>Замена переднего левого тормозного шланга (обслуживание соединения)</t>
  </si>
  <si>
    <t xml:space="preserve">Выхлопная система </t>
  </si>
  <si>
    <t>Замена глушителя</t>
  </si>
  <si>
    <t>Сечет через соединение</t>
  </si>
  <si>
    <t>С-ма торможения</t>
  </si>
  <si>
    <t>т/пр-д</t>
  </si>
  <si>
    <t>ключ х12 д/л тр-ов</t>
  </si>
  <si>
    <t>Сорваны грани гайки накидной гайки трубопровода</t>
  </si>
  <si>
    <t xml:space="preserve">выхлопная систама </t>
  </si>
  <si>
    <t>Сварочные работы выхлопной трубы</t>
  </si>
  <si>
    <t>местные сквозные ржавчины участками на выхлопной трубе</t>
  </si>
  <si>
    <t>Замена левого переднего тормозного т/пр-да</t>
  </si>
  <si>
    <t>♥</t>
  </si>
  <si>
    <t>Диагностика состояния тросовой проводки стояночного тормоза, натяжение троса</t>
  </si>
  <si>
    <t>временной износ резины тормозных шлангов (верхнего слоя)</t>
  </si>
  <si>
    <t>Замена стойки стабилизатора левой</t>
  </si>
  <si>
    <t>Переднаая подвеска</t>
  </si>
  <si>
    <t xml:space="preserve">Стойка стабилизатора </t>
  </si>
  <si>
    <t>полотно по металлу, вороток усиленный на 1/2</t>
  </si>
  <si>
    <t>Замена аморт стоек и опорного подшипника</t>
  </si>
  <si>
    <t>присп-ба д/л снятия шаровой, съемники пружин, головка на 9, ключ накидной усиленный на 1/2. домкрат</t>
  </si>
  <si>
    <t>Замена пружины, опорного подшипника левого</t>
  </si>
  <si>
    <t>Замена опорного подшипника левого</t>
  </si>
  <si>
    <t>1) Установка шайбы под опорный подшипник; 2) замена амортизатора</t>
  </si>
  <si>
    <t xml:space="preserve">1) стяжки пружин; 2) </t>
  </si>
  <si>
    <t>амортизаторы пришли в негодность.</t>
  </si>
  <si>
    <t xml:space="preserve"> - не удалось отвернуть гайку крепления амортизатора. Необходима приспособа или ключ трубный №3</t>
  </si>
  <si>
    <t>1) шайба; 2) амортизатор; гайка крепления шаровой.</t>
  </si>
  <si>
    <t>эстакада - 100 р. Час</t>
  </si>
  <si>
    <t xml:space="preserve">Замена </t>
  </si>
  <si>
    <t>пружины правой,</t>
  </si>
  <si>
    <t xml:space="preserve"> опорного подшипника правого, </t>
  </si>
  <si>
    <t>амортизаторов передних</t>
  </si>
  <si>
    <t>GENERAL MOTORS
Гайка крепления амортизатора переднего</t>
  </si>
  <si>
    <t>96187434 GENERAL MOTORS
Пружина передняя</t>
  </si>
  <si>
    <t>KG2001042 KROSS
Амортизатор передний</t>
  </si>
  <si>
    <t>замена болтов крепления амортизаторов задних</t>
  </si>
  <si>
    <t xml:space="preserve">94501324 GENERAL MOTORS
Болт крепления амортизатора заднего
</t>
  </si>
  <si>
    <t>Переброска шин по протектору, левая сторона</t>
  </si>
  <si>
    <t>обкатка заднего левого диска колеса</t>
  </si>
  <si>
    <t>Дигностика салейнтблоков передней подвески. Подтяжка гайки крепления хомута глушителя</t>
  </si>
  <si>
    <t>подтяжка защиты картера двигателя (проржавела левая сторона защиты, необходим ремонт)</t>
  </si>
  <si>
    <t>Замена заднего ступичного подшипника правого</t>
  </si>
  <si>
    <t>подшипник ступичный задний</t>
  </si>
  <si>
    <t>головка Х24</t>
  </si>
  <si>
    <t>проволока, пасстатижи</t>
  </si>
  <si>
    <t xml:space="preserve">задевание на глубоких ямах </t>
  </si>
  <si>
    <t>выполнено</t>
  </si>
  <si>
    <t>осмотрено, нареканий не замечено, при усилии монтировкой люфта не обнаружено</t>
  </si>
  <si>
    <t>замена болта переднего колеса и крышки гайки ступичного подшипника "Дэу"</t>
  </si>
  <si>
    <t xml:space="preserve">болт; </t>
  </si>
  <si>
    <t>крышка гайки ступичного подшипника "Дэу"</t>
  </si>
  <si>
    <t>замена задней ступицы правой</t>
  </si>
  <si>
    <t>задняя ступица</t>
  </si>
  <si>
    <t>замена цапфы правой</t>
  </si>
  <si>
    <t>цапфа задняя</t>
  </si>
  <si>
    <t xml:space="preserve">Замена подшипника ступичного </t>
  </si>
  <si>
    <t xml:space="preserve">подшипник ступичный, стопорая шайба ступичной гайки, гайка задней ступицы, колпачок ступицы, смазка д/л подшипников </t>
  </si>
  <si>
    <t>тонирование заднего и задних боковых стекол</t>
  </si>
  <si>
    <t>Замена рем комплекта тормозных колодов правого заднего колеса</t>
  </si>
  <si>
    <t>рем комплект</t>
  </si>
  <si>
    <t>проржавели солдатики, слетел тросик ручника</t>
  </si>
  <si>
    <t>Замена пыльников заднего правого тормозного цилиндра</t>
  </si>
  <si>
    <t>задний тормозной цилиндр</t>
  </si>
  <si>
    <t>сквозные порезы пыльников заднего тормозного цилиндра</t>
  </si>
  <si>
    <t>установка колпака заднего ступицы</t>
  </si>
  <si>
    <t>диагностика сис-мы торможения</t>
  </si>
  <si>
    <t>регулировка задних тормозных колодок</t>
  </si>
  <si>
    <t>тормазная жидкость</t>
  </si>
  <si>
    <t xml:space="preserve"> прокачка топливной системы</t>
  </si>
  <si>
    <t>Замена ремня ГРМ</t>
  </si>
  <si>
    <t>комплект ремня ГРМ с роликом</t>
  </si>
  <si>
    <t>Замена масла (10W-40)</t>
  </si>
  <si>
    <t>масло 10W-40, фильтр масляный</t>
  </si>
  <si>
    <t>Регулировка стояночного тормаза</t>
  </si>
  <si>
    <t>переустановить специальную шайбу с пружиной</t>
  </si>
  <si>
    <t>Ремонт распределителя зажигания (замена бесконтактного датчика)</t>
  </si>
  <si>
    <t xml:space="preserve">тормозная система </t>
  </si>
  <si>
    <t>Замена: 1) заднего тормозного цилиндра правого, 2) замена трубки тормозной задней правой</t>
  </si>
  <si>
    <t>тормозной цилиндр; тормозная трубка</t>
  </si>
  <si>
    <t>тормозной цилиндр</t>
  </si>
  <si>
    <t>двери</t>
  </si>
  <si>
    <t>уплотнение не от родного цилиндра, запуск в-ха в рабочую полость</t>
  </si>
  <si>
    <t>Замена 3х дверей</t>
  </si>
  <si>
    <t>Замена правой передней двери</t>
  </si>
  <si>
    <t>дверь</t>
  </si>
  <si>
    <t>Занема и установка панелей садоа на дверях, установка доводчиков замка</t>
  </si>
  <si>
    <t>панели дверей</t>
  </si>
  <si>
    <t>Ремонт защиты картера</t>
  </si>
  <si>
    <t>Замена: 1) обслуживание тормозного защитного кожуха левого; 2) замена заднего тормозного цилиндра левого</t>
  </si>
  <si>
    <t>Установка и подключение доводчика дверей заднего правого</t>
  </si>
  <si>
    <t>Доводчик</t>
  </si>
  <si>
    <t>кузов</t>
  </si>
  <si>
    <t xml:space="preserve">Замена порогов </t>
  </si>
  <si>
    <t>пороги</t>
  </si>
  <si>
    <t>покраска полная</t>
  </si>
  <si>
    <t>краска, лак…</t>
  </si>
  <si>
    <t xml:space="preserve">ходовая </t>
  </si>
  <si>
    <t>развал-схождение</t>
  </si>
  <si>
    <t>Ремонт колеса переднего правого. Установка заплатки</t>
  </si>
  <si>
    <t xml:space="preserve">замена свечей зажигания </t>
  </si>
  <si>
    <t>установка передних эл стеклоподъемников</t>
  </si>
  <si>
    <t>эл подъемники</t>
  </si>
  <si>
    <t>ремонт генератора</t>
  </si>
  <si>
    <t>эелктрика</t>
  </si>
  <si>
    <t>замена рулевых наконечников</t>
  </si>
  <si>
    <t>замена генератора</t>
  </si>
  <si>
    <t>Замена масла, маслофильтра</t>
  </si>
  <si>
    <t>замена лампочки стопака</t>
  </si>
  <si>
    <t>замена хомута глушителя</t>
  </si>
  <si>
    <t>двигатель</t>
  </si>
  <si>
    <t xml:space="preserve"> - наработка двигателя 10 т. Км</t>
  </si>
  <si>
    <t>замена салонного фильтра</t>
  </si>
  <si>
    <t>салонный фильтр</t>
  </si>
  <si>
    <t>замена передних тормозных дисков</t>
  </si>
  <si>
    <t>тормозные диски передние</t>
  </si>
  <si>
    <t>масло GM  5W-30, фильтр масляный</t>
  </si>
  <si>
    <t>тормозная</t>
  </si>
  <si>
    <t xml:space="preserve"> - выполено,с последующим обслуживанием направляющих суппортов(глубокая риска)</t>
  </si>
  <si>
    <t>Обслуживание направляющих тормозного суппорта левого переднего</t>
  </si>
  <si>
    <t xml:space="preserve"> -смазка для суппортов MC-1600, VD-40</t>
  </si>
  <si>
    <t>заклинило верхний направляющий палец суппорта</t>
  </si>
  <si>
    <t>НЕ открывается левая дверь передняя. Причина и устранение поломки.- замена ручки двери</t>
  </si>
  <si>
    <t xml:space="preserve">замена механизма передних стеклоподъемников </t>
  </si>
  <si>
    <t>Не включалась  магнитола</t>
  </si>
  <si>
    <t>зажигание</t>
  </si>
  <si>
    <t>замена КГ замка зажигания</t>
  </si>
  <si>
    <t xml:space="preserve"> - включается</t>
  </si>
  <si>
    <t>Замена пыльников переднего правого суппорта</t>
  </si>
  <si>
    <t>износ, не держание смазки. Приторможении скрежет.</t>
  </si>
  <si>
    <t>рем. Комплект</t>
  </si>
  <si>
    <t xml:space="preserve">доводка КГ (контанктной группы), во втором положении включалось зажигание и далее </t>
  </si>
  <si>
    <t xml:space="preserve"> -исправил.</t>
  </si>
  <si>
    <t>стеклоподъемики</t>
  </si>
  <si>
    <t xml:space="preserve"> -подключено</t>
  </si>
  <si>
    <t>не было кнопки управления</t>
  </si>
  <si>
    <t>установка блока управления и подключение левой двери  к механизму стеклоподъемников</t>
  </si>
  <si>
    <t>не было управления</t>
  </si>
  <si>
    <t>замена лампочки освещения номерного знака</t>
  </si>
  <si>
    <t>лампочка</t>
  </si>
  <si>
    <t xml:space="preserve"> - установлена</t>
  </si>
  <si>
    <t>Результаты работ / рекомендации</t>
  </si>
  <si>
    <t xml:space="preserve"> - замена прошла успешно;</t>
  </si>
  <si>
    <t>установка кнопки и подключение правой двери  к механизму эл. стеклоподъемников</t>
  </si>
  <si>
    <t>масло WOLF 5W - 30</t>
  </si>
  <si>
    <t>освещения</t>
  </si>
  <si>
    <t>замена лампы ближ/дальнего света правой фары</t>
  </si>
  <si>
    <t>лампа на х60 (PHILIPS)</t>
  </si>
  <si>
    <t>Замена высоковольтных проводов 1го и 2го цилиндров</t>
  </si>
  <si>
    <t>высоковольтные провода</t>
  </si>
  <si>
    <t xml:space="preserve"> - обрыв провода при диагностики свечи зажигания 2го цилиндра;     - работа двигателя на трех цилиндрах, замна на первый цилиндр провода.</t>
  </si>
  <si>
    <t>замена масла коробки передач</t>
  </si>
  <si>
    <t>диагностика свечей зажигания</t>
  </si>
  <si>
    <t>двс</t>
  </si>
  <si>
    <t>замена фильтра топливного в магистрали  топливопитания</t>
  </si>
  <si>
    <t>фильтр топливный</t>
  </si>
  <si>
    <t xml:space="preserve">замена прокладки клапанной крышки </t>
  </si>
  <si>
    <t>подтяжка болтов крепления крышки клапанной</t>
  </si>
  <si>
    <t xml:space="preserve"> - течь масла из под прокладки</t>
  </si>
  <si>
    <t>долив масла 0,5 л</t>
  </si>
  <si>
    <t xml:space="preserve"> - ремонт глушителя в автосервисе</t>
  </si>
  <si>
    <t xml:space="preserve"> - пробой на трассе м/д Саратовым и Кирсаново, в итоге отвалилась задняя банка.</t>
  </si>
  <si>
    <t>снятие стартера</t>
  </si>
  <si>
    <t>ключ на 13 головка</t>
  </si>
  <si>
    <t>на 13 усиленные</t>
  </si>
  <si>
    <t>бендикс</t>
  </si>
  <si>
    <t>ремонт стартера</t>
  </si>
  <si>
    <t>установка стартера</t>
  </si>
  <si>
    <t xml:space="preserve"> - стартер крутит, машина не заводится!</t>
  </si>
  <si>
    <t>проверка и протирание контактов
контактной группы</t>
  </si>
  <si>
    <t xml:space="preserve"> - стартер запустил двигатель, устойчивая работа .</t>
  </si>
  <si>
    <t>замена колес всезезонка на зад, 
зимние на перед</t>
  </si>
  <si>
    <t>покупка зимних
покрышек "липучек"</t>
  </si>
  <si>
    <t>контактная группа</t>
  </si>
  <si>
    <t>КГ</t>
  </si>
  <si>
    <t xml:space="preserve"> - не запускается, пробег 
с КГ 9500 км</t>
  </si>
  <si>
    <t>без результатов!</t>
  </si>
  <si>
    <t>Полезные ссылки по ремонту и эксплуатаци:</t>
  </si>
  <si>
    <t>https://www.zr.ru/content/articles/909954-starter-krutit-no-motor-ne-pu/</t>
  </si>
  <si>
    <t>http://www.nexia-club.ru/f/remont-dvigatel/98315-starter-krutit-no-ne-zavoditsya/</t>
  </si>
  <si>
    <t>http://www.nexia-club.ru/f/elektrooborudovanie/15278-ne-zavoditsya-starter-krutit/</t>
  </si>
  <si>
    <t>1.</t>
  </si>
  <si>
    <t>2.</t>
  </si>
  <si>
    <t>3.</t>
  </si>
  <si>
    <t xml:space="preserve">не запускается </t>
  </si>
  <si>
    <t>4.</t>
  </si>
  <si>
    <t>http://www.nexia-club.ru/f/dvigatel-transmissiya/17436-kazhetsya-razobralsya-pochemu-ne/</t>
  </si>
  <si>
    <t>5.</t>
  </si>
  <si>
    <t>http://www.nexia-club.ru/f/remont-elektrooborudovanie/102218-starter-krutit-no-ne-zavoditsya-na/#post2336511</t>
  </si>
  <si>
    <t>замена ручки двери водительской</t>
  </si>
  <si>
    <t>с-ма открытия дверей</t>
  </si>
  <si>
    <t>ручка двери</t>
  </si>
  <si>
    <t>сушка свечей зажигания горелкой</t>
  </si>
  <si>
    <t xml:space="preserve"> - не заводилась,после морозов</t>
  </si>
  <si>
    <t xml:space="preserve"> - завелась с пол оборота!</t>
  </si>
  <si>
    <t>Замена шланга вентиляции картер.
 Газов</t>
  </si>
  <si>
    <t>шланга вентиляции картер.
 Газов (96180801)</t>
  </si>
  <si>
    <t xml:space="preserve"> - обрыв на шланге, 
 - плохое сообщение с 
воздухшной средой;
 - падение оборотов на 
холостом ходу;
 - богатая ТВС, по свечам
чёрный нагар.</t>
  </si>
  <si>
    <t>Воздухоподача</t>
  </si>
  <si>
    <t>воздушный фильтр (92060868)</t>
  </si>
  <si>
    <t>прокладка (90354545)</t>
  </si>
  <si>
    <t>замена реле стеклоподъемников</t>
  </si>
  <si>
    <t xml:space="preserve"> - трещит реле на
 первом режиме работы </t>
  </si>
  <si>
    <t xml:space="preserve"> - засорился, не менял
при замене масла</t>
  </si>
  <si>
    <t xml:space="preserve"> - в плочевном состоянии
течь масла</t>
  </si>
  <si>
    <t xml:space="preserve"> - купитьпробковую прокладку</t>
  </si>
  <si>
    <t>узел коромысла
стеклоочистителя (96175536)</t>
  </si>
  <si>
    <r>
      <t>ремонт или замена узла коромысла
стеклоочистителя (96175536)</t>
    </r>
    <r>
      <rPr>
        <vertAlign val="superscript"/>
        <sz val="8"/>
        <color theme="1"/>
        <rFont val="Courier New"/>
        <family val="3"/>
        <charset val="204"/>
      </rPr>
      <t>6</t>
    </r>
  </si>
  <si>
    <t xml:space="preserve">6. </t>
  </si>
  <si>
    <t>http://www.nexia-club.ru/f/remont-elektrooborudovanie/15844-treschit-rele-stekloochistitelya/p3</t>
  </si>
  <si>
    <t xml:space="preserve"> - лучшая прёмистость двигателя</t>
  </si>
  <si>
    <t>Электроника,
управление 
 двигателем</t>
  </si>
  <si>
    <t>замена датчика абсолютного давления воздуха</t>
  </si>
  <si>
    <t>ДАД</t>
  </si>
  <si>
    <t xml:space="preserve"> - повышенный расход топлива; 
 - богатая смесь;
 - падение оборотов на холостом ходу практически до 0.</t>
  </si>
  <si>
    <t>управление 
 двигателем</t>
  </si>
  <si>
    <t xml:space="preserve">прокладка </t>
  </si>
  <si>
    <t xml:space="preserve"> - не привело к существенным изменениям.</t>
  </si>
  <si>
    <t xml:space="preserve"> - работа на холостом ходу стабилизировалась, 
обкатка и холостой ход после неё показал стабильные обороты в районе 500 об/мин</t>
  </si>
  <si>
    <t xml:space="preserve"> -установка угла опережения зажигания;
 - замена прокладки м/д трамблёром и 
корпусом двигателя;
 - чистка свечей от нагара.</t>
  </si>
  <si>
    <t>реле 
дворников</t>
  </si>
  <si>
    <t>реле дворников
(94788146)</t>
  </si>
  <si>
    <t>с-ма охлаждения</t>
  </si>
  <si>
    <t>проверка датчика температуры охлаждающей жидкости</t>
  </si>
  <si>
    <t xml:space="preserve"> - не включается вентилятор радиатора </t>
  </si>
  <si>
    <t xml:space="preserve"> - при проверке датчика, выходные показания мультиметра показали исправность.</t>
  </si>
  <si>
    <t xml:space="preserve"> -замена прокладки клапанной крышки</t>
  </si>
  <si>
    <t xml:space="preserve"> - прокладка клапанной крышки</t>
  </si>
  <si>
    <t xml:space="preserve"> - двигатель в масле</t>
  </si>
  <si>
    <t xml:space="preserve"> -замена термостата</t>
  </si>
  <si>
    <t xml:space="preserve"> - термостат;
 - тосол</t>
  </si>
  <si>
    <t xml:space="preserve"> - проверка выявила целостность сети и работоспособное реле</t>
  </si>
  <si>
    <t xml:space="preserve"> - проверка исправности реле вентилятора охлаждения
 - проверка питания на реле
 - запуск принудительно вентилятора</t>
  </si>
  <si>
    <t xml:space="preserve"> - установка брызговика с правой стороны</t>
  </si>
  <si>
    <t xml:space="preserve"> - был не установлен со времен покраски авто</t>
  </si>
  <si>
    <t xml:space="preserve"> - прспособился, установил болтами, шайбами и гайкой, держится отлично</t>
  </si>
  <si>
    <t xml:space="preserve"> -регулировка угла опережения зажигания</t>
  </si>
  <si>
    <t xml:space="preserve"> - падают обороты на хх</t>
  </si>
  <si>
    <t xml:space="preserve"> - проблема не решена</t>
  </si>
  <si>
    <t>с-ма топливопитания</t>
  </si>
  <si>
    <t xml:space="preserve"> - проверка исправности датчика положения дроссельной залонки</t>
  </si>
  <si>
    <t>с-ма охлажнения</t>
  </si>
  <si>
    <t xml:space="preserve"> - замена датчика температуры 
охлаждающей жидкости</t>
  </si>
  <si>
    <t xml:space="preserve"> - датчик температуры охл-ей ж-ти;
 - тосол, 2 кг</t>
  </si>
  <si>
    <t xml:space="preserve"> - не показывает 
температуру охлаждающей ж-ти;
 - не запускается вентилятор с-мы охладения</t>
  </si>
  <si>
    <t xml:space="preserve"> - температура жидкости не показывается;
 - вентилятор не запускается</t>
  </si>
  <si>
    <t xml:space="preserve"> - проверка свечей, установка зазора
от 0,8 до 0,85 мм</t>
  </si>
  <si>
    <t>щуп</t>
  </si>
  <si>
    <t xml:space="preserve"> - замена электронного модуля на "GM"</t>
  </si>
  <si>
    <t xml:space="preserve"> - тряска на холостом 
ходе</t>
  </si>
  <si>
    <t xml:space="preserve"> -проверка кислородного датчика</t>
  </si>
  <si>
    <t xml:space="preserve"> - проверка датчика температуры в-ха</t>
  </si>
  <si>
    <t xml:space="preserve"> - не показал сопротивления показанные регламентными
работами, предположительно не исправен</t>
  </si>
  <si>
    <t xml:space="preserve"> - проверка датчика холостого хода</t>
  </si>
  <si>
    <t xml:space="preserve"> - сбои в работе на хх</t>
  </si>
  <si>
    <t xml:space="preserve"> - по результатам проверки все показания лежали в 
поле допуска</t>
  </si>
  <si>
    <t xml:space="preserve"> - ключ "головка" на 5,5</t>
  </si>
  <si>
    <t xml:space="preserve"> - замена датчика температуры воздуха
на входе в дроссельный узел</t>
  </si>
  <si>
    <t xml:space="preserve"> - датчик температуры </t>
  </si>
  <si>
    <t xml:space="preserve"> - ровные обороты на хх, работа без особых перебоев 
на светофоре, при наачльной подаче топлива (богатая смесь). 
 - как следствие блок управления подает достаточное кол-во топлива, смесь перестала быть богатой.</t>
  </si>
  <si>
    <t xml:space="preserve"> - не ровные обороты на холостом ходу, повышенный расход топлива
 - богатая смесь при диагностике свечей зажигания</t>
  </si>
  <si>
    <t xml:space="preserve"> - замена датчика холла</t>
  </si>
  <si>
    <t>с-ма управления
 двигателем</t>
  </si>
  <si>
    <t>с-ма управления  двигателем</t>
  </si>
  <si>
    <t xml:space="preserve"> - датчик холла</t>
  </si>
  <si>
    <t xml:space="preserve"> - перебои оборотов на холостом ходу</t>
  </si>
  <si>
    <t xml:space="preserve"> - работа двигателя на ХХ без перебоев, 
 - более плавное переключение скоростей</t>
  </si>
  <si>
    <t>электрика</t>
  </si>
  <si>
    <t xml:space="preserve"> - замена переключателя света
(повор-ов)</t>
  </si>
  <si>
    <t xml:space="preserve"> - переключатель</t>
  </si>
  <si>
    <t xml:space="preserve"> - замена масла, маслофильтра</t>
  </si>
  <si>
    <t xml:space="preserve"> - масло, м/фильтр</t>
  </si>
  <si>
    <t>топ/система</t>
  </si>
  <si>
    <t xml:space="preserve"> - замена бензонасоса, т/ф-ра</t>
  </si>
  <si>
    <t>б/насос, т/фильтр</t>
  </si>
  <si>
    <t xml:space="preserve"> - не заводится на холодную</t>
  </si>
  <si>
    <t>1, 1</t>
  </si>
  <si>
    <t xml:space="preserve"> - ремонт гофры патрубка воздушного</t>
  </si>
  <si>
    <t xml:space="preserve"> - чистка инжектора</t>
  </si>
  <si>
    <t>т-во/подачи</t>
  </si>
  <si>
    <t xml:space="preserve"> - ср-во чистки карбюратора (инжектора)</t>
  </si>
  <si>
    <t xml:space="preserve"> - замена регулятора топлива</t>
  </si>
  <si>
    <t xml:space="preserve"> - на холостом обороты стали стабильными</t>
  </si>
  <si>
    <t xml:space="preserve"> - чистка форсунок </t>
  </si>
  <si>
    <t xml:space="preserve"> - стала заводиться, стреляет на холодную, сильная тряска, глохнет на холостых, </t>
  </si>
  <si>
    <t xml:space="preserve"> - замена регулятора топлива на старый</t>
  </si>
  <si>
    <t xml:space="preserve"> - запасной регулятор</t>
  </si>
  <si>
    <t xml:space="preserve"> - глохнет на холостых</t>
  </si>
  <si>
    <t xml:space="preserve"> - замена лямда датчика </t>
  </si>
  <si>
    <t xml:space="preserve"> - запасной датчик (старый) родной</t>
  </si>
  <si>
    <t xml:space="preserve"> - заводится, стреляет на холодную, сильная тряска </t>
  </si>
  <si>
    <t xml:space="preserve"> - заводится, выстреливает на холодную, тряска осталась, но меньше</t>
  </si>
  <si>
    <t xml:space="preserve"> - выставить зажигание</t>
  </si>
  <si>
    <t xml:space="preserve"> - тряска и хлопки </t>
  </si>
  <si>
    <t xml:space="preserve"> - проверка меток ремня ГРМ</t>
  </si>
  <si>
    <t xml:space="preserve"> - плохо заводится</t>
  </si>
  <si>
    <t xml:space="preserve"> - метки выставлены правильно, без нареканий</t>
  </si>
  <si>
    <t xml:space="preserve"> - сломал крепление при демонтаже</t>
  </si>
  <si>
    <t xml:space="preserve"> - замена верхнего кожуха 96182952</t>
  </si>
  <si>
    <t xml:space="preserve"> - прокладка крышки распредвала 90354545</t>
  </si>
  <si>
    <t xml:space="preserve"> - крышка рапредвала 96144660-А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</si>
</sst>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9"/>
      <color theme="1"/>
      <name val="Courier New"/>
      <family val="3"/>
      <charset val="204"/>
    </font>
    <font>
      <b/>
      <sz val="9"/>
      <color theme="1"/>
      <name val="Courier New"/>
      <family val="3"/>
      <charset val="204"/>
    </font>
    <font>
      <sz val="11"/>
      <color theme="1"/>
      <name val="Courier New"/>
      <family val="3"/>
      <charset val="204"/>
    </font>
    <font>
      <sz val="8"/>
      <color theme="1"/>
      <name val="Courier New"/>
      <family val="3"/>
      <charset val="204"/>
    </font>
    <font>
      <sz val="10"/>
      <color theme="1"/>
      <name val="Courier New"/>
      <family val="3"/>
      <charset val="204"/>
    </font>
    <font>
      <sz val="7.5"/>
      <color theme="1"/>
      <name val="Courier New"/>
      <family val="3"/>
      <charset val="204"/>
    </font>
    <font>
      <sz val="8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vertAlign val="superscript"/>
      <sz val="8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Dot">
        <color indexed="64"/>
      </bottom>
      <diagonal/>
    </border>
    <border>
      <left style="thin">
        <color indexed="64"/>
      </left>
      <right/>
      <top style="thin">
        <color indexed="64"/>
      </top>
      <bottom style="dashDot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Dot">
        <color indexed="64"/>
      </bottom>
      <diagonal/>
    </border>
    <border>
      <left style="medium">
        <color indexed="64"/>
      </left>
      <right style="thin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 style="medium">
        <color indexed="64"/>
      </right>
      <top style="dashDotDot">
        <color indexed="64"/>
      </top>
      <bottom style="dashDotDot">
        <color indexed="64"/>
      </bottom>
      <diagonal/>
    </border>
    <border>
      <left/>
      <right style="thin">
        <color indexed="64"/>
      </right>
      <top style="dashDotDot">
        <color indexed="64"/>
      </top>
      <bottom style="dashDotDot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2" xfId="0" applyFont="1" applyBorder="1"/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7" fontId="1" fillId="0" borderId="16" xfId="0" applyNumberFormat="1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4" fillId="0" borderId="17" xfId="0" applyFont="1" applyBorder="1" applyAlignment="1">
      <alignment vertical="top"/>
    </xf>
    <xf numFmtId="0" fontId="4" fillId="0" borderId="17" xfId="0" applyFont="1" applyBorder="1" applyAlignment="1">
      <alignment vertical="center" wrapText="1"/>
    </xf>
    <xf numFmtId="0" fontId="0" fillId="0" borderId="17" xfId="0" applyBorder="1"/>
    <xf numFmtId="0" fontId="0" fillId="0" borderId="17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vertical="top"/>
    </xf>
    <xf numFmtId="0" fontId="4" fillId="0" borderId="21" xfId="0" applyFont="1" applyBorder="1" applyAlignment="1">
      <alignment vertical="center" wrapText="1"/>
    </xf>
    <xf numFmtId="0" fontId="0" fillId="0" borderId="21" xfId="0" applyBorder="1"/>
    <xf numFmtId="0" fontId="0" fillId="0" borderId="21" xfId="0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16" fontId="1" fillId="0" borderId="20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3" fillId="0" borderId="21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vertical="center" wrapText="1"/>
    </xf>
    <xf numFmtId="0" fontId="1" fillId="0" borderId="21" xfId="0" applyFont="1" applyBorder="1" applyAlignment="1">
      <alignment horizontal="center" vertical="center" wrapText="1"/>
    </xf>
    <xf numFmtId="0" fontId="4" fillId="0" borderId="21" xfId="0" applyFont="1" applyBorder="1" applyAlignment="1">
      <alignment vertical="top" wrapText="1"/>
    </xf>
    <xf numFmtId="0" fontId="4" fillId="0" borderId="21" xfId="0" applyFont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4" fillId="0" borderId="21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top"/>
    </xf>
    <xf numFmtId="0" fontId="5" fillId="0" borderId="21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center"/>
    </xf>
    <xf numFmtId="0" fontId="4" fillId="0" borderId="2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16" fontId="4" fillId="0" borderId="20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3" xfId="0" applyFont="1" applyBorder="1" applyAlignment="1">
      <alignment horizontal="left" vertical="top" wrapText="1"/>
    </xf>
    <xf numFmtId="0" fontId="4" fillId="0" borderId="23" xfId="0" applyFont="1" applyBorder="1" applyAlignment="1">
      <alignment horizontal="left" vertical="center"/>
    </xf>
    <xf numFmtId="16" fontId="4" fillId="0" borderId="21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top"/>
    </xf>
    <xf numFmtId="0" fontId="4" fillId="0" borderId="21" xfId="0" applyFont="1" applyBorder="1" applyAlignment="1">
      <alignment vertical="center"/>
    </xf>
    <xf numFmtId="0" fontId="4" fillId="0" borderId="21" xfId="0" applyFont="1" applyBorder="1" applyAlignment="1">
      <alignment wrapText="1"/>
    </xf>
    <xf numFmtId="0" fontId="4" fillId="0" borderId="21" xfId="0" applyFont="1" applyBorder="1"/>
    <xf numFmtId="16" fontId="7" fillId="0" borderId="21" xfId="0" applyNumberFormat="1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1" xfId="0" applyFont="1" applyBorder="1" applyAlignment="1">
      <alignment vertical="top" wrapText="1"/>
    </xf>
    <xf numFmtId="0" fontId="7" fillId="0" borderId="21" xfId="0" applyFont="1" applyBorder="1"/>
    <xf numFmtId="16" fontId="7" fillId="0" borderId="24" xfId="0" applyNumberFormat="1" applyFont="1" applyBorder="1" applyAlignment="1">
      <alignment horizontal="center" vertical="center"/>
    </xf>
    <xf numFmtId="0" fontId="7" fillId="0" borderId="21" xfId="0" applyFont="1" applyBorder="1" applyAlignment="1">
      <alignment wrapText="1"/>
    </xf>
    <xf numFmtId="0" fontId="4" fillId="0" borderId="22" xfId="0" applyFont="1" applyBorder="1" applyAlignment="1">
      <alignment vertical="top" wrapText="1"/>
    </xf>
    <xf numFmtId="0" fontId="7" fillId="0" borderId="21" xfId="0" applyFont="1" applyBorder="1" applyAlignment="1">
      <alignment vertical="center" wrapText="1"/>
    </xf>
    <xf numFmtId="0" fontId="7" fillId="0" borderId="21" xfId="0" applyFont="1" applyBorder="1" applyAlignment="1">
      <alignment vertical="center"/>
    </xf>
    <xf numFmtId="0" fontId="4" fillId="0" borderId="21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right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right" vertical="center"/>
    </xf>
    <xf numFmtId="0" fontId="2" fillId="0" borderId="27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8" fillId="0" borderId="0" xfId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16" fontId="7" fillId="0" borderId="24" xfId="0" applyNumberFormat="1" applyFont="1" applyBorder="1" applyAlignment="1">
      <alignment horizontal="center" vertical="top"/>
    </xf>
    <xf numFmtId="0" fontId="7" fillId="0" borderId="21" xfId="0" applyFont="1" applyBorder="1" applyAlignment="1">
      <alignment horizontal="center" vertical="top"/>
    </xf>
    <xf numFmtId="0" fontId="7" fillId="0" borderId="21" xfId="0" applyFont="1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4" fillId="0" borderId="21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 wrapText="1"/>
    </xf>
    <xf numFmtId="16" fontId="7" fillId="0" borderId="24" xfId="0" applyNumberFormat="1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21" xfId="0" applyFont="1" applyBorder="1" applyAlignment="1">
      <alignment horizontal="left" vertical="center" wrapText="1"/>
    </xf>
    <xf numFmtId="16" fontId="7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0" xfId="0" applyFont="1" applyBorder="1"/>
    <xf numFmtId="0" fontId="7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vertical="top" wrapText="1"/>
    </xf>
    <xf numFmtId="0" fontId="4" fillId="0" borderId="21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9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4" fillId="0" borderId="21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center" vertical="top" wrapText="1"/>
    </xf>
    <xf numFmtId="0" fontId="8" fillId="0" borderId="0" xfId="1" applyBorder="1" applyAlignment="1">
      <alignment horizontal="left" vertical="top" wrapText="1"/>
    </xf>
    <xf numFmtId="0" fontId="8" fillId="0" borderId="0" xfId="1" applyBorder="1" applyAlignment="1">
      <alignment horizontal="center" vertical="top" wrapText="1"/>
    </xf>
    <xf numFmtId="0" fontId="4" fillId="0" borderId="2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16" fontId="4" fillId="0" borderId="21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17" fontId="1" fillId="0" borderId="20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16" fontId="1" fillId="0" borderId="2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" fillId="0" borderId="21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top" wrapText="1"/>
    </xf>
    <xf numFmtId="16" fontId="4" fillId="0" borderId="2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6" fontId="7" fillId="0" borderId="21" xfId="0" applyNumberFormat="1" applyFont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xia-club.ru/f/remont-dvigatel/98315-starter-krutit-no-ne-zavoditsya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zr.ru/content/articles/909954-starter-krutit-no-motor-ne-pu/" TargetMode="External"/><Relationship Id="rId1" Type="http://schemas.openxmlformats.org/officeDocument/2006/relationships/hyperlink" Target="http://www.nexia-club.ru/f/elektrooborudovanie/15278-ne-zavoditsya-starter-krutit/" TargetMode="External"/><Relationship Id="rId6" Type="http://schemas.openxmlformats.org/officeDocument/2006/relationships/hyperlink" Target="http://www.nexia-club.ru/f/remont-elektrooborudovanie/15844-treschit-rele-stekloochistitelya/p3" TargetMode="External"/><Relationship Id="rId5" Type="http://schemas.openxmlformats.org/officeDocument/2006/relationships/hyperlink" Target="http://www.nexia-club.ru/f/remont-elektrooborudovanie/102218-starter-krutit-no-ne-zavoditsya-na/" TargetMode="External"/><Relationship Id="rId4" Type="http://schemas.openxmlformats.org/officeDocument/2006/relationships/hyperlink" Target="http://www.nexia-club.ru/f/dvigatel-transmissiya/17436-kazhetsya-razobralsya-pochemu-n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8"/>
  <sheetViews>
    <sheetView tabSelected="1" zoomScale="145" zoomScaleNormal="145" workbookViewId="0">
      <pane xSplit="4" ySplit="2" topLeftCell="E158" activePane="bottomRight" state="frozen"/>
      <selection pane="topRight" activeCell="E1" sqref="E1"/>
      <selection pane="bottomLeft" activeCell="A3" sqref="A3"/>
      <selection pane="bottomRight" activeCell="D162" sqref="D162"/>
    </sheetView>
  </sheetViews>
  <sheetFormatPr defaultRowHeight="14.4" x14ac:dyDescent="0.3"/>
  <cols>
    <col min="2" max="2" width="8.109375" customWidth="1"/>
    <col min="3" max="3" width="19.33203125" style="29" customWidth="1"/>
    <col min="4" max="4" width="33.88671875" customWidth="1"/>
    <col min="5" max="5" width="24.44140625" customWidth="1"/>
    <col min="6" max="7" width="17.6640625" customWidth="1"/>
    <col min="8" max="8" width="10.109375" style="1" customWidth="1"/>
    <col min="9" max="9" width="10" style="1" customWidth="1"/>
    <col min="10" max="10" width="12.5546875" customWidth="1"/>
    <col min="11" max="11" width="9.5546875" customWidth="1"/>
    <col min="12" max="12" width="46.6640625" style="16" bestFit="1" customWidth="1"/>
    <col min="13" max="15" width="9.109375" style="5"/>
  </cols>
  <sheetData>
    <row r="1" spans="1:20" ht="24" x14ac:dyDescent="0.3">
      <c r="A1" s="149" t="s">
        <v>0</v>
      </c>
      <c r="B1" s="148" t="s">
        <v>1</v>
      </c>
      <c r="C1" s="148" t="s">
        <v>2</v>
      </c>
      <c r="D1" s="148" t="s">
        <v>3</v>
      </c>
      <c r="E1" s="148" t="s">
        <v>4</v>
      </c>
      <c r="F1" s="148"/>
      <c r="G1" s="23" t="s">
        <v>83</v>
      </c>
      <c r="H1" s="154" t="s">
        <v>5</v>
      </c>
      <c r="I1" s="155"/>
      <c r="J1" s="155"/>
      <c r="K1" s="155"/>
      <c r="L1" s="145" t="s">
        <v>296</v>
      </c>
      <c r="M1" s="4"/>
      <c r="N1" s="4"/>
      <c r="O1" s="4"/>
      <c r="P1" s="1"/>
      <c r="Q1" s="1"/>
      <c r="R1" s="1"/>
      <c r="S1" s="1"/>
      <c r="T1" s="1"/>
    </row>
    <row r="2" spans="1:20" ht="39.75" customHeight="1" x14ac:dyDescent="0.3">
      <c r="A2" s="150"/>
      <c r="B2" s="153"/>
      <c r="C2" s="153"/>
      <c r="D2" s="153"/>
      <c r="E2" s="25" t="s">
        <v>52</v>
      </c>
      <c r="F2" s="6" t="s">
        <v>53</v>
      </c>
      <c r="G2" s="6"/>
      <c r="H2" s="6" t="s">
        <v>103</v>
      </c>
      <c r="I2" s="6" t="s">
        <v>58</v>
      </c>
      <c r="J2" s="6" t="s">
        <v>59</v>
      </c>
      <c r="K2" s="26" t="s">
        <v>6</v>
      </c>
      <c r="L2" s="146"/>
      <c r="M2" s="4"/>
      <c r="N2" s="4"/>
      <c r="O2" s="4"/>
      <c r="P2" s="1"/>
      <c r="Q2" s="1"/>
      <c r="R2" s="1"/>
      <c r="S2" s="1"/>
      <c r="T2" s="1"/>
    </row>
    <row r="3" spans="1:20" ht="19.8" customHeight="1" x14ac:dyDescent="0.3">
      <c r="A3" s="34">
        <v>42705</v>
      </c>
      <c r="B3" s="35"/>
      <c r="C3" s="36" t="s">
        <v>7</v>
      </c>
      <c r="D3" s="37" t="s">
        <v>15</v>
      </c>
      <c r="E3" s="38" t="s">
        <v>16</v>
      </c>
      <c r="F3" s="39"/>
      <c r="G3" s="39"/>
      <c r="H3" s="40"/>
      <c r="I3" s="41">
        <v>410</v>
      </c>
      <c r="J3" s="41"/>
      <c r="K3" s="42" t="s">
        <v>40</v>
      </c>
      <c r="L3" s="43"/>
      <c r="M3" s="4"/>
      <c r="N3" s="4"/>
      <c r="O3" s="4"/>
      <c r="P3" s="1"/>
      <c r="Q3" s="1"/>
      <c r="R3" s="1"/>
      <c r="S3" s="1"/>
      <c r="T3" s="1"/>
    </row>
    <row r="4" spans="1:20" ht="19.8" customHeight="1" x14ac:dyDescent="0.3">
      <c r="A4" s="147" t="s">
        <v>46</v>
      </c>
      <c r="B4" s="44">
        <v>106955</v>
      </c>
      <c r="C4" s="151" t="s">
        <v>7</v>
      </c>
      <c r="D4" s="45" t="s">
        <v>47</v>
      </c>
      <c r="E4" s="46" t="s">
        <v>54</v>
      </c>
      <c r="F4" s="47"/>
      <c r="G4" s="47"/>
      <c r="H4" s="48"/>
      <c r="I4" s="113"/>
      <c r="J4" s="44"/>
      <c r="K4" s="49"/>
      <c r="L4" s="50"/>
      <c r="M4" s="4"/>
      <c r="N4" s="4"/>
      <c r="O4" s="4"/>
      <c r="P4" s="1"/>
      <c r="Q4" s="1"/>
      <c r="R4" s="1"/>
      <c r="S4" s="1"/>
      <c r="T4" s="1"/>
    </row>
    <row r="5" spans="1:20" ht="19.8" customHeight="1" x14ac:dyDescent="0.3">
      <c r="A5" s="147"/>
      <c r="B5" s="44">
        <v>106955</v>
      </c>
      <c r="C5" s="151"/>
      <c r="D5" s="45" t="s">
        <v>48</v>
      </c>
      <c r="E5" s="46" t="s">
        <v>50</v>
      </c>
      <c r="F5" s="47"/>
      <c r="G5" s="47"/>
      <c r="H5" s="48"/>
      <c r="I5" s="113"/>
      <c r="J5" s="44"/>
      <c r="K5" s="49"/>
      <c r="L5" s="50"/>
      <c r="M5" s="4"/>
      <c r="N5" s="4"/>
      <c r="O5" s="4"/>
      <c r="P5" s="1"/>
      <c r="Q5" s="1"/>
      <c r="R5" s="1"/>
      <c r="S5" s="1"/>
      <c r="T5" s="1"/>
    </row>
    <row r="6" spans="1:20" ht="19.8" customHeight="1" x14ac:dyDescent="0.3">
      <c r="A6" s="147"/>
      <c r="B6" s="44">
        <v>106955</v>
      </c>
      <c r="C6" s="151"/>
      <c r="D6" s="45" t="s">
        <v>49</v>
      </c>
      <c r="E6" s="46" t="s">
        <v>51</v>
      </c>
      <c r="F6" s="47"/>
      <c r="G6" s="47"/>
      <c r="H6" s="48"/>
      <c r="I6" s="113"/>
      <c r="J6" s="44"/>
      <c r="K6" s="49"/>
      <c r="L6" s="50"/>
      <c r="M6" s="4"/>
      <c r="N6" s="4"/>
      <c r="O6" s="4"/>
      <c r="P6" s="1"/>
      <c r="Q6" s="1"/>
      <c r="R6" s="1"/>
      <c r="S6" s="1"/>
      <c r="T6" s="1"/>
    </row>
    <row r="7" spans="1:20" ht="19.8" customHeight="1" x14ac:dyDescent="0.3">
      <c r="A7" s="51">
        <v>42799</v>
      </c>
      <c r="B7" s="44">
        <v>107265</v>
      </c>
      <c r="C7" s="52" t="s">
        <v>7</v>
      </c>
      <c r="D7" s="45" t="s">
        <v>13</v>
      </c>
      <c r="E7" s="46" t="s">
        <v>14</v>
      </c>
      <c r="F7" s="53" t="s">
        <v>55</v>
      </c>
      <c r="G7" s="53"/>
      <c r="H7" s="54"/>
      <c r="I7" s="113">
        <f>210+250</f>
        <v>460</v>
      </c>
      <c r="J7" s="44"/>
      <c r="K7" s="49" t="s">
        <v>40</v>
      </c>
      <c r="L7" s="50"/>
      <c r="M7" s="4"/>
      <c r="N7" s="4"/>
      <c r="O7" s="4"/>
      <c r="P7" s="1"/>
      <c r="Q7" s="1"/>
      <c r="R7" s="1"/>
      <c r="S7" s="1"/>
      <c r="T7" s="1"/>
    </row>
    <row r="8" spans="1:20" ht="19.8" customHeight="1" x14ac:dyDescent="0.3">
      <c r="A8" s="51">
        <v>42799</v>
      </c>
      <c r="B8" s="44">
        <v>107265</v>
      </c>
      <c r="C8" s="52" t="s">
        <v>29</v>
      </c>
      <c r="D8" s="45" t="s">
        <v>28</v>
      </c>
      <c r="E8" s="46" t="s">
        <v>35</v>
      </c>
      <c r="F8" s="47"/>
      <c r="G8" s="47"/>
      <c r="H8" s="48"/>
      <c r="I8" s="113" t="s">
        <v>35</v>
      </c>
      <c r="J8" s="44"/>
      <c r="K8" s="49">
        <v>900</v>
      </c>
      <c r="L8" s="50"/>
      <c r="M8" s="4"/>
      <c r="N8" s="4"/>
      <c r="O8" s="4"/>
      <c r="P8" s="1"/>
      <c r="Q8" s="1"/>
      <c r="R8" s="1"/>
      <c r="S8" s="1"/>
      <c r="T8" s="1"/>
    </row>
    <row r="9" spans="1:20" ht="19.8" customHeight="1" x14ac:dyDescent="0.3">
      <c r="A9" s="51">
        <v>42803</v>
      </c>
      <c r="B9" s="44">
        <v>107273</v>
      </c>
      <c r="C9" s="52" t="s">
        <v>19</v>
      </c>
      <c r="D9" s="45" t="s">
        <v>17</v>
      </c>
      <c r="E9" s="46" t="s">
        <v>18</v>
      </c>
      <c r="F9" s="47"/>
      <c r="G9" s="47"/>
      <c r="H9" s="48"/>
      <c r="I9" s="113">
        <v>700</v>
      </c>
      <c r="J9" s="44"/>
      <c r="K9" s="49">
        <v>1000</v>
      </c>
      <c r="L9" s="50"/>
      <c r="M9" s="4"/>
      <c r="N9" s="4"/>
      <c r="O9" s="4"/>
      <c r="P9" s="1"/>
      <c r="Q9" s="1"/>
      <c r="R9" s="1"/>
      <c r="S9" s="1"/>
      <c r="T9" s="1"/>
    </row>
    <row r="10" spans="1:20" ht="19.8" customHeight="1" x14ac:dyDescent="0.3">
      <c r="A10" s="51">
        <v>42805</v>
      </c>
      <c r="B10" s="44">
        <v>107285</v>
      </c>
      <c r="C10" s="52" t="s">
        <v>26</v>
      </c>
      <c r="D10" s="45" t="s">
        <v>25</v>
      </c>
      <c r="E10" s="46" t="s">
        <v>27</v>
      </c>
      <c r="F10" s="47"/>
      <c r="G10" s="47"/>
      <c r="H10" s="48"/>
      <c r="I10" s="113">
        <v>490</v>
      </c>
      <c r="J10" s="44"/>
      <c r="K10" s="49" t="s">
        <v>40</v>
      </c>
      <c r="L10" s="50"/>
      <c r="M10" s="4"/>
      <c r="N10" s="4"/>
      <c r="O10" s="4"/>
      <c r="P10" s="1"/>
      <c r="Q10" s="1"/>
      <c r="R10" s="1"/>
      <c r="S10" s="1"/>
      <c r="T10" s="1"/>
    </row>
    <row r="11" spans="1:20" ht="19.8" customHeight="1" x14ac:dyDescent="0.3">
      <c r="A11" s="51">
        <v>42805</v>
      </c>
      <c r="B11" s="44">
        <v>107285</v>
      </c>
      <c r="C11" s="52" t="s">
        <v>31</v>
      </c>
      <c r="D11" s="45" t="s">
        <v>30</v>
      </c>
      <c r="E11" s="46" t="s">
        <v>32</v>
      </c>
      <c r="F11" s="47"/>
      <c r="G11" s="47"/>
      <c r="H11" s="48"/>
      <c r="I11" s="113">
        <v>800</v>
      </c>
      <c r="J11" s="44"/>
      <c r="K11" s="49">
        <v>800</v>
      </c>
      <c r="L11" s="50"/>
      <c r="M11" s="4"/>
      <c r="N11" s="4"/>
      <c r="O11" s="4"/>
      <c r="P11" s="1"/>
      <c r="Q11" s="1"/>
      <c r="R11" s="1"/>
      <c r="S11" s="1"/>
      <c r="T11" s="1"/>
    </row>
    <row r="12" spans="1:20" ht="19.8" customHeight="1" x14ac:dyDescent="0.3">
      <c r="A12" s="51">
        <v>42805</v>
      </c>
      <c r="B12" s="44">
        <v>107285</v>
      </c>
      <c r="C12" s="52" t="s">
        <v>22</v>
      </c>
      <c r="D12" s="45" t="s">
        <v>33</v>
      </c>
      <c r="E12" s="46" t="s">
        <v>34</v>
      </c>
      <c r="F12" s="47"/>
      <c r="G12" s="47"/>
      <c r="H12" s="48"/>
      <c r="I12" s="113">
        <v>190</v>
      </c>
      <c r="J12" s="44"/>
      <c r="K12" s="49" t="s">
        <v>40</v>
      </c>
      <c r="L12" s="50"/>
      <c r="M12" s="4"/>
      <c r="N12" s="4"/>
      <c r="O12" s="4"/>
      <c r="P12" s="1"/>
      <c r="Q12" s="1"/>
      <c r="R12" s="1"/>
      <c r="S12" s="1"/>
      <c r="T12" s="1"/>
    </row>
    <row r="13" spans="1:20" ht="24.9" customHeight="1" x14ac:dyDescent="0.3">
      <c r="A13" s="51">
        <v>42806</v>
      </c>
      <c r="B13" s="44">
        <v>107293</v>
      </c>
      <c r="C13" s="52" t="s">
        <v>23</v>
      </c>
      <c r="D13" s="45" t="s">
        <v>20</v>
      </c>
      <c r="E13" s="46" t="s">
        <v>35</v>
      </c>
      <c r="F13" s="55" t="s">
        <v>41</v>
      </c>
      <c r="G13" s="55"/>
      <c r="H13" s="56"/>
      <c r="I13" s="48"/>
      <c r="J13" s="44">
        <v>350</v>
      </c>
      <c r="K13" s="49" t="s">
        <v>40</v>
      </c>
      <c r="L13" s="50"/>
      <c r="M13" s="4"/>
      <c r="N13" s="4"/>
      <c r="O13" s="4"/>
      <c r="P13" s="1"/>
      <c r="Q13" s="1"/>
      <c r="R13" s="1"/>
      <c r="S13" s="1"/>
      <c r="T13" s="1"/>
    </row>
    <row r="14" spans="1:20" ht="24.9" customHeight="1" x14ac:dyDescent="0.3">
      <c r="A14" s="51">
        <v>42806</v>
      </c>
      <c r="B14" s="44">
        <v>107293</v>
      </c>
      <c r="C14" s="52" t="s">
        <v>22</v>
      </c>
      <c r="D14" s="57" t="s">
        <v>21</v>
      </c>
      <c r="E14" s="46" t="s">
        <v>24</v>
      </c>
      <c r="F14" s="47"/>
      <c r="G14" s="47"/>
      <c r="H14" s="48"/>
      <c r="I14" s="113">
        <v>1050</v>
      </c>
      <c r="J14" s="44"/>
      <c r="K14" s="49" t="s">
        <v>40</v>
      </c>
      <c r="L14" s="50"/>
      <c r="M14" s="4"/>
      <c r="N14" s="4"/>
      <c r="O14" s="4"/>
      <c r="P14" s="1"/>
      <c r="Q14" s="1"/>
      <c r="R14" s="1"/>
      <c r="S14" s="1"/>
      <c r="T14" s="1"/>
    </row>
    <row r="15" spans="1:20" ht="28.35" customHeight="1" x14ac:dyDescent="0.3">
      <c r="A15" s="51">
        <v>42807</v>
      </c>
      <c r="B15" s="44">
        <v>107300</v>
      </c>
      <c r="C15" s="52" t="s">
        <v>7</v>
      </c>
      <c r="D15" s="45" t="s">
        <v>8</v>
      </c>
      <c r="E15" s="57" t="s">
        <v>9</v>
      </c>
      <c r="F15" s="47"/>
      <c r="G15" s="47"/>
      <c r="H15" s="48"/>
      <c r="I15" s="113">
        <v>900</v>
      </c>
      <c r="J15" s="44"/>
      <c r="K15" s="49" t="s">
        <v>40</v>
      </c>
      <c r="L15" s="50"/>
      <c r="M15" s="4"/>
      <c r="N15" s="4"/>
      <c r="O15" s="4"/>
      <c r="P15" s="1"/>
      <c r="Q15" s="1"/>
      <c r="R15" s="1"/>
      <c r="S15" s="1"/>
      <c r="T15" s="1"/>
    </row>
    <row r="16" spans="1:20" ht="19.8" customHeight="1" x14ac:dyDescent="0.3">
      <c r="A16" s="51">
        <v>42807</v>
      </c>
      <c r="B16" s="44">
        <v>107300</v>
      </c>
      <c r="C16" s="52" t="s">
        <v>7</v>
      </c>
      <c r="D16" s="45" t="s">
        <v>11</v>
      </c>
      <c r="E16" s="46" t="s">
        <v>35</v>
      </c>
      <c r="F16" s="47"/>
      <c r="G16" s="47"/>
      <c r="H16" s="48"/>
      <c r="I16" s="113"/>
      <c r="J16" s="44"/>
      <c r="K16" s="49">
        <v>900</v>
      </c>
      <c r="L16" s="50"/>
      <c r="M16" s="4"/>
      <c r="N16" s="4"/>
      <c r="O16" s="4"/>
      <c r="P16" s="1"/>
      <c r="Q16" s="1"/>
      <c r="R16" s="1"/>
      <c r="S16" s="1"/>
      <c r="T16" s="1"/>
    </row>
    <row r="17" spans="1:20" ht="28.35" customHeight="1" x14ac:dyDescent="0.3">
      <c r="A17" s="51">
        <v>42807</v>
      </c>
      <c r="B17" s="44">
        <v>107300</v>
      </c>
      <c r="C17" s="52" t="s">
        <v>7</v>
      </c>
      <c r="D17" s="45" t="s">
        <v>10</v>
      </c>
      <c r="E17" s="57" t="s">
        <v>12</v>
      </c>
      <c r="F17" s="47"/>
      <c r="G17" s="47"/>
      <c r="H17" s="48"/>
      <c r="I17" s="113">
        <v>1200</v>
      </c>
      <c r="J17" s="44"/>
      <c r="K17" s="49">
        <v>700</v>
      </c>
      <c r="L17" s="50"/>
      <c r="M17" s="4"/>
      <c r="N17" s="4"/>
      <c r="O17" s="4"/>
      <c r="P17" s="1"/>
      <c r="Q17" s="1"/>
      <c r="R17" s="1"/>
      <c r="S17" s="1"/>
      <c r="T17" s="1"/>
    </row>
    <row r="18" spans="1:20" ht="28.35" customHeight="1" x14ac:dyDescent="0.3">
      <c r="A18" s="152">
        <v>42812</v>
      </c>
      <c r="B18" s="143">
        <v>107350</v>
      </c>
      <c r="C18" s="151" t="s">
        <v>36</v>
      </c>
      <c r="D18" s="45" t="s">
        <v>37</v>
      </c>
      <c r="E18" s="46" t="s">
        <v>35</v>
      </c>
      <c r="F18" s="47"/>
      <c r="G18" s="47"/>
      <c r="H18" s="48"/>
      <c r="I18" s="113"/>
      <c r="J18" s="44"/>
      <c r="K18" s="49" t="s">
        <v>40</v>
      </c>
      <c r="L18" s="50"/>
      <c r="M18" s="4"/>
      <c r="N18" s="4"/>
      <c r="O18" s="4"/>
      <c r="P18" s="1"/>
      <c r="Q18" s="1"/>
      <c r="R18" s="1"/>
      <c r="S18" s="1"/>
      <c r="T18" s="1"/>
    </row>
    <row r="19" spans="1:20" ht="28.35" customHeight="1" x14ac:dyDescent="0.3">
      <c r="A19" s="152"/>
      <c r="B19" s="143"/>
      <c r="C19" s="151"/>
      <c r="D19" s="57" t="s">
        <v>38</v>
      </c>
      <c r="E19" s="46" t="s">
        <v>39</v>
      </c>
      <c r="F19" s="47"/>
      <c r="G19" s="47"/>
      <c r="H19" s="48"/>
      <c r="I19" s="113">
        <v>780</v>
      </c>
      <c r="J19" s="44"/>
      <c r="K19" s="49" t="s">
        <v>40</v>
      </c>
      <c r="L19" s="50"/>
      <c r="M19" s="4"/>
      <c r="N19" s="4"/>
      <c r="O19" s="4"/>
      <c r="P19" s="1"/>
      <c r="Q19" s="1"/>
      <c r="R19" s="1"/>
      <c r="S19" s="1"/>
      <c r="T19" s="1"/>
    </row>
    <row r="20" spans="1:20" ht="28.35" customHeight="1" x14ac:dyDescent="0.3">
      <c r="A20" s="51">
        <v>42812</v>
      </c>
      <c r="B20" s="44">
        <v>107350</v>
      </c>
      <c r="C20" s="52" t="s">
        <v>45</v>
      </c>
      <c r="D20" s="57" t="s">
        <v>57</v>
      </c>
      <c r="E20" s="58" t="s">
        <v>35</v>
      </c>
      <c r="F20" s="59" t="s">
        <v>35</v>
      </c>
      <c r="G20" s="59"/>
      <c r="H20" s="48"/>
      <c r="I20" s="113" t="s">
        <v>35</v>
      </c>
      <c r="J20" s="44"/>
      <c r="K20" s="49" t="s">
        <v>40</v>
      </c>
      <c r="L20" s="50"/>
      <c r="M20" s="4"/>
      <c r="N20" s="4"/>
      <c r="O20" s="4"/>
      <c r="P20" s="1"/>
      <c r="Q20" s="1"/>
      <c r="R20" s="1"/>
      <c r="S20" s="1"/>
      <c r="T20" s="1"/>
    </row>
    <row r="21" spans="1:20" ht="35.1" customHeight="1" x14ac:dyDescent="0.3">
      <c r="A21" s="51">
        <v>42816</v>
      </c>
      <c r="B21" s="44">
        <v>107417</v>
      </c>
      <c r="C21" s="52" t="s">
        <v>72</v>
      </c>
      <c r="D21" s="57" t="s">
        <v>73</v>
      </c>
      <c r="E21" s="60" t="s">
        <v>35</v>
      </c>
      <c r="F21" s="61" t="s">
        <v>74</v>
      </c>
      <c r="G21" s="61"/>
      <c r="H21" s="56"/>
      <c r="I21" s="113" t="s">
        <v>35</v>
      </c>
      <c r="J21" s="44" t="s">
        <v>35</v>
      </c>
      <c r="K21" s="49" t="s">
        <v>40</v>
      </c>
      <c r="L21" s="50"/>
      <c r="M21" s="4"/>
      <c r="N21" s="4"/>
      <c r="O21" s="4"/>
      <c r="P21" s="1">
        <f>430+500</f>
        <v>930</v>
      </c>
      <c r="Q21" s="1"/>
      <c r="R21" s="1"/>
      <c r="S21" s="1"/>
      <c r="T21" s="1"/>
    </row>
    <row r="22" spans="1:20" ht="28.35" customHeight="1" x14ac:dyDescent="0.3">
      <c r="A22" s="51">
        <v>42816</v>
      </c>
      <c r="B22" s="44">
        <v>107417</v>
      </c>
      <c r="C22" s="52" t="s">
        <v>75</v>
      </c>
      <c r="D22" s="57" t="s">
        <v>77</v>
      </c>
      <c r="E22" s="60" t="s">
        <v>76</v>
      </c>
      <c r="F22" s="59"/>
      <c r="G22" s="59"/>
      <c r="H22" s="48"/>
      <c r="I22" s="113">
        <v>2880</v>
      </c>
      <c r="J22" s="44" t="s">
        <v>35</v>
      </c>
      <c r="K22" s="49" t="s">
        <v>40</v>
      </c>
      <c r="L22" s="50"/>
      <c r="M22" s="4"/>
      <c r="N22" s="4"/>
      <c r="O22" s="4"/>
      <c r="P22" s="1">
        <f>900+500</f>
        <v>1400</v>
      </c>
      <c r="Q22" s="1"/>
      <c r="R22" s="1"/>
      <c r="S22" s="1"/>
      <c r="T22" s="1"/>
    </row>
    <row r="23" spans="1:20" ht="42" customHeight="1" x14ac:dyDescent="0.3">
      <c r="A23" s="51">
        <v>42819</v>
      </c>
      <c r="B23" s="44">
        <v>107460</v>
      </c>
      <c r="C23" s="55" t="s">
        <v>79</v>
      </c>
      <c r="D23" s="57" t="s">
        <v>80</v>
      </c>
      <c r="E23" s="60" t="s">
        <v>81</v>
      </c>
      <c r="F23" s="62" t="s">
        <v>82</v>
      </c>
      <c r="G23" s="63" t="s">
        <v>84</v>
      </c>
      <c r="H23" s="64"/>
      <c r="I23" s="113" t="s">
        <v>35</v>
      </c>
      <c r="J23" s="44" t="s">
        <v>35</v>
      </c>
      <c r="K23" s="49" t="s">
        <v>35</v>
      </c>
      <c r="L23" s="50"/>
      <c r="M23" s="4"/>
      <c r="N23" s="4"/>
      <c r="O23" s="4"/>
      <c r="P23" s="1"/>
      <c r="Q23" s="1"/>
      <c r="R23" s="1"/>
      <c r="S23" s="1"/>
      <c r="T23" s="1"/>
    </row>
    <row r="24" spans="1:20" ht="42" customHeight="1" x14ac:dyDescent="0.3">
      <c r="A24" s="152">
        <v>42819</v>
      </c>
      <c r="B24" s="143">
        <v>107460</v>
      </c>
      <c r="C24" s="144" t="s">
        <v>85</v>
      </c>
      <c r="D24" s="57" t="s">
        <v>90</v>
      </c>
      <c r="E24" s="135" t="s">
        <v>86</v>
      </c>
      <c r="F24" s="157" t="s">
        <v>35</v>
      </c>
      <c r="G24" s="156" t="s">
        <v>87</v>
      </c>
      <c r="H24" s="64"/>
      <c r="I24" s="113" t="s">
        <v>35</v>
      </c>
      <c r="J24" s="44" t="s">
        <v>35</v>
      </c>
      <c r="K24" s="49" t="s">
        <v>35</v>
      </c>
      <c r="L24" s="50"/>
      <c r="M24" s="4"/>
      <c r="N24" s="4"/>
      <c r="O24" s="4"/>
      <c r="P24" s="1"/>
      <c r="Q24" s="1"/>
      <c r="R24" s="1"/>
      <c r="S24" s="1"/>
      <c r="T24" s="1"/>
    </row>
    <row r="25" spans="1:20" ht="52.05" customHeight="1" x14ac:dyDescent="0.3">
      <c r="A25" s="152"/>
      <c r="B25" s="143"/>
      <c r="C25" s="144"/>
      <c r="D25" s="57" t="s">
        <v>88</v>
      </c>
      <c r="E25" s="135"/>
      <c r="F25" s="157"/>
      <c r="G25" s="156"/>
      <c r="H25" s="64"/>
      <c r="I25" s="113" t="s">
        <v>35</v>
      </c>
      <c r="J25" s="44" t="s">
        <v>35</v>
      </c>
      <c r="K25" s="49" t="s">
        <v>35</v>
      </c>
      <c r="L25" s="50"/>
      <c r="M25" s="4"/>
      <c r="N25" s="4"/>
      <c r="O25" s="4"/>
      <c r="P25" s="1"/>
      <c r="Q25" s="1"/>
      <c r="R25" s="1"/>
      <c r="S25" s="1"/>
      <c r="T25" s="1"/>
    </row>
    <row r="26" spans="1:20" ht="42" customHeight="1" x14ac:dyDescent="0.3">
      <c r="A26" s="152"/>
      <c r="B26" s="143"/>
      <c r="C26" s="144"/>
      <c r="D26" s="57" t="s">
        <v>89</v>
      </c>
      <c r="E26" s="135"/>
      <c r="F26" s="157"/>
      <c r="G26" s="156"/>
      <c r="H26" s="64"/>
      <c r="I26" s="113" t="s">
        <v>35</v>
      </c>
      <c r="J26" s="44" t="s">
        <v>35</v>
      </c>
      <c r="K26" s="49" t="s">
        <v>35</v>
      </c>
      <c r="L26" s="50"/>
      <c r="M26" s="4"/>
      <c r="N26" s="4"/>
      <c r="O26" s="4"/>
      <c r="P26" s="1"/>
      <c r="Q26" s="1"/>
      <c r="R26" s="1"/>
      <c r="S26" s="1"/>
      <c r="T26" s="1"/>
    </row>
    <row r="27" spans="1:20" ht="68.099999999999994" customHeight="1" x14ac:dyDescent="0.3">
      <c r="A27" s="51">
        <v>42819</v>
      </c>
      <c r="B27" s="44">
        <v>107460</v>
      </c>
      <c r="C27" s="55" t="s">
        <v>91</v>
      </c>
      <c r="D27" s="57" t="s">
        <v>92</v>
      </c>
      <c r="E27" s="60"/>
      <c r="F27" s="65" t="s">
        <v>93</v>
      </c>
      <c r="G27" s="60" t="s">
        <v>94</v>
      </c>
      <c r="H27" s="58"/>
      <c r="I27" s="113" t="s">
        <v>35</v>
      </c>
      <c r="J27" s="44" t="s">
        <v>35</v>
      </c>
      <c r="K27" s="49" t="s">
        <v>35</v>
      </c>
      <c r="L27" s="50"/>
      <c r="M27" s="4"/>
      <c r="N27" s="4"/>
      <c r="O27" s="4"/>
      <c r="P27" s="1"/>
      <c r="Q27" s="1"/>
      <c r="R27" s="1"/>
      <c r="S27" s="1"/>
      <c r="T27" s="1"/>
    </row>
    <row r="28" spans="1:20" ht="68.099999999999994" customHeight="1" x14ac:dyDescent="0.3">
      <c r="A28" s="51">
        <v>42822</v>
      </c>
      <c r="B28" s="44">
        <v>107493</v>
      </c>
      <c r="C28" s="55" t="s">
        <v>98</v>
      </c>
      <c r="D28" s="66" t="s">
        <v>80</v>
      </c>
      <c r="E28" s="60"/>
      <c r="F28" s="65" t="s">
        <v>99</v>
      </c>
      <c r="G28" s="60" t="s">
        <v>97</v>
      </c>
      <c r="H28" s="58"/>
      <c r="I28" s="113" t="s">
        <v>35</v>
      </c>
      <c r="J28" s="44" t="s">
        <v>35</v>
      </c>
      <c r="K28" s="49" t="s">
        <v>35</v>
      </c>
      <c r="L28" s="50"/>
      <c r="M28" s="4"/>
      <c r="N28" s="4"/>
      <c r="O28" s="4"/>
      <c r="P28" s="1"/>
      <c r="Q28" s="1"/>
      <c r="R28" s="1"/>
      <c r="S28" s="1"/>
      <c r="T28" s="1"/>
    </row>
    <row r="29" spans="1:20" ht="68.099999999999994" customHeight="1" x14ac:dyDescent="0.3">
      <c r="A29" s="51">
        <v>42823</v>
      </c>
      <c r="B29" s="44">
        <v>107499</v>
      </c>
      <c r="C29" s="55" t="s">
        <v>96</v>
      </c>
      <c r="D29" s="60" t="s">
        <v>95</v>
      </c>
      <c r="E29" s="67" t="s">
        <v>35</v>
      </c>
      <c r="F29" s="44" t="s">
        <v>35</v>
      </c>
      <c r="G29" s="60" t="s">
        <v>97</v>
      </c>
      <c r="H29" s="58"/>
      <c r="I29" s="113" t="s">
        <v>35</v>
      </c>
      <c r="J29" s="44" t="s">
        <v>35</v>
      </c>
      <c r="K29" s="49" t="s">
        <v>35</v>
      </c>
      <c r="L29" s="50"/>
      <c r="M29" s="4"/>
      <c r="N29" s="4"/>
      <c r="O29" s="4"/>
      <c r="P29" s="1"/>
      <c r="Q29" s="1"/>
      <c r="R29" s="1"/>
      <c r="S29" s="1"/>
      <c r="T29" s="1"/>
    </row>
    <row r="30" spans="1:20" ht="68.099999999999994" customHeight="1" x14ac:dyDescent="0.3">
      <c r="A30" s="51">
        <v>42823</v>
      </c>
      <c r="B30" s="44">
        <v>107499</v>
      </c>
      <c r="C30" s="55" t="s">
        <v>100</v>
      </c>
      <c r="D30" s="60" t="s">
        <v>101</v>
      </c>
      <c r="E30" s="67" t="s">
        <v>35</v>
      </c>
      <c r="F30" s="44" t="s">
        <v>35</v>
      </c>
      <c r="G30" s="60" t="s">
        <v>102</v>
      </c>
      <c r="H30" s="58"/>
      <c r="I30" s="113" t="s">
        <v>35</v>
      </c>
      <c r="J30" s="44" t="s">
        <v>35</v>
      </c>
      <c r="K30" s="49" t="s">
        <v>35</v>
      </c>
      <c r="L30" s="50"/>
      <c r="M30" s="4"/>
      <c r="N30" s="4"/>
      <c r="O30" s="4"/>
      <c r="P30" s="1"/>
      <c r="Q30" s="1"/>
      <c r="R30" s="1"/>
      <c r="S30" s="1"/>
      <c r="T30" s="1"/>
    </row>
    <row r="31" spans="1:20" ht="32.1" customHeight="1" x14ac:dyDescent="0.3">
      <c r="A31" s="51">
        <v>42827</v>
      </c>
      <c r="B31" s="44">
        <v>107548</v>
      </c>
      <c r="C31" s="55" t="s">
        <v>113</v>
      </c>
      <c r="D31" s="60" t="s">
        <v>117</v>
      </c>
      <c r="E31" s="60" t="s">
        <v>114</v>
      </c>
      <c r="F31" s="52"/>
      <c r="G31" s="60" t="s">
        <v>116</v>
      </c>
      <c r="H31" s="58"/>
      <c r="I31" s="113">
        <v>3250</v>
      </c>
      <c r="J31" s="44"/>
      <c r="K31" s="49"/>
      <c r="L31" s="50"/>
      <c r="M31" s="4"/>
      <c r="N31" s="4"/>
      <c r="O31" s="4"/>
      <c r="P31" s="1"/>
      <c r="Q31" s="1"/>
      <c r="R31" s="1"/>
      <c r="S31" s="1"/>
      <c r="T31" s="1"/>
    </row>
    <row r="32" spans="1:20" ht="35.1" customHeight="1" x14ac:dyDescent="0.3">
      <c r="A32" s="51">
        <v>42827</v>
      </c>
      <c r="B32" s="44">
        <v>107548</v>
      </c>
      <c r="C32" s="55" t="s">
        <v>113</v>
      </c>
      <c r="D32" s="60" t="s">
        <v>118</v>
      </c>
      <c r="E32" s="58" t="s">
        <v>119</v>
      </c>
      <c r="F32" s="52" t="s">
        <v>115</v>
      </c>
      <c r="G32" s="60" t="s">
        <v>116</v>
      </c>
      <c r="H32" s="58"/>
      <c r="I32" s="113">
        <f>465+30</f>
        <v>495</v>
      </c>
      <c r="J32" s="44">
        <v>137</v>
      </c>
      <c r="K32" s="49" t="s">
        <v>35</v>
      </c>
      <c r="L32" s="50"/>
      <c r="M32" s="4"/>
      <c r="N32" s="4"/>
      <c r="O32" s="4"/>
      <c r="P32" s="1"/>
      <c r="Q32" s="1"/>
      <c r="R32" s="1"/>
      <c r="S32" s="1"/>
      <c r="T32" s="1"/>
    </row>
    <row r="33" spans="1:20" ht="45.15" customHeight="1" x14ac:dyDescent="0.3">
      <c r="A33" s="51">
        <v>42831</v>
      </c>
      <c r="B33" s="44">
        <v>107573</v>
      </c>
      <c r="C33" s="55" t="s">
        <v>113</v>
      </c>
      <c r="D33" s="60" t="s">
        <v>146</v>
      </c>
      <c r="E33" s="58" t="s">
        <v>35</v>
      </c>
      <c r="F33" s="44" t="s">
        <v>35</v>
      </c>
      <c r="G33" s="60" t="s">
        <v>116</v>
      </c>
      <c r="H33" s="58" t="s">
        <v>35</v>
      </c>
      <c r="I33" s="113" t="s">
        <v>35</v>
      </c>
      <c r="J33" s="44" t="s">
        <v>35</v>
      </c>
      <c r="K33" s="49" t="s">
        <v>35</v>
      </c>
      <c r="L33" s="68" t="s">
        <v>147</v>
      </c>
      <c r="M33" s="4"/>
      <c r="N33" s="4"/>
      <c r="O33" s="4"/>
      <c r="P33" s="1"/>
      <c r="Q33" s="1"/>
      <c r="R33" s="1"/>
      <c r="S33" s="1"/>
      <c r="T33" s="1"/>
    </row>
    <row r="34" spans="1:20" ht="35.1" customHeight="1" x14ac:dyDescent="0.3">
      <c r="A34" s="51">
        <v>42854</v>
      </c>
      <c r="B34" s="143">
        <v>108637</v>
      </c>
      <c r="C34" s="143" t="s">
        <v>43</v>
      </c>
      <c r="D34" s="45" t="s">
        <v>44</v>
      </c>
      <c r="E34" s="45" t="s">
        <v>121</v>
      </c>
      <c r="F34" s="55" t="s">
        <v>61</v>
      </c>
      <c r="G34" s="140" t="s">
        <v>120</v>
      </c>
      <c r="H34" s="56">
        <v>2</v>
      </c>
      <c r="I34" s="113">
        <f>1316*H34</f>
        <v>2632</v>
      </c>
      <c r="J34" s="44">
        <f>890+230</f>
        <v>1120</v>
      </c>
      <c r="K34" s="49"/>
      <c r="L34" s="50"/>
      <c r="M34" s="4"/>
      <c r="N34" s="4"/>
      <c r="O34" s="4"/>
      <c r="P34" s="1"/>
      <c r="Q34" s="1"/>
      <c r="R34" s="1"/>
      <c r="S34" s="1"/>
      <c r="T34" s="1"/>
    </row>
    <row r="35" spans="1:20" ht="35.1" customHeight="1" x14ac:dyDescent="0.3">
      <c r="A35" s="51">
        <v>42854</v>
      </c>
      <c r="B35" s="143"/>
      <c r="C35" s="143"/>
      <c r="D35" s="57" t="s">
        <v>127</v>
      </c>
      <c r="E35" s="45" t="s">
        <v>129</v>
      </c>
      <c r="F35" s="61"/>
      <c r="G35" s="140"/>
      <c r="H35" s="56">
        <v>2</v>
      </c>
      <c r="I35" s="113">
        <v>140</v>
      </c>
      <c r="J35" s="44"/>
      <c r="K35" s="49" t="s">
        <v>35</v>
      </c>
      <c r="L35" s="50"/>
      <c r="M35" s="4"/>
      <c r="N35" s="4"/>
      <c r="O35" s="4"/>
      <c r="P35" s="1"/>
      <c r="Q35" s="1"/>
      <c r="R35" s="1"/>
      <c r="S35" s="1"/>
      <c r="T35" s="1"/>
    </row>
    <row r="36" spans="1:20" ht="35.1" customHeight="1" x14ac:dyDescent="0.3">
      <c r="A36" s="51">
        <v>42854</v>
      </c>
      <c r="B36" s="143"/>
      <c r="C36" s="143"/>
      <c r="D36" s="57" t="s">
        <v>128</v>
      </c>
      <c r="E36" s="45" t="s">
        <v>130</v>
      </c>
      <c r="F36" s="55" t="s">
        <v>140</v>
      </c>
      <c r="G36" s="140"/>
      <c r="H36" s="56">
        <v>2</v>
      </c>
      <c r="I36" s="113">
        <v>300</v>
      </c>
      <c r="J36" s="44"/>
      <c r="K36" s="49" t="s">
        <v>35</v>
      </c>
      <c r="L36" s="50"/>
      <c r="M36" s="4"/>
      <c r="N36" s="4"/>
      <c r="O36" s="4"/>
      <c r="P36" s="1"/>
      <c r="Q36" s="1"/>
      <c r="R36" s="1"/>
      <c r="S36" s="1"/>
      <c r="T36" s="1"/>
    </row>
    <row r="37" spans="1:20" ht="45.15" customHeight="1" x14ac:dyDescent="0.3">
      <c r="A37" s="51">
        <v>42854</v>
      </c>
      <c r="B37" s="143"/>
      <c r="C37" s="143"/>
      <c r="D37" s="57" t="s">
        <v>191</v>
      </c>
      <c r="E37" s="57" t="s">
        <v>192</v>
      </c>
      <c r="F37" s="55"/>
      <c r="G37" s="140"/>
      <c r="H37" s="56">
        <v>2</v>
      </c>
      <c r="I37" s="113">
        <f>37*H37</f>
        <v>74</v>
      </c>
      <c r="J37" s="44"/>
      <c r="K37" s="49"/>
      <c r="L37" s="50"/>
      <c r="M37" s="4"/>
      <c r="N37" s="4"/>
      <c r="O37" s="4"/>
      <c r="P37" s="1"/>
      <c r="Q37" s="1"/>
      <c r="R37" s="1"/>
      <c r="S37" s="1"/>
      <c r="T37" s="1"/>
    </row>
    <row r="38" spans="1:20" ht="35.1" customHeight="1" x14ac:dyDescent="0.3">
      <c r="A38" s="51">
        <v>42854</v>
      </c>
      <c r="B38" s="143"/>
      <c r="C38" s="143"/>
      <c r="D38" s="57" t="s">
        <v>168</v>
      </c>
      <c r="E38" s="45"/>
      <c r="F38" s="61" t="s">
        <v>139</v>
      </c>
      <c r="G38" s="140"/>
      <c r="H38" s="56"/>
      <c r="I38" s="113"/>
      <c r="J38" s="44">
        <v>175</v>
      </c>
      <c r="K38" s="49"/>
      <c r="L38" s="50"/>
      <c r="M38" s="4"/>
      <c r="N38" s="4"/>
      <c r="O38" s="4"/>
      <c r="P38" s="1"/>
      <c r="Q38" s="1"/>
      <c r="R38" s="1"/>
      <c r="S38" s="1"/>
      <c r="T38" s="1"/>
    </row>
    <row r="39" spans="1:20" ht="35.1" customHeight="1" x14ac:dyDescent="0.3">
      <c r="A39" s="51"/>
      <c r="B39" s="44"/>
      <c r="C39" s="140" t="s">
        <v>125</v>
      </c>
      <c r="D39" s="139" t="s">
        <v>60</v>
      </c>
      <c r="E39" s="66" t="s">
        <v>126</v>
      </c>
      <c r="F39" s="60" t="s">
        <v>150</v>
      </c>
      <c r="G39" s="60" t="s">
        <v>151</v>
      </c>
      <c r="H39" s="58">
        <v>2</v>
      </c>
      <c r="I39" s="113">
        <f>(525)*H39</f>
        <v>1050</v>
      </c>
      <c r="J39" s="44">
        <f>100+160</f>
        <v>260</v>
      </c>
      <c r="K39" s="49" t="s">
        <v>35</v>
      </c>
      <c r="L39" s="68" t="s">
        <v>152</v>
      </c>
      <c r="M39" s="4"/>
      <c r="N39" s="4"/>
      <c r="O39" s="4"/>
      <c r="P39" s="1"/>
      <c r="Q39" s="1"/>
      <c r="R39" s="1"/>
      <c r="S39" s="1"/>
      <c r="T39" s="1"/>
    </row>
    <row r="40" spans="1:20" ht="35.1" customHeight="1" x14ac:dyDescent="0.3">
      <c r="A40" s="51"/>
      <c r="B40" s="44"/>
      <c r="C40" s="140"/>
      <c r="D40" s="139"/>
      <c r="E40" s="66" t="s">
        <v>141</v>
      </c>
      <c r="F40" s="52"/>
      <c r="G40" s="60"/>
      <c r="H40" s="58">
        <v>4</v>
      </c>
      <c r="I40" s="113">
        <f>27.5*H40</f>
        <v>110</v>
      </c>
      <c r="J40" s="44"/>
      <c r="K40" s="49"/>
      <c r="L40" s="50"/>
      <c r="M40" s="4"/>
      <c r="N40" s="4"/>
      <c r="O40" s="4"/>
      <c r="P40" s="1"/>
      <c r="Q40" s="1"/>
      <c r="R40" s="1"/>
      <c r="S40" s="1"/>
      <c r="T40" s="1"/>
    </row>
    <row r="41" spans="1:20" ht="35.1" customHeight="1" x14ac:dyDescent="0.3">
      <c r="A41" s="51">
        <v>42833</v>
      </c>
      <c r="B41" s="44"/>
      <c r="C41" s="55" t="s">
        <v>131</v>
      </c>
      <c r="D41" s="60" t="s">
        <v>132</v>
      </c>
      <c r="E41" s="66" t="s">
        <v>133</v>
      </c>
      <c r="F41" s="52"/>
      <c r="G41" s="69" t="s">
        <v>134</v>
      </c>
      <c r="H41" s="58">
        <v>1</v>
      </c>
      <c r="I41" s="113">
        <v>140</v>
      </c>
      <c r="J41" s="44" t="s">
        <v>35</v>
      </c>
      <c r="K41" s="49" t="s">
        <v>35</v>
      </c>
      <c r="L41" s="50"/>
      <c r="M41" s="4"/>
      <c r="N41" s="4"/>
      <c r="O41" s="4"/>
      <c r="P41" s="1"/>
      <c r="Q41" s="1"/>
      <c r="R41" s="1"/>
      <c r="S41" s="1"/>
      <c r="T41" s="1"/>
    </row>
    <row r="42" spans="1:20" ht="35.1" customHeight="1" x14ac:dyDescent="0.3">
      <c r="A42" s="70">
        <v>42833</v>
      </c>
      <c r="B42" s="67"/>
      <c r="C42" s="46" t="s">
        <v>135</v>
      </c>
      <c r="D42" s="60" t="s">
        <v>136</v>
      </c>
      <c r="E42" s="66" t="s">
        <v>138</v>
      </c>
      <c r="F42" s="60" t="s">
        <v>137</v>
      </c>
      <c r="G42" s="60"/>
      <c r="H42" s="58"/>
      <c r="I42" s="112"/>
      <c r="J42" s="67">
        <f>200+175+230</f>
        <v>605</v>
      </c>
      <c r="K42" s="71"/>
      <c r="L42" s="72"/>
      <c r="M42" s="4"/>
      <c r="N42" s="4"/>
      <c r="O42" s="4"/>
      <c r="P42" s="1"/>
      <c r="Q42" s="1"/>
      <c r="R42" s="1"/>
      <c r="S42" s="1"/>
      <c r="T42" s="1"/>
    </row>
    <row r="43" spans="1:20" ht="35.1" customHeight="1" x14ac:dyDescent="0.3">
      <c r="A43" s="70">
        <v>42834</v>
      </c>
      <c r="B43" s="67"/>
      <c r="C43" s="46" t="s">
        <v>144</v>
      </c>
      <c r="D43" s="60" t="s">
        <v>145</v>
      </c>
      <c r="E43" s="66"/>
      <c r="F43" s="60"/>
      <c r="G43" s="60" t="s">
        <v>97</v>
      </c>
      <c r="H43" s="58" t="s">
        <v>35</v>
      </c>
      <c r="I43" s="112" t="s">
        <v>35</v>
      </c>
      <c r="J43" s="67" t="s">
        <v>35</v>
      </c>
      <c r="K43" s="71" t="s">
        <v>35</v>
      </c>
      <c r="L43" s="73" t="s">
        <v>149</v>
      </c>
      <c r="M43" s="4"/>
      <c r="N43" s="4"/>
      <c r="O43" s="4"/>
      <c r="P43" s="1"/>
      <c r="Q43" s="1"/>
      <c r="R43" s="1"/>
      <c r="S43" s="1"/>
      <c r="T43" s="1"/>
    </row>
    <row r="44" spans="1:20" ht="35.1" customHeight="1" x14ac:dyDescent="0.3">
      <c r="A44" s="70"/>
      <c r="B44" s="67"/>
      <c r="C44" s="46" t="s">
        <v>131</v>
      </c>
      <c r="D44" s="60" t="s">
        <v>142</v>
      </c>
      <c r="E44" s="66"/>
      <c r="F44" s="60" t="s">
        <v>143</v>
      </c>
      <c r="G44" s="60"/>
      <c r="H44" s="58">
        <v>1</v>
      </c>
      <c r="I44" s="112">
        <v>70</v>
      </c>
      <c r="J44" s="67"/>
      <c r="K44" s="71" t="s">
        <v>35</v>
      </c>
      <c r="L44" s="68" t="s">
        <v>148</v>
      </c>
      <c r="M44" s="4"/>
      <c r="N44" s="4"/>
      <c r="O44" s="4"/>
      <c r="P44" s="1"/>
      <c r="Q44" s="1"/>
      <c r="R44" s="1"/>
      <c r="S44" s="1"/>
      <c r="T44" s="1"/>
    </row>
    <row r="45" spans="1:20" ht="35.1" customHeight="1" x14ac:dyDescent="0.3">
      <c r="A45" s="159">
        <v>42838</v>
      </c>
      <c r="B45" s="67"/>
      <c r="C45" s="135" t="s">
        <v>125</v>
      </c>
      <c r="D45" s="46" t="s">
        <v>153</v>
      </c>
      <c r="E45" s="158" t="s">
        <v>154</v>
      </c>
      <c r="F45" s="158" t="s">
        <v>150</v>
      </c>
      <c r="G45" s="158" t="s">
        <v>169</v>
      </c>
      <c r="H45" s="58">
        <v>2</v>
      </c>
      <c r="I45" s="112">
        <f>(525)*H45</f>
        <v>1050</v>
      </c>
      <c r="J45" s="67">
        <f>100+160</f>
        <v>260</v>
      </c>
      <c r="K45" s="71" t="s">
        <v>35</v>
      </c>
      <c r="L45" s="68" t="s">
        <v>152</v>
      </c>
      <c r="M45" s="4"/>
      <c r="N45" s="4"/>
      <c r="O45" s="4"/>
      <c r="P45" s="1"/>
      <c r="Q45" s="1"/>
      <c r="R45" s="1"/>
      <c r="S45" s="1"/>
      <c r="T45" s="1"/>
    </row>
    <row r="46" spans="1:20" ht="35.1" customHeight="1" x14ac:dyDescent="0.3">
      <c r="A46" s="159"/>
      <c r="B46" s="67"/>
      <c r="C46" s="135"/>
      <c r="D46" s="46" t="s">
        <v>155</v>
      </c>
      <c r="E46" s="158"/>
      <c r="F46" s="158"/>
      <c r="G46" s="158"/>
      <c r="H46" s="58">
        <v>4</v>
      </c>
      <c r="I46" s="112">
        <f>27.5*H46</f>
        <v>110</v>
      </c>
      <c r="J46" s="67"/>
      <c r="K46" s="71" t="s">
        <v>35</v>
      </c>
      <c r="L46" s="72"/>
      <c r="M46" s="4"/>
      <c r="N46" s="4"/>
      <c r="O46" s="4"/>
      <c r="P46" s="1"/>
      <c r="Q46" s="1"/>
      <c r="R46" s="1"/>
      <c r="S46" s="1"/>
      <c r="T46" s="1"/>
    </row>
    <row r="47" spans="1:20" ht="35.1" customHeight="1" x14ac:dyDescent="0.3">
      <c r="A47" s="70">
        <v>42841</v>
      </c>
      <c r="B47" s="67">
        <v>108000</v>
      </c>
      <c r="C47" s="60" t="s">
        <v>156</v>
      </c>
      <c r="D47" s="46" t="s">
        <v>157</v>
      </c>
      <c r="E47" s="66"/>
      <c r="F47" s="66"/>
      <c r="G47" s="66"/>
      <c r="H47" s="58">
        <v>1</v>
      </c>
      <c r="I47" s="112">
        <v>1440</v>
      </c>
      <c r="J47" s="67"/>
      <c r="K47" s="67">
        <v>500</v>
      </c>
      <c r="L47" s="74" t="s">
        <v>158</v>
      </c>
      <c r="M47" s="4"/>
      <c r="N47" s="4"/>
      <c r="O47" s="4"/>
      <c r="P47" s="1"/>
      <c r="Q47" s="1"/>
      <c r="R47" s="1"/>
      <c r="S47" s="1"/>
      <c r="T47" s="1"/>
    </row>
    <row r="48" spans="1:20" ht="35.1" customHeight="1" x14ac:dyDescent="0.3">
      <c r="A48" s="70">
        <v>42846</v>
      </c>
      <c r="B48" s="67">
        <v>108096</v>
      </c>
      <c r="C48" s="60" t="s">
        <v>159</v>
      </c>
      <c r="D48" s="46" t="s">
        <v>166</v>
      </c>
      <c r="E48" s="66" t="s">
        <v>160</v>
      </c>
      <c r="F48" s="66" t="s">
        <v>161</v>
      </c>
      <c r="G48" s="66"/>
      <c r="H48" s="58">
        <v>1</v>
      </c>
      <c r="I48" s="112">
        <v>250</v>
      </c>
      <c r="J48" s="67">
        <v>160</v>
      </c>
      <c r="K48" s="67" t="s">
        <v>35</v>
      </c>
      <c r="L48" s="68" t="s">
        <v>162</v>
      </c>
      <c r="M48" s="4"/>
      <c r="N48" s="4"/>
      <c r="O48" s="4"/>
      <c r="P48" s="1"/>
      <c r="Q48" s="1"/>
      <c r="R48" s="1"/>
      <c r="S48" s="1"/>
      <c r="T48" s="1"/>
    </row>
    <row r="49" spans="1:20" ht="45.15" customHeight="1" x14ac:dyDescent="0.3">
      <c r="A49" s="70">
        <v>42847</v>
      </c>
      <c r="B49" s="67">
        <v>108096</v>
      </c>
      <c r="C49" s="60" t="s">
        <v>163</v>
      </c>
      <c r="D49" s="46" t="s">
        <v>164</v>
      </c>
      <c r="E49" s="66"/>
      <c r="F49" s="66"/>
      <c r="G49" s="66" t="s">
        <v>165</v>
      </c>
      <c r="H49" s="58" t="s">
        <v>35</v>
      </c>
      <c r="I49" s="112"/>
      <c r="J49" s="67"/>
      <c r="K49" s="67">
        <v>1500</v>
      </c>
      <c r="L49" s="72"/>
      <c r="M49" s="4"/>
      <c r="N49" s="4"/>
      <c r="O49" s="4"/>
      <c r="P49" s="1"/>
      <c r="Q49" s="1"/>
      <c r="R49" s="1"/>
      <c r="S49" s="1"/>
      <c r="T49" s="1"/>
    </row>
    <row r="50" spans="1:20" ht="45.15" customHeight="1" x14ac:dyDescent="0.3">
      <c r="A50" s="70">
        <v>42862</v>
      </c>
      <c r="B50" s="67">
        <v>108486</v>
      </c>
      <c r="C50" s="60" t="s">
        <v>171</v>
      </c>
      <c r="D50" s="46" t="s">
        <v>170</v>
      </c>
      <c r="E50" s="66" t="s">
        <v>172</v>
      </c>
      <c r="F50" s="66" t="s">
        <v>173</v>
      </c>
      <c r="G50" s="66" t="s">
        <v>174</v>
      </c>
      <c r="H50" s="58">
        <v>1</v>
      </c>
      <c r="I50" s="112">
        <v>290</v>
      </c>
      <c r="J50" s="67">
        <v>107</v>
      </c>
      <c r="K50" s="67"/>
      <c r="L50" s="72"/>
      <c r="M50" s="4"/>
      <c r="N50" s="4"/>
      <c r="O50" s="4"/>
      <c r="P50" s="1"/>
      <c r="Q50" s="1"/>
      <c r="R50" s="1"/>
      <c r="S50" s="1"/>
      <c r="T50" s="1"/>
    </row>
    <row r="51" spans="1:20" ht="45.15" customHeight="1" x14ac:dyDescent="0.3">
      <c r="A51" s="70">
        <v>42863</v>
      </c>
      <c r="B51" s="67">
        <v>108500</v>
      </c>
      <c r="C51" s="60" t="s">
        <v>171</v>
      </c>
      <c r="D51" s="46" t="s">
        <v>176</v>
      </c>
      <c r="E51" s="66"/>
      <c r="F51" s="66" t="s">
        <v>175</v>
      </c>
      <c r="G51" s="66"/>
      <c r="H51" s="58">
        <v>1</v>
      </c>
      <c r="I51" s="112"/>
      <c r="J51" s="67">
        <f>1150+80+250+1000</f>
        <v>2480</v>
      </c>
      <c r="K51" s="67">
        <v>300</v>
      </c>
      <c r="L51" s="72"/>
      <c r="M51" s="4"/>
      <c r="N51" s="4"/>
      <c r="O51" s="4"/>
      <c r="P51" s="1"/>
      <c r="Q51" s="1"/>
      <c r="R51" s="1"/>
      <c r="S51" s="1"/>
      <c r="T51" s="1"/>
    </row>
    <row r="52" spans="1:20" ht="45.15" customHeight="1" x14ac:dyDescent="0.3">
      <c r="A52" s="70">
        <v>42863</v>
      </c>
      <c r="B52" s="67">
        <v>108500</v>
      </c>
      <c r="C52" s="60" t="s">
        <v>171</v>
      </c>
      <c r="D52" s="46" t="s">
        <v>177</v>
      </c>
      <c r="E52" s="66"/>
      <c r="F52" s="66"/>
      <c r="G52" s="66"/>
      <c r="H52" s="58"/>
      <c r="I52" s="112"/>
      <c r="J52" s="67"/>
      <c r="K52" s="67"/>
      <c r="L52" s="72"/>
      <c r="M52" s="4"/>
      <c r="N52" s="4"/>
      <c r="O52" s="4"/>
      <c r="P52" s="1"/>
      <c r="Q52" s="1"/>
      <c r="R52" s="1"/>
      <c r="S52" s="1"/>
      <c r="T52" s="1"/>
    </row>
    <row r="53" spans="1:20" ht="45.15" customHeight="1" x14ac:dyDescent="0.3">
      <c r="A53" s="70">
        <v>42876</v>
      </c>
      <c r="B53" s="67">
        <v>109000</v>
      </c>
      <c r="C53" s="60" t="s">
        <v>171</v>
      </c>
      <c r="D53" s="46" t="s">
        <v>178</v>
      </c>
      <c r="E53" s="66" t="s">
        <v>182</v>
      </c>
      <c r="F53" s="66" t="s">
        <v>179</v>
      </c>
      <c r="G53" s="66" t="s">
        <v>180</v>
      </c>
      <c r="H53" s="58"/>
      <c r="I53" s="112"/>
      <c r="J53" s="67"/>
      <c r="K53" s="67">
        <v>600</v>
      </c>
      <c r="L53" s="73" t="s">
        <v>181</v>
      </c>
      <c r="M53" s="4"/>
      <c r="N53" s="4"/>
      <c r="O53" s="4"/>
      <c r="P53" s="1"/>
      <c r="Q53" s="1"/>
      <c r="R53" s="1"/>
      <c r="S53" s="1"/>
      <c r="T53" s="1"/>
    </row>
    <row r="54" spans="1:20" ht="24.9" customHeight="1" x14ac:dyDescent="0.3">
      <c r="A54" s="141">
        <v>42882</v>
      </c>
      <c r="B54" s="142">
        <v>109108</v>
      </c>
      <c r="C54" s="139" t="s">
        <v>171</v>
      </c>
      <c r="D54" s="46" t="s">
        <v>184</v>
      </c>
      <c r="E54" s="66"/>
      <c r="F54" s="66" t="s">
        <v>183</v>
      </c>
      <c r="G54" s="66"/>
      <c r="H54" s="58"/>
      <c r="I54" s="112"/>
      <c r="J54" s="67">
        <v>1000</v>
      </c>
      <c r="K54" s="67"/>
      <c r="L54" s="66"/>
      <c r="M54" s="4"/>
      <c r="N54" s="4"/>
      <c r="O54" s="4"/>
      <c r="P54" s="1"/>
      <c r="Q54" s="1"/>
      <c r="R54" s="1"/>
      <c r="S54" s="1"/>
      <c r="T54" s="1"/>
    </row>
    <row r="55" spans="1:20" ht="35.1" customHeight="1" x14ac:dyDescent="0.3">
      <c r="A55" s="141"/>
      <c r="B55" s="142"/>
      <c r="C55" s="139"/>
      <c r="D55" s="46" t="s">
        <v>185</v>
      </c>
      <c r="E55" s="66" t="s">
        <v>189</v>
      </c>
      <c r="F55" s="66"/>
      <c r="G55" s="66"/>
      <c r="H55" s="58"/>
      <c r="I55" s="112"/>
      <c r="J55" s="67"/>
      <c r="K55" s="67"/>
      <c r="L55" s="66"/>
      <c r="M55" s="4"/>
      <c r="N55" s="4"/>
      <c r="O55" s="4"/>
      <c r="P55" s="1"/>
      <c r="Q55" s="1"/>
      <c r="R55" s="1"/>
      <c r="S55" s="1"/>
      <c r="T55" s="1"/>
    </row>
    <row r="56" spans="1:20" ht="24.9" customHeight="1" x14ac:dyDescent="0.3">
      <c r="A56" s="141"/>
      <c r="B56" s="142"/>
      <c r="C56" s="139"/>
      <c r="D56" s="46" t="s">
        <v>186</v>
      </c>
      <c r="E56" s="66"/>
      <c r="F56" s="66"/>
      <c r="G56" s="66"/>
      <c r="H56" s="48"/>
      <c r="I56" s="48"/>
      <c r="J56" s="67"/>
      <c r="K56" s="67"/>
      <c r="L56" s="66"/>
      <c r="M56" s="4"/>
      <c r="N56" s="4"/>
      <c r="O56" s="4"/>
      <c r="P56" s="1"/>
      <c r="Q56" s="1"/>
      <c r="R56" s="1"/>
      <c r="S56" s="1"/>
      <c r="T56" s="1"/>
    </row>
    <row r="57" spans="1:20" ht="24.9" customHeight="1" x14ac:dyDescent="0.3">
      <c r="A57" s="141"/>
      <c r="B57" s="142"/>
      <c r="C57" s="139"/>
      <c r="D57" s="46" t="s">
        <v>187</v>
      </c>
      <c r="E57" s="66" t="s">
        <v>190</v>
      </c>
      <c r="F57" s="66"/>
      <c r="G57" s="66"/>
      <c r="H57" s="58">
        <v>2</v>
      </c>
      <c r="I57" s="112">
        <f>1267*H57</f>
        <v>2534</v>
      </c>
      <c r="J57" s="67"/>
      <c r="K57" s="67"/>
      <c r="L57" s="66"/>
      <c r="M57" s="4"/>
      <c r="N57" s="4"/>
      <c r="O57" s="4"/>
      <c r="P57" s="1"/>
      <c r="Q57" s="1"/>
      <c r="R57" s="1"/>
      <c r="S57" s="1"/>
      <c r="T57" s="1"/>
    </row>
    <row r="58" spans="1:20" ht="45.15" customHeight="1" x14ac:dyDescent="0.3">
      <c r="A58" s="75"/>
      <c r="B58" s="67"/>
      <c r="C58" s="60"/>
      <c r="D58" s="46"/>
      <c r="E58" s="66" t="s">
        <v>188</v>
      </c>
      <c r="F58" s="66"/>
      <c r="G58" s="66"/>
      <c r="H58" s="58">
        <v>2</v>
      </c>
      <c r="I58" s="112">
        <v>208</v>
      </c>
      <c r="J58" s="67"/>
      <c r="K58" s="67"/>
      <c r="L58" s="66"/>
      <c r="M58" s="4"/>
      <c r="N58" s="4"/>
      <c r="O58" s="4"/>
      <c r="P58" s="1"/>
      <c r="Q58" s="1"/>
      <c r="R58" s="1"/>
      <c r="S58" s="1"/>
      <c r="T58" s="1"/>
    </row>
    <row r="59" spans="1:20" ht="45.15" customHeight="1" x14ac:dyDescent="0.3">
      <c r="A59" s="141">
        <v>42897</v>
      </c>
      <c r="B59" s="142">
        <v>109807</v>
      </c>
      <c r="C59" s="60"/>
      <c r="D59" s="46" t="s">
        <v>195</v>
      </c>
      <c r="E59" s="66"/>
      <c r="F59" s="66" t="s">
        <v>183</v>
      </c>
      <c r="G59" s="66"/>
      <c r="H59" s="58"/>
      <c r="I59" s="112"/>
      <c r="J59" s="67">
        <v>100</v>
      </c>
      <c r="K59" s="67"/>
      <c r="L59" s="66" t="s">
        <v>203</v>
      </c>
      <c r="M59" s="4"/>
      <c r="N59" s="4"/>
      <c r="O59" s="4"/>
      <c r="P59" s="1"/>
      <c r="Q59" s="1"/>
      <c r="R59" s="1"/>
      <c r="S59" s="1"/>
      <c r="T59" s="1"/>
    </row>
    <row r="60" spans="1:20" ht="45.15" customHeight="1" x14ac:dyDescent="0.3">
      <c r="A60" s="141"/>
      <c r="B60" s="142"/>
      <c r="C60" s="60"/>
      <c r="D60" s="46" t="s">
        <v>193</v>
      </c>
      <c r="E60" s="66"/>
      <c r="F60" s="66"/>
      <c r="G60" s="66"/>
      <c r="H60" s="58">
        <v>2</v>
      </c>
      <c r="I60" s="112"/>
      <c r="J60" s="67"/>
      <c r="K60" s="67">
        <f>H60*300</f>
        <v>600</v>
      </c>
      <c r="L60" s="66" t="s">
        <v>202</v>
      </c>
      <c r="M60" s="4"/>
      <c r="N60" s="4"/>
      <c r="O60" s="4"/>
      <c r="P60" s="1"/>
      <c r="Q60" s="1"/>
      <c r="R60" s="1"/>
      <c r="S60" s="1"/>
      <c r="T60" s="1"/>
    </row>
    <row r="61" spans="1:20" ht="45.15" customHeight="1" x14ac:dyDescent="0.3">
      <c r="A61" s="141"/>
      <c r="B61" s="142"/>
      <c r="C61" s="60"/>
      <c r="D61" s="46" t="s">
        <v>194</v>
      </c>
      <c r="E61" s="66"/>
      <c r="F61" s="66"/>
      <c r="G61" s="66"/>
      <c r="H61" s="58">
        <v>1</v>
      </c>
      <c r="I61" s="112"/>
      <c r="J61" s="67"/>
      <c r="K61" s="67">
        <v>400</v>
      </c>
      <c r="L61" s="66" t="s">
        <v>202</v>
      </c>
      <c r="M61" s="4"/>
      <c r="N61" s="4"/>
      <c r="O61" s="4"/>
      <c r="P61" s="1"/>
      <c r="Q61" s="1"/>
      <c r="R61" s="1"/>
      <c r="S61" s="1"/>
      <c r="T61" s="1"/>
    </row>
    <row r="62" spans="1:20" ht="45.15" customHeight="1" x14ac:dyDescent="0.3">
      <c r="A62" s="141"/>
      <c r="B62" s="142"/>
      <c r="C62" s="60"/>
      <c r="D62" s="46" t="s">
        <v>196</v>
      </c>
      <c r="E62" s="66"/>
      <c r="F62" s="66" t="s">
        <v>200</v>
      </c>
      <c r="G62" s="66" t="s">
        <v>201</v>
      </c>
      <c r="H62" s="58"/>
      <c r="I62" s="112"/>
      <c r="J62" s="67"/>
      <c r="K62" s="67"/>
      <c r="L62" s="66" t="s">
        <v>202</v>
      </c>
      <c r="M62" s="4"/>
      <c r="N62" s="4"/>
      <c r="O62" s="4"/>
      <c r="P62" s="1"/>
      <c r="Q62" s="1"/>
      <c r="R62" s="1"/>
      <c r="S62" s="1"/>
      <c r="T62" s="1"/>
    </row>
    <row r="63" spans="1:20" ht="15" customHeight="1" x14ac:dyDescent="0.3">
      <c r="A63" s="141">
        <v>42898</v>
      </c>
      <c r="B63" s="142">
        <v>109888</v>
      </c>
      <c r="C63" s="139"/>
      <c r="D63" s="135" t="s">
        <v>204</v>
      </c>
      <c r="E63" s="66" t="s">
        <v>205</v>
      </c>
      <c r="F63" s="66"/>
      <c r="G63" s="136"/>
      <c r="H63" s="58">
        <v>1</v>
      </c>
      <c r="I63" s="112">
        <v>80</v>
      </c>
      <c r="J63" s="67"/>
      <c r="K63" s="67"/>
      <c r="L63" s="66" t="s">
        <v>202</v>
      </c>
      <c r="M63" s="4"/>
      <c r="N63" s="4"/>
      <c r="O63" s="4"/>
      <c r="P63" s="1"/>
      <c r="Q63" s="1"/>
      <c r="R63" s="1"/>
      <c r="S63" s="1"/>
      <c r="T63" s="1"/>
    </row>
    <row r="64" spans="1:20" ht="35.1" customHeight="1" x14ac:dyDescent="0.3">
      <c r="A64" s="141"/>
      <c r="B64" s="142"/>
      <c r="C64" s="139"/>
      <c r="D64" s="135"/>
      <c r="E64" s="66" t="s">
        <v>206</v>
      </c>
      <c r="F64" s="66"/>
      <c r="G64" s="136"/>
      <c r="H64" s="58">
        <v>1</v>
      </c>
      <c r="I64" s="112">
        <v>200</v>
      </c>
      <c r="J64" s="67"/>
      <c r="K64" s="67"/>
      <c r="L64" s="66" t="s">
        <v>202</v>
      </c>
      <c r="M64" s="4"/>
      <c r="N64" s="4"/>
      <c r="O64" s="4"/>
      <c r="P64" s="1"/>
      <c r="Q64" s="1"/>
      <c r="R64" s="1"/>
      <c r="S64" s="1"/>
      <c r="T64" s="1"/>
    </row>
    <row r="65" spans="1:20" ht="45.15" customHeight="1" x14ac:dyDescent="0.3">
      <c r="A65" s="75">
        <v>42907</v>
      </c>
      <c r="B65" s="67">
        <v>110050</v>
      </c>
      <c r="C65" s="60"/>
      <c r="D65" s="46" t="s">
        <v>197</v>
      </c>
      <c r="E65" s="66" t="s">
        <v>198</v>
      </c>
      <c r="F65" s="66" t="s">
        <v>199</v>
      </c>
      <c r="G65" s="66"/>
      <c r="H65" s="58">
        <v>1</v>
      </c>
      <c r="I65" s="112">
        <v>470</v>
      </c>
      <c r="J65" s="67">
        <v>111</v>
      </c>
      <c r="K65" s="67"/>
      <c r="L65" s="66"/>
      <c r="M65" s="4"/>
      <c r="N65" s="4"/>
      <c r="O65" s="4"/>
      <c r="P65" s="1"/>
      <c r="Q65" s="1"/>
      <c r="R65" s="1"/>
      <c r="S65" s="1"/>
      <c r="T65" s="1"/>
    </row>
    <row r="66" spans="1:20" ht="45.15" customHeight="1" x14ac:dyDescent="0.3">
      <c r="A66" s="75">
        <v>42908</v>
      </c>
      <c r="B66" s="67">
        <v>110328</v>
      </c>
      <c r="C66" s="60"/>
      <c r="D66" s="46" t="s">
        <v>207</v>
      </c>
      <c r="E66" s="66" t="s">
        <v>208</v>
      </c>
      <c r="F66" s="66"/>
      <c r="G66" s="66"/>
      <c r="H66" s="58">
        <v>1</v>
      </c>
      <c r="I66" s="112">
        <v>1000</v>
      </c>
      <c r="J66" s="67"/>
      <c r="K66" s="67">
        <v>880</v>
      </c>
      <c r="L66" s="66"/>
      <c r="M66" s="4"/>
      <c r="N66" s="4"/>
      <c r="O66" s="4"/>
      <c r="P66" s="1"/>
      <c r="Q66" s="1"/>
      <c r="R66" s="1"/>
      <c r="S66" s="1"/>
      <c r="T66" s="1"/>
    </row>
    <row r="67" spans="1:20" ht="45.15" customHeight="1" x14ac:dyDescent="0.3">
      <c r="A67" s="75">
        <v>42908</v>
      </c>
      <c r="B67" s="67">
        <v>110328</v>
      </c>
      <c r="C67" s="60"/>
      <c r="D67" s="46" t="s">
        <v>209</v>
      </c>
      <c r="E67" s="66" t="s">
        <v>210</v>
      </c>
      <c r="F67" s="66"/>
      <c r="G67" s="66"/>
      <c r="H67" s="58">
        <v>1</v>
      </c>
      <c r="I67" s="112">
        <v>1100</v>
      </c>
      <c r="J67" s="67"/>
      <c r="K67" s="67">
        <v>330</v>
      </c>
      <c r="L67" s="66"/>
      <c r="M67" s="4"/>
      <c r="N67" s="4"/>
      <c r="O67" s="4"/>
      <c r="P67" s="1"/>
      <c r="Q67" s="1"/>
      <c r="R67" s="1"/>
      <c r="S67" s="1"/>
      <c r="T67" s="1"/>
    </row>
    <row r="68" spans="1:20" ht="45.15" customHeight="1" x14ac:dyDescent="0.3">
      <c r="A68" s="75">
        <v>42908</v>
      </c>
      <c r="B68" s="67">
        <v>110328</v>
      </c>
      <c r="C68" s="60"/>
      <c r="D68" s="46" t="s">
        <v>211</v>
      </c>
      <c r="E68" s="66" t="s">
        <v>212</v>
      </c>
      <c r="F68" s="66"/>
      <c r="G68" s="66"/>
      <c r="H68" s="58"/>
      <c r="I68" s="112">
        <f>460+40+70+20+260</f>
        <v>850</v>
      </c>
      <c r="J68" s="67"/>
      <c r="K68" s="67">
        <v>440</v>
      </c>
      <c r="L68" s="66"/>
      <c r="M68" s="4"/>
      <c r="N68" s="4"/>
      <c r="O68" s="4"/>
      <c r="P68" s="1"/>
      <c r="Q68" s="1"/>
      <c r="R68" s="1"/>
      <c r="S68" s="1"/>
      <c r="T68" s="1"/>
    </row>
    <row r="69" spans="1:20" ht="45.15" customHeight="1" x14ac:dyDescent="0.3">
      <c r="A69" s="75">
        <v>42910</v>
      </c>
      <c r="B69" s="67">
        <v>110450</v>
      </c>
      <c r="C69" s="60"/>
      <c r="D69" s="46" t="s">
        <v>213</v>
      </c>
      <c r="E69" s="66"/>
      <c r="F69" s="66"/>
      <c r="G69" s="66"/>
      <c r="H69" s="58"/>
      <c r="I69" s="112"/>
      <c r="J69" s="67"/>
      <c r="K69" s="67">
        <v>2500</v>
      </c>
      <c r="L69" s="66"/>
      <c r="M69" s="4"/>
      <c r="N69" s="4"/>
      <c r="O69" s="4"/>
      <c r="P69" s="1"/>
      <c r="Q69" s="1"/>
      <c r="R69" s="1"/>
      <c r="S69" s="1"/>
      <c r="T69" s="1"/>
    </row>
    <row r="70" spans="1:20" ht="35.1" customHeight="1" x14ac:dyDescent="0.3">
      <c r="A70" s="75">
        <v>42915</v>
      </c>
      <c r="B70" s="67">
        <v>110510</v>
      </c>
      <c r="C70" s="60"/>
      <c r="D70" s="46" t="s">
        <v>214</v>
      </c>
      <c r="E70" s="66" t="s">
        <v>215</v>
      </c>
      <c r="F70" s="66"/>
      <c r="G70" s="66" t="s">
        <v>216</v>
      </c>
      <c r="H70" s="58"/>
      <c r="I70" s="112">
        <v>180</v>
      </c>
      <c r="J70" s="67"/>
      <c r="K70" s="67" t="s">
        <v>35</v>
      </c>
      <c r="L70" s="66"/>
      <c r="M70" s="4"/>
      <c r="N70" s="4"/>
      <c r="O70" s="4"/>
      <c r="P70" s="1"/>
      <c r="Q70" s="1"/>
      <c r="R70" s="1"/>
      <c r="S70" s="1"/>
      <c r="T70" s="1"/>
    </row>
    <row r="71" spans="1:20" ht="45.15" customHeight="1" x14ac:dyDescent="0.3">
      <c r="A71" s="75">
        <v>42916</v>
      </c>
      <c r="B71" s="67">
        <v>110510</v>
      </c>
      <c r="C71" s="60"/>
      <c r="D71" s="46" t="s">
        <v>217</v>
      </c>
      <c r="E71" s="66" t="s">
        <v>218</v>
      </c>
      <c r="F71" s="66"/>
      <c r="G71" s="66" t="s">
        <v>219</v>
      </c>
      <c r="H71" s="58"/>
      <c r="I71" s="112"/>
      <c r="J71" s="67"/>
      <c r="K71" s="67" t="s">
        <v>35</v>
      </c>
      <c r="L71" s="66"/>
      <c r="M71" s="4"/>
      <c r="N71" s="4"/>
      <c r="O71" s="4"/>
      <c r="P71" s="1"/>
      <c r="Q71" s="1"/>
      <c r="R71" s="1"/>
      <c r="S71" s="1"/>
      <c r="T71" s="1"/>
    </row>
    <row r="72" spans="1:20" ht="15" customHeight="1" x14ac:dyDescent="0.3">
      <c r="A72" s="75">
        <v>42916</v>
      </c>
      <c r="B72" s="67">
        <v>110510</v>
      </c>
      <c r="C72" s="60"/>
      <c r="D72" s="46" t="s">
        <v>220</v>
      </c>
      <c r="E72" s="66"/>
      <c r="F72" s="66"/>
      <c r="G72" s="66"/>
      <c r="H72" s="58"/>
      <c r="I72" s="112">
        <v>100</v>
      </c>
      <c r="J72" s="67"/>
      <c r="K72" s="67" t="s">
        <v>35</v>
      </c>
      <c r="L72" s="66"/>
      <c r="M72" s="4"/>
      <c r="N72" s="4"/>
      <c r="O72" s="4"/>
      <c r="P72" s="1"/>
      <c r="Q72" s="1"/>
      <c r="R72" s="1"/>
      <c r="S72" s="1"/>
      <c r="T72" s="1"/>
    </row>
    <row r="73" spans="1:20" ht="15" customHeight="1" x14ac:dyDescent="0.3">
      <c r="A73" s="75">
        <v>42918</v>
      </c>
      <c r="B73" s="67">
        <v>110500</v>
      </c>
      <c r="C73" s="60"/>
      <c r="D73" s="46" t="s">
        <v>221</v>
      </c>
      <c r="E73" s="66"/>
      <c r="F73" s="66"/>
      <c r="G73" s="66"/>
      <c r="H73" s="58"/>
      <c r="I73" s="112"/>
      <c r="J73" s="67"/>
      <c r="K73" s="67"/>
      <c r="L73" s="66"/>
      <c r="M73" s="4"/>
      <c r="N73" s="4"/>
      <c r="O73" s="4"/>
      <c r="P73" s="1"/>
      <c r="Q73" s="1"/>
      <c r="R73" s="1"/>
      <c r="S73" s="1"/>
      <c r="T73" s="1"/>
    </row>
    <row r="74" spans="1:20" ht="24.9" customHeight="1" x14ac:dyDescent="0.3">
      <c r="A74" s="75">
        <v>42918</v>
      </c>
      <c r="B74" s="67">
        <v>110500</v>
      </c>
      <c r="C74" s="60"/>
      <c r="D74" s="46" t="s">
        <v>224</v>
      </c>
      <c r="E74" s="66" t="s">
        <v>223</v>
      </c>
      <c r="F74" s="66"/>
      <c r="G74" s="66"/>
      <c r="H74" s="58"/>
      <c r="I74" s="112"/>
      <c r="J74" s="67"/>
      <c r="K74" s="67"/>
      <c r="L74" s="66"/>
      <c r="M74" s="4"/>
      <c r="N74" s="4"/>
      <c r="O74" s="4"/>
      <c r="P74" s="1"/>
      <c r="Q74" s="1"/>
      <c r="R74" s="1"/>
      <c r="S74" s="1"/>
      <c r="T74" s="1"/>
    </row>
    <row r="75" spans="1:20" ht="24.9" customHeight="1" x14ac:dyDescent="0.3">
      <c r="A75" s="75">
        <v>42918</v>
      </c>
      <c r="B75" s="67">
        <v>110500</v>
      </c>
      <c r="C75" s="60"/>
      <c r="D75" s="46" t="s">
        <v>222</v>
      </c>
      <c r="E75" s="66"/>
      <c r="F75" s="66"/>
      <c r="G75" s="66"/>
      <c r="H75" s="58"/>
      <c r="I75" s="112"/>
      <c r="J75" s="67"/>
      <c r="K75" s="67"/>
      <c r="L75" s="66"/>
      <c r="M75" s="4"/>
      <c r="N75" s="4"/>
      <c r="O75" s="4"/>
      <c r="P75" s="1"/>
      <c r="Q75" s="1"/>
      <c r="R75" s="1"/>
      <c r="S75" s="1"/>
      <c r="T75" s="1"/>
    </row>
    <row r="76" spans="1:20" s="13" customFormat="1" ht="24.9" customHeight="1" x14ac:dyDescent="0.3">
      <c r="A76" s="75">
        <v>42918</v>
      </c>
      <c r="B76" s="67">
        <v>110510</v>
      </c>
      <c r="C76" s="76"/>
      <c r="D76" s="77" t="s">
        <v>225</v>
      </c>
      <c r="E76" s="78" t="s">
        <v>226</v>
      </c>
      <c r="F76" s="79"/>
      <c r="G76" s="79"/>
      <c r="H76" s="67"/>
      <c r="I76" s="112"/>
      <c r="J76" s="79"/>
      <c r="K76" s="67">
        <v>3050</v>
      </c>
      <c r="L76" s="79"/>
      <c r="M76" s="24"/>
      <c r="N76" s="24"/>
      <c r="O76" s="24"/>
      <c r="P76" s="14"/>
      <c r="Q76" s="14"/>
      <c r="R76" s="14"/>
      <c r="S76" s="14"/>
      <c r="T76" s="14"/>
    </row>
    <row r="77" spans="1:20" ht="24.9" customHeight="1" x14ac:dyDescent="0.3">
      <c r="A77" s="80">
        <v>42919</v>
      </c>
      <c r="B77" s="81">
        <v>110515</v>
      </c>
      <c r="C77" s="76"/>
      <c r="D77" s="77" t="s">
        <v>227</v>
      </c>
      <c r="E77" s="82" t="s">
        <v>228</v>
      </c>
      <c r="F77" s="83"/>
      <c r="G77" s="83"/>
      <c r="H77" s="81"/>
      <c r="I77" s="81"/>
      <c r="J77" s="83"/>
      <c r="K77" s="81">
        <v>100</v>
      </c>
      <c r="L77" s="79"/>
      <c r="M77" s="4"/>
      <c r="N77" s="4"/>
      <c r="O77" s="4"/>
      <c r="P77" s="1"/>
      <c r="Q77" s="1"/>
      <c r="R77" s="1"/>
      <c r="S77" s="1"/>
      <c r="T77" s="1"/>
    </row>
    <row r="78" spans="1:20" ht="15" customHeight="1" x14ac:dyDescent="0.3">
      <c r="A78" s="80">
        <v>42919</v>
      </c>
      <c r="B78" s="81"/>
      <c r="C78" s="76"/>
      <c r="D78" s="77" t="s">
        <v>229</v>
      </c>
      <c r="E78" s="83"/>
      <c r="F78" s="83"/>
      <c r="G78" s="83"/>
      <c r="H78" s="81"/>
      <c r="I78" s="81"/>
      <c r="J78" s="83"/>
      <c r="K78" s="81">
        <v>100</v>
      </c>
      <c r="L78" s="79"/>
      <c r="M78" s="4"/>
      <c r="N78" s="4"/>
      <c r="O78" s="4"/>
      <c r="P78" s="1"/>
      <c r="Q78" s="1"/>
      <c r="R78" s="1"/>
      <c r="S78" s="1"/>
      <c r="T78" s="1"/>
    </row>
    <row r="79" spans="1:20" ht="35.1" customHeight="1" x14ac:dyDescent="0.3">
      <c r="A79" s="80">
        <v>42919</v>
      </c>
      <c r="B79" s="81"/>
      <c r="C79" s="76"/>
      <c r="D79" s="46" t="s">
        <v>231</v>
      </c>
      <c r="E79" s="83"/>
      <c r="F79" s="83"/>
      <c r="G79" s="83"/>
      <c r="H79" s="81"/>
      <c r="I79" s="81"/>
      <c r="J79" s="83"/>
      <c r="K79" s="81"/>
      <c r="L79" s="57" t="s">
        <v>230</v>
      </c>
      <c r="M79" s="4"/>
      <c r="N79" s="4"/>
      <c r="O79" s="4"/>
      <c r="P79" s="1"/>
      <c r="Q79" s="1"/>
      <c r="R79" s="1"/>
      <c r="S79" s="1"/>
      <c r="T79" s="1"/>
    </row>
    <row r="80" spans="1:20" ht="35.1" customHeight="1" x14ac:dyDescent="0.3">
      <c r="A80" s="84">
        <v>42928</v>
      </c>
      <c r="B80" s="81">
        <v>113450</v>
      </c>
      <c r="C80" s="76" t="s">
        <v>232</v>
      </c>
      <c r="D80" s="46" t="s">
        <v>233</v>
      </c>
      <c r="E80" s="82" t="s">
        <v>234</v>
      </c>
      <c r="F80" s="83"/>
      <c r="G80" s="85" t="s">
        <v>237</v>
      </c>
      <c r="H80" s="81"/>
      <c r="I80" s="81">
        <v>850</v>
      </c>
      <c r="J80" s="83"/>
      <c r="K80" s="81"/>
      <c r="L80" s="86"/>
      <c r="M80" s="4"/>
      <c r="N80" s="4"/>
      <c r="O80" s="4"/>
      <c r="P80" s="1"/>
      <c r="Q80" s="1"/>
      <c r="R80" s="1"/>
      <c r="S80" s="1"/>
      <c r="T80" s="1"/>
    </row>
    <row r="81" spans="1:20" ht="45.15" customHeight="1" x14ac:dyDescent="0.3">
      <c r="A81" s="84">
        <v>42931</v>
      </c>
      <c r="B81" s="81">
        <v>115000</v>
      </c>
      <c r="C81" s="76" t="s">
        <v>232</v>
      </c>
      <c r="D81" s="60" t="s">
        <v>244</v>
      </c>
      <c r="E81" s="87" t="s">
        <v>235</v>
      </c>
      <c r="F81" s="83"/>
      <c r="G81" s="83"/>
      <c r="H81" s="81"/>
      <c r="I81" s="81">
        <v>350</v>
      </c>
      <c r="J81" s="83"/>
      <c r="K81" s="81"/>
      <c r="L81" s="86"/>
      <c r="M81" s="4"/>
      <c r="N81" s="4"/>
      <c r="O81" s="4"/>
      <c r="P81" s="1"/>
      <c r="Q81" s="1"/>
      <c r="R81" s="1"/>
      <c r="S81" s="1"/>
      <c r="T81" s="1"/>
    </row>
    <row r="82" spans="1:20" ht="15" customHeight="1" x14ac:dyDescent="0.3">
      <c r="A82" s="84">
        <v>42933</v>
      </c>
      <c r="B82" s="81">
        <v>115450</v>
      </c>
      <c r="C82" s="76"/>
      <c r="D82" s="46" t="s">
        <v>238</v>
      </c>
      <c r="E82" s="88" t="s">
        <v>236</v>
      </c>
      <c r="F82" s="83"/>
      <c r="G82" s="83"/>
      <c r="H82" s="81">
        <v>3</v>
      </c>
      <c r="I82" s="81">
        <v>6000</v>
      </c>
      <c r="J82" s="83"/>
      <c r="K82" s="81"/>
      <c r="L82" s="86"/>
      <c r="M82" s="4"/>
      <c r="N82" s="4"/>
      <c r="O82" s="4"/>
      <c r="P82" s="1"/>
      <c r="Q82" s="1"/>
      <c r="R82" s="1"/>
      <c r="S82" s="1"/>
      <c r="T82" s="1"/>
    </row>
    <row r="83" spans="1:20" ht="15" customHeight="1" x14ac:dyDescent="0.3">
      <c r="A83" s="84">
        <v>42935</v>
      </c>
      <c r="B83" s="81">
        <v>115450</v>
      </c>
      <c r="C83" s="76"/>
      <c r="D83" s="46" t="s">
        <v>239</v>
      </c>
      <c r="E83" s="88" t="s">
        <v>240</v>
      </c>
      <c r="F83" s="83"/>
      <c r="G83" s="83"/>
      <c r="H83" s="81">
        <v>1</v>
      </c>
      <c r="I83" s="81">
        <v>4500</v>
      </c>
      <c r="J83" s="83"/>
      <c r="K83" s="81"/>
      <c r="L83" s="86"/>
      <c r="M83" s="4"/>
      <c r="N83" s="4"/>
      <c r="O83" s="4"/>
      <c r="P83" s="1"/>
      <c r="Q83" s="1"/>
      <c r="R83" s="1"/>
      <c r="S83" s="1"/>
      <c r="T83" s="1"/>
    </row>
    <row r="84" spans="1:20" ht="15" customHeight="1" x14ac:dyDescent="0.3">
      <c r="A84" s="84">
        <v>42934</v>
      </c>
      <c r="B84" s="81">
        <v>115450</v>
      </c>
      <c r="C84" s="76"/>
      <c r="D84" s="46" t="s">
        <v>243</v>
      </c>
      <c r="E84" s="88"/>
      <c r="F84" s="83"/>
      <c r="G84" s="83"/>
      <c r="H84" s="81"/>
      <c r="I84" s="81"/>
      <c r="J84" s="83"/>
      <c r="K84" s="81"/>
      <c r="L84" s="86"/>
      <c r="M84" s="4"/>
      <c r="N84" s="4"/>
      <c r="O84" s="4"/>
      <c r="P84" s="1"/>
      <c r="Q84" s="1"/>
      <c r="R84" s="1"/>
      <c r="S84" s="1"/>
      <c r="T84" s="1"/>
    </row>
    <row r="85" spans="1:20" ht="35.1" customHeight="1" x14ac:dyDescent="0.3">
      <c r="A85" s="84">
        <v>42936</v>
      </c>
      <c r="B85" s="81">
        <v>115450</v>
      </c>
      <c r="C85" s="76"/>
      <c r="D85" s="46" t="s">
        <v>241</v>
      </c>
      <c r="E85" s="88" t="s">
        <v>242</v>
      </c>
      <c r="F85" s="83"/>
      <c r="G85" s="83"/>
      <c r="H85" s="81">
        <v>1</v>
      </c>
      <c r="I85" s="81">
        <v>1500</v>
      </c>
      <c r="J85" s="83"/>
      <c r="K85" s="81"/>
      <c r="L85" s="86"/>
      <c r="M85" s="4"/>
      <c r="N85" s="4"/>
      <c r="O85" s="4"/>
      <c r="P85" s="1"/>
      <c r="Q85" s="1"/>
      <c r="R85" s="1"/>
      <c r="S85" s="1"/>
      <c r="T85" s="1"/>
    </row>
    <row r="86" spans="1:20" ht="35.1" customHeight="1" x14ac:dyDescent="0.3">
      <c r="A86" s="80">
        <v>42967</v>
      </c>
      <c r="B86" s="81"/>
      <c r="C86" s="76"/>
      <c r="D86" s="46" t="s">
        <v>245</v>
      </c>
      <c r="E86" s="88" t="s">
        <v>246</v>
      </c>
      <c r="F86" s="83"/>
      <c r="G86" s="83"/>
      <c r="H86" s="81"/>
      <c r="I86" s="81"/>
      <c r="J86" s="83"/>
      <c r="K86" s="81"/>
      <c r="L86" s="57"/>
      <c r="M86" s="4"/>
      <c r="N86" s="4"/>
      <c r="O86" s="4"/>
      <c r="P86" s="1"/>
      <c r="Q86" s="1"/>
      <c r="R86" s="1"/>
      <c r="S86" s="1"/>
      <c r="T86" s="1"/>
    </row>
    <row r="87" spans="1:20" ht="35.1" customHeight="1" x14ac:dyDescent="0.3">
      <c r="A87" s="80">
        <v>42974</v>
      </c>
      <c r="B87" s="81"/>
      <c r="C87" s="76"/>
      <c r="D87" s="46" t="s">
        <v>254</v>
      </c>
      <c r="E87" s="88"/>
      <c r="F87" s="83"/>
      <c r="G87" s="83"/>
      <c r="H87" s="81"/>
      <c r="I87" s="81"/>
      <c r="J87" s="83"/>
      <c r="K87" s="81">
        <v>800</v>
      </c>
      <c r="L87" s="57"/>
      <c r="M87" s="4"/>
      <c r="N87" s="4"/>
      <c r="O87" s="4"/>
      <c r="P87" s="1"/>
      <c r="Q87" s="1"/>
      <c r="R87" s="1"/>
      <c r="S87" s="1"/>
      <c r="T87" s="1"/>
    </row>
    <row r="88" spans="1:20" ht="35.1" customHeight="1" x14ac:dyDescent="0.3">
      <c r="A88" s="80">
        <v>42981</v>
      </c>
      <c r="B88" s="81"/>
      <c r="C88" s="76"/>
      <c r="D88" s="46" t="s">
        <v>255</v>
      </c>
      <c r="E88" s="88"/>
      <c r="F88" s="83"/>
      <c r="G88" s="83"/>
      <c r="H88" s="81"/>
      <c r="I88" s="81">
        <v>600</v>
      </c>
      <c r="J88" s="83"/>
      <c r="K88" s="81"/>
      <c r="L88" s="57"/>
      <c r="M88" s="4"/>
      <c r="N88" s="4"/>
      <c r="O88" s="4"/>
      <c r="P88" s="1"/>
      <c r="Q88" s="1"/>
      <c r="R88" s="1"/>
      <c r="S88" s="1"/>
      <c r="T88" s="1"/>
    </row>
    <row r="89" spans="1:20" ht="35.1" customHeight="1" x14ac:dyDescent="0.3">
      <c r="A89" s="80">
        <v>43008</v>
      </c>
      <c r="B89" s="81"/>
      <c r="C89" s="76" t="s">
        <v>247</v>
      </c>
      <c r="D89" s="46" t="s">
        <v>248</v>
      </c>
      <c r="E89" s="88" t="s">
        <v>249</v>
      </c>
      <c r="F89" s="83"/>
      <c r="G89" s="83"/>
      <c r="H89" s="81">
        <v>2</v>
      </c>
      <c r="I89" s="81">
        <f>H89*1190</f>
        <v>2380</v>
      </c>
      <c r="J89" s="83"/>
      <c r="K89" s="81">
        <f>10000*2</f>
        <v>20000</v>
      </c>
      <c r="L89" s="57"/>
      <c r="M89" s="4"/>
      <c r="N89" s="4"/>
      <c r="O89" s="4"/>
      <c r="P89" s="1"/>
      <c r="Q89" s="1"/>
      <c r="R89" s="1"/>
      <c r="S89" s="1"/>
      <c r="T89" s="1"/>
    </row>
    <row r="90" spans="1:20" ht="35.1" customHeight="1" x14ac:dyDescent="0.3">
      <c r="A90" s="80">
        <v>43008</v>
      </c>
      <c r="B90" s="81"/>
      <c r="C90" s="89" t="s">
        <v>247</v>
      </c>
      <c r="D90" s="46" t="s">
        <v>250</v>
      </c>
      <c r="E90" s="88" t="s">
        <v>251</v>
      </c>
      <c r="F90" s="83"/>
      <c r="G90" s="83"/>
      <c r="H90" s="81"/>
      <c r="I90" s="81">
        <v>10000</v>
      </c>
      <c r="J90" s="83"/>
      <c r="K90" s="81">
        <f>30000</f>
        <v>30000</v>
      </c>
      <c r="L90" s="57"/>
      <c r="M90" s="4"/>
      <c r="N90" s="4"/>
      <c r="O90" s="4"/>
      <c r="P90" s="1"/>
      <c r="Q90" s="1"/>
      <c r="R90" s="1"/>
      <c r="S90" s="1"/>
      <c r="T90" s="1"/>
    </row>
    <row r="91" spans="1:20" ht="35.1" customHeight="1" x14ac:dyDescent="0.3">
      <c r="A91" s="80">
        <v>43029</v>
      </c>
      <c r="B91" s="81">
        <v>120000</v>
      </c>
      <c r="C91" s="89" t="s">
        <v>259</v>
      </c>
      <c r="D91" s="76" t="s">
        <v>258</v>
      </c>
      <c r="E91" s="88"/>
      <c r="F91" s="83"/>
      <c r="G91" s="83"/>
      <c r="H91" s="81"/>
      <c r="I91" s="81">
        <v>560</v>
      </c>
      <c r="J91" s="83"/>
      <c r="K91" s="81"/>
      <c r="L91" s="57"/>
      <c r="M91" s="4"/>
      <c r="N91" s="4"/>
      <c r="O91" s="4"/>
      <c r="P91" s="1"/>
      <c r="Q91" s="1"/>
      <c r="R91" s="1"/>
      <c r="S91" s="1"/>
      <c r="T91" s="1"/>
    </row>
    <row r="92" spans="1:20" ht="35.1" customHeight="1" x14ac:dyDescent="0.3">
      <c r="A92" s="80">
        <v>43043</v>
      </c>
      <c r="B92" s="81">
        <v>120000</v>
      </c>
      <c r="C92" s="89" t="s">
        <v>252</v>
      </c>
      <c r="D92" s="46" t="s">
        <v>253</v>
      </c>
      <c r="E92" s="88"/>
      <c r="F92" s="83"/>
      <c r="G92" s="83"/>
      <c r="H92" s="81"/>
      <c r="I92" s="81"/>
      <c r="J92" s="83"/>
      <c r="K92" s="81">
        <v>3700</v>
      </c>
      <c r="L92" s="57"/>
      <c r="M92" s="4"/>
      <c r="N92" s="4"/>
      <c r="O92" s="4"/>
      <c r="P92" s="1"/>
      <c r="Q92" s="1"/>
      <c r="R92" s="1"/>
      <c r="S92" s="1"/>
      <c r="T92" s="1"/>
    </row>
    <row r="93" spans="1:20" ht="35.1" customHeight="1" x14ac:dyDescent="0.3">
      <c r="A93" s="80">
        <v>43043</v>
      </c>
      <c r="B93" s="81">
        <v>120000</v>
      </c>
      <c r="C93" s="89" t="s">
        <v>252</v>
      </c>
      <c r="D93" s="46" t="s">
        <v>260</v>
      </c>
      <c r="E93" s="88"/>
      <c r="F93" s="83"/>
      <c r="G93" s="83"/>
      <c r="H93" s="81"/>
      <c r="I93" s="81">
        <v>700</v>
      </c>
      <c r="J93" s="83"/>
      <c r="K93" s="81"/>
      <c r="L93" s="57"/>
      <c r="M93" s="4"/>
      <c r="N93" s="4"/>
      <c r="O93" s="4"/>
      <c r="P93" s="1"/>
      <c r="Q93" s="1"/>
      <c r="R93" s="1"/>
      <c r="S93" s="1"/>
      <c r="T93" s="1"/>
    </row>
    <row r="94" spans="1:20" ht="35.1" customHeight="1" x14ac:dyDescent="0.3">
      <c r="A94" s="80">
        <v>43064</v>
      </c>
      <c r="B94" s="81">
        <v>120841</v>
      </c>
      <c r="C94" s="89"/>
      <c r="D94" s="46" t="s">
        <v>261</v>
      </c>
      <c r="E94" s="88"/>
      <c r="F94" s="83"/>
      <c r="G94" s="83"/>
      <c r="H94" s="81"/>
      <c r="I94" s="81">
        <v>2500</v>
      </c>
      <c r="J94" s="83"/>
      <c r="K94" s="81"/>
      <c r="L94" s="57"/>
      <c r="M94" s="4"/>
      <c r="N94" s="4"/>
      <c r="O94" s="4"/>
      <c r="P94" s="1"/>
      <c r="Q94" s="1"/>
      <c r="R94" s="1"/>
      <c r="S94" s="1"/>
      <c r="T94" s="1"/>
    </row>
    <row r="95" spans="1:20" ht="35.1" customHeight="1" x14ac:dyDescent="0.3">
      <c r="A95" s="80"/>
      <c r="B95" s="81"/>
      <c r="C95" s="76"/>
      <c r="D95" s="46" t="s">
        <v>256</v>
      </c>
      <c r="E95" s="88" t="s">
        <v>257</v>
      </c>
      <c r="F95" s="83"/>
      <c r="G95" s="83"/>
      <c r="H95" s="81"/>
      <c r="I95" s="81">
        <v>2000</v>
      </c>
      <c r="J95" s="83"/>
      <c r="K95" s="81"/>
      <c r="L95" s="57"/>
      <c r="M95" s="4"/>
      <c r="N95" s="4"/>
      <c r="O95" s="4"/>
      <c r="P95" s="1"/>
      <c r="Q95" s="1"/>
      <c r="R95" s="1"/>
      <c r="S95" s="1"/>
      <c r="T95" s="1"/>
    </row>
    <row r="96" spans="1:20" ht="35.1" customHeight="1" x14ac:dyDescent="0.3">
      <c r="A96" s="80">
        <v>43065</v>
      </c>
      <c r="B96" s="81">
        <v>120876</v>
      </c>
      <c r="C96" s="76"/>
      <c r="D96" s="46" t="s">
        <v>264</v>
      </c>
      <c r="E96" s="88"/>
      <c r="F96" s="83"/>
      <c r="G96" s="83"/>
      <c r="H96" s="81"/>
      <c r="I96" s="81"/>
      <c r="J96" s="83"/>
      <c r="K96" s="81"/>
      <c r="L96" s="57"/>
      <c r="M96" s="4"/>
      <c r="N96" s="4"/>
      <c r="O96" s="4"/>
      <c r="P96" s="1"/>
      <c r="Q96" s="1"/>
      <c r="R96" s="1"/>
      <c r="S96" s="1"/>
      <c r="T96" s="1"/>
    </row>
    <row r="97" spans="1:20" ht="35.1" customHeight="1" x14ac:dyDescent="0.3">
      <c r="A97" s="80">
        <v>43071</v>
      </c>
      <c r="B97" s="81">
        <v>121038</v>
      </c>
      <c r="C97" s="76" t="s">
        <v>265</v>
      </c>
      <c r="D97" s="46" t="s">
        <v>262</v>
      </c>
      <c r="E97" s="87" t="s">
        <v>271</v>
      </c>
      <c r="F97" s="83"/>
      <c r="G97" s="82" t="s">
        <v>266</v>
      </c>
      <c r="H97" s="81">
        <v>1</v>
      </c>
      <c r="I97" s="81">
        <v>1730</v>
      </c>
      <c r="J97" s="83"/>
      <c r="K97" s="81">
        <v>100</v>
      </c>
      <c r="L97" s="57" t="s">
        <v>297</v>
      </c>
      <c r="M97" s="4"/>
      <c r="N97" s="4"/>
      <c r="O97" s="4"/>
      <c r="P97" s="1"/>
      <c r="Q97" s="1"/>
      <c r="R97" s="1"/>
      <c r="S97" s="1"/>
      <c r="T97" s="1"/>
    </row>
    <row r="98" spans="1:20" ht="35.1" customHeight="1" x14ac:dyDescent="0.3">
      <c r="A98" s="84"/>
      <c r="B98" s="81"/>
      <c r="C98" s="76"/>
      <c r="D98" s="46" t="s">
        <v>267</v>
      </c>
      <c r="E98" s="87" t="s">
        <v>268</v>
      </c>
      <c r="F98" s="83"/>
      <c r="G98" s="82"/>
      <c r="H98" s="81"/>
      <c r="I98" s="81">
        <v>220</v>
      </c>
      <c r="J98" s="83"/>
      <c r="K98" s="81"/>
      <c r="L98" s="86"/>
      <c r="M98" s="4"/>
      <c r="N98" s="4"/>
      <c r="O98" s="4"/>
      <c r="P98" s="1"/>
      <c r="Q98" s="1"/>
      <c r="R98" s="1"/>
      <c r="S98" s="1"/>
      <c r="T98" s="1"/>
    </row>
    <row r="99" spans="1:20" ht="35.1" customHeight="1" x14ac:dyDescent="0.3">
      <c r="A99" s="84">
        <v>43105</v>
      </c>
      <c r="B99" s="81"/>
      <c r="C99" s="76"/>
      <c r="D99" s="46" t="s">
        <v>263</v>
      </c>
      <c r="E99" s="88"/>
      <c r="F99" s="83"/>
      <c r="G99" s="83"/>
      <c r="H99" s="81"/>
      <c r="I99" s="81"/>
      <c r="J99" s="83"/>
      <c r="K99" s="81"/>
      <c r="L99" s="86"/>
      <c r="M99" s="4"/>
      <c r="N99" s="4"/>
      <c r="O99" s="4"/>
      <c r="P99" s="1"/>
      <c r="Q99" s="1"/>
      <c r="R99" s="1"/>
      <c r="S99" s="1"/>
      <c r="T99" s="1"/>
    </row>
    <row r="100" spans="1:20" ht="35.1" customHeight="1" x14ac:dyDescent="0.3">
      <c r="A100" s="84">
        <v>43168</v>
      </c>
      <c r="B100" s="81"/>
      <c r="C100" s="76" t="s">
        <v>272</v>
      </c>
      <c r="D100" s="46" t="s">
        <v>269</v>
      </c>
      <c r="E100" s="88" t="s">
        <v>270</v>
      </c>
      <c r="F100" s="83"/>
      <c r="G100" s="83"/>
      <c r="H100" s="81">
        <v>2</v>
      </c>
      <c r="I100" s="81">
        <v>1780</v>
      </c>
      <c r="J100" s="83"/>
      <c r="K100" s="81" t="s">
        <v>35</v>
      </c>
      <c r="L100" s="86" t="s">
        <v>273</v>
      </c>
      <c r="M100" s="4"/>
      <c r="N100" s="4"/>
      <c r="O100" s="4"/>
      <c r="P100" s="1"/>
      <c r="Q100" s="1"/>
      <c r="R100" s="1"/>
      <c r="S100" s="1"/>
      <c r="T100" s="1"/>
    </row>
    <row r="101" spans="1:20" ht="35.1" customHeight="1" x14ac:dyDescent="0.3">
      <c r="A101" s="84">
        <v>43169</v>
      </c>
      <c r="B101" s="81"/>
      <c r="C101" s="76"/>
      <c r="D101" s="46" t="s">
        <v>274</v>
      </c>
      <c r="E101" s="88"/>
      <c r="F101" s="82" t="s">
        <v>275</v>
      </c>
      <c r="G101" s="82" t="s">
        <v>276</v>
      </c>
      <c r="H101" s="81"/>
      <c r="I101" s="81"/>
      <c r="J101" s="81">
        <v>330</v>
      </c>
      <c r="K101" s="81"/>
      <c r="L101" s="86"/>
      <c r="M101" s="4"/>
      <c r="N101" s="4"/>
      <c r="O101" s="4"/>
      <c r="P101" s="1"/>
      <c r="Q101" s="1"/>
      <c r="R101" s="1"/>
      <c r="S101" s="1"/>
      <c r="T101" s="1"/>
    </row>
    <row r="102" spans="1:20" ht="35.1" customHeight="1" x14ac:dyDescent="0.3">
      <c r="A102" s="84">
        <v>43221</v>
      </c>
      <c r="B102" s="81">
        <v>124000</v>
      </c>
      <c r="C102" s="76"/>
      <c r="D102" s="46" t="s">
        <v>278</v>
      </c>
      <c r="E102" s="88"/>
      <c r="F102" s="83"/>
      <c r="G102" s="83"/>
      <c r="H102" s="81"/>
      <c r="I102" s="81"/>
      <c r="J102" s="83"/>
      <c r="K102" s="81"/>
      <c r="L102" s="86"/>
      <c r="M102" s="4"/>
      <c r="N102" s="4"/>
      <c r="O102" s="4"/>
      <c r="P102" s="1"/>
      <c r="Q102" s="1"/>
      <c r="R102" s="1"/>
      <c r="S102" s="1"/>
      <c r="T102" s="1"/>
    </row>
    <row r="103" spans="1:20" ht="35.1" customHeight="1" x14ac:dyDescent="0.3">
      <c r="A103" s="84">
        <v>43221</v>
      </c>
      <c r="B103" s="81">
        <v>124000</v>
      </c>
      <c r="C103" s="76"/>
      <c r="D103" s="46" t="s">
        <v>293</v>
      </c>
      <c r="E103" s="88" t="s">
        <v>294</v>
      </c>
      <c r="F103" s="83"/>
      <c r="G103" s="83"/>
      <c r="H103" s="81">
        <v>2</v>
      </c>
      <c r="I103" s="81">
        <v>200</v>
      </c>
      <c r="J103" s="83"/>
      <c r="K103" s="81"/>
      <c r="L103" s="86" t="s">
        <v>295</v>
      </c>
      <c r="M103" s="4"/>
      <c r="N103" s="4"/>
      <c r="O103" s="4"/>
      <c r="P103" s="1"/>
      <c r="Q103" s="1"/>
      <c r="R103" s="1"/>
      <c r="S103" s="1"/>
      <c r="T103" s="1"/>
    </row>
    <row r="104" spans="1:20" ht="35.1" customHeight="1" x14ac:dyDescent="0.3">
      <c r="A104" s="84">
        <v>43222</v>
      </c>
      <c r="B104" s="81">
        <v>124000</v>
      </c>
      <c r="C104" s="76"/>
      <c r="D104" s="46" t="s">
        <v>277</v>
      </c>
      <c r="E104" s="88"/>
      <c r="F104" s="83"/>
      <c r="G104" s="83"/>
      <c r="H104" s="81">
        <v>1</v>
      </c>
      <c r="I104" s="81">
        <v>100</v>
      </c>
      <c r="J104" s="83"/>
      <c r="K104" s="81"/>
      <c r="L104" s="86"/>
      <c r="M104" s="4"/>
      <c r="N104" s="4"/>
      <c r="O104" s="4"/>
      <c r="P104" s="1"/>
      <c r="Q104" s="1"/>
      <c r="R104" s="1"/>
      <c r="S104" s="1"/>
      <c r="T104" s="1"/>
    </row>
    <row r="105" spans="1:20" ht="35.1" customHeight="1" x14ac:dyDescent="0.3">
      <c r="A105" s="84">
        <v>43246</v>
      </c>
      <c r="B105" s="81">
        <v>124320</v>
      </c>
      <c r="C105" s="76" t="s">
        <v>280</v>
      </c>
      <c r="D105" s="46" t="s">
        <v>281</v>
      </c>
      <c r="E105" s="88"/>
      <c r="F105" s="83"/>
      <c r="G105" s="82" t="s">
        <v>279</v>
      </c>
      <c r="H105" s="81">
        <v>1</v>
      </c>
      <c r="I105" s="81">
        <v>250</v>
      </c>
      <c r="J105" s="83"/>
      <c r="K105" s="81"/>
      <c r="L105" s="86" t="s">
        <v>282</v>
      </c>
      <c r="M105" s="4"/>
      <c r="N105" s="4"/>
      <c r="O105" s="4"/>
      <c r="P105" s="1"/>
      <c r="Q105" s="1"/>
      <c r="R105" s="1"/>
      <c r="S105" s="1"/>
      <c r="T105" s="1"/>
    </row>
    <row r="106" spans="1:20" ht="35.1" customHeight="1" x14ac:dyDescent="0.3">
      <c r="A106" s="84">
        <v>43252</v>
      </c>
      <c r="B106" s="81">
        <v>124558</v>
      </c>
      <c r="C106" s="76" t="s">
        <v>288</v>
      </c>
      <c r="D106" s="46" t="s">
        <v>291</v>
      </c>
      <c r="E106" s="88"/>
      <c r="F106" s="83"/>
      <c r="G106" s="82" t="s">
        <v>292</v>
      </c>
      <c r="H106" s="81"/>
      <c r="I106" s="81"/>
      <c r="J106" s="83"/>
      <c r="K106" s="81"/>
      <c r="L106" s="86" t="s">
        <v>289</v>
      </c>
      <c r="M106" s="4"/>
      <c r="N106" s="4"/>
      <c r="O106" s="4"/>
      <c r="P106" s="1"/>
      <c r="Q106" s="1"/>
      <c r="R106" s="1"/>
      <c r="S106" s="1"/>
      <c r="T106" s="1"/>
    </row>
    <row r="107" spans="1:20" ht="35.1" customHeight="1" x14ac:dyDescent="0.3">
      <c r="A107" s="84">
        <v>43253</v>
      </c>
      <c r="B107" s="81">
        <v>124558</v>
      </c>
      <c r="C107" s="76" t="s">
        <v>288</v>
      </c>
      <c r="D107" s="46" t="s">
        <v>298</v>
      </c>
      <c r="E107" s="88"/>
      <c r="F107" s="83"/>
      <c r="G107" s="82" t="s">
        <v>290</v>
      </c>
      <c r="H107" s="81"/>
      <c r="I107" s="81">
        <v>200</v>
      </c>
      <c r="J107" s="83"/>
      <c r="K107" s="81"/>
      <c r="L107" s="86" t="s">
        <v>289</v>
      </c>
      <c r="M107" s="4"/>
      <c r="N107" s="4"/>
      <c r="O107" s="4"/>
      <c r="P107" s="1"/>
      <c r="Q107" s="1"/>
      <c r="R107" s="1"/>
      <c r="S107" s="1"/>
      <c r="T107" s="1"/>
    </row>
    <row r="108" spans="1:20" ht="35.1" customHeight="1" x14ac:dyDescent="0.3">
      <c r="A108" s="84">
        <v>43263</v>
      </c>
      <c r="B108" s="81">
        <v>124667</v>
      </c>
      <c r="C108" s="76" t="s">
        <v>232</v>
      </c>
      <c r="D108" s="46" t="s">
        <v>283</v>
      </c>
      <c r="E108" s="88" t="s">
        <v>285</v>
      </c>
      <c r="F108" s="83"/>
      <c r="G108" s="82" t="s">
        <v>284</v>
      </c>
      <c r="H108" s="81">
        <v>1</v>
      </c>
      <c r="I108" s="81">
        <v>350</v>
      </c>
      <c r="J108" s="83"/>
      <c r="K108" s="81"/>
      <c r="L108" s="86" t="s">
        <v>202</v>
      </c>
      <c r="M108" s="4"/>
      <c r="N108" s="4"/>
      <c r="O108" s="4"/>
      <c r="P108" s="1"/>
      <c r="Q108" s="1"/>
      <c r="R108" s="1"/>
      <c r="S108" s="1"/>
      <c r="T108" s="1"/>
    </row>
    <row r="109" spans="1:20" ht="35.1" customHeight="1" x14ac:dyDescent="0.3">
      <c r="A109" s="84">
        <v>43263</v>
      </c>
      <c r="B109" s="81">
        <v>124668</v>
      </c>
      <c r="C109" s="76" t="s">
        <v>280</v>
      </c>
      <c r="D109" s="46" t="s">
        <v>286</v>
      </c>
      <c r="E109" s="88"/>
      <c r="F109" s="83"/>
      <c r="G109" s="82"/>
      <c r="H109" s="81"/>
      <c r="I109" s="81"/>
      <c r="J109" s="83"/>
      <c r="K109" s="81"/>
      <c r="L109" s="86" t="s">
        <v>287</v>
      </c>
      <c r="M109" s="4"/>
      <c r="N109" s="4"/>
      <c r="O109" s="4"/>
      <c r="P109" s="1"/>
      <c r="Q109" s="1"/>
      <c r="R109" s="1"/>
      <c r="S109" s="1"/>
      <c r="T109" s="1"/>
    </row>
    <row r="110" spans="1:20" ht="35.1" customHeight="1" x14ac:dyDescent="0.3">
      <c r="A110" s="84">
        <v>43348</v>
      </c>
      <c r="B110" s="81">
        <v>130800</v>
      </c>
      <c r="C110" s="76"/>
      <c r="D110" s="46" t="s">
        <v>315</v>
      </c>
      <c r="E110" s="88"/>
      <c r="F110" s="83"/>
      <c r="G110" s="83"/>
      <c r="H110" s="81"/>
      <c r="I110" s="81"/>
      <c r="J110" s="83"/>
      <c r="K110" s="81">
        <v>4300</v>
      </c>
      <c r="L110" s="86" t="s">
        <v>316</v>
      </c>
      <c r="M110" s="4"/>
      <c r="N110" s="4"/>
      <c r="O110" s="4"/>
      <c r="P110" s="1"/>
      <c r="Q110" s="1"/>
      <c r="R110" s="1"/>
      <c r="S110" s="1"/>
      <c r="T110" s="1"/>
    </row>
    <row r="111" spans="1:20" ht="35.1" customHeight="1" x14ac:dyDescent="0.3">
      <c r="A111" s="84">
        <v>43368</v>
      </c>
      <c r="B111" s="81">
        <v>131203</v>
      </c>
      <c r="C111" s="76" t="s">
        <v>265</v>
      </c>
      <c r="D111" s="46" t="s">
        <v>262</v>
      </c>
      <c r="E111" s="88" t="s">
        <v>299</v>
      </c>
      <c r="F111" s="83"/>
      <c r="G111" s="90" t="s">
        <v>266</v>
      </c>
      <c r="H111" s="81"/>
      <c r="I111" s="81">
        <f>250+1800</f>
        <v>2050</v>
      </c>
      <c r="J111" s="81">
        <v>100</v>
      </c>
      <c r="K111" s="81" t="s">
        <v>35</v>
      </c>
      <c r="L111" s="86"/>
      <c r="M111" s="4"/>
      <c r="N111" s="4"/>
      <c r="O111" s="4"/>
      <c r="P111" s="1"/>
      <c r="Q111" s="1"/>
      <c r="R111" s="1"/>
      <c r="S111" s="1"/>
      <c r="T111" s="1"/>
    </row>
    <row r="112" spans="1:20" ht="35.1" customHeight="1" x14ac:dyDescent="0.3">
      <c r="A112" s="84">
        <v>43371</v>
      </c>
      <c r="B112" s="81">
        <f>132117-190</f>
        <v>131927</v>
      </c>
      <c r="C112" s="76" t="s">
        <v>300</v>
      </c>
      <c r="D112" s="46" t="s">
        <v>301</v>
      </c>
      <c r="E112" s="88" t="s">
        <v>302</v>
      </c>
      <c r="F112" s="83"/>
      <c r="G112" s="90"/>
      <c r="H112" s="81"/>
      <c r="I112" s="81">
        <v>700</v>
      </c>
      <c r="J112" s="83" t="s">
        <v>35</v>
      </c>
      <c r="K112" s="81" t="s">
        <v>35</v>
      </c>
      <c r="L112" s="86"/>
      <c r="M112" s="4"/>
      <c r="N112" s="4"/>
      <c r="O112" s="4"/>
      <c r="P112" s="1"/>
      <c r="Q112" s="1"/>
      <c r="R112" s="1"/>
      <c r="S112" s="1"/>
      <c r="T112" s="1"/>
    </row>
    <row r="113" spans="1:20" ht="38.25" customHeight="1" x14ac:dyDescent="0.3">
      <c r="A113" s="84">
        <v>43400</v>
      </c>
      <c r="B113" s="81">
        <v>132540</v>
      </c>
      <c r="C113" s="76" t="s">
        <v>265</v>
      </c>
      <c r="D113" s="46" t="s">
        <v>303</v>
      </c>
      <c r="E113" s="88" t="s">
        <v>304</v>
      </c>
      <c r="F113" s="83"/>
      <c r="G113" s="90"/>
      <c r="H113" s="81"/>
      <c r="I113" s="81">
        <v>450</v>
      </c>
      <c r="J113" s="83"/>
      <c r="K113" s="81" t="s">
        <v>35</v>
      </c>
      <c r="L113" s="86" t="s">
        <v>305</v>
      </c>
      <c r="M113" s="4"/>
      <c r="N113" s="4"/>
      <c r="O113" s="4"/>
      <c r="P113" s="1"/>
      <c r="Q113" s="1"/>
      <c r="R113" s="1"/>
      <c r="S113" s="1"/>
      <c r="T113" s="1"/>
    </row>
    <row r="114" spans="1:20" x14ac:dyDescent="0.3">
      <c r="A114" s="84">
        <v>43400</v>
      </c>
      <c r="B114" s="81">
        <v>132540</v>
      </c>
      <c r="C114" s="76" t="s">
        <v>308</v>
      </c>
      <c r="D114" s="46" t="s">
        <v>307</v>
      </c>
      <c r="E114" s="88"/>
      <c r="F114" s="83"/>
      <c r="G114" s="90"/>
      <c r="H114" s="81"/>
      <c r="I114" s="81" t="s">
        <v>35</v>
      </c>
      <c r="J114" s="83"/>
      <c r="K114" s="81"/>
      <c r="L114" s="86"/>
      <c r="M114" s="4"/>
      <c r="N114" s="4"/>
      <c r="O114" s="4"/>
      <c r="P114" s="1"/>
      <c r="Q114" s="1"/>
      <c r="R114" s="1"/>
      <c r="S114" s="1"/>
      <c r="T114" s="1"/>
    </row>
    <row r="115" spans="1:20" ht="21.6" x14ac:dyDescent="0.3">
      <c r="A115" s="84">
        <v>43400</v>
      </c>
      <c r="B115" s="81">
        <v>132540</v>
      </c>
      <c r="C115" s="76" t="s">
        <v>308</v>
      </c>
      <c r="D115" s="46" t="s">
        <v>312</v>
      </c>
      <c r="E115" s="88"/>
      <c r="F115" s="83"/>
      <c r="G115" s="90"/>
      <c r="H115" s="81"/>
      <c r="I115" s="81" t="s">
        <v>35</v>
      </c>
      <c r="J115" s="83"/>
      <c r="K115" s="81" t="s">
        <v>35</v>
      </c>
      <c r="L115" s="86" t="s">
        <v>313</v>
      </c>
      <c r="M115" s="4"/>
      <c r="N115" s="4"/>
      <c r="O115" s="4"/>
      <c r="P115" s="1"/>
      <c r="Q115" s="1"/>
      <c r="R115" s="1"/>
      <c r="S115" s="1"/>
      <c r="T115" s="1"/>
    </row>
    <row r="116" spans="1:20" x14ac:dyDescent="0.3">
      <c r="A116" s="84">
        <v>43400</v>
      </c>
      <c r="B116" s="81">
        <v>132540</v>
      </c>
      <c r="C116" s="76" t="s">
        <v>308</v>
      </c>
      <c r="D116" s="46" t="s">
        <v>314</v>
      </c>
      <c r="E116" s="88" t="s">
        <v>299</v>
      </c>
      <c r="F116" s="83"/>
      <c r="G116" s="90"/>
      <c r="H116" s="81"/>
      <c r="I116" s="81" t="s">
        <v>35</v>
      </c>
      <c r="J116" s="83"/>
      <c r="K116" s="81" t="s">
        <v>35</v>
      </c>
      <c r="L116" s="86"/>
      <c r="M116" s="4"/>
      <c r="N116" s="4"/>
      <c r="O116" s="4"/>
      <c r="P116" s="1"/>
      <c r="Q116" s="1"/>
      <c r="R116" s="1"/>
      <c r="S116" s="1"/>
      <c r="T116" s="1"/>
    </row>
    <row r="117" spans="1:20" x14ac:dyDescent="0.3">
      <c r="A117" s="84">
        <v>43422</v>
      </c>
      <c r="B117" s="81"/>
      <c r="C117" s="76" t="s">
        <v>7</v>
      </c>
      <c r="D117" s="46" t="s">
        <v>317</v>
      </c>
      <c r="F117" s="83" t="s">
        <v>318</v>
      </c>
      <c r="G117" s="90"/>
      <c r="H117" s="81"/>
      <c r="J117" s="83">
        <f>120+110+100</f>
        <v>330</v>
      </c>
      <c r="K117" s="81"/>
      <c r="L117" s="86" t="s">
        <v>323</v>
      </c>
      <c r="M117" s="4"/>
      <c r="N117" s="4"/>
      <c r="O117" s="4"/>
      <c r="P117" s="1"/>
      <c r="Q117" s="1"/>
      <c r="R117" s="1"/>
      <c r="S117" s="1"/>
      <c r="T117" s="1"/>
    </row>
    <row r="118" spans="1:20" x14ac:dyDescent="0.3">
      <c r="A118" s="84">
        <v>43425</v>
      </c>
      <c r="B118" s="81">
        <v>132763</v>
      </c>
      <c r="C118" s="76" t="s">
        <v>7</v>
      </c>
      <c r="D118" s="46" t="s">
        <v>321</v>
      </c>
      <c r="E118" s="88" t="s">
        <v>320</v>
      </c>
      <c r="F118" s="83" t="s">
        <v>319</v>
      </c>
      <c r="G118" s="90"/>
      <c r="H118" s="81"/>
      <c r="I118" s="81">
        <v>350</v>
      </c>
      <c r="J118" s="83"/>
      <c r="K118" s="81"/>
      <c r="L118" s="86"/>
      <c r="M118" s="4"/>
      <c r="N118" s="4"/>
      <c r="O118" s="4"/>
      <c r="P118" s="1"/>
      <c r="Q118" s="1"/>
      <c r="R118" s="1"/>
      <c r="S118" s="1"/>
      <c r="T118" s="1"/>
    </row>
    <row r="119" spans="1:20" x14ac:dyDescent="0.3">
      <c r="A119" s="84">
        <v>43428</v>
      </c>
      <c r="B119" s="81">
        <v>132763</v>
      </c>
      <c r="C119" s="76" t="s">
        <v>7</v>
      </c>
      <c r="D119" s="46" t="s">
        <v>322</v>
      </c>
      <c r="E119" s="88"/>
      <c r="F119" s="83"/>
      <c r="G119" s="90"/>
      <c r="H119" s="81"/>
      <c r="I119" s="81"/>
      <c r="J119" s="83"/>
      <c r="K119" s="81"/>
      <c r="L119" s="86" t="s">
        <v>323</v>
      </c>
      <c r="M119" s="4"/>
      <c r="N119" s="4"/>
      <c r="O119" s="4"/>
      <c r="P119" s="1"/>
      <c r="Q119" s="1"/>
      <c r="R119" s="1"/>
      <c r="S119" s="1"/>
      <c r="T119" s="1"/>
    </row>
    <row r="120" spans="1:20" ht="21.6" x14ac:dyDescent="0.3">
      <c r="A120" s="84">
        <v>43429</v>
      </c>
      <c r="B120" s="81">
        <v>132763</v>
      </c>
      <c r="C120" s="76" t="s">
        <v>113</v>
      </c>
      <c r="D120" s="46" t="s">
        <v>324</v>
      </c>
      <c r="E120" s="88"/>
      <c r="F120" s="83"/>
      <c r="G120" s="90"/>
      <c r="H120" s="81"/>
      <c r="I120" s="81"/>
      <c r="J120" s="83"/>
      <c r="K120" s="81"/>
      <c r="L120" s="86" t="s">
        <v>325</v>
      </c>
      <c r="M120" s="4"/>
      <c r="N120" s="4"/>
      <c r="O120" s="4"/>
      <c r="P120" s="1"/>
      <c r="Q120" s="1"/>
      <c r="R120" s="1"/>
      <c r="S120" s="1"/>
      <c r="T120" s="1"/>
    </row>
    <row r="121" spans="1:20" ht="21.6" x14ac:dyDescent="0.3">
      <c r="A121" s="84">
        <v>43429</v>
      </c>
      <c r="B121" s="81">
        <v>132763</v>
      </c>
      <c r="C121" s="76"/>
      <c r="D121" s="46" t="s">
        <v>326</v>
      </c>
      <c r="E121" s="88"/>
      <c r="F121" s="83"/>
      <c r="G121" s="90"/>
      <c r="H121" s="81"/>
      <c r="I121" s="81"/>
      <c r="J121" s="83"/>
      <c r="K121" s="81"/>
      <c r="L121" s="86"/>
      <c r="M121" s="4"/>
      <c r="N121" s="4"/>
      <c r="O121" s="4"/>
      <c r="P121" s="1"/>
      <c r="Q121" s="1"/>
      <c r="R121" s="1"/>
      <c r="S121" s="1"/>
      <c r="T121" s="1"/>
    </row>
    <row r="122" spans="1:20" ht="21.6" x14ac:dyDescent="0.3">
      <c r="A122" s="84">
        <v>43436</v>
      </c>
      <c r="B122" s="81"/>
      <c r="C122" s="91" t="s">
        <v>327</v>
      </c>
      <c r="D122" s="46"/>
      <c r="E122" s="88"/>
      <c r="F122" s="83"/>
      <c r="G122" s="90"/>
      <c r="H122" s="81"/>
      <c r="I122" s="81"/>
      <c r="J122" s="83"/>
      <c r="K122" s="81"/>
      <c r="L122" s="86"/>
      <c r="M122" s="4"/>
      <c r="N122" s="4"/>
      <c r="O122" s="4"/>
      <c r="P122" s="1"/>
      <c r="Q122" s="1"/>
      <c r="R122" s="1"/>
      <c r="S122" s="1"/>
      <c r="T122" s="1"/>
    </row>
    <row r="123" spans="1:20" ht="20.399999999999999" x14ac:dyDescent="0.3">
      <c r="A123" s="84">
        <v>43496</v>
      </c>
      <c r="B123" s="81">
        <v>133958</v>
      </c>
      <c r="C123" s="76" t="s">
        <v>98</v>
      </c>
      <c r="D123" s="46" t="s">
        <v>328</v>
      </c>
      <c r="E123" s="88" t="s">
        <v>329</v>
      </c>
      <c r="F123" s="83"/>
      <c r="G123" s="92" t="s">
        <v>330</v>
      </c>
      <c r="H123" s="81"/>
      <c r="I123" s="81">
        <v>400</v>
      </c>
      <c r="J123" s="83"/>
      <c r="K123" s="81"/>
      <c r="L123" s="86" t="s">
        <v>331</v>
      </c>
      <c r="M123" s="4"/>
      <c r="N123" s="4"/>
      <c r="O123" s="4"/>
      <c r="P123" s="1"/>
      <c r="Q123" s="1"/>
      <c r="R123" s="1"/>
      <c r="S123" s="1"/>
      <c r="T123" s="1"/>
    </row>
    <row r="124" spans="1:20" x14ac:dyDescent="0.3">
      <c r="A124" s="84">
        <v>43500</v>
      </c>
      <c r="B124" s="81">
        <v>133958</v>
      </c>
      <c r="C124" s="76" t="s">
        <v>345</v>
      </c>
      <c r="D124" s="46" t="s">
        <v>344</v>
      </c>
      <c r="E124" s="88" t="s">
        <v>346</v>
      </c>
      <c r="F124" s="83"/>
      <c r="G124" s="90"/>
      <c r="H124" s="81"/>
      <c r="I124" s="81">
        <v>100</v>
      </c>
      <c r="J124" s="83"/>
      <c r="K124" s="81" t="s">
        <v>35</v>
      </c>
      <c r="L124" s="86"/>
      <c r="M124" s="4"/>
      <c r="N124" s="4"/>
      <c r="O124" s="4"/>
      <c r="P124" s="1"/>
      <c r="Q124" s="1"/>
      <c r="R124" s="1"/>
      <c r="S124" s="1"/>
      <c r="T124" s="1"/>
    </row>
    <row r="125" spans="1:20" ht="20.399999999999999" x14ac:dyDescent="0.3">
      <c r="A125" s="84">
        <v>43500</v>
      </c>
      <c r="B125" s="81">
        <v>133958</v>
      </c>
      <c r="C125" s="76" t="s">
        <v>113</v>
      </c>
      <c r="D125" s="46" t="s">
        <v>347</v>
      </c>
      <c r="E125" s="88"/>
      <c r="F125" s="83"/>
      <c r="G125" s="90" t="s">
        <v>348</v>
      </c>
      <c r="H125" s="81"/>
      <c r="I125" s="81"/>
      <c r="J125" s="83"/>
      <c r="K125" s="81" t="s">
        <v>35</v>
      </c>
      <c r="L125" s="86" t="s">
        <v>349</v>
      </c>
      <c r="M125" s="4"/>
      <c r="N125" s="4"/>
      <c r="O125" s="4"/>
      <c r="P125" s="1"/>
      <c r="Q125" s="1"/>
      <c r="R125" s="1"/>
      <c r="S125" s="1"/>
      <c r="T125" s="1"/>
    </row>
    <row r="126" spans="1:20" x14ac:dyDescent="0.3">
      <c r="A126" s="84">
        <v>43503</v>
      </c>
      <c r="B126" s="81">
        <v>134013</v>
      </c>
      <c r="C126" s="76" t="s">
        <v>113</v>
      </c>
      <c r="D126" s="46" t="s">
        <v>255</v>
      </c>
      <c r="E126" s="88" t="s">
        <v>81</v>
      </c>
      <c r="F126" s="83"/>
      <c r="G126" s="90"/>
      <c r="H126" s="81">
        <v>4</v>
      </c>
      <c r="I126" s="81">
        <f>157.5*H126</f>
        <v>630</v>
      </c>
      <c r="J126" s="83" t="s">
        <v>35</v>
      </c>
      <c r="K126" s="81" t="s">
        <v>35</v>
      </c>
      <c r="L126" s="86"/>
      <c r="M126" s="4"/>
      <c r="N126" s="4"/>
      <c r="O126" s="4"/>
      <c r="P126" s="1"/>
      <c r="Q126" s="1"/>
      <c r="R126" s="1"/>
      <c r="S126" s="1"/>
      <c r="T126" s="1"/>
    </row>
    <row r="127" spans="1:20" ht="20.399999999999999" x14ac:dyDescent="0.3">
      <c r="A127" s="84">
        <v>43533</v>
      </c>
      <c r="B127" s="81">
        <v>134633</v>
      </c>
      <c r="C127" s="76" t="s">
        <v>353</v>
      </c>
      <c r="D127" s="46" t="s">
        <v>48</v>
      </c>
      <c r="E127" s="88" t="s">
        <v>354</v>
      </c>
      <c r="F127" s="83"/>
      <c r="G127" s="90" t="s">
        <v>358</v>
      </c>
      <c r="H127" s="81">
        <v>1</v>
      </c>
      <c r="I127" s="81">
        <v>190</v>
      </c>
      <c r="J127" s="83"/>
      <c r="K127" s="81" t="s">
        <v>35</v>
      </c>
      <c r="L127" s="86"/>
      <c r="M127" s="4"/>
      <c r="N127" s="4"/>
      <c r="O127" s="4"/>
      <c r="P127" s="1"/>
      <c r="Q127" s="1"/>
      <c r="R127" s="1"/>
      <c r="S127" s="1"/>
      <c r="T127" s="1"/>
    </row>
    <row r="128" spans="1:20" ht="20.399999999999999" x14ac:dyDescent="0.3">
      <c r="A128" s="84">
        <v>43533</v>
      </c>
      <c r="B128" s="81">
        <v>134633</v>
      </c>
      <c r="C128" s="76" t="s">
        <v>7</v>
      </c>
      <c r="D128" s="46" t="s">
        <v>311</v>
      </c>
      <c r="E128" s="88" t="s">
        <v>355</v>
      </c>
      <c r="F128" s="83"/>
      <c r="G128" s="90" t="s">
        <v>359</v>
      </c>
      <c r="H128" s="81">
        <v>1</v>
      </c>
      <c r="I128" s="81">
        <v>120</v>
      </c>
      <c r="J128" s="83"/>
      <c r="K128" s="81"/>
      <c r="L128" s="86" t="s">
        <v>360</v>
      </c>
      <c r="M128" s="4"/>
      <c r="N128" s="4"/>
      <c r="O128" s="4"/>
      <c r="P128" s="1"/>
      <c r="Q128" s="1"/>
      <c r="R128" s="1"/>
      <c r="S128" s="1"/>
      <c r="T128" s="1"/>
    </row>
    <row r="129" spans="1:20" ht="21.6" x14ac:dyDescent="0.3">
      <c r="A129" s="84">
        <v>43533</v>
      </c>
      <c r="B129" s="81">
        <v>134628</v>
      </c>
      <c r="C129" s="101" t="s">
        <v>375</v>
      </c>
      <c r="D129" s="101" t="s">
        <v>356</v>
      </c>
      <c r="E129" s="87" t="s">
        <v>376</v>
      </c>
      <c r="F129" s="83"/>
      <c r="G129" s="90" t="s">
        <v>357</v>
      </c>
      <c r="H129" s="81">
        <v>1</v>
      </c>
      <c r="I129" s="81">
        <v>530</v>
      </c>
      <c r="J129" s="83"/>
      <c r="K129" s="81"/>
      <c r="L129" s="86"/>
      <c r="M129" s="4"/>
      <c r="N129" s="4"/>
      <c r="O129" s="4"/>
      <c r="P129" s="1"/>
      <c r="Q129" s="1"/>
      <c r="R129" s="1"/>
      <c r="S129" s="1"/>
      <c r="T129" s="1"/>
    </row>
    <row r="130" spans="1:20" ht="71.400000000000006" x14ac:dyDescent="0.3">
      <c r="A130" s="84">
        <v>43534</v>
      </c>
      <c r="B130" s="81">
        <v>134628</v>
      </c>
      <c r="C130" s="76" t="s">
        <v>353</v>
      </c>
      <c r="D130" s="46" t="s">
        <v>350</v>
      </c>
      <c r="E130" s="87" t="s">
        <v>351</v>
      </c>
      <c r="F130" s="83"/>
      <c r="G130" s="90" t="s">
        <v>352</v>
      </c>
      <c r="H130" s="81"/>
      <c r="I130" s="81">
        <v>180</v>
      </c>
      <c r="J130" s="83"/>
      <c r="K130" s="81"/>
      <c r="L130" s="86" t="s">
        <v>365</v>
      </c>
      <c r="M130" s="4"/>
      <c r="N130" s="4"/>
      <c r="O130" s="4"/>
      <c r="P130" s="1"/>
      <c r="Q130" s="1"/>
      <c r="R130" s="1"/>
      <c r="S130" s="1"/>
      <c r="T130" s="1"/>
    </row>
    <row r="131" spans="1:20" s="109" customFormat="1" ht="61.2" x14ac:dyDescent="0.3">
      <c r="A131" s="104">
        <v>43552</v>
      </c>
      <c r="B131" s="105"/>
      <c r="C131" s="103" t="s">
        <v>370</v>
      </c>
      <c r="D131" s="57" t="s">
        <v>374</v>
      </c>
      <c r="E131" s="82" t="s">
        <v>371</v>
      </c>
      <c r="F131" s="106"/>
      <c r="G131" s="90" t="s">
        <v>369</v>
      </c>
      <c r="H131" s="105"/>
      <c r="I131" s="105"/>
      <c r="J131" s="106"/>
      <c r="K131" s="105"/>
      <c r="L131" s="86" t="s">
        <v>372</v>
      </c>
      <c r="M131" s="107"/>
      <c r="N131" s="107"/>
      <c r="O131" s="107"/>
      <c r="P131" s="108"/>
      <c r="Q131" s="108"/>
      <c r="R131" s="108"/>
      <c r="S131" s="108"/>
      <c r="T131" s="108"/>
    </row>
    <row r="132" spans="1:20" ht="61.2" x14ac:dyDescent="0.3">
      <c r="A132" s="84">
        <v>43553</v>
      </c>
      <c r="B132" s="81">
        <v>134628</v>
      </c>
      <c r="C132" s="102" t="s">
        <v>366</v>
      </c>
      <c r="D132" s="46" t="s">
        <v>367</v>
      </c>
      <c r="E132" s="87" t="s">
        <v>368</v>
      </c>
      <c r="F132" s="83"/>
      <c r="G132" s="90" t="s">
        <v>369</v>
      </c>
      <c r="H132" s="81"/>
      <c r="I132" s="81">
        <v>480</v>
      </c>
      <c r="J132" s="83"/>
      <c r="K132" s="81"/>
      <c r="L132" s="86" t="s">
        <v>373</v>
      </c>
      <c r="M132" s="4"/>
      <c r="N132" s="4"/>
      <c r="O132" s="4"/>
      <c r="P132" s="1"/>
      <c r="Q132" s="1"/>
      <c r="R132" s="1"/>
      <c r="S132" s="1"/>
      <c r="T132" s="1"/>
    </row>
    <row r="133" spans="1:20" ht="81.150000000000006" customHeight="1" x14ac:dyDescent="0.3">
      <c r="A133" s="84">
        <v>43570</v>
      </c>
      <c r="B133" s="81">
        <v>135200</v>
      </c>
      <c r="C133" s="76" t="s">
        <v>377</v>
      </c>
      <c r="D133" s="46" t="s">
        <v>378</v>
      </c>
      <c r="E133" s="87"/>
      <c r="F133" s="83"/>
      <c r="G133" s="90" t="s">
        <v>379</v>
      </c>
      <c r="H133" s="81"/>
      <c r="I133" s="81"/>
      <c r="J133" s="83"/>
      <c r="K133" s="81"/>
      <c r="L133" s="86" t="s">
        <v>380</v>
      </c>
      <c r="M133" s="4"/>
      <c r="N133" s="4"/>
      <c r="O133" s="4"/>
      <c r="P133" s="1"/>
      <c r="Q133" s="1"/>
      <c r="R133" s="1"/>
      <c r="S133" s="1"/>
      <c r="T133" s="1"/>
    </row>
    <row r="134" spans="1:20" ht="81.150000000000006" customHeight="1" x14ac:dyDescent="0.3">
      <c r="A134" s="84">
        <v>43571</v>
      </c>
      <c r="B134" s="81">
        <v>135200</v>
      </c>
      <c r="C134" s="76" t="s">
        <v>7</v>
      </c>
      <c r="D134" s="46" t="s">
        <v>381</v>
      </c>
      <c r="E134" s="87" t="s">
        <v>382</v>
      </c>
      <c r="F134" s="83"/>
      <c r="G134" s="90" t="s">
        <v>383</v>
      </c>
      <c r="H134" s="81">
        <v>1</v>
      </c>
      <c r="I134" s="81">
        <v>220</v>
      </c>
      <c r="J134" s="83"/>
      <c r="K134" s="81"/>
      <c r="L134" s="86"/>
      <c r="M134" s="4"/>
      <c r="N134" s="4"/>
      <c r="O134" s="4"/>
      <c r="P134" s="1"/>
      <c r="Q134" s="1"/>
      <c r="R134" s="1"/>
      <c r="S134" s="1"/>
      <c r="T134" s="1"/>
    </row>
    <row r="135" spans="1:20" ht="43.2" x14ac:dyDescent="0.3">
      <c r="A135" s="84">
        <v>43571</v>
      </c>
      <c r="B135" s="81">
        <v>135200</v>
      </c>
      <c r="C135" s="76" t="s">
        <v>377</v>
      </c>
      <c r="D135" s="46" t="s">
        <v>387</v>
      </c>
      <c r="E135" s="87"/>
      <c r="F135" s="83"/>
      <c r="G135" s="90" t="s">
        <v>379</v>
      </c>
      <c r="H135" s="81"/>
      <c r="I135" s="81"/>
      <c r="J135" s="83"/>
      <c r="K135" s="81"/>
      <c r="L135" s="86" t="s">
        <v>386</v>
      </c>
      <c r="M135" s="4"/>
      <c r="N135" s="4"/>
      <c r="O135" s="4"/>
      <c r="P135" s="1"/>
      <c r="Q135" s="1"/>
      <c r="R135" s="1"/>
      <c r="S135" s="1"/>
      <c r="T135" s="1"/>
    </row>
    <row r="136" spans="1:20" ht="20.399999999999999" x14ac:dyDescent="0.3">
      <c r="A136" s="84">
        <v>43572</v>
      </c>
      <c r="B136" s="81">
        <v>135200</v>
      </c>
      <c r="C136" s="76" t="s">
        <v>377</v>
      </c>
      <c r="D136" s="46" t="s">
        <v>384</v>
      </c>
      <c r="E136" s="87" t="s">
        <v>385</v>
      </c>
      <c r="F136" s="83"/>
      <c r="G136" s="90" t="s">
        <v>379</v>
      </c>
      <c r="H136" s="81"/>
      <c r="I136" s="81">
        <f>550+450</f>
        <v>1000</v>
      </c>
      <c r="J136" s="83"/>
      <c r="K136" s="81"/>
      <c r="L136" s="86"/>
      <c r="M136" s="4"/>
      <c r="N136" s="4"/>
      <c r="O136" s="4"/>
      <c r="P136" s="1"/>
      <c r="Q136" s="1"/>
      <c r="R136" s="1"/>
      <c r="S136" s="1"/>
      <c r="T136" s="1"/>
    </row>
    <row r="137" spans="1:20" ht="21.6" x14ac:dyDescent="0.3">
      <c r="A137" s="84">
        <v>43572</v>
      </c>
      <c r="B137" s="81">
        <v>135200</v>
      </c>
      <c r="C137" s="76"/>
      <c r="D137" s="46" t="s">
        <v>388</v>
      </c>
      <c r="E137" s="87"/>
      <c r="F137" s="83"/>
      <c r="G137" s="90" t="s">
        <v>389</v>
      </c>
      <c r="H137" s="81"/>
      <c r="I137" s="81"/>
      <c r="J137" s="83"/>
      <c r="K137" s="81"/>
      <c r="L137" s="86" t="s">
        <v>390</v>
      </c>
      <c r="M137" s="4"/>
      <c r="N137" s="4"/>
      <c r="O137" s="4"/>
      <c r="P137" s="1"/>
      <c r="Q137" s="1"/>
      <c r="R137" s="1"/>
      <c r="S137" s="1"/>
      <c r="T137" s="1"/>
    </row>
    <row r="138" spans="1:20" ht="21.6" x14ac:dyDescent="0.3">
      <c r="A138" s="84">
        <v>43572</v>
      </c>
      <c r="B138" s="81">
        <v>135200</v>
      </c>
      <c r="C138" s="76" t="s">
        <v>113</v>
      </c>
      <c r="D138" s="46" t="s">
        <v>391</v>
      </c>
      <c r="E138" s="87"/>
      <c r="F138" s="83"/>
      <c r="G138" s="90" t="s">
        <v>392</v>
      </c>
      <c r="H138" s="81"/>
      <c r="I138" s="81"/>
      <c r="J138" s="83"/>
      <c r="K138" s="81"/>
      <c r="L138" s="86" t="s">
        <v>393</v>
      </c>
      <c r="M138" s="4"/>
      <c r="N138" s="4"/>
      <c r="O138" s="4"/>
      <c r="P138" s="1"/>
      <c r="Q138" s="1"/>
      <c r="R138" s="1"/>
      <c r="S138" s="1"/>
      <c r="T138" s="1"/>
    </row>
    <row r="139" spans="1:20" ht="21.6" x14ac:dyDescent="0.3">
      <c r="A139" s="84">
        <v>43573</v>
      </c>
      <c r="B139" s="81">
        <v>135200</v>
      </c>
      <c r="C139" s="76" t="s">
        <v>394</v>
      </c>
      <c r="D139" s="46" t="s">
        <v>395</v>
      </c>
      <c r="E139" s="87"/>
      <c r="F139" s="83"/>
      <c r="G139" s="90" t="s">
        <v>392</v>
      </c>
      <c r="H139" s="81"/>
      <c r="I139" s="81"/>
      <c r="J139" s="83"/>
      <c r="K139" s="81"/>
      <c r="L139" s="86"/>
      <c r="M139" s="4"/>
      <c r="N139" s="4"/>
      <c r="O139" s="4"/>
      <c r="P139" s="1"/>
      <c r="Q139" s="1"/>
      <c r="R139" s="1"/>
      <c r="S139" s="1"/>
      <c r="T139" s="1"/>
    </row>
    <row r="140" spans="1:20" ht="61.2" x14ac:dyDescent="0.3">
      <c r="A140" s="84">
        <v>43576</v>
      </c>
      <c r="B140" s="81">
        <v>135246</v>
      </c>
      <c r="C140" s="76" t="s">
        <v>396</v>
      </c>
      <c r="D140" s="46" t="s">
        <v>397</v>
      </c>
      <c r="E140" s="87" t="s">
        <v>398</v>
      </c>
      <c r="F140" s="83"/>
      <c r="G140" s="90" t="s">
        <v>399</v>
      </c>
      <c r="H140" s="81"/>
      <c r="I140" s="81">
        <f>150+105*2</f>
        <v>360</v>
      </c>
      <c r="J140" s="83"/>
      <c r="K140" s="81"/>
      <c r="L140" s="86" t="s">
        <v>400</v>
      </c>
      <c r="M140" s="4"/>
      <c r="N140" s="4"/>
      <c r="O140" s="4"/>
      <c r="P140" s="1"/>
      <c r="Q140" s="1"/>
      <c r="R140" s="1"/>
      <c r="S140" s="1"/>
      <c r="T140" s="1"/>
    </row>
    <row r="141" spans="1:20" ht="21.6" x14ac:dyDescent="0.3">
      <c r="A141" s="84">
        <v>43577</v>
      </c>
      <c r="B141" s="81">
        <v>135318</v>
      </c>
      <c r="C141" s="76" t="s">
        <v>113</v>
      </c>
      <c r="D141" s="46" t="s">
        <v>401</v>
      </c>
      <c r="E141" s="87"/>
      <c r="F141" s="83" t="s">
        <v>402</v>
      </c>
      <c r="G141" s="90" t="s">
        <v>404</v>
      </c>
      <c r="H141" s="81"/>
      <c r="I141" s="81"/>
      <c r="J141" s="83">
        <v>150</v>
      </c>
      <c r="K141" s="81"/>
      <c r="L141" s="86"/>
      <c r="M141" s="4"/>
      <c r="N141" s="4"/>
      <c r="O141" s="4"/>
      <c r="P141" s="1"/>
      <c r="Q141" s="1"/>
      <c r="R141" s="1"/>
      <c r="S141" s="1"/>
      <c r="T141" s="1"/>
    </row>
    <row r="142" spans="1:20" ht="21.6" x14ac:dyDescent="0.3">
      <c r="A142" s="84">
        <v>43577</v>
      </c>
      <c r="B142" s="81">
        <v>135318</v>
      </c>
      <c r="C142" s="76" t="s">
        <v>113</v>
      </c>
      <c r="D142" s="46" t="s">
        <v>403</v>
      </c>
      <c r="E142" s="87"/>
      <c r="F142" s="83" t="s">
        <v>411</v>
      </c>
      <c r="G142" s="90" t="s">
        <v>404</v>
      </c>
      <c r="H142" s="81"/>
      <c r="I142" s="81"/>
      <c r="J142" s="83">
        <v>100</v>
      </c>
      <c r="K142" s="81"/>
      <c r="L142" s="86"/>
      <c r="M142" s="4"/>
      <c r="N142" s="4"/>
      <c r="O142" s="4"/>
      <c r="P142" s="1"/>
      <c r="Q142" s="1"/>
      <c r="R142" s="1"/>
      <c r="S142" s="1"/>
      <c r="T142" s="1"/>
    </row>
    <row r="143" spans="1:20" x14ac:dyDescent="0.3">
      <c r="A143" s="84">
        <v>43577</v>
      </c>
      <c r="B143" s="81">
        <v>135318</v>
      </c>
      <c r="C143" s="76" t="s">
        <v>113</v>
      </c>
      <c r="D143" s="46" t="s">
        <v>405</v>
      </c>
      <c r="E143" s="87"/>
      <c r="F143" s="83"/>
      <c r="G143" s="90" t="s">
        <v>409</v>
      </c>
      <c r="H143" s="81"/>
      <c r="I143" s="81"/>
      <c r="J143" s="83"/>
      <c r="K143" s="81"/>
      <c r="L143" s="86"/>
      <c r="M143" s="4"/>
      <c r="N143" s="4"/>
      <c r="O143" s="4"/>
      <c r="P143" s="1"/>
      <c r="Q143" s="1"/>
      <c r="R143" s="1"/>
      <c r="S143" s="1"/>
      <c r="T143" s="1"/>
    </row>
    <row r="144" spans="1:20" ht="32.4" x14ac:dyDescent="0.3">
      <c r="A144" s="84">
        <v>43577</v>
      </c>
      <c r="B144" s="81">
        <v>135318</v>
      </c>
      <c r="C144" s="76" t="s">
        <v>394</v>
      </c>
      <c r="D144" s="46" t="s">
        <v>406</v>
      </c>
      <c r="E144" s="87"/>
      <c r="F144" s="83"/>
      <c r="G144" s="90" t="s">
        <v>409</v>
      </c>
      <c r="H144" s="81"/>
      <c r="I144" s="81"/>
      <c r="J144" s="83"/>
      <c r="K144" s="81"/>
      <c r="L144" s="86" t="s">
        <v>407</v>
      </c>
      <c r="M144" s="4"/>
      <c r="N144" s="4"/>
      <c r="O144" s="4"/>
      <c r="P144" s="1"/>
      <c r="Q144" s="1"/>
      <c r="R144" s="1"/>
      <c r="S144" s="1"/>
      <c r="T144" s="1"/>
    </row>
    <row r="145" spans="1:20" s="119" customFormat="1" ht="21.6" x14ac:dyDescent="0.3">
      <c r="A145" s="116">
        <v>43577</v>
      </c>
      <c r="B145" s="117">
        <v>135318</v>
      </c>
      <c r="C145" s="89" t="s">
        <v>394</v>
      </c>
      <c r="D145" s="110" t="s">
        <v>408</v>
      </c>
      <c r="E145" s="92"/>
      <c r="F145" s="117"/>
      <c r="G145" s="92" t="s">
        <v>409</v>
      </c>
      <c r="H145" s="117"/>
      <c r="I145" s="81"/>
      <c r="J145" s="117"/>
      <c r="K145" s="117"/>
      <c r="L145" s="115" t="s">
        <v>410</v>
      </c>
      <c r="M145" s="118"/>
      <c r="N145" s="118"/>
      <c r="O145" s="118"/>
    </row>
    <row r="146" spans="1:20" s="119" customFormat="1" ht="75.599999999999994" x14ac:dyDescent="0.3">
      <c r="A146" s="116">
        <v>43579</v>
      </c>
      <c r="B146" s="117">
        <f>B145+140+30</f>
        <v>135488</v>
      </c>
      <c r="C146" s="111" t="s">
        <v>417</v>
      </c>
      <c r="D146" s="111" t="s">
        <v>412</v>
      </c>
      <c r="E146" s="92" t="s">
        <v>413</v>
      </c>
      <c r="F146" s="117"/>
      <c r="G146" s="92" t="s">
        <v>415</v>
      </c>
      <c r="H146" s="117"/>
      <c r="I146" s="81">
        <v>740</v>
      </c>
      <c r="J146" s="117"/>
      <c r="K146" s="117"/>
      <c r="L146" s="115" t="s">
        <v>414</v>
      </c>
      <c r="M146" s="118"/>
      <c r="N146" s="118"/>
      <c r="O146" s="118"/>
    </row>
    <row r="147" spans="1:20" ht="21.6" x14ac:dyDescent="0.3">
      <c r="A147" s="116">
        <v>43587</v>
      </c>
      <c r="B147" s="81">
        <v>135680</v>
      </c>
      <c r="C147" s="89" t="s">
        <v>394</v>
      </c>
      <c r="D147" s="46" t="s">
        <v>309</v>
      </c>
      <c r="E147" s="88" t="s">
        <v>310</v>
      </c>
      <c r="F147" s="83"/>
      <c r="G147" s="90" t="s">
        <v>420</v>
      </c>
      <c r="H147" s="81">
        <v>1</v>
      </c>
      <c r="I147" s="81">
        <v>300</v>
      </c>
      <c r="J147" s="83"/>
      <c r="K147" s="81"/>
      <c r="L147" s="86" t="s">
        <v>421</v>
      </c>
      <c r="M147" s="4"/>
      <c r="N147" s="4"/>
      <c r="O147" s="4"/>
      <c r="P147" s="1"/>
      <c r="Q147" s="1"/>
      <c r="R147" s="1"/>
      <c r="S147" s="1"/>
      <c r="T147" s="1"/>
    </row>
    <row r="148" spans="1:20" s="119" customFormat="1" ht="21.6" x14ac:dyDescent="0.3">
      <c r="A148" s="116">
        <v>43653</v>
      </c>
      <c r="B148" s="117">
        <v>13700</v>
      </c>
      <c r="C148" s="111" t="s">
        <v>418</v>
      </c>
      <c r="D148" s="111" t="s">
        <v>416</v>
      </c>
      <c r="E148" s="92" t="s">
        <v>419</v>
      </c>
      <c r="F148" s="117"/>
      <c r="G148" s="92"/>
      <c r="H148" s="117">
        <v>1</v>
      </c>
      <c r="I148" s="81">
        <v>520</v>
      </c>
      <c r="J148" s="117"/>
      <c r="K148" s="117"/>
      <c r="L148" s="115"/>
      <c r="M148" s="118"/>
      <c r="N148" s="118"/>
      <c r="O148" s="118"/>
    </row>
    <row r="149" spans="1:20" s="119" customFormat="1" ht="21.6" x14ac:dyDescent="0.3">
      <c r="A149" s="116">
        <v>43683</v>
      </c>
      <c r="B149" s="117"/>
      <c r="C149" s="120" t="s">
        <v>422</v>
      </c>
      <c r="D149" s="120" t="s">
        <v>423</v>
      </c>
      <c r="E149" s="92" t="s">
        <v>424</v>
      </c>
      <c r="F149" s="117"/>
      <c r="G149" s="92"/>
      <c r="H149" s="117">
        <v>1</v>
      </c>
      <c r="I149" s="81">
        <v>630</v>
      </c>
      <c r="J149" s="117"/>
      <c r="K149" s="117"/>
      <c r="L149" s="115"/>
      <c r="M149" s="118"/>
      <c r="N149" s="118"/>
      <c r="O149" s="118"/>
    </row>
    <row r="150" spans="1:20" s="119" customFormat="1" x14ac:dyDescent="0.3">
      <c r="A150" s="116">
        <v>43834</v>
      </c>
      <c r="B150" s="117">
        <v>143145</v>
      </c>
      <c r="C150" s="129" t="s">
        <v>265</v>
      </c>
      <c r="D150" s="129" t="s">
        <v>425</v>
      </c>
      <c r="E150" s="92" t="s">
        <v>426</v>
      </c>
      <c r="F150" s="117"/>
      <c r="G150" s="92"/>
      <c r="H150" s="117"/>
      <c r="I150" s="81">
        <v>2100</v>
      </c>
      <c r="J150" s="117"/>
      <c r="K150" s="117"/>
      <c r="L150" s="115"/>
      <c r="M150" s="118"/>
      <c r="N150" s="118"/>
      <c r="O150" s="118"/>
    </row>
    <row r="151" spans="1:20" s="119" customFormat="1" ht="20.399999999999999" x14ac:dyDescent="0.3">
      <c r="A151" s="116">
        <v>43842</v>
      </c>
      <c r="B151" s="117"/>
      <c r="C151" s="129" t="s">
        <v>427</v>
      </c>
      <c r="D151" s="129" t="s">
        <v>428</v>
      </c>
      <c r="E151" s="92" t="s">
        <v>429</v>
      </c>
      <c r="F151" s="117"/>
      <c r="G151" s="92" t="s">
        <v>430</v>
      </c>
      <c r="H151" s="117" t="s">
        <v>431</v>
      </c>
      <c r="I151" s="81">
        <v>2200</v>
      </c>
      <c r="J151" s="117"/>
      <c r="K151" s="117"/>
      <c r="L151" s="115"/>
      <c r="M151" s="118"/>
      <c r="N151" s="118"/>
      <c r="O151" s="118"/>
    </row>
    <row r="152" spans="1:20" s="119" customFormat="1" ht="20.399999999999999" x14ac:dyDescent="0.3">
      <c r="A152" s="116">
        <v>43863</v>
      </c>
      <c r="B152" s="117"/>
      <c r="C152" s="129"/>
      <c r="D152" s="129" t="s">
        <v>432</v>
      </c>
      <c r="E152" s="92" t="s">
        <v>35</v>
      </c>
      <c r="F152" s="117" t="s">
        <v>35</v>
      </c>
      <c r="G152" s="92" t="s">
        <v>430</v>
      </c>
      <c r="H152" s="117"/>
      <c r="I152" s="81"/>
      <c r="J152" s="117"/>
      <c r="K152" s="117"/>
      <c r="L152" s="115"/>
      <c r="M152" s="118"/>
      <c r="N152" s="118"/>
      <c r="O152" s="118"/>
    </row>
    <row r="153" spans="1:20" s="119" customFormat="1" ht="20.399999999999999" x14ac:dyDescent="0.3">
      <c r="A153" s="116">
        <v>43865</v>
      </c>
      <c r="B153" s="117"/>
      <c r="C153" s="120" t="s">
        <v>434</v>
      </c>
      <c r="D153" s="120" t="s">
        <v>433</v>
      </c>
      <c r="E153" s="92" t="s">
        <v>35</v>
      </c>
      <c r="F153" s="92" t="s">
        <v>435</v>
      </c>
      <c r="G153" s="92" t="s">
        <v>430</v>
      </c>
      <c r="H153" s="117"/>
      <c r="I153" s="81"/>
      <c r="J153" s="117">
        <v>350</v>
      </c>
      <c r="K153" s="117"/>
      <c r="L153" s="115"/>
      <c r="M153" s="118"/>
      <c r="N153" s="118"/>
      <c r="O153" s="118"/>
    </row>
    <row r="154" spans="1:20" s="119" customFormat="1" x14ac:dyDescent="0.3">
      <c r="A154" s="116">
        <v>43947</v>
      </c>
      <c r="B154" s="117">
        <v>143395</v>
      </c>
      <c r="C154" s="129"/>
      <c r="D154" s="129" t="s">
        <v>436</v>
      </c>
      <c r="E154" s="92"/>
      <c r="F154" s="92"/>
      <c r="G154" s="92"/>
      <c r="H154" s="117"/>
      <c r="I154" s="81">
        <v>1800</v>
      </c>
      <c r="J154" s="117"/>
      <c r="K154" s="117"/>
      <c r="L154" s="115" t="s">
        <v>437</v>
      </c>
      <c r="M154" s="118"/>
      <c r="N154" s="118"/>
      <c r="O154" s="118"/>
    </row>
    <row r="155" spans="1:20" s="119" customFormat="1" ht="21.6" x14ac:dyDescent="0.3">
      <c r="A155" s="116">
        <v>43975</v>
      </c>
      <c r="B155" s="117">
        <v>143395</v>
      </c>
      <c r="C155" s="130" t="s">
        <v>434</v>
      </c>
      <c r="D155" s="129" t="s">
        <v>438</v>
      </c>
      <c r="E155" s="92"/>
      <c r="F155" s="92" t="s">
        <v>435</v>
      </c>
      <c r="G155" s="92" t="s">
        <v>430</v>
      </c>
      <c r="H155" s="117"/>
      <c r="I155" s="81"/>
      <c r="J155" s="117"/>
      <c r="K155" s="117"/>
      <c r="L155" s="115" t="s">
        <v>439</v>
      </c>
      <c r="M155" s="118"/>
      <c r="N155" s="118"/>
      <c r="O155" s="118"/>
    </row>
    <row r="156" spans="1:20" s="119" customFormat="1" ht="21.6" x14ac:dyDescent="0.3">
      <c r="A156" s="116">
        <v>43975</v>
      </c>
      <c r="B156" s="117"/>
      <c r="C156" s="130"/>
      <c r="D156" s="130" t="s">
        <v>440</v>
      </c>
      <c r="E156" s="92" t="s">
        <v>441</v>
      </c>
      <c r="F156" s="92"/>
      <c r="G156" s="92" t="s">
        <v>442</v>
      </c>
      <c r="H156" s="117"/>
      <c r="I156" s="81"/>
      <c r="J156" s="117"/>
      <c r="K156" s="117"/>
      <c r="L156" s="115" t="s">
        <v>445</v>
      </c>
      <c r="M156" s="118"/>
      <c r="N156" s="118"/>
      <c r="O156" s="118"/>
    </row>
    <row r="157" spans="1:20" s="119" customFormat="1" ht="21.6" x14ac:dyDescent="0.3">
      <c r="A157" s="116">
        <v>43975</v>
      </c>
      <c r="B157" s="117"/>
      <c r="C157" s="130"/>
      <c r="D157" s="130" t="s">
        <v>443</v>
      </c>
      <c r="E157" s="92" t="s">
        <v>444</v>
      </c>
      <c r="F157" s="92"/>
      <c r="G157" s="92"/>
      <c r="H157" s="117"/>
      <c r="I157" s="81"/>
      <c r="J157" s="117"/>
      <c r="K157" s="117"/>
      <c r="L157" s="115" t="s">
        <v>446</v>
      </c>
      <c r="M157" s="118"/>
      <c r="N157" s="118"/>
      <c r="O157" s="118"/>
    </row>
    <row r="158" spans="1:20" s="119" customFormat="1" x14ac:dyDescent="0.3">
      <c r="A158" s="116">
        <v>43989</v>
      </c>
      <c r="B158" s="162"/>
      <c r="C158" s="131"/>
      <c r="D158" s="131" t="s">
        <v>449</v>
      </c>
      <c r="E158" s="92"/>
      <c r="F158" s="92"/>
      <c r="G158" s="92" t="s">
        <v>450</v>
      </c>
      <c r="H158" s="117"/>
      <c r="I158" s="81"/>
      <c r="J158" s="117"/>
      <c r="K158" s="117"/>
      <c r="L158" s="115" t="s">
        <v>451</v>
      </c>
      <c r="M158" s="118"/>
      <c r="N158" s="118"/>
      <c r="O158" s="118"/>
    </row>
    <row r="159" spans="1:20" s="119" customFormat="1" ht="20.399999999999999" x14ac:dyDescent="0.3">
      <c r="A159" s="116"/>
      <c r="B159" s="162"/>
      <c r="C159" s="131"/>
      <c r="D159" s="131" t="s">
        <v>453</v>
      </c>
      <c r="E159" s="92"/>
      <c r="F159" s="92"/>
      <c r="G159" s="92" t="s">
        <v>452</v>
      </c>
      <c r="H159" s="117"/>
      <c r="I159" s="81"/>
      <c r="J159" s="117"/>
      <c r="K159" s="117"/>
      <c r="L159" s="115"/>
      <c r="M159" s="118"/>
      <c r="N159" s="118"/>
      <c r="O159" s="118"/>
    </row>
    <row r="160" spans="1:20" s="119" customFormat="1" ht="21.6" x14ac:dyDescent="0.3">
      <c r="A160" s="116"/>
      <c r="B160" s="162"/>
      <c r="C160" s="131"/>
      <c r="D160" s="131" t="s">
        <v>454</v>
      </c>
      <c r="E160" s="92"/>
      <c r="F160" s="92"/>
      <c r="G160" s="92"/>
      <c r="H160" s="117"/>
      <c r="I160" s="81"/>
      <c r="J160" s="117"/>
      <c r="K160" s="117"/>
      <c r="L160" s="115"/>
      <c r="M160" s="118"/>
      <c r="N160" s="118"/>
      <c r="O160" s="118"/>
    </row>
    <row r="161" spans="1:20" s="119" customFormat="1" x14ac:dyDescent="0.3">
      <c r="A161" s="116"/>
      <c r="B161" s="162"/>
      <c r="C161" s="131"/>
      <c r="D161" s="131" t="s">
        <v>455</v>
      </c>
      <c r="E161" s="92"/>
      <c r="F161" s="92"/>
      <c r="G161" s="92"/>
      <c r="H161" s="117"/>
      <c r="I161" s="81"/>
      <c r="J161" s="117"/>
      <c r="K161" s="117"/>
      <c r="L161" s="115"/>
      <c r="M161" s="118"/>
      <c r="N161" s="118"/>
      <c r="O161" s="118"/>
    </row>
    <row r="162" spans="1:20" s="119" customFormat="1" x14ac:dyDescent="0.3">
      <c r="A162" s="116"/>
      <c r="B162" s="117"/>
      <c r="C162" s="130"/>
      <c r="D162" s="130" t="s">
        <v>447</v>
      </c>
      <c r="E162" s="92"/>
      <c r="F162" s="92"/>
      <c r="G162" s="92" t="s">
        <v>448</v>
      </c>
      <c r="H162" s="117"/>
      <c r="I162" s="81"/>
      <c r="J162" s="117"/>
      <c r="K162" s="117"/>
      <c r="L162" s="115"/>
      <c r="M162" s="118"/>
      <c r="N162" s="118"/>
      <c r="O162" s="118"/>
    </row>
    <row r="163" spans="1:20" s="119" customFormat="1" x14ac:dyDescent="0.3">
      <c r="A163" s="116"/>
      <c r="B163" s="117"/>
      <c r="C163" s="131"/>
      <c r="D163" s="131"/>
      <c r="E163" s="92"/>
      <c r="F163" s="92"/>
      <c r="G163" s="92"/>
      <c r="H163" s="117"/>
      <c r="I163" s="81"/>
      <c r="J163" s="117"/>
      <c r="K163" s="117"/>
      <c r="L163" s="115"/>
      <c r="M163" s="118"/>
      <c r="N163" s="118"/>
      <c r="O163" s="118"/>
    </row>
    <row r="164" spans="1:20" s="119" customFormat="1" x14ac:dyDescent="0.3">
      <c r="A164" s="116"/>
      <c r="B164" s="117"/>
      <c r="C164" s="131"/>
      <c r="D164" s="131"/>
      <c r="E164" s="92"/>
      <c r="F164" s="92"/>
      <c r="G164" s="92"/>
      <c r="H164" s="117"/>
      <c r="I164" s="81"/>
      <c r="J164" s="117"/>
      <c r="K164" s="117"/>
      <c r="L164" s="115"/>
      <c r="M164" s="118"/>
      <c r="N164" s="118"/>
      <c r="O164" s="118"/>
    </row>
    <row r="165" spans="1:20" s="119" customFormat="1" x14ac:dyDescent="0.3">
      <c r="A165" s="116"/>
      <c r="B165" s="117"/>
      <c r="C165" s="130"/>
      <c r="D165" s="130"/>
      <c r="E165" s="92"/>
      <c r="F165" s="92"/>
      <c r="G165" s="92"/>
      <c r="H165" s="117"/>
      <c r="I165" s="81"/>
      <c r="J165" s="117"/>
      <c r="K165" s="117"/>
      <c r="L165" s="115"/>
      <c r="M165" s="118"/>
      <c r="N165" s="118"/>
      <c r="O165" s="118"/>
    </row>
    <row r="166" spans="1:20" ht="23.4" x14ac:dyDescent="0.3">
      <c r="A166" s="84"/>
      <c r="B166" s="81"/>
      <c r="C166" s="76"/>
      <c r="D166" s="46" t="s">
        <v>362</v>
      </c>
      <c r="E166" s="87" t="s">
        <v>361</v>
      </c>
      <c r="F166" s="83"/>
      <c r="G166" s="90"/>
      <c r="H166" s="81"/>
      <c r="I166" s="81"/>
      <c r="J166" s="83"/>
      <c r="K166" s="81"/>
      <c r="L166" s="86"/>
      <c r="M166" s="4"/>
      <c r="N166" s="4"/>
      <c r="O166" s="4"/>
      <c r="P166" s="1"/>
      <c r="Q166" s="1"/>
      <c r="R166" s="1"/>
      <c r="S166" s="1"/>
      <c r="T166" s="1"/>
    </row>
    <row r="167" spans="1:20" x14ac:dyDescent="0.3">
      <c r="A167" s="84"/>
      <c r="B167" s="81"/>
      <c r="C167" s="76"/>
      <c r="D167" s="46" t="s">
        <v>306</v>
      </c>
      <c r="E167" s="88"/>
      <c r="F167" s="83"/>
      <c r="G167" s="90"/>
      <c r="H167" s="81"/>
      <c r="I167" s="81"/>
      <c r="J167" s="83"/>
      <c r="K167" s="81" t="s">
        <v>35</v>
      </c>
      <c r="L167" s="86"/>
      <c r="M167" s="4"/>
      <c r="N167" s="4"/>
      <c r="O167" s="4"/>
      <c r="P167" s="1"/>
      <c r="Q167" s="1"/>
      <c r="R167" s="1"/>
      <c r="S167" s="1"/>
      <c r="T167" s="1"/>
    </row>
    <row r="168" spans="1:20" x14ac:dyDescent="0.3">
      <c r="A168" s="121"/>
      <c r="B168" s="122"/>
      <c r="C168" s="123"/>
      <c r="D168" s="124"/>
      <c r="E168" s="125"/>
      <c r="F168" s="126"/>
      <c r="G168" s="127"/>
      <c r="H168" s="122"/>
      <c r="I168" s="122"/>
      <c r="J168" s="126"/>
      <c r="K168" s="122"/>
      <c r="L168" s="128"/>
      <c r="M168" s="4"/>
      <c r="N168" s="4"/>
      <c r="O168" s="4"/>
      <c r="P168" s="1"/>
      <c r="Q168" s="1"/>
      <c r="R168" s="1"/>
      <c r="S168" s="1"/>
      <c r="T168" s="1"/>
    </row>
    <row r="169" spans="1:20" x14ac:dyDescent="0.3">
      <c r="A169" s="121"/>
      <c r="B169" s="122"/>
      <c r="C169" s="123"/>
      <c r="D169" s="124"/>
      <c r="E169" s="125"/>
      <c r="F169" s="126"/>
      <c r="G169" s="127"/>
      <c r="H169" s="122"/>
      <c r="I169" s="122"/>
      <c r="J169" s="126"/>
      <c r="K169" s="122"/>
      <c r="L169" s="128"/>
      <c r="M169" s="4"/>
      <c r="N169" s="4"/>
      <c r="O169" s="4"/>
      <c r="P169" s="1"/>
      <c r="Q169" s="1"/>
      <c r="R169" s="1"/>
      <c r="S169" s="1"/>
      <c r="T169" s="1"/>
    </row>
    <row r="170" spans="1:20" x14ac:dyDescent="0.3">
      <c r="A170" s="121"/>
      <c r="B170" s="122"/>
      <c r="C170" s="123"/>
      <c r="D170" s="124"/>
      <c r="E170" s="125"/>
      <c r="F170" s="126"/>
      <c r="G170" s="127"/>
      <c r="H170" s="122"/>
      <c r="I170" s="122"/>
      <c r="J170" s="126"/>
      <c r="K170" s="122"/>
      <c r="L170" s="128"/>
      <c r="M170" s="4"/>
      <c r="N170" s="4"/>
      <c r="O170" s="4"/>
      <c r="P170" s="1"/>
      <c r="Q170" s="1"/>
      <c r="R170" s="1"/>
      <c r="S170" s="1"/>
      <c r="T170" s="1"/>
    </row>
    <row r="171" spans="1:20" x14ac:dyDescent="0.3">
      <c r="A171" s="121"/>
      <c r="B171" s="122"/>
      <c r="C171" s="123"/>
      <c r="D171" s="124"/>
      <c r="E171" s="125"/>
      <c r="F171" s="126"/>
      <c r="G171" s="127"/>
      <c r="H171" s="122"/>
      <c r="I171" s="122"/>
      <c r="J171" s="126"/>
      <c r="K171" s="122"/>
      <c r="L171" s="128"/>
      <c r="M171" s="4"/>
      <c r="N171" s="4"/>
      <c r="O171" s="4"/>
      <c r="P171" s="1"/>
      <c r="Q171" s="1"/>
      <c r="R171" s="1"/>
      <c r="S171" s="1"/>
      <c r="T171" s="1"/>
    </row>
    <row r="172" spans="1:20" x14ac:dyDescent="0.3">
      <c r="A172" s="121"/>
      <c r="B172" s="122"/>
      <c r="C172" s="123"/>
      <c r="D172" s="124"/>
      <c r="E172" s="125"/>
      <c r="F172" s="126"/>
      <c r="G172" s="127"/>
      <c r="H172" s="122"/>
      <c r="I172" s="122"/>
      <c r="J172" s="126"/>
      <c r="K172" s="122"/>
      <c r="L172" s="128"/>
      <c r="M172" s="4"/>
      <c r="N172" s="4"/>
      <c r="O172" s="4"/>
      <c r="P172" s="1"/>
      <c r="Q172" s="1"/>
      <c r="R172" s="1"/>
      <c r="S172" s="1"/>
      <c r="T172" s="1"/>
    </row>
    <row r="173" spans="1:20" x14ac:dyDescent="0.3">
      <c r="A173" s="121"/>
      <c r="B173" s="122"/>
      <c r="C173" s="123"/>
      <c r="D173" s="124"/>
      <c r="E173" s="125"/>
      <c r="F173" s="126"/>
      <c r="G173" s="127"/>
      <c r="H173" s="122"/>
      <c r="I173" s="122"/>
      <c r="J173" s="126"/>
      <c r="K173" s="122"/>
      <c r="L173" s="128"/>
      <c r="M173" s="4"/>
      <c r="N173" s="4"/>
      <c r="O173" s="4"/>
      <c r="P173" s="1"/>
      <c r="Q173" s="1"/>
      <c r="R173" s="1"/>
      <c r="S173" s="1"/>
      <c r="T173" s="1"/>
    </row>
    <row r="175" spans="1:20" ht="15" thickBot="1" x14ac:dyDescent="0.35"/>
    <row r="176" spans="1:20" ht="19.8" customHeight="1" thickBot="1" x14ac:dyDescent="0.35">
      <c r="A176" s="133" t="s">
        <v>42</v>
      </c>
      <c r="B176" s="134"/>
      <c r="C176" s="134"/>
      <c r="D176" s="134"/>
      <c r="E176" s="134"/>
      <c r="F176" s="134"/>
      <c r="G176" s="31"/>
      <c r="H176" s="32"/>
      <c r="I176" s="32">
        <f>SUM(I3:I175)</f>
        <v>80803</v>
      </c>
      <c r="J176" s="32">
        <f>SUM(J3:J167)</f>
        <v>8225</v>
      </c>
      <c r="K176" s="32">
        <f>SUM(K3:K167)</f>
        <v>74500</v>
      </c>
      <c r="L176" s="33"/>
      <c r="M176" s="4"/>
      <c r="N176" s="4"/>
      <c r="O176" s="4"/>
      <c r="P176" s="1">
        <f>SUM(P21:P22)</f>
        <v>2330</v>
      </c>
      <c r="Q176" s="1"/>
      <c r="R176" s="1"/>
      <c r="S176" s="1"/>
      <c r="T176" s="1"/>
    </row>
    <row r="177" spans="1:20" ht="19.8" customHeight="1" x14ac:dyDescent="0.3">
      <c r="A177" s="96" t="s">
        <v>332</v>
      </c>
      <c r="B177" s="95"/>
      <c r="C177" s="95"/>
      <c r="D177" s="95"/>
      <c r="E177" s="95"/>
      <c r="F177" s="95"/>
      <c r="G177" s="93"/>
      <c r="H177" s="94"/>
      <c r="I177" s="94"/>
      <c r="J177" s="94"/>
      <c r="K177" s="94"/>
      <c r="L177" s="24"/>
      <c r="M177" s="4"/>
      <c r="N177" s="4"/>
      <c r="O177" s="4"/>
      <c r="P177" s="1"/>
      <c r="Q177" s="1"/>
      <c r="R177" s="1"/>
      <c r="S177" s="1"/>
      <c r="T177" s="1"/>
    </row>
    <row r="178" spans="1:20" ht="15" customHeight="1" x14ac:dyDescent="0.3">
      <c r="A178" s="100" t="s">
        <v>339</v>
      </c>
      <c r="B178" s="5"/>
      <c r="C178" s="98" t="s">
        <v>336</v>
      </c>
      <c r="D178" s="137" t="s">
        <v>335</v>
      </c>
      <c r="E178" s="137"/>
      <c r="F178" s="137"/>
      <c r="G178" s="137"/>
      <c r="H178" s="97"/>
      <c r="I178" s="97"/>
      <c r="J178" s="97"/>
      <c r="K178" s="97"/>
      <c r="L178" s="24"/>
      <c r="M178" s="4"/>
      <c r="N178" s="4"/>
      <c r="O178" s="4"/>
      <c r="P178" s="4"/>
      <c r="Q178" s="4"/>
      <c r="R178" s="1"/>
      <c r="S178" s="1"/>
      <c r="T178" s="1"/>
    </row>
    <row r="179" spans="1:20" ht="15" customHeight="1" x14ac:dyDescent="0.3">
      <c r="A179" s="97"/>
      <c r="B179" s="5"/>
      <c r="C179" s="98" t="s">
        <v>337</v>
      </c>
      <c r="D179" s="137" t="s">
        <v>334</v>
      </c>
      <c r="E179" s="137"/>
      <c r="F179" s="137"/>
      <c r="G179" s="137"/>
      <c r="H179" s="97"/>
      <c r="I179" s="97"/>
      <c r="J179" s="97"/>
      <c r="K179" s="97"/>
      <c r="L179" s="24"/>
      <c r="M179" s="4"/>
      <c r="N179" s="4"/>
      <c r="O179" s="4"/>
      <c r="P179" s="4"/>
      <c r="Q179" s="4"/>
      <c r="R179" s="1"/>
      <c r="S179" s="1"/>
      <c r="T179" s="1"/>
    </row>
    <row r="180" spans="1:20" ht="15" customHeight="1" x14ac:dyDescent="0.3">
      <c r="A180" s="97"/>
      <c r="B180" s="5"/>
      <c r="C180" s="98" t="s">
        <v>338</v>
      </c>
      <c r="D180" s="137" t="s">
        <v>333</v>
      </c>
      <c r="E180" s="137"/>
      <c r="F180" s="137"/>
      <c r="G180" s="137"/>
      <c r="H180" s="97"/>
      <c r="I180" s="97"/>
      <c r="J180" s="97"/>
      <c r="K180" s="97"/>
      <c r="L180" s="24"/>
      <c r="M180" s="4"/>
      <c r="N180" s="4"/>
      <c r="O180" s="4"/>
      <c r="P180" s="4"/>
      <c r="Q180" s="4"/>
      <c r="R180" s="1"/>
      <c r="S180" s="1"/>
      <c r="T180" s="1"/>
    </row>
    <row r="181" spans="1:20" ht="15" customHeight="1" x14ac:dyDescent="0.3">
      <c r="A181" s="97"/>
      <c r="B181" s="5"/>
      <c r="C181" s="98" t="s">
        <v>340</v>
      </c>
      <c r="D181" s="137" t="s">
        <v>341</v>
      </c>
      <c r="E181" s="137"/>
      <c r="F181" s="137"/>
      <c r="G181" s="137"/>
      <c r="H181" s="97"/>
      <c r="I181" s="97"/>
      <c r="J181" s="97"/>
      <c r="K181" s="97"/>
      <c r="L181" s="24"/>
      <c r="M181" s="4"/>
      <c r="N181" s="4"/>
      <c r="O181" s="4"/>
      <c r="P181" s="4"/>
      <c r="Q181" s="4"/>
      <c r="R181" s="1"/>
      <c r="S181" s="1"/>
      <c r="T181" s="1"/>
    </row>
    <row r="182" spans="1:20" ht="15" customHeight="1" x14ac:dyDescent="0.3">
      <c r="A182" s="97"/>
      <c r="B182" s="5"/>
      <c r="C182" s="98" t="s">
        <v>342</v>
      </c>
      <c r="D182" s="137" t="s">
        <v>343</v>
      </c>
      <c r="E182" s="137"/>
      <c r="F182" s="137"/>
      <c r="G182" s="137"/>
      <c r="H182" s="97"/>
      <c r="I182" s="97"/>
      <c r="J182" s="97"/>
      <c r="K182" s="97"/>
      <c r="L182" s="24"/>
      <c r="M182" s="4"/>
      <c r="N182" s="4"/>
      <c r="O182" s="4"/>
      <c r="P182" s="4"/>
      <c r="Q182" s="4"/>
      <c r="R182" s="1"/>
      <c r="S182" s="1"/>
      <c r="T182" s="1"/>
    </row>
    <row r="183" spans="1:20" ht="15" customHeight="1" x14ac:dyDescent="0.3">
      <c r="A183" s="97"/>
      <c r="B183" s="5"/>
      <c r="C183" s="98" t="s">
        <v>363</v>
      </c>
      <c r="D183" s="138" t="s">
        <v>364</v>
      </c>
      <c r="E183" s="138"/>
      <c r="F183" s="138"/>
      <c r="G183" s="138"/>
      <c r="H183" s="97"/>
      <c r="I183" s="97"/>
      <c r="J183" s="97"/>
      <c r="K183" s="97"/>
      <c r="L183" s="24"/>
      <c r="M183" s="4"/>
      <c r="N183" s="4"/>
      <c r="O183" s="4"/>
      <c r="P183" s="4"/>
      <c r="Q183" s="4"/>
      <c r="R183" s="1"/>
      <c r="S183" s="1"/>
      <c r="T183" s="1"/>
    </row>
    <row r="184" spans="1:20" x14ac:dyDescent="0.3">
      <c r="A184" s="97"/>
      <c r="B184" s="97"/>
      <c r="C184" s="99"/>
      <c r="D184" s="137"/>
      <c r="E184" s="137"/>
      <c r="F184" s="137"/>
      <c r="G184" s="137"/>
      <c r="H184" s="97"/>
      <c r="I184" s="97"/>
      <c r="J184" s="97"/>
      <c r="K184" s="97"/>
      <c r="L184" s="24"/>
      <c r="M184" s="4"/>
      <c r="N184" s="4"/>
      <c r="O184" s="4"/>
      <c r="P184" s="4"/>
      <c r="Q184" s="4"/>
      <c r="R184" s="1"/>
      <c r="S184" s="1"/>
      <c r="T184" s="1"/>
    </row>
    <row r="185" spans="1:20" ht="19.8" customHeight="1" x14ac:dyDescent="0.3">
      <c r="A185" s="132" t="s">
        <v>56</v>
      </c>
      <c r="B185" s="132"/>
      <c r="C185" s="132"/>
      <c r="D185" s="132"/>
      <c r="E185" s="132"/>
      <c r="F185" s="132"/>
      <c r="G185" s="132"/>
      <c r="H185" s="132"/>
      <c r="I185" s="132"/>
      <c r="J185" s="132"/>
      <c r="K185" s="132"/>
      <c r="L185" s="24"/>
      <c r="M185" s="4"/>
      <c r="N185" s="4"/>
      <c r="O185" s="4"/>
      <c r="P185" s="1"/>
      <c r="Q185" s="1"/>
      <c r="R185" s="1"/>
      <c r="S185" s="1"/>
      <c r="T185" s="1"/>
    </row>
    <row r="186" spans="1:20" ht="19.8" customHeight="1" x14ac:dyDescent="0.3">
      <c r="A186" s="8"/>
      <c r="B186" s="8"/>
      <c r="C186" s="27"/>
      <c r="D186" s="7"/>
      <c r="E186" s="7"/>
      <c r="F186" s="9"/>
      <c r="G186" s="9"/>
      <c r="H186" s="28"/>
      <c r="I186" s="114"/>
      <c r="J186" s="8"/>
      <c r="K186" s="8"/>
    </row>
    <row r="187" spans="1:20" ht="19.8" customHeight="1" x14ac:dyDescent="0.3">
      <c r="A187" s="8"/>
      <c r="B187" s="8"/>
      <c r="C187" s="27"/>
      <c r="D187" s="7"/>
      <c r="E187" s="7"/>
      <c r="F187" s="9"/>
      <c r="G187" s="9"/>
      <c r="H187" s="28"/>
      <c r="I187" s="114"/>
      <c r="J187" s="8"/>
      <c r="K187" s="8"/>
    </row>
    <row r="188" spans="1:20" ht="19.8" customHeight="1" x14ac:dyDescent="0.3">
      <c r="A188" s="8"/>
      <c r="B188" s="8"/>
      <c r="C188" s="27"/>
      <c r="D188" s="7"/>
      <c r="E188" s="7"/>
      <c r="F188" s="9"/>
      <c r="G188" s="9"/>
      <c r="H188" s="28"/>
      <c r="I188" s="114"/>
      <c r="J188" s="8"/>
      <c r="K188" s="8"/>
    </row>
    <row r="189" spans="1:20" ht="19.8" customHeight="1" x14ac:dyDescent="0.3">
      <c r="A189" s="8"/>
      <c r="B189" s="8"/>
      <c r="C189" s="27"/>
      <c r="D189" s="7"/>
      <c r="E189" s="7"/>
      <c r="F189" s="9"/>
      <c r="G189" s="9"/>
      <c r="H189" s="28"/>
      <c r="I189" s="114"/>
      <c r="J189" s="8"/>
      <c r="K189" s="8"/>
    </row>
    <row r="190" spans="1:20" x14ac:dyDescent="0.3">
      <c r="A190" s="8"/>
      <c r="B190" s="8"/>
      <c r="C190" s="27"/>
      <c r="D190" s="7"/>
      <c r="E190" s="7"/>
      <c r="F190" s="9"/>
      <c r="G190" s="9"/>
      <c r="H190" s="28"/>
      <c r="I190" s="114"/>
      <c r="J190" s="8"/>
      <c r="K190" s="8"/>
    </row>
    <row r="191" spans="1:20" x14ac:dyDescent="0.3">
      <c r="A191" s="8"/>
      <c r="B191" s="8"/>
      <c r="C191" s="27"/>
      <c r="D191" s="7"/>
      <c r="E191" s="7"/>
      <c r="F191" s="9"/>
      <c r="G191" s="9"/>
      <c r="H191" s="28"/>
      <c r="I191" s="114"/>
      <c r="J191" s="8" t="s">
        <v>167</v>
      </c>
      <c r="K191" s="8"/>
    </row>
    <row r="192" spans="1:20" x14ac:dyDescent="0.3">
      <c r="A192" s="8"/>
      <c r="B192" s="8"/>
      <c r="C192" s="27"/>
      <c r="D192" s="7"/>
      <c r="E192" s="7"/>
      <c r="F192" s="9"/>
      <c r="G192" s="9"/>
      <c r="H192" s="28"/>
      <c r="I192" s="114"/>
      <c r="J192" s="8"/>
      <c r="K192" s="8"/>
    </row>
    <row r="193" spans="1:11" x14ac:dyDescent="0.3">
      <c r="A193" s="8"/>
      <c r="B193" s="8"/>
      <c r="C193" s="27"/>
      <c r="D193" s="7"/>
      <c r="E193" s="7"/>
      <c r="F193" s="9"/>
      <c r="G193" s="9"/>
      <c r="H193" s="28"/>
      <c r="I193" s="114"/>
      <c r="J193" s="8"/>
      <c r="K193" s="8"/>
    </row>
    <row r="194" spans="1:11" x14ac:dyDescent="0.3">
      <c r="A194" s="8"/>
      <c r="B194" s="8"/>
      <c r="C194" s="27"/>
      <c r="D194" s="7"/>
      <c r="E194" s="7"/>
      <c r="F194" s="9"/>
      <c r="G194" s="9"/>
      <c r="H194" s="28"/>
      <c r="I194" s="114"/>
      <c r="J194" s="8"/>
      <c r="K194" s="8"/>
    </row>
    <row r="195" spans="1:11" x14ac:dyDescent="0.3">
      <c r="A195" s="8"/>
      <c r="B195" s="8"/>
      <c r="C195" s="27"/>
      <c r="D195" s="7"/>
      <c r="E195" s="7"/>
      <c r="F195" s="9"/>
      <c r="G195" s="9"/>
      <c r="H195" s="28"/>
      <c r="I195" s="114"/>
      <c r="J195" s="8"/>
      <c r="K195" s="8"/>
    </row>
    <row r="196" spans="1:11" x14ac:dyDescent="0.3">
      <c r="A196" s="8"/>
      <c r="B196" s="8"/>
      <c r="C196" s="27"/>
      <c r="D196" s="7"/>
      <c r="E196" s="7"/>
      <c r="F196" s="9"/>
      <c r="G196" s="9"/>
      <c r="H196" s="28"/>
      <c r="I196" s="114"/>
      <c r="J196" s="8"/>
      <c r="K196" s="8"/>
    </row>
    <row r="197" spans="1:11" x14ac:dyDescent="0.3">
      <c r="A197" s="8"/>
      <c r="B197" s="8"/>
      <c r="C197" s="27"/>
      <c r="D197" s="7"/>
      <c r="E197" s="7"/>
      <c r="F197" s="9"/>
      <c r="G197" s="9"/>
      <c r="H197" s="28"/>
      <c r="I197" s="114"/>
      <c r="J197" s="8"/>
      <c r="K197" s="8"/>
    </row>
    <row r="198" spans="1:11" x14ac:dyDescent="0.3">
      <c r="A198" s="8"/>
      <c r="B198" s="8"/>
      <c r="C198" s="11"/>
      <c r="D198" s="7"/>
      <c r="E198" s="7"/>
      <c r="F198" s="9"/>
      <c r="G198" s="9"/>
      <c r="H198" s="28"/>
      <c r="I198" s="114"/>
      <c r="J198" s="8"/>
      <c r="K198" s="8"/>
    </row>
    <row r="199" spans="1:11" x14ac:dyDescent="0.3">
      <c r="A199" s="8"/>
      <c r="B199" s="8"/>
      <c r="C199" s="11"/>
      <c r="D199" s="7"/>
      <c r="E199" s="7"/>
      <c r="F199" s="9"/>
      <c r="G199" s="9"/>
      <c r="H199" s="28"/>
      <c r="I199" s="114"/>
      <c r="J199" s="8"/>
      <c r="K199" s="8"/>
    </row>
    <row r="200" spans="1:11" x14ac:dyDescent="0.3">
      <c r="A200" s="8"/>
      <c r="B200" s="8"/>
      <c r="C200" s="11"/>
      <c r="D200" s="7"/>
      <c r="E200" s="7"/>
      <c r="F200" s="9"/>
      <c r="G200" s="9"/>
      <c r="H200" s="28"/>
      <c r="I200" s="114"/>
      <c r="J200" s="8"/>
      <c r="K200" s="8"/>
    </row>
    <row r="201" spans="1:11" x14ac:dyDescent="0.3">
      <c r="A201" s="8"/>
      <c r="B201" s="8"/>
      <c r="C201" s="11"/>
      <c r="D201" s="7"/>
      <c r="E201" s="7"/>
      <c r="F201" s="9"/>
      <c r="G201" s="9"/>
      <c r="H201" s="28"/>
      <c r="I201" s="114"/>
      <c r="J201" s="8"/>
      <c r="K201" s="8"/>
    </row>
    <row r="202" spans="1:11" x14ac:dyDescent="0.3">
      <c r="A202" s="8"/>
      <c r="B202" s="8"/>
      <c r="C202" s="11"/>
      <c r="D202" s="7"/>
      <c r="E202" s="7"/>
      <c r="F202" s="9"/>
      <c r="G202" s="9"/>
      <c r="H202" s="28"/>
      <c r="I202" s="114"/>
      <c r="J202" s="8"/>
      <c r="K202" s="8"/>
    </row>
    <row r="203" spans="1:11" x14ac:dyDescent="0.3">
      <c r="A203" s="8"/>
      <c r="B203" s="8"/>
      <c r="C203" s="11"/>
      <c r="D203" s="7"/>
      <c r="E203" s="7"/>
      <c r="F203" s="9"/>
      <c r="G203" s="9"/>
      <c r="H203" s="28"/>
      <c r="I203" s="114"/>
      <c r="J203" s="8"/>
      <c r="K203" s="8"/>
    </row>
    <row r="204" spans="1:11" x14ac:dyDescent="0.3">
      <c r="A204" s="8"/>
      <c r="B204" s="8"/>
      <c r="C204" s="11"/>
      <c r="D204" s="7"/>
      <c r="E204" s="7"/>
      <c r="F204" s="9"/>
      <c r="G204" s="9"/>
      <c r="H204" s="28"/>
      <c r="I204" s="114"/>
      <c r="J204" s="8"/>
      <c r="K204" s="8"/>
    </row>
    <row r="205" spans="1:11" x14ac:dyDescent="0.3">
      <c r="A205" s="8"/>
      <c r="B205" s="8"/>
      <c r="C205" s="11"/>
      <c r="D205" s="7"/>
      <c r="E205" s="7"/>
      <c r="F205" s="9"/>
      <c r="G205" s="9"/>
      <c r="H205" s="28"/>
      <c r="I205" s="114"/>
      <c r="J205" s="8"/>
      <c r="K205" s="8"/>
    </row>
    <row r="206" spans="1:11" x14ac:dyDescent="0.3">
      <c r="A206" s="8"/>
      <c r="B206" s="8"/>
      <c r="C206" s="11"/>
      <c r="D206" s="7"/>
      <c r="E206" s="7"/>
      <c r="F206" s="9"/>
      <c r="G206" s="9"/>
      <c r="H206" s="28"/>
      <c r="I206" s="114"/>
      <c r="J206" s="8"/>
      <c r="K206" s="8"/>
    </row>
    <row r="207" spans="1:11" x14ac:dyDescent="0.3">
      <c r="A207" s="8"/>
      <c r="B207" s="8"/>
      <c r="C207" s="11"/>
      <c r="D207" s="7"/>
      <c r="E207" s="7"/>
      <c r="F207" s="9"/>
      <c r="G207" s="9"/>
      <c r="H207" s="28"/>
      <c r="I207" s="114"/>
      <c r="J207" s="8"/>
      <c r="K207" s="8"/>
    </row>
    <row r="208" spans="1:11" x14ac:dyDescent="0.3">
      <c r="A208" s="8"/>
      <c r="B208" s="8"/>
      <c r="C208" s="11"/>
      <c r="D208" s="7"/>
      <c r="E208" s="7"/>
      <c r="F208" s="9"/>
      <c r="G208" s="9"/>
      <c r="H208" s="28"/>
      <c r="I208" s="114"/>
      <c r="J208" s="8"/>
      <c r="K208" s="8"/>
    </row>
    <row r="209" spans="1:11" x14ac:dyDescent="0.3">
      <c r="A209" s="8"/>
      <c r="B209" s="8"/>
      <c r="C209" s="11"/>
      <c r="D209" s="7"/>
      <c r="E209" s="7"/>
      <c r="F209" s="9"/>
      <c r="G209" s="9"/>
      <c r="H209" s="28"/>
      <c r="I209" s="114"/>
      <c r="J209" s="8"/>
      <c r="K209" s="8"/>
    </row>
    <row r="210" spans="1:11" x14ac:dyDescent="0.3">
      <c r="A210" s="8"/>
      <c r="B210" s="8"/>
      <c r="C210" s="11"/>
      <c r="D210" s="7"/>
      <c r="E210" s="7"/>
      <c r="F210" s="9"/>
      <c r="G210" s="9"/>
      <c r="H210" s="28"/>
      <c r="I210" s="114"/>
      <c r="J210" s="8"/>
      <c r="K210" s="8"/>
    </row>
    <row r="211" spans="1:11" x14ac:dyDescent="0.3">
      <c r="A211" s="8"/>
      <c r="B211" s="8"/>
      <c r="C211" s="11"/>
      <c r="D211" s="7"/>
      <c r="E211" s="7"/>
      <c r="F211" s="9"/>
      <c r="G211" s="9"/>
      <c r="H211" s="28"/>
      <c r="I211" s="114"/>
      <c r="J211" s="8"/>
      <c r="K211" s="8"/>
    </row>
    <row r="212" spans="1:11" x14ac:dyDescent="0.3">
      <c r="A212" s="8"/>
      <c r="B212" s="8"/>
      <c r="C212" s="11"/>
      <c r="D212" s="7"/>
      <c r="E212" s="7"/>
      <c r="F212" s="9"/>
      <c r="G212" s="9"/>
      <c r="H212" s="28"/>
      <c r="I212" s="114"/>
      <c r="J212" s="8"/>
      <c r="K212" s="8"/>
    </row>
    <row r="213" spans="1:11" x14ac:dyDescent="0.3">
      <c r="A213" s="8"/>
      <c r="B213" s="8"/>
      <c r="C213" s="11"/>
      <c r="D213" s="7"/>
      <c r="E213" s="7"/>
      <c r="F213" s="9"/>
      <c r="G213" s="9"/>
      <c r="H213" s="28"/>
      <c r="I213" s="114"/>
      <c r="J213" s="8"/>
      <c r="K213" s="8"/>
    </row>
    <row r="214" spans="1:11" x14ac:dyDescent="0.3">
      <c r="A214" s="8"/>
      <c r="B214" s="8"/>
      <c r="C214" s="11"/>
      <c r="D214" s="7"/>
      <c r="E214" s="7"/>
      <c r="F214" s="9"/>
      <c r="G214" s="9"/>
      <c r="H214" s="28"/>
      <c r="I214" s="114"/>
      <c r="J214" s="8"/>
      <c r="K214" s="8"/>
    </row>
    <row r="215" spans="1:11" x14ac:dyDescent="0.3">
      <c r="A215" s="8"/>
      <c r="B215" s="8"/>
      <c r="C215" s="11"/>
      <c r="D215" s="7"/>
      <c r="E215" s="7"/>
      <c r="F215" s="9"/>
      <c r="G215" s="9"/>
      <c r="H215" s="28"/>
      <c r="I215" s="114"/>
      <c r="J215" s="8"/>
      <c r="K215" s="8"/>
    </row>
    <row r="216" spans="1:11" x14ac:dyDescent="0.3">
      <c r="A216" s="8"/>
      <c r="B216" s="8"/>
      <c r="C216" s="11"/>
      <c r="D216" s="7"/>
      <c r="E216" s="7"/>
      <c r="F216" s="9"/>
      <c r="G216" s="9"/>
      <c r="H216" s="28"/>
      <c r="I216" s="114"/>
      <c r="J216" s="8"/>
      <c r="K216" s="8"/>
    </row>
    <row r="217" spans="1:11" x14ac:dyDescent="0.3">
      <c r="A217" s="8"/>
      <c r="B217" s="8"/>
      <c r="C217" s="11"/>
      <c r="D217" s="7"/>
      <c r="E217" s="7"/>
      <c r="F217" s="9"/>
      <c r="G217" s="9"/>
      <c r="H217" s="28"/>
      <c r="I217" s="114"/>
      <c r="J217" s="8"/>
      <c r="K217" s="8"/>
    </row>
    <row r="218" spans="1:11" x14ac:dyDescent="0.3">
      <c r="A218" s="8"/>
      <c r="B218" s="8"/>
      <c r="C218" s="11"/>
      <c r="D218" s="7"/>
      <c r="E218" s="7"/>
      <c r="F218" s="9"/>
      <c r="G218" s="9"/>
      <c r="H218" s="28"/>
      <c r="I218" s="114"/>
      <c r="J218" s="8"/>
      <c r="K218" s="8"/>
    </row>
    <row r="219" spans="1:11" x14ac:dyDescent="0.3">
      <c r="A219" s="8"/>
      <c r="B219" s="8"/>
      <c r="C219" s="11"/>
      <c r="D219" s="7"/>
      <c r="E219" s="7"/>
      <c r="F219" s="9"/>
      <c r="G219" s="9"/>
      <c r="H219" s="28"/>
      <c r="I219" s="114"/>
      <c r="J219" s="8"/>
      <c r="K219" s="8"/>
    </row>
    <row r="220" spans="1:11" x14ac:dyDescent="0.3">
      <c r="A220" s="8"/>
      <c r="B220" s="8"/>
      <c r="C220" s="11"/>
      <c r="D220" s="7"/>
      <c r="E220" s="7"/>
      <c r="F220" s="9"/>
      <c r="G220" s="9"/>
      <c r="H220" s="28"/>
      <c r="I220" s="114"/>
      <c r="J220" s="8"/>
      <c r="K220" s="8"/>
    </row>
    <row r="221" spans="1:11" x14ac:dyDescent="0.3">
      <c r="A221" s="8"/>
      <c r="B221" s="8"/>
      <c r="C221" s="11"/>
      <c r="D221" s="7"/>
      <c r="E221" s="7"/>
      <c r="F221" s="9"/>
      <c r="G221" s="9"/>
      <c r="H221" s="28"/>
      <c r="I221" s="114"/>
      <c r="J221" s="8"/>
      <c r="K221" s="8"/>
    </row>
    <row r="222" spans="1:11" x14ac:dyDescent="0.3">
      <c r="A222" s="8"/>
      <c r="B222" s="8"/>
      <c r="C222" s="11"/>
      <c r="D222" s="7"/>
      <c r="E222" s="7"/>
      <c r="F222" s="9"/>
      <c r="G222" s="9"/>
      <c r="H222" s="28"/>
      <c r="I222" s="114"/>
      <c r="J222" s="8"/>
      <c r="K222" s="8"/>
    </row>
    <row r="223" spans="1:11" x14ac:dyDescent="0.3">
      <c r="A223" s="8"/>
      <c r="B223" s="8"/>
      <c r="C223" s="11"/>
      <c r="D223" s="7"/>
      <c r="E223" s="7"/>
      <c r="F223" s="9"/>
      <c r="G223" s="9"/>
      <c r="H223" s="28"/>
      <c r="I223" s="114"/>
      <c r="J223" s="8"/>
      <c r="K223" s="8"/>
    </row>
    <row r="224" spans="1:11" x14ac:dyDescent="0.3">
      <c r="A224" s="8"/>
      <c r="B224" s="8"/>
      <c r="C224" s="11"/>
      <c r="D224" s="7"/>
      <c r="E224" s="7"/>
      <c r="F224" s="9"/>
      <c r="G224" s="9"/>
      <c r="H224" s="28"/>
      <c r="I224" s="114"/>
      <c r="J224" s="8"/>
      <c r="K224" s="8"/>
    </row>
    <row r="225" spans="1:11" x14ac:dyDescent="0.3">
      <c r="A225" s="8"/>
      <c r="B225" s="8"/>
      <c r="C225" s="11"/>
      <c r="D225" s="7"/>
      <c r="E225" s="7"/>
      <c r="F225" s="8"/>
      <c r="G225" s="8"/>
      <c r="H225" s="28"/>
      <c r="I225" s="114"/>
      <c r="J225" s="8"/>
      <c r="K225" s="8"/>
    </row>
    <row r="226" spans="1:11" x14ac:dyDescent="0.3">
      <c r="A226" s="8"/>
      <c r="B226" s="8"/>
      <c r="C226" s="11"/>
      <c r="D226" s="7"/>
      <c r="E226" s="7"/>
      <c r="F226" s="8"/>
      <c r="G226" s="8"/>
      <c r="H226" s="28"/>
      <c r="I226" s="114"/>
      <c r="J226" s="8"/>
      <c r="K226" s="8"/>
    </row>
    <row r="227" spans="1:11" x14ac:dyDescent="0.3">
      <c r="A227" s="8"/>
      <c r="B227" s="8"/>
      <c r="C227" s="11"/>
      <c r="D227" s="7"/>
      <c r="E227" s="7"/>
      <c r="F227" s="8"/>
      <c r="G227" s="8"/>
      <c r="H227" s="28"/>
      <c r="I227" s="114"/>
      <c r="J227" s="8"/>
      <c r="K227" s="8"/>
    </row>
    <row r="228" spans="1:11" x14ac:dyDescent="0.3">
      <c r="A228" s="8"/>
      <c r="B228" s="8"/>
      <c r="C228" s="11"/>
      <c r="D228" s="7"/>
      <c r="E228" s="7"/>
      <c r="F228" s="8"/>
      <c r="G228" s="8"/>
      <c r="H228" s="28"/>
      <c r="I228" s="114"/>
      <c r="J228" s="8"/>
      <c r="K228" s="8"/>
    </row>
    <row r="229" spans="1:11" x14ac:dyDescent="0.3">
      <c r="A229" s="8"/>
      <c r="B229" s="8"/>
      <c r="C229" s="11"/>
      <c r="D229" s="7"/>
      <c r="E229" s="7"/>
      <c r="F229" s="8"/>
      <c r="G229" s="8"/>
      <c r="H229" s="28"/>
      <c r="I229" s="114"/>
      <c r="J229" s="8"/>
      <c r="K229" s="8"/>
    </row>
    <row r="230" spans="1:11" x14ac:dyDescent="0.3">
      <c r="A230" s="8"/>
      <c r="B230" s="8"/>
      <c r="C230" s="11"/>
      <c r="D230" s="7"/>
      <c r="E230" s="7"/>
      <c r="F230" s="8"/>
      <c r="G230" s="8"/>
      <c r="H230" s="28"/>
      <c r="I230" s="114"/>
      <c r="J230" s="8"/>
      <c r="K230" s="8"/>
    </row>
    <row r="231" spans="1:11" x14ac:dyDescent="0.3">
      <c r="A231" s="8"/>
      <c r="B231" s="8"/>
      <c r="C231" s="11"/>
      <c r="D231" s="7"/>
      <c r="E231" s="7"/>
      <c r="F231" s="8"/>
      <c r="G231" s="8"/>
      <c r="H231" s="28"/>
      <c r="I231" s="114"/>
      <c r="J231" s="8"/>
      <c r="K231" s="8"/>
    </row>
    <row r="232" spans="1:11" x14ac:dyDescent="0.3">
      <c r="A232" s="8"/>
      <c r="B232" s="8"/>
      <c r="C232" s="11"/>
      <c r="D232" s="7"/>
      <c r="E232" s="7"/>
      <c r="F232" s="8"/>
      <c r="G232" s="8"/>
      <c r="H232" s="28"/>
      <c r="I232" s="114"/>
      <c r="J232" s="8"/>
      <c r="K232" s="8"/>
    </row>
    <row r="233" spans="1:11" x14ac:dyDescent="0.3">
      <c r="A233" s="8"/>
      <c r="B233" s="8"/>
      <c r="C233" s="11"/>
      <c r="D233" s="7"/>
      <c r="E233" s="7"/>
      <c r="F233" s="8"/>
      <c r="G233" s="8"/>
      <c r="H233" s="28"/>
      <c r="I233" s="114"/>
      <c r="J233" s="8"/>
      <c r="K233" s="8"/>
    </row>
    <row r="234" spans="1:11" x14ac:dyDescent="0.3">
      <c r="A234" s="8"/>
      <c r="B234" s="8"/>
      <c r="C234" s="11"/>
      <c r="D234" s="7"/>
      <c r="E234" s="7"/>
      <c r="F234" s="8"/>
      <c r="G234" s="8"/>
      <c r="H234" s="28"/>
      <c r="I234" s="114"/>
      <c r="J234" s="8"/>
      <c r="K234" s="8"/>
    </row>
    <row r="235" spans="1:11" x14ac:dyDescent="0.3">
      <c r="A235" s="8"/>
      <c r="B235" s="8"/>
      <c r="C235" s="11"/>
      <c r="D235" s="7"/>
      <c r="E235" s="7"/>
      <c r="F235" s="8"/>
      <c r="G235" s="8"/>
      <c r="H235" s="28"/>
      <c r="I235" s="114"/>
      <c r="J235" s="8"/>
      <c r="K235" s="8"/>
    </row>
    <row r="236" spans="1:11" x14ac:dyDescent="0.3">
      <c r="A236" s="8"/>
      <c r="B236" s="8"/>
      <c r="C236" s="11"/>
      <c r="D236" s="7"/>
      <c r="E236" s="7"/>
      <c r="F236" s="8"/>
      <c r="G236" s="8"/>
      <c r="H236" s="28"/>
      <c r="I236" s="114"/>
      <c r="J236" s="8"/>
      <c r="K236" s="8"/>
    </row>
    <row r="237" spans="1:11" x14ac:dyDescent="0.3">
      <c r="A237" s="8"/>
      <c r="B237" s="8"/>
      <c r="C237" s="11"/>
      <c r="D237" s="7"/>
      <c r="E237" s="7"/>
      <c r="F237" s="8"/>
      <c r="G237" s="8"/>
      <c r="H237" s="28"/>
      <c r="I237" s="114"/>
      <c r="J237" s="8"/>
      <c r="K237" s="8"/>
    </row>
    <row r="238" spans="1:11" x14ac:dyDescent="0.3">
      <c r="A238" s="8"/>
      <c r="B238" s="8"/>
      <c r="C238" s="11"/>
      <c r="D238" s="7"/>
      <c r="E238" s="7"/>
      <c r="F238" s="8"/>
      <c r="G238" s="8"/>
      <c r="H238" s="28"/>
      <c r="I238" s="114"/>
      <c r="J238" s="8"/>
      <c r="K238" s="8"/>
    </row>
    <row r="239" spans="1:11" x14ac:dyDescent="0.3">
      <c r="A239" s="8"/>
      <c r="B239" s="8"/>
      <c r="C239" s="11"/>
      <c r="D239" s="7"/>
      <c r="E239" s="7"/>
      <c r="F239" s="8"/>
      <c r="G239" s="8"/>
      <c r="H239" s="28"/>
      <c r="I239" s="114"/>
      <c r="J239" s="8"/>
      <c r="K239" s="8"/>
    </row>
    <row r="240" spans="1:11" x14ac:dyDescent="0.3">
      <c r="A240" s="8"/>
      <c r="B240" s="8"/>
      <c r="C240" s="11"/>
      <c r="D240" s="7"/>
      <c r="E240" s="7"/>
      <c r="F240" s="8"/>
      <c r="G240" s="8"/>
      <c r="H240" s="28"/>
      <c r="I240" s="114"/>
      <c r="J240" s="8"/>
      <c r="K240" s="8"/>
    </row>
    <row r="241" spans="1:11" x14ac:dyDescent="0.3">
      <c r="A241" s="8"/>
      <c r="B241" s="8"/>
      <c r="C241" s="11"/>
      <c r="D241" s="7"/>
      <c r="E241" s="7"/>
      <c r="F241" s="8"/>
      <c r="G241" s="8"/>
      <c r="H241" s="28"/>
      <c r="I241" s="114"/>
      <c r="J241" s="8"/>
      <c r="K241" s="8"/>
    </row>
    <row r="242" spans="1:11" x14ac:dyDescent="0.3">
      <c r="A242" s="8"/>
      <c r="B242" s="8"/>
      <c r="C242" s="11"/>
      <c r="D242" s="7"/>
      <c r="E242" s="7"/>
      <c r="F242" s="8"/>
      <c r="G242" s="8"/>
      <c r="H242" s="28"/>
      <c r="I242" s="114"/>
      <c r="J242" s="8"/>
      <c r="K242" s="8"/>
    </row>
    <row r="243" spans="1:11" x14ac:dyDescent="0.3">
      <c r="A243" s="8"/>
      <c r="B243" s="8"/>
      <c r="C243" s="11"/>
      <c r="D243" s="7"/>
      <c r="E243" s="7"/>
      <c r="F243" s="8"/>
      <c r="G243" s="8"/>
      <c r="H243" s="28"/>
      <c r="I243" s="114"/>
      <c r="J243" s="8"/>
      <c r="K243" s="8"/>
    </row>
    <row r="244" spans="1:11" x14ac:dyDescent="0.3">
      <c r="A244" s="8"/>
      <c r="B244" s="8"/>
      <c r="C244" s="11"/>
      <c r="D244" s="7"/>
      <c r="E244" s="7"/>
      <c r="F244" s="8"/>
      <c r="G244" s="8"/>
      <c r="H244" s="28"/>
      <c r="I244" s="114"/>
      <c r="J244" s="8"/>
      <c r="K244" s="8"/>
    </row>
    <row r="245" spans="1:11" x14ac:dyDescent="0.3">
      <c r="A245" s="8"/>
      <c r="B245" s="8"/>
      <c r="C245" s="11"/>
      <c r="D245" s="7"/>
      <c r="E245" s="7"/>
      <c r="F245" s="8"/>
      <c r="G245" s="8"/>
      <c r="H245" s="28"/>
      <c r="I245" s="114"/>
      <c r="J245" s="8"/>
      <c r="K245" s="8"/>
    </row>
    <row r="246" spans="1:11" x14ac:dyDescent="0.3">
      <c r="A246" s="8"/>
      <c r="B246" s="8"/>
      <c r="C246" s="11"/>
      <c r="D246" s="7"/>
      <c r="E246" s="7"/>
      <c r="F246" s="8"/>
      <c r="G246" s="8"/>
      <c r="H246" s="28"/>
      <c r="I246" s="114"/>
      <c r="J246" s="8"/>
      <c r="K246" s="8"/>
    </row>
    <row r="247" spans="1:11" x14ac:dyDescent="0.3">
      <c r="A247" s="8"/>
      <c r="B247" s="8"/>
      <c r="C247" s="11"/>
      <c r="D247" s="7"/>
      <c r="E247" s="7"/>
      <c r="F247" s="8"/>
      <c r="G247" s="8"/>
      <c r="H247" s="28"/>
      <c r="I247" s="114"/>
      <c r="J247" s="8"/>
      <c r="K247" s="8"/>
    </row>
    <row r="248" spans="1:11" x14ac:dyDescent="0.3">
      <c r="A248" s="8"/>
      <c r="B248" s="8"/>
      <c r="C248" s="11"/>
      <c r="D248" s="7"/>
      <c r="E248" s="7"/>
      <c r="F248" s="8"/>
      <c r="G248" s="8"/>
      <c r="H248" s="28"/>
      <c r="I248" s="114"/>
      <c r="J248" s="8"/>
      <c r="K248" s="8"/>
    </row>
    <row r="249" spans="1:11" x14ac:dyDescent="0.3">
      <c r="A249" s="8"/>
      <c r="B249" s="8"/>
      <c r="C249" s="11"/>
      <c r="D249" s="7"/>
      <c r="E249" s="7"/>
      <c r="F249" s="8"/>
      <c r="G249" s="8"/>
      <c r="H249" s="28"/>
      <c r="I249" s="114"/>
      <c r="J249" s="8"/>
      <c r="K249" s="8"/>
    </row>
    <row r="250" spans="1:11" x14ac:dyDescent="0.3">
      <c r="A250" s="8"/>
      <c r="B250" s="8"/>
      <c r="C250" s="11"/>
      <c r="D250" s="7"/>
      <c r="E250" s="7"/>
      <c r="F250" s="8"/>
      <c r="G250" s="8"/>
      <c r="H250" s="28"/>
      <c r="I250" s="114"/>
      <c r="J250" s="8"/>
      <c r="K250" s="8"/>
    </row>
    <row r="251" spans="1:11" x14ac:dyDescent="0.3">
      <c r="A251" s="8"/>
      <c r="B251" s="8"/>
      <c r="C251" s="11"/>
      <c r="D251" s="8"/>
      <c r="E251" s="8"/>
      <c r="F251" s="8"/>
      <c r="G251" s="8"/>
      <c r="H251" s="28"/>
      <c r="I251" s="114"/>
      <c r="J251" s="8"/>
      <c r="K251" s="8"/>
    </row>
    <row r="252" spans="1:11" x14ac:dyDescent="0.3">
      <c r="A252" s="8"/>
      <c r="B252" s="8"/>
      <c r="C252" s="11"/>
      <c r="D252" s="8"/>
      <c r="E252" s="8"/>
      <c r="F252" s="8"/>
      <c r="G252" s="8"/>
      <c r="H252" s="28"/>
      <c r="I252" s="114"/>
      <c r="J252" s="10"/>
      <c r="K252" s="10"/>
    </row>
    <row r="253" spans="1:11" x14ac:dyDescent="0.3">
      <c r="A253" s="8"/>
      <c r="B253" s="8"/>
      <c r="C253" s="11"/>
      <c r="D253" s="8"/>
      <c r="E253" s="8"/>
      <c r="F253" s="8"/>
      <c r="G253" s="8"/>
      <c r="H253" s="28"/>
      <c r="I253" s="114"/>
      <c r="J253" s="10"/>
      <c r="K253" s="10"/>
    </row>
    <row r="254" spans="1:11" x14ac:dyDescent="0.3">
      <c r="A254" s="8"/>
      <c r="B254" s="8"/>
      <c r="C254" s="11"/>
      <c r="D254" s="8"/>
      <c r="E254" s="8"/>
      <c r="F254" s="8"/>
      <c r="G254" s="8"/>
      <c r="H254" s="28"/>
      <c r="I254" s="114"/>
      <c r="J254" s="10"/>
      <c r="K254" s="10"/>
    </row>
    <row r="255" spans="1:11" x14ac:dyDescent="0.3">
      <c r="A255" s="2"/>
      <c r="B255" s="2"/>
      <c r="C255" s="15"/>
      <c r="D255" s="2"/>
      <c r="E255" s="2"/>
      <c r="F255" s="2"/>
      <c r="G255" s="2"/>
      <c r="H255" s="30"/>
      <c r="I255" s="30"/>
      <c r="J255" s="3"/>
      <c r="K255" s="3"/>
    </row>
    <row r="256" spans="1:11" x14ac:dyDescent="0.3">
      <c r="A256" s="2"/>
      <c r="B256" s="2"/>
      <c r="C256" s="15"/>
      <c r="D256" s="2"/>
      <c r="E256" s="2"/>
      <c r="F256" s="2"/>
      <c r="G256" s="2"/>
      <c r="H256" s="30"/>
      <c r="I256" s="30"/>
      <c r="J256" s="3"/>
      <c r="K256" s="3"/>
    </row>
    <row r="257" spans="1:11" x14ac:dyDescent="0.3">
      <c r="A257" s="2"/>
      <c r="B257" s="2"/>
      <c r="C257" s="15"/>
      <c r="D257" s="2"/>
      <c r="E257" s="2"/>
      <c r="F257" s="2"/>
      <c r="G257" s="2"/>
      <c r="H257" s="30"/>
      <c r="I257" s="30"/>
      <c r="J257" s="3"/>
      <c r="K257" s="3"/>
    </row>
    <row r="258" spans="1:11" x14ac:dyDescent="0.3">
      <c r="A258" s="2"/>
      <c r="B258" s="2"/>
      <c r="C258" s="15"/>
      <c r="D258" s="2"/>
      <c r="E258" s="2"/>
      <c r="F258" s="2"/>
      <c r="G258" s="2"/>
      <c r="H258" s="30"/>
      <c r="I258" s="30"/>
      <c r="J258" s="3"/>
      <c r="K258" s="3"/>
    </row>
  </sheetData>
  <autoFilter ref="A1:L183">
    <filterColumn colId="4" showButton="0"/>
    <filterColumn colId="7" showButton="0"/>
    <filterColumn colId="8" showButton="0"/>
    <filterColumn colId="9" showButton="0"/>
  </autoFilter>
  <mergeCells count="47">
    <mergeCell ref="A24:A26"/>
    <mergeCell ref="E24:E26"/>
    <mergeCell ref="D178:G178"/>
    <mergeCell ref="D179:G179"/>
    <mergeCell ref="D180:G180"/>
    <mergeCell ref="G24:G26"/>
    <mergeCell ref="F24:F26"/>
    <mergeCell ref="A63:A64"/>
    <mergeCell ref="B63:B64"/>
    <mergeCell ref="C63:C64"/>
    <mergeCell ref="A59:A62"/>
    <mergeCell ref="B59:B62"/>
    <mergeCell ref="E45:E46"/>
    <mergeCell ref="F45:F46"/>
    <mergeCell ref="G45:G46"/>
    <mergeCell ref="A45:A46"/>
    <mergeCell ref="L1:L2"/>
    <mergeCell ref="A4:A6"/>
    <mergeCell ref="E1:F1"/>
    <mergeCell ref="A1:A2"/>
    <mergeCell ref="C18:C19"/>
    <mergeCell ref="B18:B19"/>
    <mergeCell ref="A18:A19"/>
    <mergeCell ref="D1:D2"/>
    <mergeCell ref="C1:C2"/>
    <mergeCell ref="B1:B2"/>
    <mergeCell ref="C4:C6"/>
    <mergeCell ref="H1:K1"/>
    <mergeCell ref="G34:G38"/>
    <mergeCell ref="B34:B38"/>
    <mergeCell ref="C34:C38"/>
    <mergeCell ref="C24:C26"/>
    <mergeCell ref="B24:B26"/>
    <mergeCell ref="D39:D40"/>
    <mergeCell ref="C39:C40"/>
    <mergeCell ref="C45:C46"/>
    <mergeCell ref="A54:A57"/>
    <mergeCell ref="C54:C57"/>
    <mergeCell ref="B54:B57"/>
    <mergeCell ref="A185:K185"/>
    <mergeCell ref="A176:F176"/>
    <mergeCell ref="D63:D64"/>
    <mergeCell ref="G63:G64"/>
    <mergeCell ref="D184:G184"/>
    <mergeCell ref="D181:G181"/>
    <mergeCell ref="D182:G182"/>
    <mergeCell ref="D183:G183"/>
  </mergeCells>
  <hyperlinks>
    <hyperlink ref="D178" r:id="rId1"/>
    <hyperlink ref="D180" r:id="rId2"/>
    <hyperlink ref="D179" r:id="rId3"/>
    <hyperlink ref="D181" r:id="rId4"/>
    <hyperlink ref="D182" r:id="rId5" location="post2336511"/>
    <hyperlink ref="D183" r:id="rId6"/>
  </hyperlinks>
  <pageMargins left="0" right="0" top="0" bottom="0" header="0.31496062992125984" footer="0.31496062992125984"/>
  <pageSetup paperSize="9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27"/>
  <sheetViews>
    <sheetView topLeftCell="A4" workbookViewId="0">
      <selection activeCell="C21" sqref="C21"/>
    </sheetView>
  </sheetViews>
  <sheetFormatPr defaultRowHeight="14.4" x14ac:dyDescent="0.3"/>
  <cols>
    <col min="1" max="1" width="9.109375" style="13"/>
    <col min="2" max="2" width="15.88671875" style="13" customWidth="1"/>
    <col min="3" max="3" width="41" style="13" customWidth="1"/>
    <col min="4" max="7" width="9.109375" style="14"/>
    <col min="8" max="8" width="20" style="13" customWidth="1"/>
    <col min="9" max="17" width="9.109375" style="13"/>
  </cols>
  <sheetData>
    <row r="5" spans="1:11" x14ac:dyDescent="0.3">
      <c r="B5" s="19" t="s">
        <v>67</v>
      </c>
      <c r="C5" s="19" t="s">
        <v>66</v>
      </c>
      <c r="D5" s="19" t="s">
        <v>103</v>
      </c>
      <c r="E5" s="161" t="s">
        <v>122</v>
      </c>
      <c r="F5" s="161"/>
      <c r="G5" s="161"/>
      <c r="H5" s="20" t="s">
        <v>104</v>
      </c>
      <c r="I5" s="20"/>
      <c r="J5" s="20"/>
      <c r="K5" s="20"/>
    </row>
    <row r="6" spans="1:11" x14ac:dyDescent="0.3">
      <c r="B6" s="19"/>
      <c r="C6" s="19"/>
      <c r="D6" s="19"/>
      <c r="E6" s="19" t="s">
        <v>103</v>
      </c>
      <c r="F6" s="19" t="s">
        <v>123</v>
      </c>
      <c r="G6" s="19" t="s">
        <v>124</v>
      </c>
      <c r="H6" s="20"/>
      <c r="I6" s="20"/>
      <c r="J6" s="20"/>
      <c r="K6" s="20"/>
    </row>
    <row r="7" spans="1:11" x14ac:dyDescent="0.3">
      <c r="B7" s="20"/>
      <c r="C7" s="20" t="s">
        <v>62</v>
      </c>
      <c r="D7" s="19">
        <v>2</v>
      </c>
      <c r="E7" s="19"/>
      <c r="F7" s="19"/>
      <c r="G7" s="19"/>
      <c r="H7" s="20"/>
      <c r="I7" s="20"/>
      <c r="J7" s="20"/>
      <c r="K7" s="20"/>
    </row>
    <row r="8" spans="1:11" ht="15" x14ac:dyDescent="0.3">
      <c r="B8" s="20"/>
      <c r="C8" s="20"/>
      <c r="D8" s="19"/>
      <c r="E8" s="19"/>
      <c r="F8" s="19"/>
      <c r="G8" s="19"/>
      <c r="H8" s="20"/>
      <c r="I8" s="20"/>
      <c r="J8" s="20"/>
      <c r="K8" s="20"/>
    </row>
    <row r="9" spans="1:11" x14ac:dyDescent="0.3">
      <c r="B9" s="20">
        <v>96179844</v>
      </c>
      <c r="C9" s="20" t="s">
        <v>105</v>
      </c>
      <c r="D9" s="19">
        <v>2</v>
      </c>
      <c r="E9" s="19"/>
      <c r="F9" s="19"/>
      <c r="G9" s="19"/>
      <c r="H9" s="20"/>
      <c r="I9" s="20"/>
      <c r="J9" s="20"/>
      <c r="K9" s="20"/>
    </row>
    <row r="10" spans="1:11" x14ac:dyDescent="0.3">
      <c r="B10" s="20">
        <v>90305263</v>
      </c>
      <c r="C10" s="20" t="s">
        <v>106</v>
      </c>
      <c r="D10" s="19">
        <v>2</v>
      </c>
      <c r="E10" s="19"/>
      <c r="F10" s="19"/>
      <c r="G10" s="19"/>
      <c r="H10" s="20"/>
      <c r="I10" s="20"/>
      <c r="J10" s="20"/>
      <c r="K10" s="20"/>
    </row>
    <row r="11" spans="1:11" ht="15" x14ac:dyDescent="0.3">
      <c r="B11" s="20">
        <v>96179833</v>
      </c>
      <c r="C11" s="20"/>
      <c r="D11" s="19"/>
      <c r="E11" s="19"/>
      <c r="F11" s="19"/>
      <c r="G11" s="19"/>
      <c r="H11" s="20"/>
      <c r="I11" s="20"/>
      <c r="J11" s="20"/>
      <c r="K11" s="20"/>
    </row>
    <row r="12" spans="1:11" x14ac:dyDescent="0.3">
      <c r="B12" s="20">
        <v>96159544</v>
      </c>
      <c r="C12" s="20" t="s">
        <v>63</v>
      </c>
      <c r="D12" s="19">
        <v>2</v>
      </c>
      <c r="E12" s="19">
        <v>2</v>
      </c>
      <c r="F12" s="19">
        <v>1316</v>
      </c>
      <c r="G12" s="19">
        <f>F12*E12</f>
        <v>2632</v>
      </c>
      <c r="H12" s="20"/>
      <c r="I12" s="20"/>
      <c r="J12" s="20"/>
      <c r="K12" s="20"/>
    </row>
    <row r="13" spans="1:11" ht="15" x14ac:dyDescent="0.3">
      <c r="B13" s="20">
        <v>96099946</v>
      </c>
      <c r="C13" s="20"/>
      <c r="D13" s="19"/>
      <c r="E13" s="19"/>
      <c r="F13" s="19"/>
      <c r="G13" s="19">
        <f t="shared" ref="G13:G18" si="0">F13*E13</f>
        <v>0</v>
      </c>
      <c r="H13" s="20"/>
      <c r="I13" s="20"/>
      <c r="J13" s="20"/>
      <c r="K13" s="20"/>
    </row>
    <row r="14" spans="1:11" x14ac:dyDescent="0.3">
      <c r="A14" s="16"/>
      <c r="B14" s="20">
        <v>90384111</v>
      </c>
      <c r="C14" s="20" t="s">
        <v>107</v>
      </c>
      <c r="D14" s="19">
        <v>5</v>
      </c>
      <c r="E14" s="19">
        <v>10</v>
      </c>
      <c r="F14" s="19">
        <v>8</v>
      </c>
      <c r="G14" s="19">
        <f t="shared" si="0"/>
        <v>80</v>
      </c>
      <c r="H14" s="20"/>
      <c r="I14" s="20"/>
      <c r="J14" s="20"/>
      <c r="K14" s="20"/>
    </row>
    <row r="15" spans="1:11" ht="15" x14ac:dyDescent="0.3">
      <c r="A15" s="17"/>
      <c r="B15" s="20">
        <v>90244505</v>
      </c>
      <c r="C15" s="20"/>
      <c r="D15" s="19"/>
      <c r="E15" s="19"/>
      <c r="F15" s="19"/>
      <c r="G15" s="19">
        <f t="shared" si="0"/>
        <v>0</v>
      </c>
      <c r="H15" s="20"/>
      <c r="I15" s="20"/>
      <c r="J15" s="20"/>
      <c r="K15" s="20"/>
    </row>
    <row r="16" spans="1:11" x14ac:dyDescent="0.3">
      <c r="A16" s="18"/>
      <c r="B16" s="20">
        <v>96191030</v>
      </c>
      <c r="C16" s="20" t="s">
        <v>108</v>
      </c>
      <c r="D16" s="19">
        <v>2</v>
      </c>
      <c r="E16" s="19">
        <v>2</v>
      </c>
      <c r="F16" s="19">
        <v>32</v>
      </c>
      <c r="G16" s="19">
        <f t="shared" si="0"/>
        <v>64</v>
      </c>
      <c r="H16" s="20" t="s">
        <v>109</v>
      </c>
      <c r="I16" s="20"/>
      <c r="J16" s="20"/>
      <c r="K16" s="20"/>
    </row>
    <row r="17" spans="1:11" x14ac:dyDescent="0.3">
      <c r="A17" s="17"/>
      <c r="B17" s="20">
        <v>96179350</v>
      </c>
      <c r="C17" s="20" t="s">
        <v>110</v>
      </c>
      <c r="D17" s="19">
        <v>2</v>
      </c>
      <c r="E17" s="19"/>
      <c r="F17" s="19"/>
      <c r="G17" s="19">
        <f t="shared" si="0"/>
        <v>0</v>
      </c>
      <c r="H17" s="20" t="s">
        <v>109</v>
      </c>
      <c r="I17" s="20"/>
      <c r="J17" s="20"/>
      <c r="K17" s="20"/>
    </row>
    <row r="18" spans="1:11" x14ac:dyDescent="0.3">
      <c r="A18" s="16"/>
      <c r="B18" s="12">
        <v>11055135</v>
      </c>
      <c r="C18" s="20" t="s">
        <v>111</v>
      </c>
      <c r="D18" s="19">
        <v>8</v>
      </c>
      <c r="E18" s="19">
        <v>12</v>
      </c>
      <c r="F18" s="19">
        <v>11</v>
      </c>
      <c r="G18" s="19">
        <f t="shared" si="0"/>
        <v>132</v>
      </c>
      <c r="H18" s="20" t="s">
        <v>112</v>
      </c>
      <c r="I18" s="20"/>
      <c r="J18" s="20"/>
      <c r="K18" s="20"/>
    </row>
    <row r="19" spans="1:11" x14ac:dyDescent="0.3">
      <c r="A19" s="16"/>
      <c r="B19" s="12">
        <v>96187438</v>
      </c>
      <c r="C19" s="160" t="s">
        <v>71</v>
      </c>
      <c r="D19" s="19"/>
      <c r="E19" s="19"/>
      <c r="F19" s="19"/>
      <c r="G19" s="19"/>
      <c r="H19" s="20"/>
      <c r="I19" s="20"/>
      <c r="J19" s="20"/>
      <c r="K19" s="20"/>
    </row>
    <row r="20" spans="1:11" x14ac:dyDescent="0.3">
      <c r="A20" s="17"/>
      <c r="B20" s="12">
        <v>96187439</v>
      </c>
      <c r="C20" s="160"/>
      <c r="D20" s="19"/>
      <c r="E20" s="19"/>
      <c r="F20" s="19"/>
      <c r="G20" s="19"/>
      <c r="H20" s="20"/>
      <c r="I20" s="20"/>
      <c r="J20" s="20"/>
      <c r="K20" s="20"/>
    </row>
    <row r="21" spans="1:11" ht="28.8" x14ac:dyDescent="0.3">
      <c r="B21" s="12">
        <v>11055135</v>
      </c>
      <c r="C21" s="21" t="s">
        <v>69</v>
      </c>
      <c r="D21" s="19">
        <v>8</v>
      </c>
      <c r="E21" s="19"/>
      <c r="F21" s="19"/>
      <c r="G21" s="19"/>
      <c r="H21" s="22" t="s">
        <v>70</v>
      </c>
      <c r="I21" s="20"/>
      <c r="J21" s="20"/>
      <c r="K21" s="20"/>
    </row>
    <row r="22" spans="1:11" x14ac:dyDescent="0.3">
      <c r="B22" s="12">
        <v>25162753</v>
      </c>
      <c r="C22" s="160" t="s">
        <v>68</v>
      </c>
      <c r="D22" s="19">
        <v>1</v>
      </c>
      <c r="E22" s="19"/>
      <c r="F22" s="19"/>
      <c r="G22" s="19"/>
      <c r="H22" s="20"/>
      <c r="I22" s="20"/>
      <c r="J22" s="20"/>
      <c r="K22" s="20"/>
    </row>
    <row r="23" spans="1:11" x14ac:dyDescent="0.3">
      <c r="B23" s="12">
        <v>96335925</v>
      </c>
      <c r="C23" s="160"/>
      <c r="D23" s="19"/>
      <c r="E23" s="19"/>
      <c r="F23" s="19"/>
      <c r="G23" s="19"/>
      <c r="H23" s="20"/>
      <c r="I23" s="20"/>
      <c r="J23" s="20"/>
      <c r="K23" s="20"/>
    </row>
    <row r="24" spans="1:11" ht="28.8" x14ac:dyDescent="0.3">
      <c r="B24" s="12"/>
      <c r="C24" s="21" t="s">
        <v>78</v>
      </c>
      <c r="D24" s="19"/>
      <c r="E24" s="19"/>
      <c r="F24" s="19"/>
      <c r="G24" s="19"/>
      <c r="H24" s="20"/>
      <c r="I24" s="20"/>
      <c r="J24" s="20"/>
      <c r="K24" s="20"/>
    </row>
    <row r="25" spans="1:11" x14ac:dyDescent="0.3">
      <c r="B25" s="20"/>
      <c r="C25" s="20" t="s">
        <v>64</v>
      </c>
      <c r="D25" s="19"/>
      <c r="E25" s="19"/>
      <c r="F25" s="19"/>
      <c r="G25" s="19"/>
      <c r="H25" s="20"/>
      <c r="I25" s="20"/>
      <c r="J25" s="20"/>
      <c r="K25" s="20"/>
    </row>
    <row r="26" spans="1:11" x14ac:dyDescent="0.3">
      <c r="B26" s="20"/>
      <c r="C26" s="20" t="s">
        <v>65</v>
      </c>
      <c r="D26" s="19"/>
      <c r="E26" s="19"/>
      <c r="F26" s="19"/>
      <c r="G26" s="19"/>
      <c r="H26" s="20"/>
      <c r="I26" s="20"/>
      <c r="J26" s="20"/>
      <c r="K26" s="20"/>
    </row>
    <row r="27" spans="1:11" x14ac:dyDescent="0.3">
      <c r="B27" s="20"/>
      <c r="C27" s="20"/>
      <c r="D27" s="19"/>
      <c r="E27" s="19"/>
      <c r="F27" s="19"/>
      <c r="G27" s="19"/>
      <c r="H27" s="20"/>
      <c r="I27" s="20"/>
      <c r="J27" s="20"/>
      <c r="K27" s="20"/>
    </row>
  </sheetData>
  <mergeCells count="3">
    <mergeCell ref="C22:C23"/>
    <mergeCell ref="C19:C20"/>
    <mergeCell ref="E5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Детали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 Маккорник</dc:creator>
  <cp:lastModifiedBy>Aleks</cp:lastModifiedBy>
  <cp:lastPrinted>2017-03-19T07:51:09Z</cp:lastPrinted>
  <dcterms:created xsi:type="dcterms:W3CDTF">2017-03-16T14:52:40Z</dcterms:created>
  <dcterms:modified xsi:type="dcterms:W3CDTF">2020-06-07T11:23:29Z</dcterms:modified>
</cp:coreProperties>
</file>