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6" tabRatio="677" activeTab="3"/>
  </bookViews>
  <sheets>
    <sheet name="Sheet1" sheetId="1" r:id="rId1"/>
    <sheet name="Sheet3" sheetId="3" r:id="rId2"/>
    <sheet name="Motores negros" sheetId="4" r:id="rId3"/>
    <sheet name="Sheet2" sheetId="2" r:id="rId4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4" i="2" l="1"/>
  <c r="I3" i="2" a="1"/>
  <c r="I3" i="2" s="1"/>
  <c r="J4" i="2" l="1"/>
  <c r="I6" i="2"/>
  <c r="I4" i="2"/>
  <c r="J5" i="2"/>
  <c r="J3" i="2"/>
  <c r="J6" i="2"/>
  <c r="I5" i="2"/>
  <c r="F3" i="2"/>
  <c r="F7" i="2"/>
  <c r="F6" i="2"/>
  <c r="F5" i="2"/>
  <c r="F4" i="2"/>
  <c r="F32" i="2"/>
  <c r="F33" i="2"/>
  <c r="F34" i="2"/>
  <c r="F35" i="2"/>
  <c r="F31" i="2"/>
  <c r="D50" i="2"/>
  <c r="I31" i="2" a="1"/>
  <c r="I34" i="2" s="1"/>
  <c r="D21" i="2"/>
  <c r="H3" i="4" a="1"/>
  <c r="H3" i="4" s="1"/>
  <c r="D36" i="4"/>
  <c r="H24" i="4" a="1"/>
  <c r="H27" i="4" s="1"/>
  <c r="D14" i="4"/>
  <c r="D36" i="1"/>
  <c r="F24" i="1" a="1"/>
  <c r="F27" i="1" s="1"/>
  <c r="D14" i="1"/>
  <c r="F3" i="1" a="1"/>
  <c r="F6" i="1" s="1"/>
  <c r="G6" i="1" l="1"/>
  <c r="G3" i="1"/>
  <c r="G4" i="1"/>
  <c r="F3" i="1"/>
  <c r="D16" i="1" s="1"/>
  <c r="D17" i="1" s="1"/>
  <c r="D20" i="1" s="1"/>
  <c r="G5" i="1"/>
  <c r="J31" i="2"/>
  <c r="J32" i="2"/>
  <c r="J33" i="2"/>
  <c r="J34" i="2"/>
  <c r="I31" i="2"/>
  <c r="I32" i="2"/>
  <c r="I33" i="2"/>
  <c r="I6" i="4"/>
  <c r="I5" i="4"/>
  <c r="I4" i="4"/>
  <c r="I3" i="4"/>
  <c r="H6" i="4"/>
  <c r="H5" i="4"/>
  <c r="H4" i="4"/>
  <c r="D16" i="4"/>
  <c r="D17" i="4" s="1"/>
  <c r="D20" i="4" s="1"/>
  <c r="I24" i="4"/>
  <c r="I25" i="4"/>
  <c r="I26" i="4"/>
  <c r="I27" i="4"/>
  <c r="H24" i="4"/>
  <c r="D38" i="4" s="1"/>
  <c r="D39" i="4" s="1"/>
  <c r="D42" i="4" s="1"/>
  <c r="H25" i="4"/>
  <c r="H26" i="4"/>
  <c r="F4" i="1"/>
  <c r="F5" i="1"/>
  <c r="F24" i="1"/>
  <c r="D38" i="1" s="1"/>
  <c r="D39" i="1" s="1"/>
  <c r="D42" i="1" s="1"/>
  <c r="G24" i="1"/>
  <c r="G25" i="1"/>
  <c r="G26" i="1"/>
  <c r="G27" i="1"/>
  <c r="F25" i="1"/>
  <c r="F26" i="1"/>
  <c r="E12" i="2" l="1"/>
  <c r="F12" i="2" s="1"/>
  <c r="E11" i="2"/>
  <c r="F11" i="2" s="1"/>
  <c r="E13" i="2"/>
  <c r="F13" i="2" s="1"/>
  <c r="D23" i="2"/>
  <c r="D24" i="2" s="1"/>
  <c r="D27" i="2" s="1"/>
  <c r="E14" i="2"/>
  <c r="F14" i="2" s="1"/>
  <c r="E15" i="2"/>
  <c r="F15" i="2" s="1"/>
  <c r="D52" i="2"/>
  <c r="D53" i="2" s="1"/>
  <c r="D56" i="2" s="1"/>
  <c r="E41" i="2"/>
  <c r="F41" i="2" s="1"/>
  <c r="E42" i="2"/>
  <c r="F42" i="2" s="1"/>
  <c r="E43" i="2"/>
  <c r="F43" i="2" s="1"/>
  <c r="E40" i="2"/>
  <c r="F40" i="2" s="1"/>
  <c r="E39" i="2"/>
  <c r="F39" i="2" s="1"/>
  <c r="F16" i="2" l="1"/>
</calcChain>
</file>

<file path=xl/sharedStrings.xml><?xml version="1.0" encoding="utf-8"?>
<sst xmlns="http://schemas.openxmlformats.org/spreadsheetml/2006/main" count="142" uniqueCount="26">
  <si>
    <t>v/b</t>
  </si>
  <si>
    <t>M2</t>
  </si>
  <si>
    <t>Trancando el eje del motor</t>
  </si>
  <si>
    <t>V</t>
  </si>
  <si>
    <t>I</t>
  </si>
  <si>
    <t>Inercia</t>
  </si>
  <si>
    <t>R</t>
  </si>
  <si>
    <t>b</t>
  </si>
  <si>
    <t>Sin trancar el eje del motor</t>
  </si>
  <si>
    <t>t(m)</t>
  </si>
  <si>
    <t>N(rev)</t>
  </si>
  <si>
    <t>v(rpm)</t>
  </si>
  <si>
    <t>w(rad/s)</t>
  </si>
  <si>
    <t>fem (V)</t>
  </si>
  <si>
    <t>k</t>
  </si>
  <si>
    <t>L</t>
  </si>
  <si>
    <t>B</t>
  </si>
  <si>
    <t>yss</t>
  </si>
  <si>
    <t>r/n</t>
  </si>
  <si>
    <t>M1</t>
  </si>
  <si>
    <t>I (A)</t>
  </si>
  <si>
    <t>t(min)</t>
  </si>
  <si>
    <t>rpm</t>
  </si>
  <si>
    <t>1rad</t>
  </si>
  <si>
    <r>
      <t>w</t>
    </r>
    <r>
      <rPr>
        <sz val="11"/>
        <color rgb="FF000000"/>
        <rFont val="Times New Roman"/>
        <family val="1"/>
      </rPr>
      <t xml:space="preserve"> rad/s</t>
    </r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</si>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</sst>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0000"/>
      <name val="Symbol"/>
      <family val="1"/>
      <charset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2" fontId="0" fillId="2" borderId="0" xfId="0" applyNumberFormat="1" applyFill="1"/>
    <xf numFmtId="11" fontId="0" fillId="0" borderId="0" xfId="0" applyNumberFormat="1"/>
    <xf numFmtId="2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Sheet1!$D$3:$D$8</c:f>
              <c:numCache>
                <c:formatCode>General</c:formatCode>
                <c:ptCount val="6"/>
                <c:pt idx="0">
                  <c:v>0.57999999999999996</c:v>
                </c:pt>
                <c:pt idx="1">
                  <c:v>0.88</c:v>
                </c:pt>
                <c:pt idx="2">
                  <c:v>1.37</c:v>
                </c:pt>
                <c:pt idx="3">
                  <c:v>1.9</c:v>
                </c:pt>
                <c:pt idx="4">
                  <c:v>2.4</c:v>
                </c:pt>
                <c:pt idx="5">
                  <c:v>2.62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60928"/>
        <c:axId val="196462464"/>
      </c:scatterChart>
      <c:valAx>
        <c:axId val="196460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6462464"/>
        <c:crosses val="autoZero"/>
        <c:crossBetween val="midCat"/>
      </c:valAx>
      <c:valAx>
        <c:axId val="1964624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646092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Sheet1!$D$24:$D$28</c:f>
              <c:numCache>
                <c:formatCode>General</c:formatCode>
                <c:ptCount val="5"/>
                <c:pt idx="0">
                  <c:v>0.35</c:v>
                </c:pt>
                <c:pt idx="1">
                  <c:v>0.83</c:v>
                </c:pt>
                <c:pt idx="2">
                  <c:v>1.3</c:v>
                </c:pt>
                <c:pt idx="3">
                  <c:v>1.82</c:v>
                </c:pt>
                <c:pt idx="4">
                  <c:v>2.0299999999999998</c:v>
                </c:pt>
              </c:numCache>
            </c:numRef>
          </c:xVal>
          <c:yVal>
            <c:numRef>
              <c:f>Sheet1!$C$24:$C$28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2.2000000000000002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23616"/>
        <c:axId val="197025152"/>
      </c:scatterChart>
      <c:valAx>
        <c:axId val="197023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7025152"/>
        <c:crosses val="autoZero"/>
        <c:crossBetween val="midCat"/>
      </c:valAx>
      <c:valAx>
        <c:axId val="1970251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702361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'Motores negros'!$D$3:$D$7</c:f>
              <c:numCache>
                <c:formatCode>General</c:formatCode>
                <c:ptCount val="5"/>
                <c:pt idx="0">
                  <c:v>0.35</c:v>
                </c:pt>
                <c:pt idx="1">
                  <c:v>0.43</c:v>
                </c:pt>
                <c:pt idx="2">
                  <c:v>0.5</c:v>
                </c:pt>
                <c:pt idx="3">
                  <c:v>0.57999999999999996</c:v>
                </c:pt>
                <c:pt idx="4">
                  <c:v>0.67</c:v>
                </c:pt>
              </c:numCache>
            </c:numRef>
          </c:xVal>
          <c:yVal>
            <c:numRef>
              <c:f>'Motores negros'!$C$3:$C$7</c:f>
              <c:numCache>
                <c:formatCode>General</c:formatCode>
                <c:ptCount val="5"/>
                <c:pt idx="0">
                  <c:v>0.9</c:v>
                </c:pt>
                <c:pt idx="1">
                  <c:v>1.1000000000000001</c:v>
                </c:pt>
                <c:pt idx="2">
                  <c:v>1.3</c:v>
                </c:pt>
                <c:pt idx="3">
                  <c:v>1.5</c:v>
                </c:pt>
                <c:pt idx="4">
                  <c:v>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911104"/>
        <c:axId val="196912640"/>
      </c:scatterChart>
      <c:valAx>
        <c:axId val="196911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6912640"/>
        <c:crosses val="autoZero"/>
        <c:crossBetween val="midCat"/>
      </c:valAx>
      <c:valAx>
        <c:axId val="19691264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691110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'Motores negros'!$D$24:$D$28</c:f>
              <c:numCache>
                <c:formatCode>General</c:formatCode>
                <c:ptCount val="5"/>
                <c:pt idx="0">
                  <c:v>0.33</c:v>
                </c:pt>
                <c:pt idx="1">
                  <c:v>0.42</c:v>
                </c:pt>
                <c:pt idx="2">
                  <c:v>0.52</c:v>
                </c:pt>
                <c:pt idx="3">
                  <c:v>0.59</c:v>
                </c:pt>
                <c:pt idx="4">
                  <c:v>0.76</c:v>
                </c:pt>
              </c:numCache>
            </c:numRef>
          </c:xVal>
          <c:yVal>
            <c:numRef>
              <c:f>'Motores negros'!$C$24:$C$28</c:f>
              <c:numCache>
                <c:formatCode>General</c:formatCode>
                <c:ptCount val="5"/>
                <c:pt idx="0">
                  <c:v>0.9</c:v>
                </c:pt>
                <c:pt idx="1">
                  <c:v>1.1000000000000001</c:v>
                </c:pt>
                <c:pt idx="2">
                  <c:v>1.3</c:v>
                </c:pt>
                <c:pt idx="3">
                  <c:v>1.5</c:v>
                </c:pt>
                <c:pt idx="4">
                  <c:v>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04160"/>
        <c:axId val="197405696"/>
      </c:scatterChart>
      <c:valAx>
        <c:axId val="197404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7405696"/>
        <c:crosses val="autoZero"/>
        <c:crossBetween val="midCat"/>
      </c:valAx>
      <c:valAx>
        <c:axId val="19740569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740416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Sheet2!$D$3:$D$7</c:f>
              <c:numCache>
                <c:formatCode>General</c:formatCode>
                <c:ptCount val="5"/>
                <c:pt idx="0">
                  <c:v>0.35</c:v>
                </c:pt>
                <c:pt idx="1">
                  <c:v>0.43</c:v>
                </c:pt>
                <c:pt idx="2" formatCode="0.00">
                  <c:v>0.5</c:v>
                </c:pt>
                <c:pt idx="3">
                  <c:v>0.6</c:v>
                </c:pt>
                <c:pt idx="4">
                  <c:v>0.7</c:v>
                </c:pt>
              </c:numCache>
            </c:numRef>
          </c:xVal>
          <c:yVal>
            <c:numRef>
              <c:f>Sheet2!$C$3:$C$7</c:f>
              <c:numCache>
                <c:formatCode>General</c:formatCode>
                <c:ptCount val="5"/>
                <c:pt idx="0">
                  <c:v>0.9</c:v>
                </c:pt>
                <c:pt idx="1">
                  <c:v>1.1000000000000001</c:v>
                </c:pt>
                <c:pt idx="2">
                  <c:v>1.3</c:v>
                </c:pt>
                <c:pt idx="3">
                  <c:v>1.5</c:v>
                </c:pt>
                <c:pt idx="4">
                  <c:v>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81600"/>
        <c:axId val="197483136"/>
      </c:scatterChart>
      <c:valAx>
        <c:axId val="197481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7483136"/>
        <c:crosses val="autoZero"/>
        <c:crossBetween val="midCat"/>
      </c:valAx>
      <c:valAx>
        <c:axId val="19748313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748160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square"/>
            <c:size val="5"/>
            <c:spPr>
              <a:solidFill>
                <a:srgbClr val="99CCFF"/>
              </a:solidFill>
            </c:spPr>
          </c:marker>
          <c:trendline>
            <c:spPr>
              <a:ln w="9360">
                <a:solidFill>
                  <a:srgbClr val="000000"/>
                </a:solidFill>
                <a:round/>
              </a:ln>
            </c:spPr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Sheet2!$D$31:$D$35</c:f>
              <c:numCache>
                <c:formatCode>General</c:formatCode>
                <c:ptCount val="5"/>
                <c:pt idx="0">
                  <c:v>0.33</c:v>
                </c:pt>
                <c:pt idx="1">
                  <c:v>0.42</c:v>
                </c:pt>
                <c:pt idx="2">
                  <c:v>0.52</c:v>
                </c:pt>
                <c:pt idx="3">
                  <c:v>0.59</c:v>
                </c:pt>
                <c:pt idx="4">
                  <c:v>0.76</c:v>
                </c:pt>
              </c:numCache>
            </c:numRef>
          </c:xVal>
          <c:yVal>
            <c:numRef>
              <c:f>Sheet2!$C$31:$C$35</c:f>
              <c:numCache>
                <c:formatCode>General</c:formatCode>
                <c:ptCount val="5"/>
                <c:pt idx="0">
                  <c:v>0.9</c:v>
                </c:pt>
                <c:pt idx="1">
                  <c:v>1.1000000000000001</c:v>
                </c:pt>
                <c:pt idx="2">
                  <c:v>1.3</c:v>
                </c:pt>
                <c:pt idx="3">
                  <c:v>1.5</c:v>
                </c:pt>
                <c:pt idx="4">
                  <c:v>1.7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10656"/>
        <c:axId val="197512192"/>
      </c:scatterChart>
      <c:valAx>
        <c:axId val="1975106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7512192"/>
        <c:crosses val="autoZero"/>
        <c:crossBetween val="midCat"/>
      </c:valAx>
      <c:valAx>
        <c:axId val="19751219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en-US"/>
          </a:p>
        </c:txPr>
        <c:crossAx val="19751065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320400</xdr:colOff>
      <xdr:row>0</xdr:row>
      <xdr:rowOff>76320</xdr:rowOff>
    </xdr:from>
    <xdr:to>
      <xdr:col>13</xdr:col>
      <xdr:colOff>255240</xdr:colOff>
      <xdr:row>11</xdr:row>
      <xdr:rowOff>159480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312840</xdr:colOff>
      <xdr:row>23</xdr:row>
      <xdr:rowOff>129960</xdr:rowOff>
    </xdr:from>
    <xdr:to>
      <xdr:col>14</xdr:col>
      <xdr:colOff>159120</xdr:colOff>
      <xdr:row>36</xdr:row>
      <xdr:rowOff>25560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320400</xdr:colOff>
      <xdr:row>0</xdr:row>
      <xdr:rowOff>76320</xdr:rowOff>
    </xdr:from>
    <xdr:to>
      <xdr:col>15</xdr:col>
      <xdr:colOff>255240</xdr:colOff>
      <xdr:row>11</xdr:row>
      <xdr:rowOff>159480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312840</xdr:colOff>
      <xdr:row>23</xdr:row>
      <xdr:rowOff>129960</xdr:rowOff>
    </xdr:from>
    <xdr:to>
      <xdr:col>16</xdr:col>
      <xdr:colOff>159120</xdr:colOff>
      <xdr:row>36</xdr:row>
      <xdr:rowOff>25560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320400</xdr:colOff>
      <xdr:row>0</xdr:row>
      <xdr:rowOff>76320</xdr:rowOff>
    </xdr:from>
    <xdr:to>
      <xdr:col>16</xdr:col>
      <xdr:colOff>255240</xdr:colOff>
      <xdr:row>11</xdr:row>
      <xdr:rowOff>159480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312840</xdr:colOff>
      <xdr:row>30</xdr:row>
      <xdr:rowOff>129960</xdr:rowOff>
    </xdr:from>
    <xdr:to>
      <xdr:col>17</xdr:col>
      <xdr:colOff>159120</xdr:colOff>
      <xdr:row>43</xdr:row>
      <xdr:rowOff>25560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zoomScaleNormal="100" workbookViewId="0">
      <selection activeCell="D18" sqref="D18"/>
    </sheetView>
  </sheetViews>
  <sheetFormatPr defaultRowHeight="14.4" x14ac:dyDescent="0.3"/>
  <cols>
    <col min="1" max="3" width="8.109375"/>
    <col min="4" max="4" width="12.33203125"/>
    <col min="5" max="16" width="8.109375"/>
    <col min="17" max="17" width="8.5546875"/>
    <col min="18" max="1025" width="8.109375"/>
  </cols>
  <sheetData>
    <row r="1" spans="2:17" x14ac:dyDescent="0.3">
      <c r="B1" t="s">
        <v>0</v>
      </c>
      <c r="C1" t="s">
        <v>1</v>
      </c>
      <c r="D1" t="s">
        <v>2</v>
      </c>
    </row>
    <row r="2" spans="2:17" x14ac:dyDescent="0.3">
      <c r="C2" t="s">
        <v>3</v>
      </c>
      <c r="D2" t="s">
        <v>4</v>
      </c>
      <c r="Q2" s="1" t="s">
        <v>5</v>
      </c>
    </row>
    <row r="3" spans="2:17" x14ac:dyDescent="0.3">
      <c r="C3">
        <v>0.5</v>
      </c>
      <c r="D3">
        <v>0.57999999999999996</v>
      </c>
      <c r="E3" s="1" t="s">
        <v>6</v>
      </c>
      <c r="F3" s="2">
        <f t="array" ref="F3:G6">LINEST(C3:C8,D3:D8,0,1)</f>
        <v>1.0865097986172167</v>
      </c>
      <c r="G3">
        <v>0</v>
      </c>
      <c r="H3" t="s">
        <v>7</v>
      </c>
      <c r="Q3" s="3">
        <v>1.9308199999999999E-5</v>
      </c>
    </row>
    <row r="4" spans="2:17" x14ac:dyDescent="0.3">
      <c r="C4">
        <v>1</v>
      </c>
      <c r="D4">
        <v>0.88</v>
      </c>
      <c r="F4" s="4">
        <v>2.4617044612293214E-2</v>
      </c>
      <c r="G4" t="e">
        <v>#N/A</v>
      </c>
    </row>
    <row r="5" spans="2:17" x14ac:dyDescent="0.3">
      <c r="C5">
        <v>1.5</v>
      </c>
      <c r="D5">
        <v>1.37</v>
      </c>
      <c r="F5">
        <v>0.99743987446683824</v>
      </c>
      <c r="G5">
        <v>0.10792854662176306</v>
      </c>
    </row>
    <row r="6" spans="2:17" x14ac:dyDescent="0.3">
      <c r="C6">
        <v>2</v>
      </c>
      <c r="D6">
        <v>1.9</v>
      </c>
      <c r="F6">
        <v>1948.029230494396</v>
      </c>
      <c r="G6">
        <v>5</v>
      </c>
    </row>
    <row r="7" spans="2:17" x14ac:dyDescent="0.3">
      <c r="C7">
        <v>2.5</v>
      </c>
      <c r="D7">
        <v>2.4</v>
      </c>
    </row>
    <row r="8" spans="2:17" x14ac:dyDescent="0.3">
      <c r="C8">
        <v>3</v>
      </c>
      <c r="D8">
        <v>2.62</v>
      </c>
    </row>
    <row r="9" spans="2:17" x14ac:dyDescent="0.3">
      <c r="C9" t="s">
        <v>8</v>
      </c>
    </row>
    <row r="10" spans="2:17" x14ac:dyDescent="0.3">
      <c r="C10" t="s">
        <v>3</v>
      </c>
      <c r="D10" t="s">
        <v>4</v>
      </c>
    </row>
    <row r="11" spans="2:17" x14ac:dyDescent="0.3">
      <c r="C11">
        <v>1</v>
      </c>
      <c r="D11">
        <v>0.19</v>
      </c>
    </row>
    <row r="12" spans="2:17" x14ac:dyDescent="0.3">
      <c r="C12" t="s">
        <v>9</v>
      </c>
      <c r="D12">
        <v>1</v>
      </c>
    </row>
    <row r="13" spans="2:17" x14ac:dyDescent="0.3">
      <c r="C13" t="s">
        <v>10</v>
      </c>
      <c r="D13">
        <v>26</v>
      </c>
      <c r="F13" s="4"/>
    </row>
    <row r="14" spans="2:17" x14ac:dyDescent="0.3">
      <c r="C14" t="s">
        <v>11</v>
      </c>
      <c r="D14" s="4">
        <f>D13/D12</f>
        <v>26</v>
      </c>
      <c r="F14" s="4"/>
    </row>
    <row r="15" spans="2:17" x14ac:dyDescent="0.3">
      <c r="C15" t="s">
        <v>12</v>
      </c>
      <c r="D15">
        <v>2.7227000000000001</v>
      </c>
      <c r="F15" s="4"/>
    </row>
    <row r="16" spans="2:17" x14ac:dyDescent="0.3">
      <c r="C16" t="s">
        <v>13</v>
      </c>
      <c r="D16" s="4">
        <f>C11-F3*D11</f>
        <v>0.79356313826272884</v>
      </c>
      <c r="F16" s="4"/>
    </row>
    <row r="17" spans="2:8" x14ac:dyDescent="0.3">
      <c r="C17" t="s">
        <v>14</v>
      </c>
      <c r="D17" s="4">
        <f>D16/D15</f>
        <v>0.29146183503975054</v>
      </c>
      <c r="F17" s="4"/>
    </row>
    <row r="18" spans="2:8" x14ac:dyDescent="0.3">
      <c r="C18" t="s">
        <v>15</v>
      </c>
      <c r="D18" s="4">
        <v>3.3599999999999998E-4</v>
      </c>
      <c r="F18" s="4"/>
    </row>
    <row r="19" spans="2:8" x14ac:dyDescent="0.3">
      <c r="C19" t="s">
        <v>5</v>
      </c>
      <c r="D19" s="3">
        <v>1.9308199999999999E-5</v>
      </c>
      <c r="F19" s="4"/>
    </row>
    <row r="20" spans="2:8" x14ac:dyDescent="0.3">
      <c r="C20" t="s">
        <v>16</v>
      </c>
      <c r="D20" s="3">
        <f>(D17/D21)-D17^2</f>
        <v>-1.14843859360865E-3</v>
      </c>
      <c r="F20" s="4"/>
    </row>
    <row r="21" spans="2:8" x14ac:dyDescent="0.3">
      <c r="C21" t="s">
        <v>17</v>
      </c>
      <c r="D21" s="3">
        <v>3.4780000000000002</v>
      </c>
      <c r="F21" s="4"/>
    </row>
    <row r="22" spans="2:8" x14ac:dyDescent="0.3">
      <c r="B22" t="s">
        <v>18</v>
      </c>
      <c r="C22" t="s">
        <v>19</v>
      </c>
      <c r="D22" t="s">
        <v>2</v>
      </c>
    </row>
    <row r="23" spans="2:8" x14ac:dyDescent="0.3">
      <c r="C23" t="s">
        <v>3</v>
      </c>
      <c r="D23" t="s">
        <v>4</v>
      </c>
    </row>
    <row r="24" spans="2:8" x14ac:dyDescent="0.3">
      <c r="C24">
        <v>0.5</v>
      </c>
      <c r="D24">
        <v>0.35</v>
      </c>
      <c r="E24" s="1" t="s">
        <v>6</v>
      </c>
      <c r="F24" s="2">
        <f t="array" ref="F24:G27">LINEST(C24:C28,D24:D28,0,1)</f>
        <v>1.1133703081119717</v>
      </c>
      <c r="G24">
        <v>0</v>
      </c>
      <c r="H24" t="s">
        <v>7</v>
      </c>
    </row>
    <row r="25" spans="2:8" x14ac:dyDescent="0.3">
      <c r="C25">
        <v>1</v>
      </c>
      <c r="D25">
        <v>0.83</v>
      </c>
      <c r="F25" s="4">
        <v>2.508755540573445E-2</v>
      </c>
      <c r="G25" t="e">
        <v>#N/A</v>
      </c>
    </row>
    <row r="26" spans="2:8" x14ac:dyDescent="0.3">
      <c r="C26">
        <v>1.5</v>
      </c>
      <c r="D26">
        <v>1.3</v>
      </c>
      <c r="F26">
        <v>0.99797317488059256</v>
      </c>
      <c r="G26">
        <v>7.9074366854068198E-2</v>
      </c>
    </row>
    <row r="27" spans="2:8" x14ac:dyDescent="0.3">
      <c r="C27">
        <v>2</v>
      </c>
      <c r="D27">
        <v>1.82</v>
      </c>
      <c r="F27">
        <v>1969.5299122252629</v>
      </c>
      <c r="G27">
        <v>4</v>
      </c>
    </row>
    <row r="28" spans="2:8" x14ac:dyDescent="0.3">
      <c r="C28">
        <v>2.2000000000000002</v>
      </c>
      <c r="D28">
        <v>2.0299999999999998</v>
      </c>
    </row>
    <row r="30" spans="2:8" x14ac:dyDescent="0.3">
      <c r="C30" t="s">
        <v>8</v>
      </c>
    </row>
    <row r="31" spans="2:8" x14ac:dyDescent="0.3">
      <c r="C31" t="s">
        <v>3</v>
      </c>
      <c r="D31" t="s">
        <v>20</v>
      </c>
    </row>
    <row r="32" spans="2:8" x14ac:dyDescent="0.3">
      <c r="C32">
        <v>1</v>
      </c>
      <c r="D32">
        <v>0.17</v>
      </c>
    </row>
    <row r="34" spans="3:4" x14ac:dyDescent="0.3">
      <c r="C34" t="s">
        <v>21</v>
      </c>
      <c r="D34">
        <v>1</v>
      </c>
    </row>
    <row r="35" spans="3:4" x14ac:dyDescent="0.3">
      <c r="C35" t="s">
        <v>10</v>
      </c>
      <c r="D35">
        <v>27</v>
      </c>
    </row>
    <row r="36" spans="3:4" x14ac:dyDescent="0.3">
      <c r="C36" t="s">
        <v>11</v>
      </c>
      <c r="D36" s="4">
        <f>D35/D34</f>
        <v>27</v>
      </c>
    </row>
    <row r="37" spans="3:4" x14ac:dyDescent="0.3">
      <c r="C37" t="s">
        <v>12</v>
      </c>
      <c r="D37" s="4">
        <v>2.827</v>
      </c>
    </row>
    <row r="38" spans="3:4" x14ac:dyDescent="0.3">
      <c r="C38" t="s">
        <v>13</v>
      </c>
      <c r="D38" s="4">
        <f>ABS(C32-F24*D32)</f>
        <v>0.81072704762096481</v>
      </c>
    </row>
    <row r="39" spans="3:4" x14ac:dyDescent="0.3">
      <c r="C39" t="s">
        <v>14</v>
      </c>
      <c r="D39" s="4">
        <f>D38/D37</f>
        <v>0.2867799956211407</v>
      </c>
    </row>
    <row r="40" spans="3:4" x14ac:dyDescent="0.3">
      <c r="C40" t="s">
        <v>15</v>
      </c>
      <c r="D40" s="3">
        <v>2.8600000000000001E-4</v>
      </c>
    </row>
    <row r="41" spans="3:4" x14ac:dyDescent="0.3">
      <c r="C41" t="s">
        <v>5</v>
      </c>
      <c r="D41" s="3">
        <v>1.9308199999999999E-5</v>
      </c>
    </row>
    <row r="42" spans="3:4" x14ac:dyDescent="0.3">
      <c r="C42" t="s">
        <v>16</v>
      </c>
      <c r="D42" s="3">
        <f>((D39/D43)-D39^2)/F24</f>
        <v>1.9101192885635684E-4</v>
      </c>
    </row>
    <row r="43" spans="3:4" x14ac:dyDescent="0.3">
      <c r="C43" t="s">
        <v>17</v>
      </c>
      <c r="D43" s="3">
        <v>3.4780000000000002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zoomScaleNormal="100" workbookViewId="0">
      <pane xSplit="9996" topLeftCell="C1" activePane="topRight"/>
      <selection activeCell="I27" sqref="I27"/>
      <selection pane="topRight" activeCell="G21" sqref="G21"/>
    </sheetView>
  </sheetViews>
  <sheetFormatPr defaultRowHeight="14.4" x14ac:dyDescent="0.3"/>
  <cols>
    <col min="19" max="19" width="17.5546875" bestFit="1" customWidth="1"/>
  </cols>
  <sheetData>
    <row r="1" spans="2:20" x14ac:dyDescent="0.3">
      <c r="B1" t="s">
        <v>0</v>
      </c>
      <c r="C1" t="s">
        <v>1</v>
      </c>
      <c r="D1" t="s">
        <v>2</v>
      </c>
    </row>
    <row r="2" spans="2:20" x14ac:dyDescent="0.3">
      <c r="C2" t="s">
        <v>3</v>
      </c>
      <c r="D2" t="s">
        <v>4</v>
      </c>
      <c r="E2" t="s">
        <v>22</v>
      </c>
      <c r="S2" s="1" t="s">
        <v>5</v>
      </c>
    </row>
    <row r="3" spans="2:20" x14ac:dyDescent="0.3">
      <c r="C3">
        <v>0.9</v>
      </c>
      <c r="D3">
        <v>0.35</v>
      </c>
      <c r="E3">
        <v>11</v>
      </c>
      <c r="G3" s="1" t="s">
        <v>6</v>
      </c>
      <c r="H3" s="2">
        <f t="array" ref="H3:I6">LINEST(C3:C7,D3:D7,0,1)</f>
        <v>2.5672153124301786</v>
      </c>
      <c r="I3">
        <v>0</v>
      </c>
      <c r="J3" t="s">
        <v>7</v>
      </c>
      <c r="S3" s="3">
        <v>1.9308199999999999E-5</v>
      </c>
    </row>
    <row r="4" spans="2:20" x14ac:dyDescent="0.3">
      <c r="C4">
        <v>1.1000000000000001</v>
      </c>
      <c r="D4">
        <v>0.43</v>
      </c>
      <c r="E4">
        <v>13</v>
      </c>
      <c r="H4" s="4">
        <v>1.2271733859599451E-2</v>
      </c>
      <c r="I4" t="e">
        <v>#N/A</v>
      </c>
    </row>
    <row r="5" spans="2:20" x14ac:dyDescent="0.3">
      <c r="C5">
        <v>1.3</v>
      </c>
      <c r="D5">
        <v>0.5</v>
      </c>
      <c r="E5">
        <v>21</v>
      </c>
      <c r="H5">
        <v>0.9999086081295846</v>
      </c>
      <c r="I5">
        <v>1.4219863335985737E-2</v>
      </c>
    </row>
    <row r="6" spans="2:20" x14ac:dyDescent="0.3">
      <c r="C6">
        <v>1.5</v>
      </c>
      <c r="D6">
        <v>0.57999999999999996</v>
      </c>
      <c r="E6">
        <v>28</v>
      </c>
      <c r="H6">
        <v>43763.569060772941</v>
      </c>
      <c r="I6">
        <v>4</v>
      </c>
    </row>
    <row r="7" spans="2:20" x14ac:dyDescent="0.3">
      <c r="C7">
        <v>1.7</v>
      </c>
      <c r="D7">
        <v>0.67</v>
      </c>
      <c r="E7">
        <v>40</v>
      </c>
    </row>
    <row r="9" spans="2:20" x14ac:dyDescent="0.3">
      <c r="C9" t="s">
        <v>8</v>
      </c>
      <c r="R9" t="s">
        <v>23</v>
      </c>
      <c r="S9" s="5">
        <v>9.5492965964253997</v>
      </c>
      <c r="T9" t="s">
        <v>22</v>
      </c>
    </row>
    <row r="10" spans="2:20" x14ac:dyDescent="0.3">
      <c r="C10" t="s">
        <v>3</v>
      </c>
      <c r="D10" t="s">
        <v>4</v>
      </c>
      <c r="E10" t="s">
        <v>22</v>
      </c>
    </row>
    <row r="11" spans="2:20" x14ac:dyDescent="0.3">
      <c r="C11">
        <v>1</v>
      </c>
      <c r="D11">
        <v>0.19</v>
      </c>
    </row>
    <row r="12" spans="2:20" x14ac:dyDescent="0.3">
      <c r="C12" t="s">
        <v>9</v>
      </c>
      <c r="D12">
        <v>1</v>
      </c>
    </row>
    <row r="13" spans="2:20" x14ac:dyDescent="0.3">
      <c r="C13" t="s">
        <v>10</v>
      </c>
      <c r="D13">
        <v>26</v>
      </c>
      <c r="H13" s="4"/>
    </row>
    <row r="14" spans="2:20" x14ac:dyDescent="0.3">
      <c r="C14" t="s">
        <v>11</v>
      </c>
      <c r="D14" s="4">
        <f>D13/D12</f>
        <v>26</v>
      </c>
      <c r="E14" s="4"/>
      <c r="F14" s="4"/>
      <c r="H14" s="4"/>
    </row>
    <row r="15" spans="2:20" x14ac:dyDescent="0.3">
      <c r="C15" t="s">
        <v>12</v>
      </c>
      <c r="D15">
        <v>2.7227000000000001</v>
      </c>
      <c r="H15" s="4"/>
    </row>
    <row r="16" spans="2:20" x14ac:dyDescent="0.3">
      <c r="C16" t="s">
        <v>13</v>
      </c>
      <c r="D16" s="4">
        <f>C11-H3*D11</f>
        <v>0.51222909063826605</v>
      </c>
      <c r="E16" s="4"/>
      <c r="F16" s="4"/>
      <c r="H16" s="4"/>
    </row>
    <row r="17" spans="2:10" x14ac:dyDescent="0.3">
      <c r="C17" t="s">
        <v>14</v>
      </c>
      <c r="D17" s="4">
        <f>D16/D15</f>
        <v>0.18813276917701768</v>
      </c>
      <c r="E17" s="4"/>
      <c r="F17" s="4"/>
      <c r="H17" s="4"/>
    </row>
    <row r="18" spans="2:10" x14ac:dyDescent="0.3">
      <c r="C18" t="s">
        <v>15</v>
      </c>
      <c r="D18" s="4">
        <v>3.3599999999999998E-4</v>
      </c>
      <c r="E18" s="4"/>
      <c r="F18" s="4"/>
      <c r="H18" s="4"/>
    </row>
    <row r="19" spans="2:10" x14ac:dyDescent="0.3">
      <c r="C19" t="s">
        <v>5</v>
      </c>
      <c r="D19" s="3">
        <v>1.9308199999999999E-5</v>
      </c>
      <c r="E19" s="3"/>
      <c r="F19" s="3"/>
      <c r="H19" s="4"/>
    </row>
    <row r="20" spans="2:10" x14ac:dyDescent="0.3">
      <c r="C20" t="s">
        <v>16</v>
      </c>
      <c r="D20" s="3">
        <f>(D17/D21)-D17^2</f>
        <v>1.8698289217283733E-2</v>
      </c>
      <c r="E20" s="3"/>
      <c r="F20" s="3"/>
      <c r="H20" s="4"/>
    </row>
    <row r="21" spans="2:10" x14ac:dyDescent="0.3">
      <c r="C21" t="s">
        <v>17</v>
      </c>
      <c r="D21" s="3">
        <v>3.4780000000000002</v>
      </c>
      <c r="E21" s="3"/>
      <c r="F21" s="3"/>
      <c r="H21" s="4"/>
    </row>
    <row r="22" spans="2:10" x14ac:dyDescent="0.3">
      <c r="B22" t="s">
        <v>18</v>
      </c>
      <c r="C22" t="s">
        <v>19</v>
      </c>
      <c r="D22" t="s">
        <v>2</v>
      </c>
    </row>
    <row r="23" spans="2:10" x14ac:dyDescent="0.3">
      <c r="C23" t="s">
        <v>3</v>
      </c>
      <c r="D23" t="s">
        <v>4</v>
      </c>
    </row>
    <row r="24" spans="2:10" x14ac:dyDescent="0.3">
      <c r="C24">
        <v>0.9</v>
      </c>
      <c r="D24">
        <v>0.33</v>
      </c>
      <c r="E24">
        <v>16</v>
      </c>
      <c r="G24" s="1" t="s">
        <v>6</v>
      </c>
      <c r="H24" s="2">
        <f t="array" ref="H24:I27">LINEST(C24:C28,D24:D28,0,1)</f>
        <v>2.4382341028756582</v>
      </c>
      <c r="I24">
        <v>0</v>
      </c>
      <c r="J24" t="s">
        <v>7</v>
      </c>
    </row>
    <row r="25" spans="2:10" x14ac:dyDescent="0.3">
      <c r="C25">
        <v>1.1000000000000001</v>
      </c>
      <c r="D25">
        <v>0.42</v>
      </c>
      <c r="E25">
        <v>21</v>
      </c>
      <c r="H25" s="4">
        <v>8.5283400928495567E-2</v>
      </c>
      <c r="I25" t="e">
        <v>#N/A</v>
      </c>
    </row>
    <row r="26" spans="2:10" x14ac:dyDescent="0.3">
      <c r="C26">
        <v>1.3</v>
      </c>
      <c r="D26">
        <v>0.52</v>
      </c>
      <c r="E26">
        <v>28</v>
      </c>
      <c r="H26">
        <v>0.99513012198721773</v>
      </c>
      <c r="I26">
        <v>0.10380079529213959</v>
      </c>
    </row>
    <row r="27" spans="2:10" x14ac:dyDescent="0.3">
      <c r="C27">
        <v>1.5</v>
      </c>
      <c r="D27">
        <v>0.59</v>
      </c>
      <c r="E27">
        <v>31</v>
      </c>
      <c r="H27">
        <v>817.3758105441226</v>
      </c>
      <c r="I27">
        <v>4</v>
      </c>
    </row>
    <row r="28" spans="2:10" x14ac:dyDescent="0.3">
      <c r="C28">
        <v>1.7</v>
      </c>
      <c r="D28">
        <v>0.76</v>
      </c>
      <c r="E28">
        <v>41</v>
      </c>
    </row>
    <row r="30" spans="2:10" x14ac:dyDescent="0.3">
      <c r="C30" t="s">
        <v>8</v>
      </c>
    </row>
    <row r="31" spans="2:10" x14ac:dyDescent="0.3">
      <c r="C31" t="s">
        <v>3</v>
      </c>
      <c r="D31" t="s">
        <v>20</v>
      </c>
    </row>
    <row r="32" spans="2:10" x14ac:dyDescent="0.3">
      <c r="C32">
        <v>1</v>
      </c>
      <c r="D32">
        <v>0.17</v>
      </c>
    </row>
    <row r="34" spans="3:6" x14ac:dyDescent="0.3">
      <c r="C34" t="s">
        <v>21</v>
      </c>
      <c r="D34">
        <v>1</v>
      </c>
    </row>
    <row r="35" spans="3:6" x14ac:dyDescent="0.3">
      <c r="C35" t="s">
        <v>10</v>
      </c>
      <c r="D35">
        <v>27</v>
      </c>
    </row>
    <row r="36" spans="3:6" x14ac:dyDescent="0.3">
      <c r="C36" t="s">
        <v>11</v>
      </c>
      <c r="D36" s="4">
        <f>D35/D34</f>
        <v>27</v>
      </c>
      <c r="E36" s="4"/>
      <c r="F36" s="4"/>
    </row>
    <row r="37" spans="3:6" x14ac:dyDescent="0.3">
      <c r="C37" t="s">
        <v>12</v>
      </c>
      <c r="D37" s="4">
        <v>2.827</v>
      </c>
      <c r="E37" s="4"/>
      <c r="F37" s="4"/>
    </row>
    <row r="38" spans="3:6" x14ac:dyDescent="0.3">
      <c r="C38" t="s">
        <v>13</v>
      </c>
      <c r="D38" s="4">
        <f>ABS(C32-H24*D32)</f>
        <v>0.58550020251113799</v>
      </c>
      <c r="E38" s="4"/>
      <c r="F38" s="4"/>
    </row>
    <row r="39" spans="3:6" x14ac:dyDescent="0.3">
      <c r="C39" t="s">
        <v>14</v>
      </c>
      <c r="D39" s="4">
        <f>D38/D37</f>
        <v>0.20711008224659994</v>
      </c>
      <c r="E39" s="4"/>
      <c r="F39" s="4"/>
    </row>
    <row r="40" spans="3:6" x14ac:dyDescent="0.3">
      <c r="C40" t="s">
        <v>15</v>
      </c>
      <c r="D40" s="3">
        <v>2.8600000000000001E-4</v>
      </c>
      <c r="E40" s="3"/>
      <c r="F40" s="3"/>
    </row>
    <row r="41" spans="3:6" x14ac:dyDescent="0.3">
      <c r="C41" t="s">
        <v>5</v>
      </c>
      <c r="D41" s="3">
        <v>1.9308199999999999E-5</v>
      </c>
      <c r="E41" s="3"/>
      <c r="F41" s="3"/>
    </row>
    <row r="42" spans="3:6" x14ac:dyDescent="0.3">
      <c r="C42" t="s">
        <v>16</v>
      </c>
      <c r="D42" s="3">
        <f>((D39/D43)-D39^2)/H24</f>
        <v>6.8303648957135383E-3</v>
      </c>
      <c r="E42" s="3"/>
      <c r="F42" s="3"/>
    </row>
    <row r="43" spans="3:6" x14ac:dyDescent="0.3">
      <c r="C43" t="s">
        <v>17</v>
      </c>
      <c r="D43" s="3">
        <v>3.4780000000000002</v>
      </c>
      <c r="E43" s="3"/>
      <c r="F4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7"/>
  <sheetViews>
    <sheetView tabSelected="1" zoomScaleNormal="100" workbookViewId="0">
      <selection activeCell="F4" sqref="F4"/>
    </sheetView>
  </sheetViews>
  <sheetFormatPr defaultRowHeight="14.4" x14ac:dyDescent="0.3"/>
  <cols>
    <col min="1" max="3" width="8.109375"/>
    <col min="4" max="4" width="10.109375" customWidth="1"/>
    <col min="5" max="6" width="8.109375"/>
    <col min="8" max="1026" width="8.109375"/>
  </cols>
  <sheetData>
    <row r="1" spans="2:21" x14ac:dyDescent="0.3">
      <c r="B1" t="s">
        <v>0</v>
      </c>
      <c r="C1" t="s">
        <v>1</v>
      </c>
      <c r="D1" t="s">
        <v>2</v>
      </c>
    </row>
    <row r="2" spans="2:21" x14ac:dyDescent="0.3">
      <c r="C2" t="s">
        <v>3</v>
      </c>
      <c r="D2" t="s">
        <v>4</v>
      </c>
      <c r="E2" t="s">
        <v>22</v>
      </c>
      <c r="F2" s="6" t="s">
        <v>24</v>
      </c>
      <c r="G2" s="6"/>
      <c r="T2" s="1" t="s">
        <v>5</v>
      </c>
    </row>
    <row r="3" spans="2:21" x14ac:dyDescent="0.3">
      <c r="C3">
        <v>0.9</v>
      </c>
      <c r="D3">
        <v>0.35</v>
      </c>
      <c r="E3">
        <v>12</v>
      </c>
      <c r="F3" s="4">
        <f>E3/$T$9</f>
        <v>1.2566370599999979</v>
      </c>
      <c r="G3" s="4"/>
      <c r="H3" s="1" t="s">
        <v>6</v>
      </c>
      <c r="I3" s="2">
        <f t="array" ref="I3:J6">LINEST(C3:C7,D3:D7,0,1)</f>
        <v>2.5067500355265029</v>
      </c>
      <c r="J3">
        <v>0</v>
      </c>
      <c r="K3" t="s">
        <v>7</v>
      </c>
      <c r="T3" s="3">
        <v>1.9308199999999999E-5</v>
      </c>
    </row>
    <row r="4" spans="2:21" x14ac:dyDescent="0.3">
      <c r="C4">
        <v>1.1000000000000001</v>
      </c>
      <c r="D4">
        <v>0.43</v>
      </c>
      <c r="E4">
        <v>14</v>
      </c>
      <c r="F4" s="4">
        <f t="shared" ref="F4:F7" si="0">E4/$T$9</f>
        <v>1.4660765699999974</v>
      </c>
      <c r="G4" s="4"/>
      <c r="I4" s="4">
        <v>3.3148340330906301E-2</v>
      </c>
      <c r="J4" t="e">
        <v>#N/A</v>
      </c>
    </row>
    <row r="5" spans="2:21" x14ac:dyDescent="0.3">
      <c r="C5">
        <v>1.3</v>
      </c>
      <c r="D5" s="4">
        <v>0.5</v>
      </c>
      <c r="E5">
        <v>21</v>
      </c>
      <c r="F5" s="4">
        <f t="shared" si="0"/>
        <v>2.1991148549999964</v>
      </c>
      <c r="G5" s="4"/>
      <c r="I5">
        <v>0.99930103111158219</v>
      </c>
      <c r="J5">
        <v>3.9325165805429954E-2</v>
      </c>
    </row>
    <row r="6" spans="2:21" x14ac:dyDescent="0.3">
      <c r="C6">
        <v>1.5</v>
      </c>
      <c r="D6">
        <v>0.6</v>
      </c>
      <c r="E6">
        <v>28</v>
      </c>
      <c r="F6" s="4">
        <f t="shared" si="0"/>
        <v>2.9321531399999947</v>
      </c>
      <c r="G6" s="4"/>
      <c r="I6">
        <v>5718.7153687112304</v>
      </c>
      <c r="J6">
        <v>4</v>
      </c>
    </row>
    <row r="7" spans="2:21" x14ac:dyDescent="0.3">
      <c r="C7">
        <v>1.7</v>
      </c>
      <c r="D7">
        <v>0.7</v>
      </c>
      <c r="E7">
        <v>40</v>
      </c>
      <c r="F7" s="4">
        <f t="shared" si="0"/>
        <v>4.1887901999999926</v>
      </c>
      <c r="G7" s="4"/>
    </row>
    <row r="9" spans="2:21" x14ac:dyDescent="0.3">
      <c r="C9" t="s">
        <v>8</v>
      </c>
      <c r="S9" t="s">
        <v>23</v>
      </c>
      <c r="T9" s="5">
        <v>9.5492965964253997</v>
      </c>
      <c r="U9" t="s">
        <v>22</v>
      </c>
    </row>
    <row r="10" spans="2:21" x14ac:dyDescent="0.3">
      <c r="C10" t="s">
        <v>3</v>
      </c>
      <c r="D10" t="s">
        <v>4</v>
      </c>
      <c r="E10" t="s">
        <v>25</v>
      </c>
      <c r="F10" t="s">
        <v>14</v>
      </c>
      <c r="T10" s="5"/>
    </row>
    <row r="11" spans="2:21" x14ac:dyDescent="0.3">
      <c r="C11">
        <v>0.9</v>
      </c>
      <c r="D11">
        <v>0.18</v>
      </c>
      <c r="E11">
        <f>C11-D11*$I$3</f>
        <v>0.4487849936052295</v>
      </c>
      <c r="F11">
        <f>E11/F3</f>
        <v>0.35713175099676775</v>
      </c>
      <c r="T11" s="5"/>
    </row>
    <row r="12" spans="2:21" x14ac:dyDescent="0.3">
      <c r="C12">
        <v>1.1000000000000001</v>
      </c>
      <c r="D12">
        <v>0.2</v>
      </c>
      <c r="E12">
        <f t="shared" ref="E12:E15" si="1">C12-D12*$I$3</f>
        <v>0.59864999289469945</v>
      </c>
      <c r="F12">
        <f t="shared" ref="F12:F15" si="2">E12/F4</f>
        <v>0.40833473854281738</v>
      </c>
      <c r="T12" s="5"/>
    </row>
    <row r="13" spans="2:21" x14ac:dyDescent="0.3">
      <c r="C13">
        <v>1.3</v>
      </c>
      <c r="D13">
        <v>0.22</v>
      </c>
      <c r="E13">
        <f t="shared" si="1"/>
        <v>0.74851499218416939</v>
      </c>
      <c r="F13">
        <f t="shared" si="2"/>
        <v>0.34037103177322253</v>
      </c>
      <c r="T13" s="5"/>
    </row>
    <row r="14" spans="2:21" x14ac:dyDescent="0.3">
      <c r="C14">
        <v>1.5</v>
      </c>
      <c r="D14">
        <v>0.26</v>
      </c>
      <c r="E14">
        <f t="shared" si="1"/>
        <v>0.84824499076310922</v>
      </c>
      <c r="F14">
        <f t="shared" si="2"/>
        <v>0.28929082154389479</v>
      </c>
      <c r="T14" s="5"/>
    </row>
    <row r="15" spans="2:21" x14ac:dyDescent="0.3">
      <c r="C15">
        <v>1.7</v>
      </c>
      <c r="D15">
        <v>0.25</v>
      </c>
      <c r="E15">
        <f t="shared" si="1"/>
        <v>1.0733124911183742</v>
      </c>
      <c r="F15">
        <f t="shared" si="2"/>
        <v>0.25623448295843898</v>
      </c>
      <c r="T15" s="5"/>
    </row>
    <row r="16" spans="2:21" x14ac:dyDescent="0.3">
      <c r="F16">
        <f>SUM(F11:F15)/5</f>
        <v>0.33027256516302828</v>
      </c>
      <c r="T16" s="5"/>
    </row>
    <row r="17" spans="2:11" x14ac:dyDescent="0.3">
      <c r="C17" t="s">
        <v>3</v>
      </c>
      <c r="D17" t="s">
        <v>4</v>
      </c>
      <c r="E17" t="s">
        <v>22</v>
      </c>
    </row>
    <row r="18" spans="2:11" x14ac:dyDescent="0.3">
      <c r="C18">
        <v>1</v>
      </c>
      <c r="D18">
        <v>0.19</v>
      </c>
    </row>
    <row r="19" spans="2:11" x14ac:dyDescent="0.3">
      <c r="C19" t="s">
        <v>9</v>
      </c>
      <c r="D19">
        <v>1</v>
      </c>
    </row>
    <row r="20" spans="2:11" x14ac:dyDescent="0.3">
      <c r="C20" t="s">
        <v>10</v>
      </c>
      <c r="D20">
        <v>26</v>
      </c>
      <c r="I20" s="4"/>
    </row>
    <row r="21" spans="2:11" x14ac:dyDescent="0.3">
      <c r="C21" t="s">
        <v>11</v>
      </c>
      <c r="D21" s="4">
        <f>D20/D19</f>
        <v>26</v>
      </c>
      <c r="E21" s="4"/>
      <c r="F21" s="4"/>
      <c r="G21" s="4"/>
      <c r="I21" s="4"/>
    </row>
    <row r="22" spans="2:11" x14ac:dyDescent="0.3">
      <c r="C22" t="s">
        <v>12</v>
      </c>
      <c r="D22">
        <v>2.7227000000000001</v>
      </c>
      <c r="I22" s="4"/>
    </row>
    <row r="23" spans="2:11" x14ac:dyDescent="0.3">
      <c r="C23" t="s">
        <v>13</v>
      </c>
      <c r="D23" s="4">
        <f>C18-I3*D18</f>
        <v>0.52371749324996442</v>
      </c>
      <c r="E23" s="4"/>
      <c r="F23" s="4"/>
      <c r="G23" s="4"/>
      <c r="I23" s="4"/>
    </row>
    <row r="24" spans="2:11" x14ac:dyDescent="0.3">
      <c r="C24" t="s">
        <v>14</v>
      </c>
      <c r="D24" s="4">
        <f>D23/D22</f>
        <v>0.19235225814447585</v>
      </c>
      <c r="E24" s="4"/>
      <c r="F24" s="4"/>
      <c r="G24" s="4"/>
      <c r="I24" s="4"/>
    </row>
    <row r="25" spans="2:11" x14ac:dyDescent="0.3">
      <c r="C25" t="s">
        <v>15</v>
      </c>
      <c r="D25" s="4">
        <v>3.3599999999999998E-4</v>
      </c>
      <c r="E25" s="4"/>
      <c r="F25" s="4"/>
      <c r="G25" s="4"/>
      <c r="I25" s="4"/>
    </row>
    <row r="26" spans="2:11" x14ac:dyDescent="0.3">
      <c r="C26" t="s">
        <v>5</v>
      </c>
      <c r="D26" s="3">
        <v>1.9308199999999999E-5</v>
      </c>
      <c r="E26" s="3"/>
      <c r="F26" s="3"/>
      <c r="G26" s="3"/>
      <c r="I26" s="4"/>
    </row>
    <row r="27" spans="2:11" x14ac:dyDescent="0.3">
      <c r="C27" t="s">
        <v>16</v>
      </c>
      <c r="D27" s="3">
        <f>(D24/D28)-D24^2</f>
        <v>1.8306030909916969E-2</v>
      </c>
      <c r="E27" s="3"/>
      <c r="F27" s="3"/>
      <c r="G27" s="3"/>
      <c r="I27" s="4"/>
    </row>
    <row r="28" spans="2:11" x14ac:dyDescent="0.3">
      <c r="C28" t="s">
        <v>17</v>
      </c>
      <c r="D28" s="3">
        <v>3.4780000000000002</v>
      </c>
      <c r="E28" s="3"/>
      <c r="F28" s="3"/>
      <c r="G28" s="3"/>
      <c r="I28" s="4"/>
    </row>
    <row r="29" spans="2:11" x14ac:dyDescent="0.3">
      <c r="B29" t="s">
        <v>18</v>
      </c>
      <c r="C29" t="s">
        <v>19</v>
      </c>
      <c r="D29" t="s">
        <v>2</v>
      </c>
    </row>
    <row r="30" spans="2:11" x14ac:dyDescent="0.3">
      <c r="C30" t="s">
        <v>3</v>
      </c>
      <c r="D30" t="s">
        <v>4</v>
      </c>
      <c r="E30" t="s">
        <v>22</v>
      </c>
      <c r="F30" s="6" t="s">
        <v>24</v>
      </c>
      <c r="G30" s="6"/>
    </row>
    <row r="31" spans="2:11" x14ac:dyDescent="0.3">
      <c r="C31">
        <v>0.9</v>
      </c>
      <c r="D31">
        <v>0.33</v>
      </c>
      <c r="E31">
        <v>16</v>
      </c>
      <c r="F31" s="4">
        <f>E31/$T$9</f>
        <v>1.6755160799999971</v>
      </c>
      <c r="G31" s="4"/>
      <c r="H31" s="1" t="s">
        <v>6</v>
      </c>
      <c r="I31" s="2">
        <f t="array" ref="I31:J34">LINEST(C31:C35,D31:D35,0,1)</f>
        <v>2.4382341028756582</v>
      </c>
      <c r="J31">
        <v>0</v>
      </c>
      <c r="K31" t="s">
        <v>7</v>
      </c>
    </row>
    <row r="32" spans="2:11" x14ac:dyDescent="0.3">
      <c r="C32">
        <v>1.1000000000000001</v>
      </c>
      <c r="D32">
        <v>0.42</v>
      </c>
      <c r="E32">
        <v>21</v>
      </c>
      <c r="F32" s="4">
        <f t="shared" ref="F32:F35" si="3">E32/$T$9</f>
        <v>2.1991148549999964</v>
      </c>
      <c r="G32" s="4"/>
      <c r="I32" s="4">
        <v>8.5283400928495567E-2</v>
      </c>
      <c r="J32" t="e">
        <v>#N/A</v>
      </c>
    </row>
    <row r="33" spans="3:10" x14ac:dyDescent="0.3">
      <c r="C33">
        <v>1.3</v>
      </c>
      <c r="D33">
        <v>0.52</v>
      </c>
      <c r="E33">
        <v>28</v>
      </c>
      <c r="F33" s="4">
        <f t="shared" si="3"/>
        <v>2.9321531399999947</v>
      </c>
      <c r="G33" s="4"/>
      <c r="I33">
        <v>0.99513012198721773</v>
      </c>
      <c r="J33">
        <v>0.10380079529213959</v>
      </c>
    </row>
    <row r="34" spans="3:10" x14ac:dyDescent="0.3">
      <c r="C34">
        <v>1.5</v>
      </c>
      <c r="D34">
        <v>0.59</v>
      </c>
      <c r="E34">
        <v>31</v>
      </c>
      <c r="F34" s="4">
        <f t="shared" si="3"/>
        <v>3.2463124049999945</v>
      </c>
      <c r="G34" s="4"/>
      <c r="I34">
        <v>817.3758105441226</v>
      </c>
      <c r="J34">
        <v>4</v>
      </c>
    </row>
    <row r="35" spans="3:10" x14ac:dyDescent="0.3">
      <c r="C35">
        <v>1.7</v>
      </c>
      <c r="D35">
        <v>0.76</v>
      </c>
      <c r="E35">
        <v>41</v>
      </c>
      <c r="F35" s="4">
        <f t="shared" si="3"/>
        <v>4.2935099549999922</v>
      </c>
      <c r="G35" s="4"/>
    </row>
    <row r="37" spans="3:10" x14ac:dyDescent="0.3">
      <c r="C37" t="s">
        <v>8</v>
      </c>
    </row>
    <row r="38" spans="3:10" x14ac:dyDescent="0.3">
      <c r="C38" t="s">
        <v>3</v>
      </c>
      <c r="D38" t="s">
        <v>4</v>
      </c>
      <c r="E38" t="s">
        <v>25</v>
      </c>
      <c r="F38" t="s">
        <v>14</v>
      </c>
    </row>
    <row r="39" spans="3:10" x14ac:dyDescent="0.3">
      <c r="C39">
        <v>0.9</v>
      </c>
      <c r="D39">
        <v>0.17</v>
      </c>
      <c r="E39">
        <f>C39-D39*$I$31</f>
        <v>0.48550020251113807</v>
      </c>
      <c r="F39">
        <f>E39/F31</f>
        <v>0.2897615894627158</v>
      </c>
    </row>
    <row r="40" spans="3:10" x14ac:dyDescent="0.3">
      <c r="C40">
        <v>1.1000000000000001</v>
      </c>
      <c r="D40">
        <v>0.19</v>
      </c>
      <c r="E40">
        <f t="shared" ref="E40:E43" si="4">C40-D40*$I$31</f>
        <v>0.63673552045362503</v>
      </c>
      <c r="F40">
        <f t="shared" ref="F40:F43" si="5">E40/F32</f>
        <v>0.28954173039480746</v>
      </c>
    </row>
    <row r="41" spans="3:10" x14ac:dyDescent="0.3">
      <c r="C41">
        <v>1.3</v>
      </c>
      <c r="D41">
        <v>0.21</v>
      </c>
      <c r="E41">
        <f t="shared" si="4"/>
        <v>0.78797083839611182</v>
      </c>
      <c r="F41">
        <f t="shared" si="5"/>
        <v>0.26873454447065925</v>
      </c>
    </row>
    <row r="42" spans="3:10" x14ac:dyDescent="0.3">
      <c r="C42">
        <v>1.5</v>
      </c>
      <c r="D42">
        <v>0.25</v>
      </c>
      <c r="E42">
        <f t="shared" si="4"/>
        <v>0.89044147428108544</v>
      </c>
      <c r="F42">
        <f t="shared" si="5"/>
        <v>0.27429321740865753</v>
      </c>
    </row>
    <row r="43" spans="3:10" x14ac:dyDescent="0.3">
      <c r="C43">
        <v>1.7</v>
      </c>
      <c r="D43">
        <v>0.24</v>
      </c>
      <c r="E43">
        <f t="shared" si="4"/>
        <v>1.114823815309842</v>
      </c>
      <c r="F43">
        <f t="shared" si="5"/>
        <v>0.25965325036956716</v>
      </c>
    </row>
    <row r="44" spans="3:10" x14ac:dyDescent="0.3">
      <c r="F44">
        <f>SUM(F39:F43)/5</f>
        <v>0.27639686642128142</v>
      </c>
    </row>
    <row r="45" spans="3:10" x14ac:dyDescent="0.3">
      <c r="C45" t="s">
        <v>3</v>
      </c>
      <c r="D45" t="s">
        <v>20</v>
      </c>
    </row>
    <row r="46" spans="3:10" x14ac:dyDescent="0.3">
      <c r="C46">
        <v>1</v>
      </c>
      <c r="D46">
        <v>0.17</v>
      </c>
    </row>
    <row r="48" spans="3:10" x14ac:dyDescent="0.3">
      <c r="C48" t="s">
        <v>21</v>
      </c>
      <c r="D48">
        <v>1</v>
      </c>
    </row>
    <row r="49" spans="3:7" x14ac:dyDescent="0.3">
      <c r="C49" t="s">
        <v>10</v>
      </c>
      <c r="D49">
        <v>27</v>
      </c>
    </row>
    <row r="50" spans="3:7" x14ac:dyDescent="0.3">
      <c r="C50" t="s">
        <v>11</v>
      </c>
      <c r="D50" s="4">
        <f>D49/D48</f>
        <v>27</v>
      </c>
      <c r="E50" s="4"/>
      <c r="F50" s="4"/>
      <c r="G50" s="4"/>
    </row>
    <row r="51" spans="3:7" x14ac:dyDescent="0.3">
      <c r="C51" t="s">
        <v>12</v>
      </c>
      <c r="D51" s="4">
        <v>2.827</v>
      </c>
      <c r="E51" s="4"/>
      <c r="F51" s="4"/>
      <c r="G51" s="4"/>
    </row>
    <row r="52" spans="3:7" x14ac:dyDescent="0.3">
      <c r="C52" t="s">
        <v>13</v>
      </c>
      <c r="D52" s="4">
        <f>ABS(C46-I31*D46)</f>
        <v>0.58550020251113799</v>
      </c>
      <c r="E52" s="4"/>
      <c r="F52" s="4"/>
      <c r="G52" s="4"/>
    </row>
    <row r="53" spans="3:7" x14ac:dyDescent="0.3">
      <c r="C53" t="s">
        <v>14</v>
      </c>
      <c r="D53" s="4">
        <f>D52/D51</f>
        <v>0.20711008224659994</v>
      </c>
      <c r="E53" s="4"/>
      <c r="F53" s="4"/>
      <c r="G53" s="4"/>
    </row>
    <row r="54" spans="3:7" x14ac:dyDescent="0.3">
      <c r="C54" t="s">
        <v>15</v>
      </c>
      <c r="D54" s="3">
        <v>2.8600000000000001E-4</v>
      </c>
      <c r="E54" s="3"/>
      <c r="F54" s="3"/>
      <c r="G54" s="3"/>
    </row>
    <row r="55" spans="3:7" x14ac:dyDescent="0.3">
      <c r="C55" t="s">
        <v>5</v>
      </c>
      <c r="D55" s="3">
        <v>1.9308199999999999E-5</v>
      </c>
      <c r="E55" s="3"/>
      <c r="F55" s="3"/>
      <c r="G55" s="3"/>
    </row>
    <row r="56" spans="3:7" x14ac:dyDescent="0.3">
      <c r="C56" t="s">
        <v>16</v>
      </c>
      <c r="D56" s="3">
        <f>((D53/D57)-D53^2)/I31</f>
        <v>6.8303648957135383E-3</v>
      </c>
      <c r="E56" s="3"/>
      <c r="F56" s="3"/>
      <c r="G56" s="3"/>
    </row>
    <row r="57" spans="3:7" x14ac:dyDescent="0.3">
      <c r="C57" t="s">
        <v>17</v>
      </c>
      <c r="D57" s="3">
        <v>3.4780000000000002</v>
      </c>
      <c r="E57" s="3"/>
      <c r="F57" s="3"/>
      <c r="G57" s="3"/>
    </row>
  </sheetData>
  <pageMargins left="0.7" right="0.7" top="0.75" bottom="0.75" header="0.51180555555555496" footer="0.51180555555555496"/>
  <pageSetup firstPageNumber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Motores negros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Samira Carolina</dc:creator>
  <dc:description/>
  <cp:lastModifiedBy>Samira Carolina</cp:lastModifiedBy>
  <cp:revision>9</cp:revision>
  <dcterms:created xsi:type="dcterms:W3CDTF">2018-05-07T20:13:09Z</dcterms:created>
  <dcterms:modified xsi:type="dcterms:W3CDTF">2018-06-27T15:30:10Z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