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75" windowWidth="14355" windowHeight="8220" activeTab="1"/>
  </bookViews>
  <sheets>
    <sheet name="Sheet1" sheetId="1" r:id="rId1"/>
    <sheet name="Ca 0.001 (A)" sheetId="2" r:id="rId2"/>
    <sheet name="Ca 0.0002 (B)" sheetId="3" r:id="rId3"/>
    <sheet name="Ca 0.0048 (C)" sheetId="4" r:id="rId4"/>
  </sheets>
  <calcPr calcId="145621"/>
</workbook>
</file>

<file path=xl/calcChain.xml><?xml version="1.0" encoding="utf-8"?>
<calcChain xmlns="http://schemas.openxmlformats.org/spreadsheetml/2006/main">
  <c r="Q10" i="2" l="1"/>
  <c r="Q10" i="4" l="1"/>
  <c r="W22" i="4" l="1"/>
  <c r="W21" i="4"/>
  <c r="W23" i="4" s="1"/>
  <c r="V33" i="4" s="1"/>
  <c r="W14" i="4"/>
  <c r="W13" i="4"/>
  <c r="W15" i="4" s="1"/>
  <c r="W8" i="4"/>
  <c r="W9" i="4" s="1"/>
  <c r="V32" i="4" s="1"/>
  <c r="W7" i="4"/>
  <c r="W3" i="4"/>
  <c r="W2" i="4"/>
  <c r="W4" i="4" s="1"/>
  <c r="Q16" i="4"/>
  <c r="Q15" i="4"/>
  <c r="Q17" i="4" s="1"/>
  <c r="V31" i="4" s="1"/>
  <c r="Q11" i="4"/>
  <c r="H62" i="1"/>
  <c r="I62" i="1"/>
  <c r="J62" i="1"/>
  <c r="K62" i="1"/>
  <c r="L62" i="1"/>
  <c r="H63" i="1"/>
  <c r="L63" i="1" s="1"/>
  <c r="I63" i="1"/>
  <c r="J63" i="1"/>
  <c r="K63" i="1" s="1"/>
  <c r="H61" i="1"/>
  <c r="I61" i="1" s="1"/>
  <c r="J61" i="1"/>
  <c r="K61" i="1" s="1"/>
  <c r="L61" i="1"/>
  <c r="W22" i="3"/>
  <c r="W21" i="3"/>
  <c r="W14" i="3"/>
  <c r="W13" i="3"/>
  <c r="W8" i="3"/>
  <c r="W7" i="3"/>
  <c r="W3" i="3"/>
  <c r="H52" i="1"/>
  <c r="J52" i="1" s="1"/>
  <c r="K52" i="1" s="1"/>
  <c r="I52" i="1"/>
  <c r="Q16" i="3"/>
  <c r="Q15" i="3"/>
  <c r="W3" i="2"/>
  <c r="Q11" i="3"/>
  <c r="Q10" i="3"/>
  <c r="W9" i="3"/>
  <c r="V32" i="3" s="1"/>
  <c r="W2" i="3"/>
  <c r="W4" i="3" s="1"/>
  <c r="Y13" i="2"/>
  <c r="W14" i="2"/>
  <c r="W13" i="2"/>
  <c r="W15" i="2" s="1"/>
  <c r="W22" i="2"/>
  <c r="W21" i="2"/>
  <c r="AI628" i="2"/>
  <c r="AI627" i="2"/>
  <c r="AI629" i="2" s="1"/>
  <c r="AI645" i="2"/>
  <c r="AI644" i="2"/>
  <c r="AI646" i="2" s="1"/>
  <c r="AI662" i="2"/>
  <c r="AI661" i="2"/>
  <c r="AI663" i="2" s="1"/>
  <c r="AI679" i="2"/>
  <c r="AI678" i="2"/>
  <c r="AI680" i="2" s="1"/>
  <c r="AI696" i="2"/>
  <c r="AI695" i="2"/>
  <c r="AI697" i="2" s="1"/>
  <c r="AI220" i="2"/>
  <c r="AI219" i="2"/>
  <c r="AI221" i="2" s="1"/>
  <c r="AI203" i="2"/>
  <c r="AI202" i="2"/>
  <c r="AI204" i="2" s="1"/>
  <c r="AI186" i="2"/>
  <c r="AI185" i="2"/>
  <c r="AI187" i="2" s="1"/>
  <c r="AI169" i="2"/>
  <c r="AI168" i="2"/>
  <c r="AI170" i="2" s="1"/>
  <c r="AI152" i="2"/>
  <c r="AI151" i="2"/>
  <c r="AI153" i="2" s="1"/>
  <c r="AI135" i="2"/>
  <c r="AI134" i="2"/>
  <c r="AI136" i="2" s="1"/>
  <c r="AI118" i="2"/>
  <c r="AI117" i="2"/>
  <c r="AI119" i="2" s="1"/>
  <c r="AI101" i="2"/>
  <c r="AI100" i="2"/>
  <c r="AI102" i="2" s="1"/>
  <c r="AI84" i="2"/>
  <c r="AI83" i="2"/>
  <c r="AI85" i="2" s="1"/>
  <c r="AI67" i="2"/>
  <c r="AI66" i="2"/>
  <c r="AI68" i="2" s="1"/>
  <c r="AI50" i="2"/>
  <c r="AI49" i="2"/>
  <c r="AI51" i="2" s="1"/>
  <c r="AI33" i="2"/>
  <c r="AI32" i="2"/>
  <c r="AI34" i="2" s="1"/>
  <c r="AI16" i="2"/>
  <c r="AI15" i="2"/>
  <c r="AI17" i="2" s="1"/>
  <c r="W8" i="2"/>
  <c r="Y7" i="2"/>
  <c r="W7" i="2"/>
  <c r="W9" i="2" s="1"/>
  <c r="V32" i="2" s="1"/>
  <c r="Q17" i="3" l="1"/>
  <c r="V31" i="3" s="1"/>
  <c r="W23" i="3"/>
  <c r="V33" i="3" s="1"/>
  <c r="Q12" i="4"/>
  <c r="V30" i="4" s="1"/>
  <c r="H53" i="1"/>
  <c r="L52" i="1"/>
  <c r="W15" i="3"/>
  <c r="Q12" i="3"/>
  <c r="V30" i="3" s="1"/>
  <c r="J2" i="1"/>
  <c r="H54" i="1" l="1"/>
  <c r="I53" i="1"/>
  <c r="J53" i="1"/>
  <c r="K53" i="1" s="1"/>
  <c r="L53" i="1"/>
  <c r="I54" i="1" l="1"/>
  <c r="J54" i="1"/>
  <c r="K54" i="1" s="1"/>
  <c r="L54" i="1"/>
  <c r="H55" i="1"/>
  <c r="Y21" i="2"/>
  <c r="Y2" i="2"/>
  <c r="W2" i="2"/>
  <c r="Q16" i="2"/>
  <c r="Q15" i="2"/>
  <c r="Q11" i="2"/>
  <c r="Q12" i="2"/>
  <c r="Q17" i="2" l="1"/>
  <c r="V31" i="2" s="1"/>
  <c r="J55" i="1"/>
  <c r="K55" i="1" s="1"/>
  <c r="L55" i="1"/>
  <c r="H56" i="1"/>
  <c r="I55" i="1"/>
  <c r="W4" i="2"/>
  <c r="V30" i="2"/>
  <c r="W23" i="2"/>
  <c r="V33" i="2" s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G6" i="4"/>
  <c r="G7" i="4" s="1"/>
  <c r="G8" i="4" s="1"/>
  <c r="H8" i="4" s="1"/>
  <c r="F6" i="4"/>
  <c r="B6" i="4"/>
  <c r="C6" i="4" s="1"/>
  <c r="D6" i="4" s="1"/>
  <c r="H5" i="4"/>
  <c r="F5" i="4"/>
  <c r="C5" i="4"/>
  <c r="D5" i="4" s="1"/>
  <c r="F4" i="4"/>
  <c r="B4" i="4"/>
  <c r="C4" i="4" s="1"/>
  <c r="D4" i="4" s="1"/>
  <c r="F4" i="2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G6" i="3"/>
  <c r="F6" i="3"/>
  <c r="B6" i="3"/>
  <c r="B7" i="3" s="1"/>
  <c r="B8" i="3" s="1"/>
  <c r="C8" i="3" s="1"/>
  <c r="D8" i="3" s="1"/>
  <c r="H5" i="3"/>
  <c r="F5" i="3"/>
  <c r="C5" i="3"/>
  <c r="D5" i="3" s="1"/>
  <c r="F4" i="3"/>
  <c r="B4" i="3"/>
  <c r="C4" i="3" s="1"/>
  <c r="H7" i="4" l="1"/>
  <c r="I56" i="1"/>
  <c r="J56" i="1"/>
  <c r="K56" i="1" s="1"/>
  <c r="L56" i="1"/>
  <c r="H57" i="1"/>
  <c r="I7" i="4"/>
  <c r="J7" i="4" s="1"/>
  <c r="I5" i="3"/>
  <c r="J5" i="3" s="1"/>
  <c r="I8" i="4"/>
  <c r="J8" i="4" s="1"/>
  <c r="G9" i="4"/>
  <c r="G10" i="4" s="1"/>
  <c r="I4" i="4"/>
  <c r="J4" i="4" s="1"/>
  <c r="B7" i="4"/>
  <c r="C7" i="4"/>
  <c r="D7" i="4" s="1"/>
  <c r="B8" i="4"/>
  <c r="H10" i="4"/>
  <c r="I10" i="4" s="1"/>
  <c r="J10" i="4" s="1"/>
  <c r="G11" i="4"/>
  <c r="H9" i="4"/>
  <c r="I9" i="4" s="1"/>
  <c r="J9" i="4" s="1"/>
  <c r="I5" i="4"/>
  <c r="J5" i="4" s="1"/>
  <c r="H6" i="4"/>
  <c r="I6" i="4" s="1"/>
  <c r="J6" i="4" s="1"/>
  <c r="D4" i="3"/>
  <c r="H6" i="3"/>
  <c r="I6" i="3" s="1"/>
  <c r="J6" i="3" s="1"/>
  <c r="G7" i="3"/>
  <c r="C6" i="3"/>
  <c r="D6" i="3" s="1"/>
  <c r="B9" i="3"/>
  <c r="I4" i="3"/>
  <c r="J4" i="3" s="1"/>
  <c r="C7" i="3"/>
  <c r="D7" i="3" s="1"/>
  <c r="I57" i="1" l="1"/>
  <c r="J57" i="1"/>
  <c r="K57" i="1" s="1"/>
  <c r="L57" i="1"/>
  <c r="H58" i="1"/>
  <c r="C8" i="4"/>
  <c r="D8" i="4" s="1"/>
  <c r="B9" i="4"/>
  <c r="G12" i="4"/>
  <c r="H11" i="4"/>
  <c r="I11" i="4" s="1"/>
  <c r="J11" i="4" s="1"/>
  <c r="H7" i="3"/>
  <c r="I7" i="3" s="1"/>
  <c r="J7" i="3" s="1"/>
  <c r="G8" i="3"/>
  <c r="C9" i="3"/>
  <c r="D9" i="3" s="1"/>
  <c r="B10" i="3"/>
  <c r="L58" i="1" l="1"/>
  <c r="H59" i="1"/>
  <c r="I58" i="1"/>
  <c r="J58" i="1"/>
  <c r="K58" i="1" s="1"/>
  <c r="H12" i="4"/>
  <c r="I12" i="4" s="1"/>
  <c r="J12" i="4" s="1"/>
  <c r="G13" i="4"/>
  <c r="B10" i="4"/>
  <c r="C9" i="4"/>
  <c r="D9" i="4" s="1"/>
  <c r="B11" i="3"/>
  <c r="C10" i="3"/>
  <c r="D10" i="3" s="1"/>
  <c r="H8" i="3"/>
  <c r="I8" i="3" s="1"/>
  <c r="J8" i="3" s="1"/>
  <c r="G9" i="3"/>
  <c r="I59" i="1" l="1"/>
  <c r="J59" i="1"/>
  <c r="K59" i="1" s="1"/>
  <c r="L59" i="1"/>
  <c r="H60" i="1"/>
  <c r="B11" i="4"/>
  <c r="C10" i="4"/>
  <c r="D10" i="4" s="1"/>
  <c r="H13" i="4"/>
  <c r="I13" i="4" s="1"/>
  <c r="J13" i="4" s="1"/>
  <c r="G14" i="4"/>
  <c r="G10" i="3"/>
  <c r="H9" i="3"/>
  <c r="I9" i="3" s="1"/>
  <c r="J9" i="3" s="1"/>
  <c r="B12" i="3"/>
  <c r="C11" i="3"/>
  <c r="D11" i="3" s="1"/>
  <c r="J60" i="1" l="1"/>
  <c r="K60" i="1" s="1"/>
  <c r="L60" i="1"/>
  <c r="I60" i="1"/>
  <c r="G15" i="4"/>
  <c r="H14" i="4"/>
  <c r="I14" i="4" s="1"/>
  <c r="J14" i="4" s="1"/>
  <c r="B12" i="4"/>
  <c r="C11" i="4"/>
  <c r="D11" i="4" s="1"/>
  <c r="H10" i="3"/>
  <c r="I10" i="3" s="1"/>
  <c r="J10" i="3" s="1"/>
  <c r="G11" i="3"/>
  <c r="C12" i="3"/>
  <c r="D12" i="3" s="1"/>
  <c r="B13" i="3"/>
  <c r="B13" i="4" l="1"/>
  <c r="C12" i="4"/>
  <c r="D12" i="4" s="1"/>
  <c r="H15" i="4"/>
  <c r="I15" i="4" s="1"/>
  <c r="J15" i="4" s="1"/>
  <c r="G16" i="4"/>
  <c r="B14" i="3"/>
  <c r="C13" i="3"/>
  <c r="D13" i="3" s="1"/>
  <c r="G12" i="3"/>
  <c r="H11" i="3"/>
  <c r="I11" i="3" s="1"/>
  <c r="J11" i="3" s="1"/>
  <c r="G17" i="4" l="1"/>
  <c r="H16" i="4"/>
  <c r="I16" i="4" s="1"/>
  <c r="J16" i="4" s="1"/>
  <c r="B14" i="4"/>
  <c r="C13" i="4"/>
  <c r="D13" i="4" s="1"/>
  <c r="H12" i="3"/>
  <c r="I12" i="3" s="1"/>
  <c r="J12" i="3" s="1"/>
  <c r="G13" i="3"/>
  <c r="B15" i="3"/>
  <c r="C14" i="3"/>
  <c r="D14" i="3" s="1"/>
  <c r="B15" i="4" l="1"/>
  <c r="C14" i="4"/>
  <c r="D14" i="4" s="1"/>
  <c r="G18" i="4"/>
  <c r="H17" i="4"/>
  <c r="I17" i="4" s="1"/>
  <c r="J17" i="4" s="1"/>
  <c r="B16" i="3"/>
  <c r="C15" i="3"/>
  <c r="D15" i="3" s="1"/>
  <c r="H13" i="3"/>
  <c r="I13" i="3" s="1"/>
  <c r="J13" i="3" s="1"/>
  <c r="G14" i="3"/>
  <c r="H18" i="4" l="1"/>
  <c r="I18" i="4" s="1"/>
  <c r="J18" i="4" s="1"/>
  <c r="G19" i="4"/>
  <c r="C15" i="4"/>
  <c r="D15" i="4" s="1"/>
  <c r="B16" i="4"/>
  <c r="H14" i="3"/>
  <c r="I14" i="3" s="1"/>
  <c r="J14" i="3" s="1"/>
  <c r="G15" i="3"/>
  <c r="C16" i="3"/>
  <c r="D16" i="3" s="1"/>
  <c r="B17" i="3"/>
  <c r="B17" i="4" l="1"/>
  <c r="C16" i="4"/>
  <c r="D16" i="4" s="1"/>
  <c r="G20" i="4"/>
  <c r="H19" i="4"/>
  <c r="I19" i="4" s="1"/>
  <c r="J19" i="4" s="1"/>
  <c r="B18" i="3"/>
  <c r="C17" i="3"/>
  <c r="D17" i="3" s="1"/>
  <c r="G16" i="3"/>
  <c r="H15" i="3"/>
  <c r="I15" i="3" s="1"/>
  <c r="J15" i="3" s="1"/>
  <c r="G21" i="4" l="1"/>
  <c r="H20" i="4"/>
  <c r="I20" i="4" s="1"/>
  <c r="J20" i="4" s="1"/>
  <c r="B18" i="4"/>
  <c r="C17" i="4"/>
  <c r="D17" i="4" s="1"/>
  <c r="H16" i="3"/>
  <c r="I16" i="3" s="1"/>
  <c r="J16" i="3" s="1"/>
  <c r="G17" i="3"/>
  <c r="B19" i="3"/>
  <c r="C18" i="3"/>
  <c r="D18" i="3" s="1"/>
  <c r="C18" i="4" l="1"/>
  <c r="D18" i="4" s="1"/>
  <c r="B19" i="4"/>
  <c r="H21" i="4"/>
  <c r="I21" i="4" s="1"/>
  <c r="J21" i="4" s="1"/>
  <c r="G22" i="4"/>
  <c r="B20" i="3"/>
  <c r="C19" i="3"/>
  <c r="D19" i="3" s="1"/>
  <c r="H17" i="3"/>
  <c r="I17" i="3" s="1"/>
  <c r="J17" i="3" s="1"/>
  <c r="G18" i="3"/>
  <c r="G23" i="4" l="1"/>
  <c r="H22" i="4"/>
  <c r="I22" i="4" s="1"/>
  <c r="J22" i="4" s="1"/>
  <c r="B20" i="4"/>
  <c r="C19" i="4"/>
  <c r="D19" i="4" s="1"/>
  <c r="H18" i="3"/>
  <c r="I18" i="3" s="1"/>
  <c r="J18" i="3" s="1"/>
  <c r="G19" i="3"/>
  <c r="C20" i="3"/>
  <c r="D20" i="3" s="1"/>
  <c r="B21" i="3"/>
  <c r="B21" i="4" l="1"/>
  <c r="C20" i="4"/>
  <c r="D20" i="4" s="1"/>
  <c r="H23" i="4"/>
  <c r="I23" i="4" s="1"/>
  <c r="J23" i="4" s="1"/>
  <c r="G24" i="4"/>
  <c r="B22" i="3"/>
  <c r="C21" i="3"/>
  <c r="D21" i="3" s="1"/>
  <c r="G20" i="3"/>
  <c r="H19" i="3"/>
  <c r="I19" i="3" s="1"/>
  <c r="J19" i="3" s="1"/>
  <c r="H24" i="4" l="1"/>
  <c r="I24" i="4" s="1"/>
  <c r="J24" i="4" s="1"/>
  <c r="G25" i="4"/>
  <c r="B22" i="4"/>
  <c r="C21" i="4"/>
  <c r="D21" i="4" s="1"/>
  <c r="H20" i="3"/>
  <c r="I20" i="3" s="1"/>
  <c r="J20" i="3" s="1"/>
  <c r="G21" i="3"/>
  <c r="B23" i="3"/>
  <c r="C22" i="3"/>
  <c r="D22" i="3" s="1"/>
  <c r="B23" i="4" l="1"/>
  <c r="C22" i="4"/>
  <c r="D22" i="4" s="1"/>
  <c r="G26" i="4"/>
  <c r="H25" i="4"/>
  <c r="I25" i="4" s="1"/>
  <c r="J25" i="4" s="1"/>
  <c r="B24" i="3"/>
  <c r="C23" i="3"/>
  <c r="D23" i="3" s="1"/>
  <c r="H21" i="3"/>
  <c r="I21" i="3" s="1"/>
  <c r="J21" i="3" s="1"/>
  <c r="G22" i="3"/>
  <c r="I4" i="2"/>
  <c r="J4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" i="2"/>
  <c r="B6" i="2"/>
  <c r="C6" i="2" s="1"/>
  <c r="D6" i="2" s="1"/>
  <c r="C5" i="2"/>
  <c r="D5" i="2" s="1"/>
  <c r="B4" i="2"/>
  <c r="C4" i="2" s="1"/>
  <c r="D4" i="2" s="1"/>
  <c r="H26" i="4" l="1"/>
  <c r="I26" i="4" s="1"/>
  <c r="J26" i="4" s="1"/>
  <c r="G27" i="4"/>
  <c r="C23" i="4"/>
  <c r="D23" i="4" s="1"/>
  <c r="B24" i="4"/>
  <c r="H22" i="3"/>
  <c r="I22" i="3" s="1"/>
  <c r="J22" i="3" s="1"/>
  <c r="G23" i="3"/>
  <c r="C24" i="3"/>
  <c r="D24" i="3" s="1"/>
  <c r="B25" i="3"/>
  <c r="B7" i="2"/>
  <c r="H27" i="4" l="1"/>
  <c r="I27" i="4" s="1"/>
  <c r="J27" i="4" s="1"/>
  <c r="G28" i="4"/>
  <c r="B25" i="4"/>
  <c r="C24" i="4"/>
  <c r="D24" i="4" s="1"/>
  <c r="C25" i="3"/>
  <c r="D25" i="3" s="1"/>
  <c r="B26" i="3"/>
  <c r="G24" i="3"/>
  <c r="H23" i="3"/>
  <c r="I23" i="3" s="1"/>
  <c r="J23" i="3" s="1"/>
  <c r="C7" i="2"/>
  <c r="D7" i="2" s="1"/>
  <c r="B8" i="2"/>
  <c r="B26" i="4" l="1"/>
  <c r="C25" i="4"/>
  <c r="D25" i="4" s="1"/>
  <c r="G29" i="4"/>
  <c r="H28" i="4"/>
  <c r="I28" i="4" s="1"/>
  <c r="J28" i="4" s="1"/>
  <c r="H24" i="3"/>
  <c r="I24" i="3" s="1"/>
  <c r="J24" i="3" s="1"/>
  <c r="G25" i="3"/>
  <c r="B27" i="3"/>
  <c r="C26" i="3"/>
  <c r="D26" i="3" s="1"/>
  <c r="C8" i="2"/>
  <c r="D8" i="2" s="1"/>
  <c r="B9" i="2"/>
  <c r="C26" i="4" l="1"/>
  <c r="D26" i="4" s="1"/>
  <c r="B27" i="4"/>
  <c r="H29" i="4"/>
  <c r="I29" i="4" s="1"/>
  <c r="J29" i="4" s="1"/>
  <c r="G30" i="4"/>
  <c r="B28" i="3"/>
  <c r="C27" i="3"/>
  <c r="D27" i="3" s="1"/>
  <c r="H25" i="3"/>
  <c r="I25" i="3" s="1"/>
  <c r="J25" i="3" s="1"/>
  <c r="G26" i="3"/>
  <c r="C9" i="2"/>
  <c r="D9" i="2" s="1"/>
  <c r="B10" i="2"/>
  <c r="B28" i="4" l="1"/>
  <c r="C27" i="4"/>
  <c r="D27" i="4" s="1"/>
  <c r="G31" i="4"/>
  <c r="H30" i="4"/>
  <c r="I30" i="4" s="1"/>
  <c r="J30" i="4" s="1"/>
  <c r="H26" i="3"/>
  <c r="I26" i="3" s="1"/>
  <c r="J26" i="3" s="1"/>
  <c r="G27" i="3"/>
  <c r="C28" i="3"/>
  <c r="D28" i="3" s="1"/>
  <c r="B29" i="3"/>
  <c r="C10" i="2"/>
  <c r="D10" i="2" s="1"/>
  <c r="B11" i="2"/>
  <c r="B29" i="4" l="1"/>
  <c r="C28" i="4"/>
  <c r="D28" i="4" s="1"/>
  <c r="G32" i="4"/>
  <c r="H31" i="4"/>
  <c r="I31" i="4" s="1"/>
  <c r="J31" i="4" s="1"/>
  <c r="C29" i="3"/>
  <c r="D29" i="3" s="1"/>
  <c r="B30" i="3"/>
  <c r="G28" i="3"/>
  <c r="H27" i="3"/>
  <c r="I27" i="3" s="1"/>
  <c r="J27" i="3" s="1"/>
  <c r="C11" i="2"/>
  <c r="D11" i="2" s="1"/>
  <c r="B12" i="2"/>
  <c r="G33" i="4" l="1"/>
  <c r="H32" i="4"/>
  <c r="I32" i="4" s="1"/>
  <c r="J32" i="4" s="1"/>
  <c r="B30" i="4"/>
  <c r="C29" i="4"/>
  <c r="D29" i="4" s="1"/>
  <c r="H28" i="3"/>
  <c r="I28" i="3" s="1"/>
  <c r="J28" i="3" s="1"/>
  <c r="G29" i="3"/>
  <c r="B31" i="3"/>
  <c r="C30" i="3"/>
  <c r="D30" i="3" s="1"/>
  <c r="C12" i="2"/>
  <c r="D12" i="2" s="1"/>
  <c r="B13" i="2"/>
  <c r="B31" i="4" l="1"/>
  <c r="C30" i="4"/>
  <c r="D30" i="4" s="1"/>
  <c r="G34" i="4"/>
  <c r="H33" i="4"/>
  <c r="I33" i="4" s="1"/>
  <c r="J33" i="4" s="1"/>
  <c r="B32" i="3"/>
  <c r="C31" i="3"/>
  <c r="D31" i="3" s="1"/>
  <c r="H29" i="3"/>
  <c r="I29" i="3" s="1"/>
  <c r="J29" i="3" s="1"/>
  <c r="G30" i="3"/>
  <c r="B14" i="2"/>
  <c r="C13" i="2"/>
  <c r="D13" i="2" s="1"/>
  <c r="H34" i="4" l="1"/>
  <c r="I34" i="4" s="1"/>
  <c r="J34" i="4" s="1"/>
  <c r="G35" i="4"/>
  <c r="C31" i="4"/>
  <c r="D31" i="4" s="1"/>
  <c r="B32" i="4"/>
  <c r="H30" i="3"/>
  <c r="I30" i="3" s="1"/>
  <c r="J30" i="3" s="1"/>
  <c r="G31" i="3"/>
  <c r="C32" i="3"/>
  <c r="D32" i="3" s="1"/>
  <c r="B33" i="3"/>
  <c r="C14" i="2"/>
  <c r="D14" i="2" s="1"/>
  <c r="B15" i="2"/>
  <c r="B33" i="4" l="1"/>
  <c r="C32" i="4"/>
  <c r="D32" i="4" s="1"/>
  <c r="G36" i="4"/>
  <c r="H35" i="4"/>
  <c r="I35" i="4" s="1"/>
  <c r="J35" i="4" s="1"/>
  <c r="C33" i="3"/>
  <c r="D33" i="3" s="1"/>
  <c r="B34" i="3"/>
  <c r="G32" i="3"/>
  <c r="H31" i="3"/>
  <c r="I31" i="3" s="1"/>
  <c r="J31" i="3" s="1"/>
  <c r="B16" i="2"/>
  <c r="C15" i="2"/>
  <c r="D15" i="2" s="1"/>
  <c r="G37" i="4" l="1"/>
  <c r="H36" i="4"/>
  <c r="I36" i="4" s="1"/>
  <c r="J36" i="4" s="1"/>
  <c r="C33" i="4"/>
  <c r="D33" i="4" s="1"/>
  <c r="B34" i="4"/>
  <c r="H32" i="3"/>
  <c r="I32" i="3" s="1"/>
  <c r="J32" i="3" s="1"/>
  <c r="G33" i="3"/>
  <c r="B35" i="3"/>
  <c r="C34" i="3"/>
  <c r="D34" i="3" s="1"/>
  <c r="C16" i="2"/>
  <c r="D16" i="2" s="1"/>
  <c r="B17" i="2"/>
  <c r="C34" i="4" l="1"/>
  <c r="D34" i="4" s="1"/>
  <c r="B35" i="4"/>
  <c r="H37" i="4"/>
  <c r="I37" i="4" s="1"/>
  <c r="J37" i="4" s="1"/>
  <c r="G38" i="4"/>
  <c r="B36" i="3"/>
  <c r="C35" i="3"/>
  <c r="D35" i="3" s="1"/>
  <c r="H33" i="3"/>
  <c r="I33" i="3" s="1"/>
  <c r="J33" i="3" s="1"/>
  <c r="G34" i="3"/>
  <c r="C17" i="2"/>
  <c r="D17" i="2" s="1"/>
  <c r="B18" i="2"/>
  <c r="B36" i="4" l="1"/>
  <c r="C35" i="4"/>
  <c r="D35" i="4" s="1"/>
  <c r="G39" i="4"/>
  <c r="H38" i="4"/>
  <c r="I38" i="4" s="1"/>
  <c r="J38" i="4" s="1"/>
  <c r="H34" i="3"/>
  <c r="I34" i="3" s="1"/>
  <c r="J34" i="3" s="1"/>
  <c r="G35" i="3"/>
  <c r="C36" i="3"/>
  <c r="D36" i="3" s="1"/>
  <c r="B37" i="3"/>
  <c r="C18" i="2"/>
  <c r="D18" i="2" s="1"/>
  <c r="B19" i="2"/>
  <c r="B37" i="4" l="1"/>
  <c r="C36" i="4"/>
  <c r="D36" i="4" s="1"/>
  <c r="G40" i="4"/>
  <c r="H39" i="4"/>
  <c r="I39" i="4" s="1"/>
  <c r="J39" i="4" s="1"/>
  <c r="C37" i="3"/>
  <c r="D37" i="3" s="1"/>
  <c r="B38" i="3"/>
  <c r="G36" i="3"/>
  <c r="H35" i="3"/>
  <c r="I35" i="3" s="1"/>
  <c r="J35" i="3" s="1"/>
  <c r="C19" i="2"/>
  <c r="D19" i="2" s="1"/>
  <c r="B20" i="2"/>
  <c r="G41" i="4" l="1"/>
  <c r="H40" i="4"/>
  <c r="I40" i="4" s="1"/>
  <c r="J40" i="4" s="1"/>
  <c r="B38" i="4"/>
  <c r="C37" i="4"/>
  <c r="D37" i="4" s="1"/>
  <c r="H36" i="3"/>
  <c r="I36" i="3" s="1"/>
  <c r="J36" i="3" s="1"/>
  <c r="G37" i="3"/>
  <c r="B39" i="3"/>
  <c r="C38" i="3"/>
  <c r="D38" i="3" s="1"/>
  <c r="B21" i="2"/>
  <c r="C20" i="2"/>
  <c r="D20" i="2" s="1"/>
  <c r="B39" i="4" l="1"/>
  <c r="C38" i="4"/>
  <c r="D38" i="4" s="1"/>
  <c r="H41" i="4"/>
  <c r="I41" i="4" s="1"/>
  <c r="J41" i="4" s="1"/>
  <c r="G42" i="4"/>
  <c r="B40" i="3"/>
  <c r="C40" i="3" s="1"/>
  <c r="D40" i="3" s="1"/>
  <c r="C39" i="3"/>
  <c r="D39" i="3" s="1"/>
  <c r="H37" i="3"/>
  <c r="I37" i="3" s="1"/>
  <c r="J37" i="3" s="1"/>
  <c r="G38" i="3"/>
  <c r="C21" i="2"/>
  <c r="D21" i="2" s="1"/>
  <c r="B22" i="2"/>
  <c r="H42" i="4" l="1"/>
  <c r="I42" i="4" s="1"/>
  <c r="J42" i="4" s="1"/>
  <c r="G43" i="4"/>
  <c r="C39" i="4"/>
  <c r="D39" i="4" s="1"/>
  <c r="B40" i="4"/>
  <c r="C40" i="4" s="1"/>
  <c r="D40" i="4" s="1"/>
  <c r="H38" i="3"/>
  <c r="I38" i="3" s="1"/>
  <c r="J38" i="3" s="1"/>
  <c r="G39" i="3"/>
  <c r="C22" i="2"/>
  <c r="D22" i="2" s="1"/>
  <c r="B23" i="2"/>
  <c r="G44" i="4" l="1"/>
  <c r="H44" i="4" s="1"/>
  <c r="I44" i="4" s="1"/>
  <c r="J44" i="4" s="1"/>
  <c r="H43" i="4"/>
  <c r="I43" i="4" s="1"/>
  <c r="J43" i="4" s="1"/>
  <c r="G40" i="3"/>
  <c r="H39" i="3"/>
  <c r="I39" i="3" s="1"/>
  <c r="J39" i="3" s="1"/>
  <c r="B24" i="2"/>
  <c r="C23" i="2"/>
  <c r="D23" i="2" s="1"/>
  <c r="H40" i="3" l="1"/>
  <c r="I40" i="3" s="1"/>
  <c r="J40" i="3" s="1"/>
  <c r="G41" i="3"/>
  <c r="C24" i="2"/>
  <c r="D24" i="2" s="1"/>
  <c r="B25" i="2"/>
  <c r="H41" i="3" l="1"/>
  <c r="I41" i="3" s="1"/>
  <c r="J41" i="3" s="1"/>
  <c r="G42" i="3"/>
  <c r="C25" i="2"/>
  <c r="D25" i="2" s="1"/>
  <c r="B26" i="2"/>
  <c r="G43" i="3" l="1"/>
  <c r="H42" i="3"/>
  <c r="I42" i="3" s="1"/>
  <c r="J42" i="3" s="1"/>
  <c r="B27" i="2"/>
  <c r="C26" i="2"/>
  <c r="D26" i="2" s="1"/>
  <c r="G44" i="3" l="1"/>
  <c r="H44" i="3" s="1"/>
  <c r="I44" i="3" s="1"/>
  <c r="J44" i="3" s="1"/>
  <c r="H43" i="3"/>
  <c r="I43" i="3" s="1"/>
  <c r="J43" i="3" s="1"/>
  <c r="C27" i="2"/>
  <c r="D27" i="2" s="1"/>
  <c r="B28" i="2"/>
  <c r="C28" i="2" l="1"/>
  <c r="D28" i="2" s="1"/>
  <c r="B29" i="2"/>
  <c r="C29" i="2" l="1"/>
  <c r="D29" i="2" s="1"/>
  <c r="B30" i="2"/>
  <c r="C30" i="2" l="1"/>
  <c r="D30" i="2" s="1"/>
  <c r="B31" i="2"/>
  <c r="B32" i="2" l="1"/>
  <c r="C31" i="2"/>
  <c r="D31" i="2" s="1"/>
  <c r="C32" i="2" l="1"/>
  <c r="D32" i="2" s="1"/>
  <c r="B33" i="2"/>
  <c r="C33" i="2" l="1"/>
  <c r="D33" i="2" s="1"/>
  <c r="B34" i="2"/>
  <c r="C34" i="2" l="1"/>
  <c r="D34" i="2" s="1"/>
  <c r="B35" i="2"/>
  <c r="C35" i="2" l="1"/>
  <c r="D35" i="2" s="1"/>
  <c r="B36" i="2"/>
  <c r="B37" i="2" l="1"/>
  <c r="C36" i="2"/>
  <c r="D36" i="2" s="1"/>
  <c r="C37" i="2" l="1"/>
  <c r="D37" i="2" s="1"/>
  <c r="B38" i="2"/>
  <c r="C38" i="2" l="1"/>
  <c r="D38" i="2" s="1"/>
  <c r="B39" i="2"/>
  <c r="B40" i="2" l="1"/>
  <c r="C40" i="2" s="1"/>
  <c r="D40" i="2" s="1"/>
  <c r="C39" i="2"/>
  <c r="D39" i="2" s="1"/>
  <c r="G5" i="2" l="1"/>
  <c r="H5" i="2" l="1"/>
  <c r="I5" i="2" s="1"/>
  <c r="J5" i="2" s="1"/>
  <c r="G6" i="2"/>
  <c r="B34" i="1"/>
  <c r="G7" i="2" l="1"/>
  <c r="H6" i="2"/>
  <c r="I6" i="2" s="1"/>
  <c r="J6" i="2" s="1"/>
  <c r="C34" i="1"/>
  <c r="C27" i="1"/>
  <c r="G8" i="2" l="1"/>
  <c r="H7" i="2"/>
  <c r="I7" i="2" s="1"/>
  <c r="J7" i="2" s="1"/>
  <c r="B27" i="1"/>
  <c r="F4" i="1"/>
  <c r="H8" i="2" l="1"/>
  <c r="I8" i="2" s="1"/>
  <c r="J8" i="2" s="1"/>
  <c r="G9" i="2"/>
  <c r="J11" i="1"/>
  <c r="K11" i="1" s="1"/>
  <c r="I11" i="1"/>
  <c r="H10" i="1"/>
  <c r="L10" i="1" s="1"/>
  <c r="L11" i="1"/>
  <c r="H12" i="1"/>
  <c r="J12" i="1" s="1"/>
  <c r="K12" i="1" s="1"/>
  <c r="H9" i="2" l="1"/>
  <c r="I9" i="2" s="1"/>
  <c r="J9" i="2" s="1"/>
  <c r="G10" i="2"/>
  <c r="J10" i="1"/>
  <c r="K10" i="1" s="1"/>
  <c r="L12" i="1"/>
  <c r="I12" i="1"/>
  <c r="I10" i="1"/>
  <c r="H9" i="1"/>
  <c r="H13" i="1"/>
  <c r="J13" i="1" s="1"/>
  <c r="K13" i="1" s="1"/>
  <c r="H10" i="2" l="1"/>
  <c r="I10" i="2" s="1"/>
  <c r="J10" i="2" s="1"/>
  <c r="G11" i="2"/>
  <c r="I9" i="1"/>
  <c r="J9" i="1"/>
  <c r="K9" i="1" s="1"/>
  <c r="I13" i="1"/>
  <c r="H8" i="1"/>
  <c r="L9" i="1"/>
  <c r="L13" i="1"/>
  <c r="H14" i="1"/>
  <c r="J14" i="1" s="1"/>
  <c r="K14" i="1" s="1"/>
  <c r="H11" i="2" l="1"/>
  <c r="I11" i="2" s="1"/>
  <c r="J11" i="2" s="1"/>
  <c r="G12" i="2"/>
  <c r="I8" i="1"/>
  <c r="J8" i="1"/>
  <c r="K8" i="1" s="1"/>
  <c r="I14" i="1"/>
  <c r="H7" i="1"/>
  <c r="L8" i="1"/>
  <c r="L14" i="1"/>
  <c r="H15" i="1"/>
  <c r="J15" i="1" s="1"/>
  <c r="K15" i="1" s="1"/>
  <c r="H12" i="2" l="1"/>
  <c r="I12" i="2" s="1"/>
  <c r="J12" i="2" s="1"/>
  <c r="G13" i="2"/>
  <c r="I7" i="1"/>
  <c r="J7" i="1"/>
  <c r="K7" i="1" s="1"/>
  <c r="I15" i="1"/>
  <c r="H6" i="1"/>
  <c r="L7" i="1"/>
  <c r="L15" i="1"/>
  <c r="H16" i="1"/>
  <c r="J16" i="1" s="1"/>
  <c r="K16" i="1" s="1"/>
  <c r="H13" i="2" l="1"/>
  <c r="I13" i="2" s="1"/>
  <c r="J13" i="2" s="1"/>
  <c r="G14" i="2"/>
  <c r="I6" i="1"/>
  <c r="J6" i="1"/>
  <c r="K6" i="1" s="1"/>
  <c r="I16" i="1"/>
  <c r="H5" i="1"/>
  <c r="L6" i="1"/>
  <c r="H17" i="1"/>
  <c r="J17" i="1" s="1"/>
  <c r="K17" i="1" s="1"/>
  <c r="L16" i="1"/>
  <c r="H14" i="2" l="1"/>
  <c r="I14" i="2" s="1"/>
  <c r="J14" i="2" s="1"/>
  <c r="G15" i="2"/>
  <c r="I5" i="1"/>
  <c r="J5" i="1"/>
  <c r="K5" i="1" s="1"/>
  <c r="I17" i="1"/>
  <c r="H4" i="1"/>
  <c r="L5" i="1"/>
  <c r="H18" i="1"/>
  <c r="J18" i="1" s="1"/>
  <c r="K18" i="1" s="1"/>
  <c r="L17" i="1"/>
  <c r="H15" i="2" l="1"/>
  <c r="I15" i="2" s="1"/>
  <c r="J15" i="2" s="1"/>
  <c r="G16" i="2"/>
  <c r="I4" i="1"/>
  <c r="J4" i="1"/>
  <c r="K4" i="1" s="1"/>
  <c r="I18" i="1"/>
  <c r="H3" i="1"/>
  <c r="L4" i="1"/>
  <c r="H19" i="1"/>
  <c r="J19" i="1" s="1"/>
  <c r="K19" i="1" s="1"/>
  <c r="L18" i="1"/>
  <c r="H16" i="2" l="1"/>
  <c r="I16" i="2" s="1"/>
  <c r="J16" i="2" s="1"/>
  <c r="G17" i="2"/>
  <c r="I3" i="1"/>
  <c r="J3" i="1"/>
  <c r="K3" i="1" s="1"/>
  <c r="I19" i="1"/>
  <c r="H20" i="1"/>
  <c r="J20" i="1" s="1"/>
  <c r="K20" i="1" s="1"/>
  <c r="H2" i="1"/>
  <c r="L3" i="1"/>
  <c r="L19" i="1"/>
  <c r="I20" i="1"/>
  <c r="H17" i="2" l="1"/>
  <c r="I17" i="2" s="1"/>
  <c r="J17" i="2" s="1"/>
  <c r="G18" i="2"/>
  <c r="L2" i="1"/>
  <c r="K2" i="1"/>
  <c r="I2" i="1"/>
  <c r="H21" i="1"/>
  <c r="J21" i="1" s="1"/>
  <c r="K21" i="1" s="1"/>
  <c r="L20" i="1"/>
  <c r="H18" i="2" l="1"/>
  <c r="I18" i="2" s="1"/>
  <c r="J18" i="2" s="1"/>
  <c r="G19" i="2"/>
  <c r="I21" i="1"/>
  <c r="H22" i="1"/>
  <c r="J22" i="1" s="1"/>
  <c r="K22" i="1" s="1"/>
  <c r="L21" i="1"/>
  <c r="H19" i="2" l="1"/>
  <c r="I19" i="2" s="1"/>
  <c r="J19" i="2" s="1"/>
  <c r="G20" i="2"/>
  <c r="I22" i="1"/>
  <c r="H23" i="1"/>
  <c r="J23" i="1" s="1"/>
  <c r="K23" i="1" s="1"/>
  <c r="L22" i="1"/>
  <c r="H20" i="2" l="1"/>
  <c r="I20" i="2" s="1"/>
  <c r="J20" i="2" s="1"/>
  <c r="G21" i="2"/>
  <c r="I23" i="1"/>
  <c r="H24" i="1"/>
  <c r="J24" i="1" s="1"/>
  <c r="K24" i="1" s="1"/>
  <c r="L23" i="1"/>
  <c r="H21" i="2" l="1"/>
  <c r="I21" i="2" s="1"/>
  <c r="J21" i="2" s="1"/>
  <c r="G22" i="2"/>
  <c r="I24" i="1"/>
  <c r="H25" i="1"/>
  <c r="J25" i="1" s="1"/>
  <c r="K25" i="1" s="1"/>
  <c r="L24" i="1"/>
  <c r="H22" i="2" l="1"/>
  <c r="I22" i="2" s="1"/>
  <c r="J22" i="2" s="1"/>
  <c r="G23" i="2"/>
  <c r="I25" i="1"/>
  <c r="L25" i="1"/>
  <c r="H26" i="1"/>
  <c r="J26" i="1" s="1"/>
  <c r="K26" i="1" s="1"/>
  <c r="H23" i="2" l="1"/>
  <c r="I23" i="2" s="1"/>
  <c r="J23" i="2" s="1"/>
  <c r="G24" i="2"/>
  <c r="I26" i="1"/>
  <c r="L26" i="1"/>
  <c r="H27" i="1"/>
  <c r="J27" i="1" s="1"/>
  <c r="K27" i="1" s="1"/>
  <c r="H24" i="2" l="1"/>
  <c r="I24" i="2" s="1"/>
  <c r="J24" i="2" s="1"/>
  <c r="G25" i="2"/>
  <c r="L27" i="1"/>
  <c r="I27" i="1"/>
  <c r="H28" i="1"/>
  <c r="J28" i="1" s="1"/>
  <c r="K28" i="1" s="1"/>
  <c r="H25" i="2" l="1"/>
  <c r="I25" i="2" s="1"/>
  <c r="J25" i="2" s="1"/>
  <c r="G26" i="2"/>
  <c r="I28" i="1"/>
  <c r="H29" i="1"/>
  <c r="J29" i="1" s="1"/>
  <c r="K29" i="1" s="1"/>
  <c r="L28" i="1"/>
  <c r="H26" i="2" l="1"/>
  <c r="I26" i="2" s="1"/>
  <c r="J26" i="2" s="1"/>
  <c r="G27" i="2"/>
  <c r="I29" i="1"/>
  <c r="L29" i="1"/>
  <c r="H30" i="1"/>
  <c r="J30" i="1" s="1"/>
  <c r="K30" i="1" s="1"/>
  <c r="H27" i="2" l="1"/>
  <c r="I27" i="2" s="1"/>
  <c r="J27" i="2" s="1"/>
  <c r="G28" i="2"/>
  <c r="I30" i="1"/>
  <c r="H31" i="1"/>
  <c r="J31" i="1" s="1"/>
  <c r="K31" i="1" s="1"/>
  <c r="L30" i="1"/>
  <c r="H28" i="2" l="1"/>
  <c r="I28" i="2" s="1"/>
  <c r="J28" i="2" s="1"/>
  <c r="G29" i="2"/>
  <c r="I31" i="1"/>
  <c r="H32" i="1"/>
  <c r="J32" i="1" s="1"/>
  <c r="K32" i="1" s="1"/>
  <c r="L31" i="1"/>
  <c r="H29" i="2" l="1"/>
  <c r="I29" i="2" s="1"/>
  <c r="J29" i="2" s="1"/>
  <c r="G30" i="2"/>
  <c r="I32" i="1"/>
  <c r="H33" i="1"/>
  <c r="J33" i="1" s="1"/>
  <c r="K33" i="1" s="1"/>
  <c r="L32" i="1"/>
  <c r="H30" i="2" l="1"/>
  <c r="I30" i="2" s="1"/>
  <c r="J30" i="2" s="1"/>
  <c r="G31" i="2"/>
  <c r="I33" i="1"/>
  <c r="H34" i="1"/>
  <c r="J34" i="1" s="1"/>
  <c r="K34" i="1" s="1"/>
  <c r="L33" i="1"/>
  <c r="H31" i="2" l="1"/>
  <c r="I31" i="2" s="1"/>
  <c r="J31" i="2" s="1"/>
  <c r="G32" i="2"/>
  <c r="I34" i="1"/>
  <c r="H35" i="1"/>
  <c r="J35" i="1" s="1"/>
  <c r="K35" i="1" s="1"/>
  <c r="L34" i="1"/>
  <c r="H32" i="2" l="1"/>
  <c r="I32" i="2" s="1"/>
  <c r="J32" i="2" s="1"/>
  <c r="G33" i="2"/>
  <c r="I35" i="1"/>
  <c r="H36" i="1"/>
  <c r="J36" i="1" s="1"/>
  <c r="K36" i="1" s="1"/>
  <c r="L35" i="1"/>
  <c r="H33" i="2" l="1"/>
  <c r="I33" i="2" s="1"/>
  <c r="J33" i="2" s="1"/>
  <c r="G34" i="2"/>
  <c r="I36" i="1"/>
  <c r="H37" i="1"/>
  <c r="J37" i="1" s="1"/>
  <c r="K37" i="1" s="1"/>
  <c r="L36" i="1"/>
  <c r="H34" i="2" l="1"/>
  <c r="I34" i="2" s="1"/>
  <c r="J34" i="2" s="1"/>
  <c r="G35" i="2"/>
  <c r="I37" i="1"/>
  <c r="L37" i="1"/>
  <c r="H38" i="1"/>
  <c r="J38" i="1" s="1"/>
  <c r="K38" i="1" s="1"/>
  <c r="H35" i="2" l="1"/>
  <c r="I35" i="2" s="1"/>
  <c r="J35" i="2" s="1"/>
  <c r="G36" i="2"/>
  <c r="I38" i="1"/>
  <c r="L38" i="1"/>
  <c r="H39" i="1"/>
  <c r="J39" i="1" s="1"/>
  <c r="K39" i="1" s="1"/>
  <c r="H36" i="2" l="1"/>
  <c r="I36" i="2" s="1"/>
  <c r="J36" i="2" s="1"/>
  <c r="G37" i="2"/>
  <c r="I39" i="1"/>
  <c r="H40" i="1"/>
  <c r="J40" i="1" s="1"/>
  <c r="K40" i="1" s="1"/>
  <c r="L39" i="1"/>
  <c r="H37" i="2" l="1"/>
  <c r="I37" i="2" s="1"/>
  <c r="J37" i="2" s="1"/>
  <c r="G38" i="2"/>
  <c r="I40" i="1"/>
  <c r="H41" i="1"/>
  <c r="J41" i="1" s="1"/>
  <c r="K41" i="1" s="1"/>
  <c r="L40" i="1"/>
  <c r="H38" i="2" l="1"/>
  <c r="I38" i="2" s="1"/>
  <c r="J38" i="2" s="1"/>
  <c r="G39" i="2"/>
  <c r="I41" i="1"/>
  <c r="H42" i="1"/>
  <c r="J42" i="1" s="1"/>
  <c r="K42" i="1" s="1"/>
  <c r="L41" i="1"/>
  <c r="H39" i="2" l="1"/>
  <c r="I39" i="2" s="1"/>
  <c r="J39" i="2" s="1"/>
  <c r="G40" i="2"/>
  <c r="I42" i="1"/>
  <c r="H43" i="1"/>
  <c r="J43" i="1" s="1"/>
  <c r="K43" i="1" s="1"/>
  <c r="L42" i="1"/>
  <c r="H40" i="2" l="1"/>
  <c r="I40" i="2" s="1"/>
  <c r="J40" i="2" s="1"/>
  <c r="G41" i="2"/>
  <c r="I43" i="1"/>
  <c r="H44" i="1"/>
  <c r="J44" i="1" s="1"/>
  <c r="K44" i="1" s="1"/>
  <c r="L43" i="1"/>
  <c r="H41" i="2" l="1"/>
  <c r="I41" i="2" s="1"/>
  <c r="J41" i="2" s="1"/>
  <c r="G42" i="2"/>
  <c r="I44" i="1"/>
  <c r="L44" i="1"/>
  <c r="H45" i="1"/>
  <c r="J45" i="1" s="1"/>
  <c r="K45" i="1" s="1"/>
  <c r="H42" i="2" l="1"/>
  <c r="I42" i="2" s="1"/>
  <c r="J42" i="2" s="1"/>
  <c r="G43" i="2"/>
  <c r="I45" i="1"/>
  <c r="H46" i="1"/>
  <c r="J46" i="1" s="1"/>
  <c r="K46" i="1" s="1"/>
  <c r="L45" i="1"/>
  <c r="H43" i="2" l="1"/>
  <c r="I43" i="2" s="1"/>
  <c r="J43" i="2" s="1"/>
  <c r="G44" i="2"/>
  <c r="I46" i="1"/>
  <c r="H47" i="1"/>
  <c r="J47" i="1" s="1"/>
  <c r="K47" i="1" s="1"/>
  <c r="L46" i="1"/>
  <c r="H44" i="2" l="1"/>
  <c r="I44" i="2" s="1"/>
  <c r="J44" i="2" s="1"/>
  <c r="I47" i="1"/>
  <c r="H48" i="1"/>
  <c r="J48" i="1" s="1"/>
  <c r="K48" i="1" s="1"/>
  <c r="L47" i="1"/>
  <c r="I48" i="1" l="1"/>
  <c r="L48" i="1"/>
  <c r="H49" i="1"/>
  <c r="J49" i="1" s="1"/>
  <c r="K49" i="1" s="1"/>
  <c r="I49" i="1" l="1"/>
  <c r="L49" i="1"/>
  <c r="H50" i="1"/>
  <c r="J50" i="1" s="1"/>
  <c r="K50" i="1" s="1"/>
  <c r="B4" i="1"/>
  <c r="I50" i="1" l="1"/>
  <c r="L50" i="1"/>
  <c r="H51" i="1"/>
  <c r="J51" i="1" s="1"/>
  <c r="K51" i="1" s="1"/>
  <c r="L51" i="1" l="1"/>
  <c r="I51" i="1"/>
</calcChain>
</file>

<file path=xl/sharedStrings.xml><?xml version="1.0" encoding="utf-8"?>
<sst xmlns="http://schemas.openxmlformats.org/spreadsheetml/2006/main" count="1556" uniqueCount="69">
  <si>
    <t>Ca2+</t>
  </si>
  <si>
    <t>SO4-2</t>
  </si>
  <si>
    <t>Ω</t>
  </si>
  <si>
    <t>log Ω</t>
  </si>
  <si>
    <t>logK</t>
  </si>
  <si>
    <t>K</t>
  </si>
  <si>
    <t>CaSO4</t>
  </si>
  <si>
    <t>R1</t>
  </si>
  <si>
    <t>U "classic"</t>
  </si>
  <si>
    <t>U "new"</t>
  </si>
  <si>
    <t>mSec</t>
  </si>
  <si>
    <t>Ξ</t>
  </si>
  <si>
    <t>ca+2</t>
  </si>
  <si>
    <t>f</t>
  </si>
  <si>
    <t>ln(ca+2)</t>
  </si>
  <si>
    <t>Result</t>
  </si>
  <si>
    <t>exact</t>
  </si>
  <si>
    <t>Cheproo++</t>
  </si>
  <si>
    <t>error</t>
  </si>
  <si>
    <t>Without MAL mineral condition</t>
  </si>
  <si>
    <t>With MAL mineral condition</t>
  </si>
  <si>
    <t>so4-2</t>
  </si>
  <si>
    <t>ln(so4-2)</t>
  </si>
  <si>
    <t>iter</t>
  </si>
  <si>
    <t>Norm</t>
  </si>
  <si>
    <t>----------------------------------------------------------------------------------------</t>
  </si>
  <si>
    <t>Obj Fun</t>
  </si>
  <si>
    <t>Grad</t>
  </si>
  <si>
    <t>Max Rel Err</t>
  </si>
  <si>
    <t>Ca*</t>
  </si>
  <si>
    <t>Ca*+pCa*</t>
  </si>
  <si>
    <t>p [%]</t>
  </si>
  <si>
    <t>logp</t>
  </si>
  <si>
    <t>p [-]</t>
  </si>
  <si>
    <t>p[-]</t>
  </si>
  <si>
    <t>Red Info:</t>
  </si>
  <si>
    <t>eqmin</t>
  </si>
  <si>
    <t>gypsum</t>
  </si>
  <si>
    <t>a*</t>
  </si>
  <si>
    <t>chgbal</t>
  </si>
  <si>
    <t>pCa*</t>
  </si>
  <si>
    <t>RISA solution:</t>
  </si>
  <si>
    <t xml:space="preserve">ca(tot) = </t>
  </si>
  <si>
    <t>so4(tot)</t>
  </si>
  <si>
    <t>SSE</t>
  </si>
  <si>
    <t>Traditional cond:</t>
  </si>
  <si>
    <t xml:space="preserve">Solution for p=1e-8 in both conditions </t>
  </si>
  <si>
    <t xml:space="preserve">For p=2 in sulfate condition the solution is the same as 1 </t>
  </si>
  <si>
    <t>(as it should be, it goes for the less uncertain condition)</t>
  </si>
  <si>
    <t>-----------------------------------------------------------------------------------------------------</t>
  </si>
  <si>
    <t>water3</t>
  </si>
  <si>
    <t>CHEMICAL</t>
  </si>
  <si>
    <t>COMPOSITION:</t>
  </si>
  <si>
    <t>Certain</t>
  </si>
  <si>
    <t>conditions:</t>
  </si>
  <si>
    <t>Uncertain</t>
  </si>
  <si>
    <t>cTot:</t>
  </si>
  <si>
    <t>value:</t>
  </si>
  <si>
    <t>std:</t>
  </si>
  <si>
    <t>chgbal:</t>
  </si>
  <si>
    <t>name</t>
  </si>
  <si>
    <t>concentration</t>
  </si>
  <si>
    <t>gamma</t>
  </si>
  <si>
    <t>activity</t>
  </si>
  <si>
    <t>log(activity)</t>
  </si>
  <si>
    <t>Solution for p=1e-8 in four conditions</t>
  </si>
  <si>
    <t>Solution for p=1e-8 in three conditions</t>
  </si>
  <si>
    <t>chgbal very uncertain (std = 1)</t>
  </si>
  <si>
    <t>Perturbed 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</si>
</sst>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0E+00"/>
    <numFmt numFmtId="167" formatCode="0.000000000"/>
    <numFmt numFmtId="168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7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Border="1"/>
    <xf numFmtId="164" fontId="0" fillId="0" borderId="0" xfId="0" applyNumberFormat="1" applyBorder="1"/>
    <xf numFmtId="11" fontId="0" fillId="0" borderId="0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4" borderId="0" xfId="1" applyBorder="1"/>
    <xf numFmtId="0" fontId="0" fillId="5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3" fillId="4" borderId="0" xfId="1" applyFont="1" applyBorder="1"/>
    <xf numFmtId="0" fontId="3" fillId="0" borderId="0" xfId="0" applyFont="1" applyBorder="1" applyAlignment="1">
      <alignment horizontal="center"/>
    </xf>
    <xf numFmtId="11" fontId="3" fillId="0" borderId="0" xfId="0" applyNumberFormat="1" applyFont="1" applyBorder="1"/>
    <xf numFmtId="11" fontId="4" fillId="0" borderId="0" xfId="0" applyNumberFormat="1" applyFont="1" applyBorder="1"/>
    <xf numFmtId="167" fontId="2" fillId="4" borderId="0" xfId="1" applyNumberFormat="1" applyBorder="1"/>
    <xf numFmtId="167" fontId="0" fillId="0" borderId="0" xfId="0" applyNumberFormat="1" applyBorder="1"/>
    <xf numFmtId="168" fontId="0" fillId="0" borderId="0" xfId="0" applyNumberFormat="1" applyBorder="1"/>
    <xf numFmtId="0" fontId="5" fillId="0" borderId="0" xfId="0" applyFont="1" applyBorder="1"/>
    <xf numFmtId="0" fontId="1" fillId="0" borderId="0" xfId="0" applyFont="1" applyBorder="1"/>
    <xf numFmtId="0" fontId="2" fillId="0" borderId="0" xfId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Sheet1!$I$2:$I$51</c:f>
              <c:numCache>
                <c:formatCode>General</c:formatCode>
                <c:ptCount val="50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-9.0000000000000019E-4</c:v>
                </c:pt>
                <c:pt idx="1">
                  <c:v>-8.0000000000000015E-4</c:v>
                </c:pt>
                <c:pt idx="2">
                  <c:v>-7.0000000000000021E-4</c:v>
                </c:pt>
                <c:pt idx="3">
                  <c:v>-6.0000000000000027E-4</c:v>
                </c:pt>
                <c:pt idx="4">
                  <c:v>-5.0000000000000023E-4</c:v>
                </c:pt>
                <c:pt idx="5">
                  <c:v>-4.0000000000000018E-4</c:v>
                </c:pt>
                <c:pt idx="6">
                  <c:v>-3.0000000000000014E-4</c:v>
                </c:pt>
                <c:pt idx="7">
                  <c:v>-2.0000000000000009E-4</c:v>
                </c:pt>
                <c:pt idx="8">
                  <c:v>-1.0000000000000005E-4</c:v>
                </c:pt>
                <c:pt idx="9">
                  <c:v>0</c:v>
                </c:pt>
                <c:pt idx="10">
                  <c:v>1.0000000000000005E-4</c:v>
                </c:pt>
                <c:pt idx="11">
                  <c:v>2.0000000000000009E-4</c:v>
                </c:pt>
                <c:pt idx="12">
                  <c:v>3.0000000000000014E-4</c:v>
                </c:pt>
                <c:pt idx="13">
                  <c:v>4.0000000000000018E-4</c:v>
                </c:pt>
                <c:pt idx="14">
                  <c:v>5.0000000000000023E-4</c:v>
                </c:pt>
                <c:pt idx="15">
                  <c:v>6.0000000000000027E-4</c:v>
                </c:pt>
                <c:pt idx="16">
                  <c:v>7.0000000000000032E-4</c:v>
                </c:pt>
                <c:pt idx="17">
                  <c:v>8.0000000000000036E-4</c:v>
                </c:pt>
                <c:pt idx="18">
                  <c:v>9.0000000000000041E-4</c:v>
                </c:pt>
                <c:pt idx="19">
                  <c:v>1.0000000000000005E-3</c:v>
                </c:pt>
                <c:pt idx="20">
                  <c:v>1.1000000000000003E-3</c:v>
                </c:pt>
                <c:pt idx="21">
                  <c:v>1.2000000000000001E-3</c:v>
                </c:pt>
                <c:pt idx="22">
                  <c:v>1.2999999999999999E-3</c:v>
                </c:pt>
                <c:pt idx="23">
                  <c:v>1.3999999999999998E-3</c:v>
                </c:pt>
                <c:pt idx="24">
                  <c:v>1.4999999999999996E-3</c:v>
                </c:pt>
                <c:pt idx="25">
                  <c:v>1.5999999999999994E-3</c:v>
                </c:pt>
                <c:pt idx="26">
                  <c:v>1.6999999999999993E-3</c:v>
                </c:pt>
                <c:pt idx="27">
                  <c:v>1.7999999999999991E-3</c:v>
                </c:pt>
                <c:pt idx="28">
                  <c:v>1.8999999999999989E-3</c:v>
                </c:pt>
                <c:pt idx="29">
                  <c:v>1.9999999999999987E-3</c:v>
                </c:pt>
                <c:pt idx="30">
                  <c:v>2.0999999999999986E-3</c:v>
                </c:pt>
                <c:pt idx="31">
                  <c:v>2.1999999999999984E-3</c:v>
                </c:pt>
                <c:pt idx="32">
                  <c:v>2.2999999999999982E-3</c:v>
                </c:pt>
                <c:pt idx="33">
                  <c:v>2.3999999999999981E-3</c:v>
                </c:pt>
                <c:pt idx="34">
                  <c:v>2.4999999999999979E-3</c:v>
                </c:pt>
                <c:pt idx="35">
                  <c:v>2.5999999999999977E-3</c:v>
                </c:pt>
                <c:pt idx="36">
                  <c:v>2.6999999999999975E-3</c:v>
                </c:pt>
                <c:pt idx="37">
                  <c:v>2.7999999999999974E-3</c:v>
                </c:pt>
                <c:pt idx="38">
                  <c:v>2.8999999999999972E-3</c:v>
                </c:pt>
                <c:pt idx="39">
                  <c:v>2.9999999999999975E-3</c:v>
                </c:pt>
                <c:pt idx="40">
                  <c:v>3.0999999999999977E-3</c:v>
                </c:pt>
                <c:pt idx="41">
                  <c:v>3.199999999999998E-3</c:v>
                </c:pt>
                <c:pt idx="42">
                  <c:v>3.2999999999999982E-3</c:v>
                </c:pt>
                <c:pt idx="43">
                  <c:v>3.3999999999999985E-3</c:v>
                </c:pt>
                <c:pt idx="44">
                  <c:v>3.4999999999999988E-3</c:v>
                </c:pt>
                <c:pt idx="45">
                  <c:v>3.599999999999999E-3</c:v>
                </c:pt>
                <c:pt idx="46">
                  <c:v>3.6999999999999993E-3</c:v>
                </c:pt>
                <c:pt idx="47">
                  <c:v>3.7999999999999996E-3</c:v>
                </c:pt>
                <c:pt idx="48">
                  <c:v>3.8999999999999998E-3</c:v>
                </c:pt>
                <c:pt idx="49">
                  <c:v>4.0000000000000001E-3</c:v>
                </c:pt>
              </c:numCache>
            </c:numRef>
          </c:yVal>
          <c:smooth val="0"/>
        </c:ser>
        <c:ser>
          <c:idx val="1"/>
          <c:order val="1"/>
          <c:tx>
            <c:v>min</c:v>
          </c:tx>
          <c:xVal>
            <c:numRef>
              <c:f>Sheet1!$I$11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Sheet1!$L$11</c:f>
              <c:numCache>
                <c:formatCode>0.00000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dPt>
            <c:idx val="0"/>
            <c:marker>
              <c:symbol val="triangle"/>
              <c:size val="8"/>
            </c:marker>
            <c:bubble3D val="0"/>
          </c:dPt>
          <c:xVal>
            <c:numRef>
              <c:f>Sheet1!$I$3</c:f>
              <c:numCache>
                <c:formatCode>General</c:formatCode>
                <c:ptCount val="1"/>
                <c:pt idx="0">
                  <c:v>-8.5171931914162382</c:v>
                </c:pt>
              </c:numCache>
            </c:numRef>
          </c:xVal>
          <c:yVal>
            <c:numRef>
              <c:f>Sheet1!$L$3</c:f>
              <c:numCache>
                <c:formatCode>0.00000</c:formatCode>
                <c:ptCount val="1"/>
                <c:pt idx="0">
                  <c:v>-8.0000000000000015E-4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dPt>
            <c:idx val="0"/>
            <c:marker>
              <c:symbol val="square"/>
              <c:size val="7"/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Sheet1!$I$49</c:f>
              <c:numCache>
                <c:formatCode>General</c:formatCode>
                <c:ptCount val="1"/>
                <c:pt idx="0">
                  <c:v>-5.339139361068292</c:v>
                </c:pt>
              </c:numCache>
            </c:numRef>
          </c:xVal>
          <c:yVal>
            <c:numRef>
              <c:f>Sheet1!$L$49</c:f>
              <c:numCache>
                <c:formatCode>0.00000</c:formatCode>
                <c:ptCount val="1"/>
                <c:pt idx="0">
                  <c:v>3.7999999999999996E-3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1536"/>
        <c:axId val="112163072"/>
      </c:scatterChart>
      <c:valAx>
        <c:axId val="112161536"/>
        <c:scaling>
          <c:orientation val="minMax"/>
          <c:max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12163072"/>
        <c:crossesAt val="-2.0000000000000005E-3"/>
        <c:crossBetween val="midCat"/>
      </c:valAx>
      <c:valAx>
        <c:axId val="1121630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s-ES"/>
          </a:p>
        </c:txPr>
        <c:crossAx val="112161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</a:t>
            </a:r>
          </a:p>
        </c:rich>
      </c:tx>
      <c:layout>
        <c:manualLayout>
          <c:xMode val="edge"/>
          <c:yMode val="edge"/>
          <c:x val="0.48638888888888887"/>
          <c:y val="2.7777777777777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'Ca 0.0002 (B)'!$U$30:$U$33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'Ca 0.0002 (B)'!$V$30:$V$33</c:f>
              <c:numCache>
                <c:formatCode>0.00E+00</c:formatCode>
                <c:ptCount val="4"/>
                <c:pt idx="0">
                  <c:v>2.6100034304965583</c:v>
                </c:pt>
                <c:pt idx="1">
                  <c:v>0.63526650296997633</c:v>
                </c:pt>
                <c:pt idx="2">
                  <c:v>0.80527300605013385</c:v>
                </c:pt>
                <c:pt idx="3">
                  <c:v>8.5859643160792962E-2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9552"/>
        <c:axId val="123001088"/>
      </c:scatterChart>
      <c:valAx>
        <c:axId val="122999552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3001088"/>
        <c:crosses val="autoZero"/>
        <c:crossBetween val="midCat"/>
      </c:valAx>
      <c:valAx>
        <c:axId val="123001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999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8103662968055"/>
          <c:y val="5.7060367454068242E-2"/>
          <c:w val="0.71146773320001677"/>
          <c:h val="0.80976013414989789"/>
        </c:manualLayout>
      </c:layout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'Ca 0.0048 (C)'!$P$6</c:f>
              <c:numCache>
                <c:formatCode>General</c:formatCode>
                <c:ptCount val="1"/>
                <c:pt idx="0">
                  <c:v>4.7999999999999996E-3</c:v>
                </c:pt>
              </c:numCache>
            </c:numRef>
          </c:xVal>
          <c:yVal>
            <c:numRef>
              <c:f>'Ca 0.0048 (C)'!$P$7</c:f>
              <c:numCache>
                <c:formatCode>General</c:formatCode>
                <c:ptCount val="1"/>
                <c:pt idx="0">
                  <c:v>6.862127176593606E-3</c:v>
                </c:pt>
              </c:numCache>
            </c:numRef>
          </c:yVal>
          <c:smooth val="0"/>
        </c:ser>
        <c:ser>
          <c:idx val="1"/>
          <c:order val="1"/>
          <c:tx>
            <c:v>traditional</c:v>
          </c:tx>
          <c:xVal>
            <c:numRef>
              <c:f>'Ca 0.0048 (C)'!$P$10</c:f>
              <c:numCache>
                <c:formatCode>General</c:formatCode>
                <c:ptCount val="1"/>
                <c:pt idx="0">
                  <c:v>6.2000000000015897E-3</c:v>
                </c:pt>
              </c:numCache>
            </c:numRef>
          </c:xVal>
          <c:yVal>
            <c:numRef>
              <c:f>'Ca 0.0048 (C)'!$P$11</c:f>
              <c:numCache>
                <c:formatCode>General</c:formatCode>
                <c:ptCount val="1"/>
                <c:pt idx="0">
                  <c:v>5.31261078316414E-3</c:v>
                </c:pt>
              </c:numCache>
            </c:numRef>
          </c:yVal>
          <c:smooth val="0"/>
        </c:ser>
        <c:ser>
          <c:idx val="4"/>
          <c:order val="2"/>
          <c:tx>
            <c:v>2</c:v>
          </c:tx>
          <c:xVal>
            <c:numRef>
              <c:f>'Ca 0.0048 (C)'!$P$15</c:f>
              <c:numCache>
                <c:formatCode>General</c:formatCode>
                <c:ptCount val="1"/>
                <c:pt idx="0">
                  <c:v>5.4552657098748299E-3</c:v>
                </c:pt>
              </c:numCache>
            </c:numRef>
          </c:xVal>
          <c:yVal>
            <c:numRef>
              <c:f>'Ca 0.0048 (C)'!$P$16</c:f>
              <c:numCache>
                <c:formatCode>General</c:formatCode>
                <c:ptCount val="1"/>
                <c:pt idx="0">
                  <c:v>6.0379239122861396E-3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7088"/>
        <c:axId val="123098624"/>
      </c:scatterChart>
      <c:valAx>
        <c:axId val="123097088"/>
        <c:scaling>
          <c:orientation val="minMax"/>
          <c:min val="4.5000000000000014E-3"/>
        </c:scaling>
        <c:delete val="0"/>
        <c:axPos val="b"/>
        <c:numFmt formatCode="0.0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3098624"/>
        <c:crosses val="autoZero"/>
        <c:crossBetween val="midCat"/>
      </c:valAx>
      <c:valAx>
        <c:axId val="12309862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3097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99717885754104"/>
          <c:y val="0.42702573636628754"/>
          <c:w val="0.23097075828484404"/>
          <c:h val="0.456133347914844"/>
        </c:manualLayout>
      </c:layout>
      <c:overlay val="1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</a:t>
            </a:r>
          </a:p>
        </c:rich>
      </c:tx>
      <c:layout>
        <c:manualLayout>
          <c:xMode val="edge"/>
          <c:yMode val="edge"/>
          <c:x val="0.48638888888888887"/>
          <c:y val="2.7777777777777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'Ca 0.0048 (C)'!$U$30:$U$33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'Ca 0.0048 (C)'!$V$30:$V$33</c:f>
              <c:numCache>
                <c:formatCode>0.00E+00</c:formatCode>
                <c:ptCount val="4"/>
                <c:pt idx="0">
                  <c:v>0.13605824846200221</c:v>
                </c:pt>
                <c:pt idx="1">
                  <c:v>3.3062160411622799E-2</c:v>
                </c:pt>
                <c:pt idx="2">
                  <c:v>3.3064773786611976E-2</c:v>
                </c:pt>
                <c:pt idx="3">
                  <c:v>5.9237960741370069E-2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4592"/>
        <c:axId val="123456128"/>
      </c:scatterChart>
      <c:valAx>
        <c:axId val="123454592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3456128"/>
        <c:crosses val="autoZero"/>
        <c:crossBetween val="midCat"/>
      </c:valAx>
      <c:valAx>
        <c:axId val="123456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3454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Sheet1!$I$2:$I$51</c:f>
              <c:numCache>
                <c:formatCode>General</c:formatCode>
                <c:ptCount val="50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Sheet1!$I$11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Sheet1!$K$11</c:f>
              <c:numCache>
                <c:formatCode>General</c:formatCode>
                <c:ptCount val="1"/>
                <c:pt idx="0">
                  <c:v>-3.4131218833450756</c:v>
                </c:pt>
              </c:numCache>
            </c:numRef>
          </c:yVal>
          <c:smooth val="0"/>
        </c:ser>
        <c:ser>
          <c:idx val="2"/>
          <c:order val="2"/>
          <c:dPt>
            <c:idx val="0"/>
            <c:marker>
              <c:symbol val="triangle"/>
              <c:size val="8"/>
            </c:marker>
            <c:bubble3D val="0"/>
          </c:dPt>
          <c:xVal>
            <c:numRef>
              <c:f>Sheet1!$I$3</c:f>
              <c:numCache>
                <c:formatCode>General</c:formatCode>
                <c:ptCount val="1"/>
                <c:pt idx="0">
                  <c:v>-8.5171931914162382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-1.8036839709109742</c:v>
                </c:pt>
              </c:numCache>
            </c:numRef>
          </c:yVal>
          <c:smooth val="0"/>
        </c:ser>
        <c:ser>
          <c:idx val="3"/>
          <c:order val="3"/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Sheet1!$I$49</c:f>
              <c:numCache>
                <c:formatCode>General</c:formatCode>
                <c:ptCount val="1"/>
                <c:pt idx="0">
                  <c:v>-5.339139361068292</c:v>
                </c:pt>
              </c:numCache>
            </c:numRef>
          </c:xVal>
          <c:yVal>
            <c:numRef>
              <c:f>Sheet1!$K$49</c:f>
              <c:numCache>
                <c:formatCode>General</c:formatCode>
                <c:ptCount val="1"/>
                <c:pt idx="0">
                  <c:v>-4.9817378012589204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8800"/>
        <c:axId val="112195456"/>
      </c:scatterChart>
      <c:valAx>
        <c:axId val="112188800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12195456"/>
        <c:crossesAt val="-6"/>
        <c:crossBetween val="midCat"/>
      </c:valAx>
      <c:valAx>
        <c:axId val="1121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s-ES"/>
          </a:p>
        </c:txPr>
        <c:crossAx val="112188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Sheet1!$H$2:$H$51</c:f>
              <c:numCache>
                <c:formatCode>General</c:formatCode>
                <c:ptCount val="50"/>
                <c:pt idx="0">
                  <c:v>9.9999999999999815E-5</c:v>
                </c:pt>
                <c:pt idx="1">
                  <c:v>1.9999999999999982E-4</c:v>
                </c:pt>
                <c:pt idx="2">
                  <c:v>2.9999999999999981E-4</c:v>
                </c:pt>
                <c:pt idx="3">
                  <c:v>3.999999999999998E-4</c:v>
                </c:pt>
                <c:pt idx="4">
                  <c:v>4.9999999999999979E-4</c:v>
                </c:pt>
                <c:pt idx="5">
                  <c:v>5.9999999999999984E-4</c:v>
                </c:pt>
                <c:pt idx="6">
                  <c:v>6.9999999999999988E-4</c:v>
                </c:pt>
                <c:pt idx="7">
                  <c:v>7.9999999999999993E-4</c:v>
                </c:pt>
                <c:pt idx="8">
                  <c:v>8.9999999999999998E-4</c:v>
                </c:pt>
                <c:pt idx="9">
                  <c:v>1E-3</c:v>
                </c:pt>
                <c:pt idx="10" formatCode="0.0000">
                  <c:v>1.1000000000000001E-3</c:v>
                </c:pt>
                <c:pt idx="11" formatCode="0.0000">
                  <c:v>1.2000000000000001E-3</c:v>
                </c:pt>
                <c:pt idx="12" formatCode="0.0000">
                  <c:v>1.3000000000000002E-3</c:v>
                </c:pt>
                <c:pt idx="13" formatCode="0.0000">
                  <c:v>1.4000000000000002E-3</c:v>
                </c:pt>
                <c:pt idx="14" formatCode="0.0000">
                  <c:v>1.5000000000000002E-3</c:v>
                </c:pt>
                <c:pt idx="15" formatCode="0.0000">
                  <c:v>1.6000000000000003E-3</c:v>
                </c:pt>
                <c:pt idx="16" formatCode="0.0000">
                  <c:v>1.7000000000000003E-3</c:v>
                </c:pt>
                <c:pt idx="17" formatCode="0.0000">
                  <c:v>1.8000000000000004E-3</c:v>
                </c:pt>
                <c:pt idx="18" formatCode="0.0000">
                  <c:v>1.9000000000000004E-3</c:v>
                </c:pt>
                <c:pt idx="19" formatCode="0.0000">
                  <c:v>2.0000000000000005E-3</c:v>
                </c:pt>
                <c:pt idx="20" formatCode="0.0000">
                  <c:v>2.1000000000000003E-3</c:v>
                </c:pt>
                <c:pt idx="21" formatCode="0.0000">
                  <c:v>2.2000000000000001E-3</c:v>
                </c:pt>
                <c:pt idx="22" formatCode="0.0000">
                  <c:v>2.3E-3</c:v>
                </c:pt>
                <c:pt idx="23" formatCode="0.0000">
                  <c:v>2.3999999999999998E-3</c:v>
                </c:pt>
                <c:pt idx="24" formatCode="0.0000">
                  <c:v>2.4999999999999996E-3</c:v>
                </c:pt>
                <c:pt idx="25" formatCode="0.0000">
                  <c:v>2.5999999999999994E-3</c:v>
                </c:pt>
                <c:pt idx="26" formatCode="0.0000">
                  <c:v>2.6999999999999993E-3</c:v>
                </c:pt>
                <c:pt idx="27" formatCode="0.0000">
                  <c:v>2.7999999999999991E-3</c:v>
                </c:pt>
                <c:pt idx="28" formatCode="0.0000">
                  <c:v>2.8999999999999989E-3</c:v>
                </c:pt>
                <c:pt idx="29" formatCode="0.0000">
                  <c:v>2.9999999999999988E-3</c:v>
                </c:pt>
                <c:pt idx="30" formatCode="0.0000">
                  <c:v>3.0999999999999986E-3</c:v>
                </c:pt>
                <c:pt idx="31" formatCode="0.0000">
                  <c:v>3.1999999999999984E-3</c:v>
                </c:pt>
                <c:pt idx="32" formatCode="0.0000">
                  <c:v>3.2999999999999982E-3</c:v>
                </c:pt>
                <c:pt idx="33" formatCode="0.0000">
                  <c:v>3.3999999999999981E-3</c:v>
                </c:pt>
                <c:pt idx="34" formatCode="0.0000">
                  <c:v>3.4999999999999979E-3</c:v>
                </c:pt>
                <c:pt idx="35" formatCode="0.0000">
                  <c:v>3.5999999999999977E-3</c:v>
                </c:pt>
                <c:pt idx="36" formatCode="0.0000">
                  <c:v>3.6999999999999976E-3</c:v>
                </c:pt>
                <c:pt idx="37" formatCode="0.0000">
                  <c:v>3.7999999999999974E-3</c:v>
                </c:pt>
                <c:pt idx="38" formatCode="0.0000">
                  <c:v>3.8999999999999972E-3</c:v>
                </c:pt>
                <c:pt idx="39" formatCode="0.0000">
                  <c:v>3.9999999999999975E-3</c:v>
                </c:pt>
                <c:pt idx="40" formatCode="0.0000">
                  <c:v>4.0999999999999977E-3</c:v>
                </c:pt>
                <c:pt idx="41" formatCode="0.0000">
                  <c:v>4.199999999999998E-3</c:v>
                </c:pt>
                <c:pt idx="42" formatCode="0.0000">
                  <c:v>4.2999999999999983E-3</c:v>
                </c:pt>
                <c:pt idx="43" formatCode="0.0000">
                  <c:v>4.3999999999999985E-3</c:v>
                </c:pt>
                <c:pt idx="44" formatCode="0.0000">
                  <c:v>4.4999999999999988E-3</c:v>
                </c:pt>
                <c:pt idx="45" formatCode="0.0000">
                  <c:v>4.5999999999999991E-3</c:v>
                </c:pt>
                <c:pt idx="46" formatCode="0.0000">
                  <c:v>4.6999999999999993E-3</c:v>
                </c:pt>
                <c:pt idx="47" formatCode="0.0000">
                  <c:v>4.7999999999999996E-3</c:v>
                </c:pt>
                <c:pt idx="48" formatCode="0.0000">
                  <c:v>4.8999999999999998E-3</c:v>
                </c:pt>
                <c:pt idx="49" formatCode="0.0000">
                  <c:v>5.0000000000000001E-3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0.32938210447649369</c:v>
                </c:pt>
                <c:pt idx="1">
                  <c:v>0.16469105223824668</c:v>
                </c:pt>
                <c:pt idx="2">
                  <c:v>0.10979403482549775</c:v>
                </c:pt>
                <c:pt idx="3">
                  <c:v>8.2345526119123311E-2</c:v>
                </c:pt>
                <c:pt idx="4">
                  <c:v>6.5876420895298646E-2</c:v>
                </c:pt>
                <c:pt idx="5">
                  <c:v>5.4897017412748855E-2</c:v>
                </c:pt>
                <c:pt idx="6">
                  <c:v>4.7054586353784733E-2</c:v>
                </c:pt>
                <c:pt idx="7">
                  <c:v>4.1172763059561635E-2</c:v>
                </c:pt>
                <c:pt idx="8">
                  <c:v>3.659801160849923E-2</c:v>
                </c:pt>
                <c:pt idx="9">
                  <c:v>3.2938210447649302E-2</c:v>
                </c:pt>
                <c:pt idx="10">
                  <c:v>2.9943827679681186E-2</c:v>
                </c:pt>
                <c:pt idx="11">
                  <c:v>2.7448508706374421E-2</c:v>
                </c:pt>
                <c:pt idx="12">
                  <c:v>2.5337084959730232E-2</c:v>
                </c:pt>
                <c:pt idx="13">
                  <c:v>2.352729317689236E-2</c:v>
                </c:pt>
                <c:pt idx="14">
                  <c:v>2.1958806965099532E-2</c:v>
                </c:pt>
                <c:pt idx="15">
                  <c:v>2.0586381529780814E-2</c:v>
                </c:pt>
                <c:pt idx="16">
                  <c:v>1.9375417910381942E-2</c:v>
                </c:pt>
                <c:pt idx="17">
                  <c:v>1.8299005804249611E-2</c:v>
                </c:pt>
                <c:pt idx="18">
                  <c:v>1.7335900235604895E-2</c:v>
                </c:pt>
                <c:pt idx="19">
                  <c:v>1.6469105223824648E-2</c:v>
                </c:pt>
                <c:pt idx="20">
                  <c:v>1.5684862117928237E-2</c:v>
                </c:pt>
                <c:pt idx="21">
                  <c:v>1.4971913839840593E-2</c:v>
                </c:pt>
                <c:pt idx="22">
                  <c:v>1.4320961064195351E-2</c:v>
                </c:pt>
                <c:pt idx="23">
                  <c:v>1.3724254353187212E-2</c:v>
                </c:pt>
                <c:pt idx="24">
                  <c:v>1.3175284179059724E-2</c:v>
                </c:pt>
                <c:pt idx="25">
                  <c:v>1.2668542479865121E-2</c:v>
                </c:pt>
                <c:pt idx="26">
                  <c:v>1.219933720283308E-2</c:v>
                </c:pt>
                <c:pt idx="27">
                  <c:v>1.1763646588446185E-2</c:v>
                </c:pt>
                <c:pt idx="28">
                  <c:v>1.1358003602637695E-2</c:v>
                </c:pt>
                <c:pt idx="29">
                  <c:v>1.0979403482549773E-2</c:v>
                </c:pt>
                <c:pt idx="30">
                  <c:v>1.0625229176661071E-2</c:v>
                </c:pt>
                <c:pt idx="31">
                  <c:v>1.0293190764890414E-2</c:v>
                </c:pt>
                <c:pt idx="32">
                  <c:v>9.9812758932270682E-3</c:v>
                </c:pt>
                <c:pt idx="33">
                  <c:v>9.6877089551909781E-3</c:v>
                </c:pt>
                <c:pt idx="34">
                  <c:v>9.4109172707569494E-3</c:v>
                </c:pt>
                <c:pt idx="35">
                  <c:v>9.1495029021248127E-3</c:v>
                </c:pt>
                <c:pt idx="36">
                  <c:v>8.9022190399052244E-3</c:v>
                </c:pt>
                <c:pt idx="37">
                  <c:v>8.6679501178024542E-3</c:v>
                </c:pt>
                <c:pt idx="38">
                  <c:v>8.445694986576751E-3</c:v>
                </c:pt>
                <c:pt idx="39">
                  <c:v>8.2345526119123325E-3</c:v>
                </c:pt>
                <c:pt idx="40">
                  <c:v>8.0337098652803231E-3</c:v>
                </c:pt>
                <c:pt idx="41">
                  <c:v>7.8424310589641239E-3</c:v>
                </c:pt>
                <c:pt idx="42">
                  <c:v>7.6600489413137952E-3</c:v>
                </c:pt>
                <c:pt idx="43">
                  <c:v>7.485956919920299E-3</c:v>
                </c:pt>
                <c:pt idx="44">
                  <c:v>7.3196023216998479E-3</c:v>
                </c:pt>
                <c:pt idx="45">
                  <c:v>7.160480532097677E-3</c:v>
                </c:pt>
                <c:pt idx="46">
                  <c:v>7.0081298824785764E-3</c:v>
                </c:pt>
                <c:pt idx="47">
                  <c:v>6.862127176593606E-3</c:v>
                </c:pt>
                <c:pt idx="48">
                  <c:v>6.7220837648263891E-3</c:v>
                </c:pt>
                <c:pt idx="49">
                  <c:v>6.5876420895298613E-3</c:v>
                </c:pt>
              </c:numCache>
            </c:numRef>
          </c:yVal>
          <c:smooth val="0"/>
        </c:ser>
        <c:ser>
          <c:idx val="1"/>
          <c:order val="1"/>
          <c:tx>
            <c:v>A</c:v>
          </c:tx>
          <c:spPr>
            <a:ln>
              <a:noFill/>
            </a:ln>
          </c:spPr>
          <c:xVal>
            <c:numRef>
              <c:f>Sheet1!$H$11</c:f>
              <c:numCache>
                <c:formatCode>General</c:formatCode>
                <c:ptCount val="1"/>
                <c:pt idx="0">
                  <c:v>1E-3</c:v>
                </c:pt>
              </c:numCache>
            </c:numRef>
          </c:xVal>
          <c:yVal>
            <c:numRef>
              <c:f>Sheet1!$J$11</c:f>
              <c:numCache>
                <c:formatCode>General</c:formatCode>
                <c:ptCount val="1"/>
                <c:pt idx="0">
                  <c:v>3.2938210447649302E-2</c:v>
                </c:pt>
              </c:numCache>
            </c:numRef>
          </c:yVal>
          <c:smooth val="0"/>
        </c:ser>
        <c:ser>
          <c:idx val="2"/>
          <c:order val="2"/>
          <c:tx>
            <c:v>B</c:v>
          </c:tx>
          <c:spPr>
            <a:ln>
              <a:noFill/>
            </a:ln>
          </c:spPr>
          <c:marker>
            <c:symbol val="triangle"/>
            <c:size val="8"/>
          </c:marker>
          <c:xVal>
            <c:numRef>
              <c:f>Sheet1!$H$3</c:f>
              <c:numCache>
                <c:formatCode>General</c:formatCode>
                <c:ptCount val="1"/>
                <c:pt idx="0">
                  <c:v>1.9999999999999982E-4</c:v>
                </c:pt>
              </c:numCache>
            </c:numRef>
          </c:xVal>
          <c:yVal>
            <c:numRef>
              <c:f>Sheet1!$J$3</c:f>
              <c:numCache>
                <c:formatCode>General</c:formatCode>
                <c:ptCount val="1"/>
                <c:pt idx="0">
                  <c:v>0.16469105223824668</c:v>
                </c:pt>
              </c:numCache>
            </c:numRef>
          </c:yVal>
          <c:smooth val="0"/>
        </c:ser>
        <c:ser>
          <c:idx val="3"/>
          <c:order val="3"/>
          <c:tx>
            <c:v>C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Sheet1!$H$49</c:f>
              <c:numCache>
                <c:formatCode>0.0000</c:formatCode>
                <c:ptCount val="1"/>
                <c:pt idx="0">
                  <c:v>4.7999999999999996E-3</c:v>
                </c:pt>
              </c:numCache>
            </c:numRef>
          </c:xVal>
          <c:yVal>
            <c:numRef>
              <c:f>Sheet1!$J$49</c:f>
              <c:numCache>
                <c:formatCode>General</c:formatCode>
                <c:ptCount val="1"/>
                <c:pt idx="0">
                  <c:v>6.862127176593606E-3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0880"/>
        <c:axId val="120829824"/>
      </c:scatterChart>
      <c:valAx>
        <c:axId val="120810880"/>
        <c:scaling>
          <c:orientation val="minMax"/>
          <c:max val="5.1000000000000012E-3"/>
          <c:min val="1.0000000000000003E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[Ca+2]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0829824"/>
        <c:crosses val="autoZero"/>
        <c:crossBetween val="midCat"/>
      </c:valAx>
      <c:valAx>
        <c:axId val="120829824"/>
        <c:scaling>
          <c:orientation val="minMax"/>
          <c:min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[SO4-2]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s-ES"/>
          </a:p>
        </c:txPr>
        <c:crossAx val="120810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93000874890641"/>
          <c:y val="5.4787839020122492E-2"/>
          <c:w val="0.16473665791776029"/>
          <c:h val="0.33486876640419949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Obj. Fun.</c:v>
          </c:tx>
          <c:xVal>
            <c:numRef>
              <c:f>Sheet1!$V$4:$V$7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Sheet1!$W$4:$W$7</c:f>
              <c:numCache>
                <c:formatCode>0.00E+00</c:formatCode>
                <c:ptCount val="4"/>
                <c:pt idx="0">
                  <c:v>4.0000000000000001E-8</c:v>
                </c:pt>
                <c:pt idx="1">
                  <c:v>2.4894699999999998E-10</c:v>
                </c:pt>
                <c:pt idx="2">
                  <c:v>1.4861600000000002E-14</c:v>
                </c:pt>
                <c:pt idx="3">
                  <c:v>5.5199100000000005E-23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8288"/>
        <c:axId val="121789824"/>
      </c:scatterChart>
      <c:valAx>
        <c:axId val="1217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789824"/>
        <c:crosses val="autoZero"/>
        <c:crossBetween val="midCat"/>
      </c:valAx>
      <c:valAx>
        <c:axId val="1217898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788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Sheet1!$V$4:$V$7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Sheet1!$X$4:$X$7</c:f>
              <c:numCache>
                <c:formatCode>0.00E+00</c:formatCode>
                <c:ptCount val="4"/>
                <c:pt idx="0">
                  <c:v>4.7999999999999996E-7</c:v>
                </c:pt>
                <c:pt idx="1">
                  <c:v>3.2053999999999997E-8</c:v>
                </c:pt>
                <c:pt idx="2">
                  <c:v>2.4384600000000001E-10</c:v>
                </c:pt>
                <c:pt idx="3">
                  <c:v>1.4859200000000001E-14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3632"/>
        <c:axId val="121823616"/>
      </c:scatterChart>
      <c:valAx>
        <c:axId val="1218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823616"/>
        <c:crosses val="autoZero"/>
        <c:crossBetween val="midCat"/>
      </c:valAx>
      <c:valAx>
        <c:axId val="121823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813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Max Rel Error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Sheet1!$V$4:$V$7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Sheet1!$Z$4:$Z$7</c:f>
              <c:numCache>
                <c:formatCode>General</c:formatCode>
                <c:ptCount val="4"/>
                <c:pt idx="0">
                  <c:v>2.41823E-2</c:v>
                </c:pt>
                <c:pt idx="1">
                  <c:v>2.2486699999999999E-3</c:v>
                </c:pt>
                <c:pt idx="2" formatCode="0.00E+00">
                  <c:v>1.76459E-5</c:v>
                </c:pt>
                <c:pt idx="3" formatCode="0.00E+00">
                  <c:v>1.0755500000000001E-9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9728"/>
        <c:axId val="121931264"/>
      </c:scatterChart>
      <c:valAx>
        <c:axId val="121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931264"/>
        <c:crosses val="autoZero"/>
        <c:crossBetween val="midCat"/>
      </c:valAx>
      <c:valAx>
        <c:axId val="1219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1929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8103662968055"/>
          <c:y val="3.3912219305920095E-2"/>
          <c:w val="0.71146773320001677"/>
          <c:h val="0.85605643044619417"/>
        </c:manualLayout>
      </c:layout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'Ca 0.001 (A)'!$P$6</c:f>
              <c:numCache>
                <c:formatCode>General</c:formatCode>
                <c:ptCount val="1"/>
                <c:pt idx="0">
                  <c:v>1E-3</c:v>
                </c:pt>
              </c:numCache>
            </c:numRef>
          </c:xVal>
          <c:yVal>
            <c:numRef>
              <c:f>'Ca 0.001 (A)'!$P$7</c:f>
              <c:numCache>
                <c:formatCode>General</c:formatCode>
                <c:ptCount val="1"/>
                <c:pt idx="0">
                  <c:v>3.2938210447649302E-2</c:v>
                </c:pt>
              </c:numCache>
            </c:numRef>
          </c:yVal>
          <c:smooth val="0"/>
        </c:ser>
        <c:ser>
          <c:idx val="1"/>
          <c:order val="1"/>
          <c:tx>
            <c:v>traditional</c:v>
          </c:tx>
          <c:xVal>
            <c:numRef>
              <c:f>'Ca 0.001 (A)'!$P$10</c:f>
              <c:numCache>
                <c:formatCode>General</c:formatCode>
                <c:ptCount val="1"/>
                <c:pt idx="0">
                  <c:v>1.5E-3</c:v>
                </c:pt>
              </c:numCache>
            </c:numRef>
          </c:xVal>
          <c:yVal>
            <c:numRef>
              <c:f>'Ca 0.001 (A)'!$P$11</c:f>
              <c:numCache>
                <c:formatCode>General</c:formatCode>
                <c:ptCount val="1"/>
                <c:pt idx="0">
                  <c:v>2.1958805562599201E-2</c:v>
                </c:pt>
              </c:numCache>
            </c:numRef>
          </c:yVal>
          <c:smooth val="0"/>
        </c:ser>
        <c:ser>
          <c:idx val="4"/>
          <c:order val="2"/>
          <c:tx>
            <c:v>2</c:v>
          </c:tx>
          <c:xVal>
            <c:numRef>
              <c:f>'Ca 0.001 (A)'!$P$15</c:f>
              <c:numCache>
                <c:formatCode>General</c:formatCode>
                <c:ptCount val="1"/>
                <c:pt idx="0">
                  <c:v>1.04786660321262E-3</c:v>
                </c:pt>
              </c:numCache>
            </c:numRef>
          </c:xVal>
          <c:yVal>
            <c:numRef>
              <c:f>'Ca 0.001 (A)'!$P$16</c:f>
              <c:numCache>
                <c:formatCode>General</c:formatCode>
                <c:ptCount val="1"/>
                <c:pt idx="0">
                  <c:v>3.1432006001607601E-2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2992"/>
        <c:axId val="122573568"/>
      </c:scatterChart>
      <c:valAx>
        <c:axId val="122452992"/>
        <c:scaling>
          <c:orientation val="minMax"/>
          <c:min val="5.0000000000000012E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573568"/>
        <c:crosses val="autoZero"/>
        <c:crossBetween val="midCat"/>
      </c:valAx>
      <c:valAx>
        <c:axId val="122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452992"/>
        <c:crosses val="autoZero"/>
        <c:crossBetween val="midCat"/>
        <c:majorUnit val="1.0000000000000002E-2"/>
      </c:valAx>
    </c:plotArea>
    <c:legend>
      <c:legendPos val="r"/>
      <c:layout>
        <c:manualLayout>
          <c:xMode val="edge"/>
          <c:yMode val="edge"/>
          <c:x val="0.75491989427247519"/>
          <c:y val="8.9062773403324594E-2"/>
          <c:w val="0.23097075828484404"/>
          <c:h val="0.47461905803441234"/>
        </c:manualLayout>
      </c:layout>
      <c:overlay val="1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</a:t>
            </a:r>
          </a:p>
        </c:rich>
      </c:tx>
      <c:layout>
        <c:manualLayout>
          <c:xMode val="edge"/>
          <c:yMode val="edge"/>
          <c:x val="0.48638888888888887"/>
          <c:y val="2.7777777777777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'Ca 0.001 (A)'!$U$30:$U$33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'Ca 0.001 (A)'!$V$30:$V$33</c:f>
              <c:numCache>
                <c:formatCode>0.00E+00</c:formatCode>
                <c:ptCount val="4"/>
                <c:pt idx="0">
                  <c:v>0.36111113949760415</c:v>
                </c:pt>
                <c:pt idx="1">
                  <c:v>4.382278232007669E-3</c:v>
                </c:pt>
                <c:pt idx="2">
                  <c:v>4.7204301911645159E-3</c:v>
                </c:pt>
                <c:pt idx="3">
                  <c:v>4.3355038027572818E-3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9568"/>
        <c:axId val="122591104"/>
      </c:scatterChart>
      <c:valAx>
        <c:axId val="122589568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591104"/>
        <c:crosses val="autoZero"/>
        <c:crossBetween val="midCat"/>
      </c:valAx>
      <c:valAx>
        <c:axId val="12259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589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8103662968055"/>
          <c:y val="5.7060367454068242E-2"/>
          <c:w val="0.71146773320001677"/>
          <c:h val="0.80976013414989789"/>
        </c:manualLayout>
      </c:layout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'Ca 0.0002 (B)'!$P$6</c:f>
              <c:numCache>
                <c:formatCode>General</c:formatCode>
                <c:ptCount val="1"/>
                <c:pt idx="0">
                  <c:v>1.9999999999999982E-4</c:v>
                </c:pt>
              </c:numCache>
            </c:numRef>
          </c:xVal>
          <c:yVal>
            <c:numRef>
              <c:f>'Ca 0.0002 (B)'!$P$7</c:f>
              <c:numCache>
                <c:formatCode>General</c:formatCode>
                <c:ptCount val="1"/>
                <c:pt idx="0">
                  <c:v>0.16469105223824668</c:v>
                </c:pt>
              </c:numCache>
            </c:numRef>
          </c:yVal>
          <c:smooth val="0"/>
        </c:ser>
        <c:ser>
          <c:idx val="1"/>
          <c:order val="1"/>
          <c:tx>
            <c:v>traditional</c:v>
          </c:tx>
          <c:xVal>
            <c:numRef>
              <c:f>'Ca 0.0002 (B)'!$P$10</c:f>
              <c:numCache>
                <c:formatCode>General</c:formatCode>
                <c:ptCount val="1"/>
                <c:pt idx="0">
                  <c:v>5.0000000001276801E-4</c:v>
                </c:pt>
              </c:numCache>
            </c:numRef>
          </c:xVal>
          <c:yVal>
            <c:numRef>
              <c:f>'Ca 0.0002 (B)'!$P$11</c:f>
              <c:numCache>
                <c:formatCode>General</c:formatCode>
                <c:ptCount val="1"/>
                <c:pt idx="0">
                  <c:v>6.5875950112632503E-2</c:v>
                </c:pt>
              </c:numCache>
            </c:numRef>
          </c:yVal>
          <c:smooth val="0"/>
        </c:ser>
        <c:ser>
          <c:idx val="4"/>
          <c:order val="2"/>
          <c:tx>
            <c:v>2</c:v>
          </c:tx>
          <c:xVal>
            <c:numRef>
              <c:f>'Ca 0.0002 (B)'!$P$15</c:f>
              <c:numCache>
                <c:formatCode>General</c:formatCode>
                <c:ptCount val="1"/>
                <c:pt idx="0">
                  <c:v>3.3709833652432401E-4</c:v>
                </c:pt>
              </c:numCache>
            </c:numRef>
          </c:xVal>
          <c:yVal>
            <c:numRef>
              <c:f>'Ca 0.0002 (B)'!$P$16</c:f>
              <c:numCache>
                <c:formatCode>General</c:formatCode>
                <c:ptCount val="1"/>
                <c:pt idx="0">
                  <c:v>9.7718740569323795E-2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2128"/>
        <c:axId val="122930304"/>
      </c:scatterChart>
      <c:valAx>
        <c:axId val="1229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930304"/>
        <c:crosses val="autoZero"/>
        <c:crossBetween val="midCat"/>
      </c:valAx>
      <c:valAx>
        <c:axId val="122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12291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91989327035924"/>
          <c:y val="5.6655365995917188E-2"/>
          <c:w val="0.23097075828484404"/>
          <c:h val="0.4468740886555847"/>
        </c:manualLayout>
      </c:layout>
      <c:overlay val="1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166687</xdr:rowOff>
    </xdr:from>
    <xdr:to>
      <xdr:col>20</xdr:col>
      <xdr:colOff>161925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16</xdr:row>
      <xdr:rowOff>0</xdr:rowOff>
    </xdr:from>
    <xdr:to>
      <xdr:col>20</xdr:col>
      <xdr:colOff>180975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31</xdr:row>
      <xdr:rowOff>95250</xdr:rowOff>
    </xdr:from>
    <xdr:to>
      <xdr:col>20</xdr:col>
      <xdr:colOff>161925</xdr:colOff>
      <xdr:row>45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409575</xdr:colOff>
      <xdr:row>8</xdr:row>
      <xdr:rowOff>147637</xdr:rowOff>
    </xdr:from>
    <xdr:to>
      <xdr:col>28</xdr:col>
      <xdr:colOff>104775</xdr:colOff>
      <xdr:row>23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39</xdr:row>
      <xdr:rowOff>104775</xdr:rowOff>
    </xdr:from>
    <xdr:to>
      <xdr:col>28</xdr:col>
      <xdr:colOff>295275</xdr:colOff>
      <xdr:row>53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31</xdr:row>
      <xdr:rowOff>19050</xdr:rowOff>
    </xdr:from>
    <xdr:to>
      <xdr:col>18</xdr:col>
      <xdr:colOff>590549</xdr:colOff>
      <xdr:row>49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35</xdr:row>
      <xdr:rowOff>128587</xdr:rowOff>
    </xdr:from>
    <xdr:to>
      <xdr:col>25</xdr:col>
      <xdr:colOff>228600</xdr:colOff>
      <xdr:row>50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185737</xdr:rowOff>
    </xdr:from>
    <xdr:to>
      <xdr:col>18</xdr:col>
      <xdr:colOff>733424</xdr:colOff>
      <xdr:row>40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304800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185737</xdr:rowOff>
    </xdr:from>
    <xdr:to>
      <xdr:col>18</xdr:col>
      <xdr:colOff>733424</xdr:colOff>
      <xdr:row>40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304800</xdr:colOff>
      <xdr:row>48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opLeftCell="D22" workbookViewId="0">
      <selection activeCell="H49" sqref="H49:J49"/>
    </sheetView>
  </sheetViews>
  <sheetFormatPr defaultRowHeight="15" x14ac:dyDescent="0.25"/>
  <cols>
    <col min="1" max="1" width="10.140625" customWidth="1"/>
    <col min="6" max="6" width="12" bestFit="1" customWidth="1"/>
    <col min="11" max="11" width="9.140625" style="1"/>
  </cols>
  <sheetData>
    <row r="1" spans="1:27" x14ac:dyDescent="0.25">
      <c r="H1" t="s">
        <v>12</v>
      </c>
      <c r="I1" t="s">
        <v>14</v>
      </c>
      <c r="J1" t="s">
        <v>21</v>
      </c>
      <c r="K1" s="1" t="s">
        <v>22</v>
      </c>
      <c r="L1" t="s">
        <v>13</v>
      </c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8">
        <f t="shared" ref="H2:H10" si="0">H3-$H$11/10</f>
        <v>9.9999999999999815E-5</v>
      </c>
      <c r="I2">
        <f>LN(H2)</f>
        <v>-9.2103403719761854</v>
      </c>
      <c r="J2" s="18">
        <f>$F$4/H2</f>
        <v>0.32938210447649369</v>
      </c>
      <c r="K2" s="1">
        <f>LN(J2)</f>
        <v>-1.1105367903510277</v>
      </c>
      <c r="L2" s="15">
        <f t="shared" ref="L2:L33" si="1">$B$17*H2-$A$4</f>
        <v>-9.0000000000000019E-4</v>
      </c>
      <c r="V2" t="s">
        <v>23</v>
      </c>
      <c r="W2" t="s">
        <v>26</v>
      </c>
      <c r="X2" t="s">
        <v>27</v>
      </c>
      <c r="Y2" t="s">
        <v>24</v>
      </c>
      <c r="Z2" t="s">
        <v>28</v>
      </c>
    </row>
    <row r="3" spans="1:27" x14ac:dyDescent="0.25">
      <c r="A3" s="1"/>
      <c r="B3" s="1"/>
      <c r="C3" s="1"/>
      <c r="D3" s="1"/>
      <c r="E3" s="1"/>
      <c r="F3" s="1"/>
      <c r="H3" s="20">
        <f t="shared" si="0"/>
        <v>1.9999999999999982E-4</v>
      </c>
      <c r="I3" s="20">
        <f t="shared" ref="I3:I51" si="2">LN(H3)</f>
        <v>-8.5171931914162382</v>
      </c>
      <c r="J3" s="20">
        <f t="shared" ref="J3:J51" si="3">$F$4/H3</f>
        <v>0.16469105223824668</v>
      </c>
      <c r="K3" s="20">
        <f t="shared" ref="K3:K51" si="4">LN(J3)</f>
        <v>-1.8036839709109742</v>
      </c>
      <c r="L3" s="21">
        <f t="shared" si="1"/>
        <v>-8.0000000000000015E-4</v>
      </c>
      <c r="V3" t="s">
        <v>25</v>
      </c>
    </row>
    <row r="4" spans="1:27" x14ac:dyDescent="0.25">
      <c r="A4" s="6">
        <v>1E-3</v>
      </c>
      <c r="B4" s="7">
        <f>F4/A4</f>
        <v>3.2938210447649302E-2</v>
      </c>
      <c r="C4" s="3">
        <v>1</v>
      </c>
      <c r="D4" s="3">
        <v>0</v>
      </c>
      <c r="E4" s="3">
        <v>-4.4823000000000004</v>
      </c>
      <c r="F4" s="4">
        <f>10^(E4)</f>
        <v>3.2938210447649306E-5</v>
      </c>
      <c r="H4" s="18">
        <f t="shared" si="0"/>
        <v>2.9999999999999981E-4</v>
      </c>
      <c r="I4" s="1">
        <f t="shared" si="2"/>
        <v>-8.1117280833080745</v>
      </c>
      <c r="J4" s="18">
        <f t="shared" si="3"/>
        <v>0.10979403482549775</v>
      </c>
      <c r="K4" s="1">
        <f t="shared" si="4"/>
        <v>-2.2091490790191388</v>
      </c>
      <c r="L4" s="15">
        <f t="shared" si="1"/>
        <v>-7.0000000000000021E-4</v>
      </c>
      <c r="V4">
        <v>0</v>
      </c>
      <c r="W4" s="2">
        <v>4.0000000000000001E-8</v>
      </c>
      <c r="X4" s="2">
        <v>4.7999999999999996E-7</v>
      </c>
      <c r="Y4" s="2">
        <v>2.3040000000000001E-13</v>
      </c>
      <c r="Z4">
        <v>2.41823E-2</v>
      </c>
      <c r="AA4" t="s">
        <v>12</v>
      </c>
    </row>
    <row r="5" spans="1:27" x14ac:dyDescent="0.25">
      <c r="H5" s="18">
        <f t="shared" si="0"/>
        <v>3.999999999999998E-4</v>
      </c>
      <c r="I5" s="1">
        <f t="shared" si="2"/>
        <v>-7.8240460108562928</v>
      </c>
      <c r="J5" s="18">
        <f t="shared" si="3"/>
        <v>8.2345526119123311E-2</v>
      </c>
      <c r="K5" s="1">
        <f t="shared" si="4"/>
        <v>-2.4968311514709196</v>
      </c>
      <c r="L5" s="15">
        <f t="shared" si="1"/>
        <v>-6.0000000000000027E-4</v>
      </c>
      <c r="V5">
        <v>1</v>
      </c>
      <c r="W5" s="2">
        <v>2.4894699999999998E-10</v>
      </c>
      <c r="X5" s="2">
        <v>3.2053999999999997E-8</v>
      </c>
      <c r="Y5" s="2">
        <v>1.0274599999999999E-15</v>
      </c>
      <c r="Z5">
        <v>2.2486699999999999E-3</v>
      </c>
      <c r="AA5" t="s">
        <v>12</v>
      </c>
    </row>
    <row r="6" spans="1:27" x14ac:dyDescent="0.25">
      <c r="B6" s="1" t="s">
        <v>0</v>
      </c>
      <c r="C6" s="1" t="s">
        <v>1</v>
      </c>
      <c r="D6" t="s">
        <v>6</v>
      </c>
      <c r="H6" s="18">
        <f t="shared" si="0"/>
        <v>4.9999999999999979E-4</v>
      </c>
      <c r="I6" s="1">
        <f t="shared" si="2"/>
        <v>-7.6009024595420831</v>
      </c>
      <c r="J6" s="18">
        <f t="shared" si="3"/>
        <v>6.5876420895298646E-2</v>
      </c>
      <c r="K6" s="1">
        <f t="shared" si="4"/>
        <v>-2.7199747027851298</v>
      </c>
      <c r="L6" s="15">
        <f t="shared" si="1"/>
        <v>-5.0000000000000023E-4</v>
      </c>
      <c r="V6">
        <v>2</v>
      </c>
      <c r="W6" s="2">
        <v>1.4861600000000002E-14</v>
      </c>
      <c r="X6" s="2">
        <v>2.4384600000000001E-10</v>
      </c>
      <c r="Y6" s="2">
        <v>5.9460999999999998E-20</v>
      </c>
      <c r="Z6" s="2">
        <v>1.76459E-5</v>
      </c>
      <c r="AA6" t="s">
        <v>12</v>
      </c>
    </row>
    <row r="7" spans="1:27" x14ac:dyDescent="0.25">
      <c r="A7" t="s">
        <v>7</v>
      </c>
      <c r="B7">
        <v>1</v>
      </c>
      <c r="C7">
        <v>1</v>
      </c>
      <c r="D7">
        <v>-1</v>
      </c>
      <c r="H7" s="18">
        <f t="shared" si="0"/>
        <v>5.9999999999999984E-4</v>
      </c>
      <c r="I7" s="1">
        <f t="shared" si="2"/>
        <v>-7.4185809027481282</v>
      </c>
      <c r="J7" s="18">
        <f t="shared" si="3"/>
        <v>5.4897017412748855E-2</v>
      </c>
      <c r="K7" s="1">
        <f t="shared" si="4"/>
        <v>-2.9022962595790847</v>
      </c>
      <c r="L7" s="15">
        <f t="shared" si="1"/>
        <v>-4.0000000000000018E-4</v>
      </c>
      <c r="V7">
        <v>3</v>
      </c>
      <c r="W7" s="2">
        <v>5.5199100000000005E-23</v>
      </c>
      <c r="X7" s="2">
        <v>1.4859200000000001E-14</v>
      </c>
      <c r="Y7" s="2">
        <v>2.2079599999999998E-28</v>
      </c>
      <c r="Z7" s="2">
        <v>1.0755500000000001E-9</v>
      </c>
      <c r="AA7" t="s">
        <v>12</v>
      </c>
    </row>
    <row r="8" spans="1:27" x14ac:dyDescent="0.25">
      <c r="H8" s="1">
        <f t="shared" si="0"/>
        <v>6.9999999999999988E-4</v>
      </c>
      <c r="I8" s="1">
        <f t="shared" si="2"/>
        <v>-7.2644302229208693</v>
      </c>
      <c r="J8" s="1">
        <f t="shared" si="3"/>
        <v>4.7054586353784733E-2</v>
      </c>
      <c r="K8" s="1">
        <f t="shared" si="4"/>
        <v>-3.0564469394063427</v>
      </c>
      <c r="L8" s="15">
        <f t="shared" si="1"/>
        <v>-3.0000000000000014E-4</v>
      </c>
    </row>
    <row r="9" spans="1:27" x14ac:dyDescent="0.25">
      <c r="H9" s="1">
        <f t="shared" si="0"/>
        <v>7.9999999999999993E-4</v>
      </c>
      <c r="I9" s="1">
        <f t="shared" si="2"/>
        <v>-7.1308988302963465</v>
      </c>
      <c r="J9" s="1">
        <f t="shared" si="3"/>
        <v>4.1172763059561635E-2</v>
      </c>
      <c r="K9" s="1">
        <f t="shared" si="4"/>
        <v>-3.1899783320308654</v>
      </c>
      <c r="L9" s="15">
        <f t="shared" si="1"/>
        <v>-2.0000000000000009E-4</v>
      </c>
    </row>
    <row r="10" spans="1:27" x14ac:dyDescent="0.25">
      <c r="A10" t="s">
        <v>8</v>
      </c>
      <c r="B10" s="8">
        <v>1</v>
      </c>
      <c r="C10" s="9">
        <v>0</v>
      </c>
      <c r="D10" s="9">
        <v>1</v>
      </c>
      <c r="H10">
        <f t="shared" si="0"/>
        <v>8.9999999999999998E-4</v>
      </c>
      <c r="I10" s="1">
        <f t="shared" si="2"/>
        <v>-7.0131157946399636</v>
      </c>
      <c r="J10" s="1">
        <f t="shared" si="3"/>
        <v>3.659801160849923E-2</v>
      </c>
      <c r="K10" s="1">
        <f t="shared" si="4"/>
        <v>-3.3077613676872493</v>
      </c>
      <c r="L10" s="15">
        <f t="shared" si="1"/>
        <v>-1.0000000000000005E-4</v>
      </c>
    </row>
    <row r="11" spans="1:27" x14ac:dyDescent="0.25">
      <c r="B11" s="10">
        <v>0</v>
      </c>
      <c r="C11" s="11">
        <v>1</v>
      </c>
      <c r="D11" s="11">
        <v>1</v>
      </c>
      <c r="H11" s="20">
        <v>1E-3</v>
      </c>
      <c r="I11" s="20">
        <f t="shared" si="2"/>
        <v>-6.9077552789821368</v>
      </c>
      <c r="J11" s="20">
        <f t="shared" si="3"/>
        <v>3.2938210447649302E-2</v>
      </c>
      <c r="K11" s="20">
        <f t="shared" si="4"/>
        <v>-3.4131218833450756</v>
      </c>
      <c r="L11" s="21">
        <f t="shared" si="1"/>
        <v>0</v>
      </c>
    </row>
    <row r="12" spans="1:27" x14ac:dyDescent="0.25">
      <c r="H12" s="16">
        <f t="shared" ref="H12:H63" si="5">H11+$H$11/10</f>
        <v>1.1000000000000001E-3</v>
      </c>
      <c r="I12" s="1">
        <f t="shared" si="2"/>
        <v>-6.812445099177812</v>
      </c>
      <c r="J12" s="1">
        <f t="shared" si="3"/>
        <v>2.9943827679681186E-2</v>
      </c>
      <c r="K12" s="1">
        <f t="shared" si="4"/>
        <v>-3.5084320631494004</v>
      </c>
      <c r="L12" s="15">
        <f t="shared" si="1"/>
        <v>1.0000000000000005E-4</v>
      </c>
    </row>
    <row r="13" spans="1:27" x14ac:dyDescent="0.25">
      <c r="A13" t="s">
        <v>9</v>
      </c>
      <c r="B13" s="1" t="s">
        <v>0</v>
      </c>
      <c r="C13" s="1" t="s">
        <v>1</v>
      </c>
      <c r="E13" t="s">
        <v>10</v>
      </c>
      <c r="F13" s="1" t="s">
        <v>6</v>
      </c>
      <c r="H13" s="16">
        <f t="shared" si="5"/>
        <v>1.2000000000000001E-3</v>
      </c>
      <c r="I13" s="1">
        <f t="shared" si="2"/>
        <v>-6.7254337221881819</v>
      </c>
      <c r="J13" s="1">
        <f t="shared" si="3"/>
        <v>2.7448508706374421E-2</v>
      </c>
      <c r="K13" s="1">
        <f t="shared" si="4"/>
        <v>-3.5954434401390301</v>
      </c>
      <c r="L13" s="15">
        <f t="shared" si="1"/>
        <v>2.0000000000000009E-4</v>
      </c>
    </row>
    <row r="14" spans="1:27" x14ac:dyDescent="0.25">
      <c r="B14" s="12">
        <v>1</v>
      </c>
      <c r="C14" s="13">
        <v>-1</v>
      </c>
      <c r="F14" s="13">
        <v>1</v>
      </c>
      <c r="H14" s="16">
        <f t="shared" si="5"/>
        <v>1.3000000000000002E-3</v>
      </c>
      <c r="I14" s="1">
        <f t="shared" si="2"/>
        <v>-6.6453910145146455</v>
      </c>
      <c r="J14" s="1">
        <f t="shared" si="3"/>
        <v>2.5337084959730232E-2</v>
      </c>
      <c r="K14" s="1">
        <f t="shared" si="4"/>
        <v>-3.6754861478125664</v>
      </c>
      <c r="L14" s="15">
        <f t="shared" si="1"/>
        <v>3.0000000000000014E-4</v>
      </c>
    </row>
    <row r="15" spans="1:27" x14ac:dyDescent="0.25">
      <c r="H15" s="16">
        <f t="shared" si="5"/>
        <v>1.4000000000000002E-3</v>
      </c>
      <c r="I15" s="1">
        <f t="shared" si="2"/>
        <v>-6.5712830423609239</v>
      </c>
      <c r="J15" s="1">
        <f t="shared" si="3"/>
        <v>2.352729317689236E-2</v>
      </c>
      <c r="K15" s="1">
        <f t="shared" si="4"/>
        <v>-3.7495941199662886</v>
      </c>
      <c r="L15" s="15">
        <f t="shared" si="1"/>
        <v>4.0000000000000018E-4</v>
      </c>
    </row>
    <row r="16" spans="1:27" x14ac:dyDescent="0.25">
      <c r="B16" s="1" t="s">
        <v>0</v>
      </c>
      <c r="C16" s="1" t="s">
        <v>1</v>
      </c>
      <c r="H16" s="16">
        <f t="shared" si="5"/>
        <v>1.5000000000000002E-3</v>
      </c>
      <c r="I16" s="1">
        <f t="shared" si="2"/>
        <v>-6.5022901708739722</v>
      </c>
      <c r="J16" s="1">
        <f t="shared" si="3"/>
        <v>2.1958806965099532E-2</v>
      </c>
      <c r="K16" s="1">
        <f t="shared" si="4"/>
        <v>-3.8185869914532402</v>
      </c>
      <c r="L16" s="15">
        <f t="shared" si="1"/>
        <v>5.0000000000000023E-4</v>
      </c>
    </row>
    <row r="17" spans="1:12" x14ac:dyDescent="0.25">
      <c r="A17" s="14" t="s">
        <v>11</v>
      </c>
      <c r="B17" s="12">
        <v>1</v>
      </c>
      <c r="C17" s="4">
        <v>0</v>
      </c>
      <c r="H17" s="16">
        <f t="shared" si="5"/>
        <v>1.6000000000000003E-3</v>
      </c>
      <c r="I17" s="1">
        <f t="shared" si="2"/>
        <v>-6.4377516497364011</v>
      </c>
      <c r="J17" s="1">
        <f t="shared" si="3"/>
        <v>2.0586381529780814E-2</v>
      </c>
      <c r="K17" s="1">
        <f t="shared" si="4"/>
        <v>-3.8831255125908108</v>
      </c>
      <c r="L17" s="15">
        <f t="shared" si="1"/>
        <v>6.0000000000000027E-4</v>
      </c>
    </row>
    <row r="18" spans="1:12" x14ac:dyDescent="0.25">
      <c r="H18" s="16">
        <f t="shared" si="5"/>
        <v>1.7000000000000003E-3</v>
      </c>
      <c r="I18" s="1">
        <f t="shared" si="2"/>
        <v>-6.3771270279199666</v>
      </c>
      <c r="J18" s="1">
        <f t="shared" si="3"/>
        <v>1.9375417910381942E-2</v>
      </c>
      <c r="K18" s="1">
        <f t="shared" si="4"/>
        <v>-3.9437501344072459</v>
      </c>
      <c r="L18" s="15">
        <f t="shared" si="1"/>
        <v>7.0000000000000032E-4</v>
      </c>
    </row>
    <row r="19" spans="1:12" x14ac:dyDescent="0.25">
      <c r="H19" s="16">
        <f t="shared" si="5"/>
        <v>1.8000000000000004E-3</v>
      </c>
      <c r="I19" s="1">
        <f t="shared" si="2"/>
        <v>-6.3199686140800182</v>
      </c>
      <c r="J19" s="1">
        <f t="shared" si="3"/>
        <v>1.8299005804249611E-2</v>
      </c>
      <c r="K19" s="1">
        <f t="shared" si="4"/>
        <v>-4.0009085482471942</v>
      </c>
      <c r="L19" s="15">
        <f t="shared" si="1"/>
        <v>8.0000000000000036E-4</v>
      </c>
    </row>
    <row r="20" spans="1:12" x14ac:dyDescent="0.25">
      <c r="H20" s="16">
        <f t="shared" si="5"/>
        <v>1.9000000000000004E-3</v>
      </c>
      <c r="I20" s="1">
        <f t="shared" si="2"/>
        <v>-6.2659013928097425</v>
      </c>
      <c r="J20" s="1">
        <f t="shared" si="3"/>
        <v>1.7335900235604895E-2</v>
      </c>
      <c r="K20" s="1">
        <f t="shared" si="4"/>
        <v>-4.05497576951747</v>
      </c>
      <c r="L20" s="15">
        <f t="shared" si="1"/>
        <v>9.0000000000000041E-4</v>
      </c>
    </row>
    <row r="21" spans="1:12" x14ac:dyDescent="0.25">
      <c r="A21" t="s">
        <v>15</v>
      </c>
      <c r="B21" s="1" t="s">
        <v>0</v>
      </c>
      <c r="C21" s="1" t="s">
        <v>1</v>
      </c>
      <c r="D21" s="5"/>
      <c r="E21" s="5"/>
      <c r="F21" s="5"/>
      <c r="G21" s="1"/>
      <c r="H21" s="16">
        <f t="shared" si="5"/>
        <v>2.0000000000000005E-3</v>
      </c>
      <c r="I21" s="1">
        <f t="shared" si="2"/>
        <v>-6.2146080984221914</v>
      </c>
      <c r="J21" s="1">
        <f t="shared" si="3"/>
        <v>1.6469105223824648E-2</v>
      </c>
      <c r="K21" s="1">
        <f t="shared" si="4"/>
        <v>-4.106269063905021</v>
      </c>
      <c r="L21" s="15">
        <f t="shared" si="1"/>
        <v>1.0000000000000005E-3</v>
      </c>
    </row>
    <row r="22" spans="1:12" x14ac:dyDescent="0.25">
      <c r="B22" s="1"/>
      <c r="C22" s="1"/>
      <c r="D22" s="5"/>
      <c r="E22" s="5"/>
      <c r="F22" s="5"/>
      <c r="G22" s="1"/>
      <c r="H22" s="16">
        <f t="shared" si="5"/>
        <v>2.1000000000000003E-3</v>
      </c>
      <c r="I22" s="1">
        <f t="shared" si="2"/>
        <v>-6.1658179342527593</v>
      </c>
      <c r="J22" s="1">
        <f t="shared" si="3"/>
        <v>1.5684862117928237E-2</v>
      </c>
      <c r="K22" s="1">
        <f t="shared" si="4"/>
        <v>-4.1550592280744532</v>
      </c>
      <c r="L22" s="15">
        <f t="shared" si="1"/>
        <v>1.1000000000000003E-3</v>
      </c>
    </row>
    <row r="23" spans="1:12" x14ac:dyDescent="0.25">
      <c r="A23" t="s">
        <v>16</v>
      </c>
      <c r="B23" s="6">
        <v>1E-3</v>
      </c>
      <c r="C23" s="7">
        <v>3.2938210447649302E-2</v>
      </c>
      <c r="D23" s="5" t="s">
        <v>20</v>
      </c>
      <c r="E23" s="5"/>
      <c r="F23" s="5"/>
      <c r="G23" s="1"/>
      <c r="H23" s="16">
        <f t="shared" si="5"/>
        <v>2.2000000000000001E-3</v>
      </c>
      <c r="I23" s="1">
        <f t="shared" si="2"/>
        <v>-6.1192979186178666</v>
      </c>
      <c r="J23" s="1">
        <f t="shared" si="3"/>
        <v>1.4971913839840593E-2</v>
      </c>
      <c r="K23" s="1">
        <f t="shared" si="4"/>
        <v>-4.2015792437093458</v>
      </c>
      <c r="L23" s="15">
        <f t="shared" si="1"/>
        <v>1.2000000000000001E-3</v>
      </c>
    </row>
    <row r="24" spans="1:12" s="1" customFormat="1" x14ac:dyDescent="0.25">
      <c r="A24" s="5"/>
      <c r="B24" s="5"/>
      <c r="C24" s="5"/>
      <c r="D24" s="5"/>
      <c r="E24" s="5"/>
      <c r="F24" s="5"/>
      <c r="H24" s="16">
        <f t="shared" si="5"/>
        <v>2.3E-3</v>
      </c>
      <c r="I24" s="1">
        <f t="shared" si="2"/>
        <v>-6.074846156047033</v>
      </c>
      <c r="J24" s="1">
        <f t="shared" si="3"/>
        <v>1.4320961064195351E-2</v>
      </c>
      <c r="K24" s="1">
        <f t="shared" si="4"/>
        <v>-4.2460310062801794</v>
      </c>
      <c r="L24" s="15">
        <f t="shared" si="1"/>
        <v>1.2999999999999999E-3</v>
      </c>
    </row>
    <row r="25" spans="1:12" s="1" customFormat="1" x14ac:dyDescent="0.25">
      <c r="A25" s="5" t="s">
        <v>17</v>
      </c>
      <c r="B25" s="6">
        <v>1E-3</v>
      </c>
      <c r="C25" s="7">
        <v>3.2938210202931299E-2</v>
      </c>
      <c r="D25" s="5"/>
      <c r="E25" s="5"/>
      <c r="F25" s="5"/>
      <c r="H25" s="16">
        <f t="shared" si="5"/>
        <v>2.3999999999999998E-3</v>
      </c>
      <c r="I25" s="1">
        <f t="shared" si="2"/>
        <v>-6.0322865416282374</v>
      </c>
      <c r="J25" s="1">
        <f t="shared" si="3"/>
        <v>1.3724254353187212E-2</v>
      </c>
      <c r="K25" s="1">
        <f t="shared" si="4"/>
        <v>-4.288590620698975</v>
      </c>
      <c r="L25" s="15">
        <f t="shared" si="1"/>
        <v>1.3999999999999998E-3</v>
      </c>
    </row>
    <row r="26" spans="1:12" s="1" customFormat="1" x14ac:dyDescent="0.25">
      <c r="A26" s="5"/>
      <c r="D26" s="5"/>
      <c r="E26" s="5"/>
      <c r="F26" s="5"/>
      <c r="H26" s="16">
        <f t="shared" si="5"/>
        <v>2.4999999999999996E-3</v>
      </c>
      <c r="I26" s="1">
        <f t="shared" si="2"/>
        <v>-5.9914645471079817</v>
      </c>
      <c r="J26" s="1">
        <f t="shared" si="3"/>
        <v>1.3175284179059724E-2</v>
      </c>
      <c r="K26" s="1">
        <f t="shared" si="4"/>
        <v>-4.3294126152192307</v>
      </c>
      <c r="L26" s="15">
        <f t="shared" si="1"/>
        <v>1.4999999999999996E-3</v>
      </c>
    </row>
    <row r="27" spans="1:12" x14ac:dyDescent="0.25">
      <c r="A27" s="5" t="s">
        <v>18</v>
      </c>
      <c r="B27" s="2">
        <f>ABS(B25-B23)</f>
        <v>0</v>
      </c>
      <c r="C27" s="2">
        <f>ABS(C25-C23)</f>
        <v>2.4471800280645439E-10</v>
      </c>
      <c r="D27" s="5"/>
      <c r="E27" s="5"/>
      <c r="F27" s="5"/>
      <c r="G27" s="1"/>
      <c r="H27" s="16">
        <f t="shared" si="5"/>
        <v>2.5999999999999994E-3</v>
      </c>
      <c r="I27" s="1">
        <f t="shared" si="2"/>
        <v>-5.952243833954701</v>
      </c>
      <c r="J27" s="1">
        <f t="shared" si="3"/>
        <v>1.2668542479865121E-2</v>
      </c>
      <c r="K27" s="1">
        <f t="shared" si="4"/>
        <v>-4.3686333283725114</v>
      </c>
      <c r="L27" s="15">
        <f t="shared" si="1"/>
        <v>1.5999999999999994E-3</v>
      </c>
    </row>
    <row r="28" spans="1:12" x14ac:dyDescent="0.25">
      <c r="D28" s="5"/>
      <c r="E28" s="5"/>
      <c r="F28" s="5"/>
      <c r="G28" s="1"/>
      <c r="H28" s="16">
        <f t="shared" si="5"/>
        <v>2.6999999999999993E-3</v>
      </c>
      <c r="I28" s="1">
        <f t="shared" si="2"/>
        <v>-5.9145035059718536</v>
      </c>
      <c r="J28" s="1">
        <f t="shared" si="3"/>
        <v>1.219933720283308E-2</v>
      </c>
      <c r="K28" s="1">
        <f t="shared" si="4"/>
        <v>-4.4063736563553588</v>
      </c>
      <c r="L28" s="15">
        <f t="shared" si="1"/>
        <v>1.6999999999999993E-3</v>
      </c>
    </row>
    <row r="29" spans="1:12" x14ac:dyDescent="0.25">
      <c r="A29" s="5"/>
      <c r="B29" s="5"/>
      <c r="C29" s="5"/>
      <c r="D29" s="5"/>
      <c r="E29" s="5"/>
      <c r="F29" s="5"/>
      <c r="G29" s="1"/>
      <c r="H29" s="16">
        <f t="shared" si="5"/>
        <v>2.7999999999999991E-3</v>
      </c>
      <c r="I29" s="1">
        <f t="shared" si="2"/>
        <v>-5.8781358618009794</v>
      </c>
      <c r="J29" s="1">
        <f t="shared" si="3"/>
        <v>1.1763646588446185E-2</v>
      </c>
      <c r="K29" s="1">
        <f t="shared" si="4"/>
        <v>-4.4427413005262331</v>
      </c>
      <c r="L29" s="15">
        <f t="shared" si="1"/>
        <v>1.7999999999999991E-3</v>
      </c>
    </row>
    <row r="30" spans="1:12" x14ac:dyDescent="0.25">
      <c r="A30" s="1" t="s">
        <v>16</v>
      </c>
      <c r="B30" s="6">
        <v>1E-3</v>
      </c>
      <c r="C30" s="7">
        <v>3.2938210447649302E-2</v>
      </c>
      <c r="D30" s="5" t="s">
        <v>19</v>
      </c>
      <c r="E30" s="5"/>
      <c r="F30" s="5"/>
      <c r="G30" s="1"/>
      <c r="H30" s="16">
        <f t="shared" si="5"/>
        <v>2.8999999999999989E-3</v>
      </c>
      <c r="I30" s="1">
        <f t="shared" si="2"/>
        <v>-5.843044541989709</v>
      </c>
      <c r="J30" s="1">
        <f t="shared" si="3"/>
        <v>1.1358003602637695E-2</v>
      </c>
      <c r="K30" s="1">
        <f t="shared" si="4"/>
        <v>-4.4778326203375034</v>
      </c>
      <c r="L30" s="15">
        <f t="shared" si="1"/>
        <v>1.8999999999999989E-3</v>
      </c>
    </row>
    <row r="31" spans="1:12" x14ac:dyDescent="0.25">
      <c r="A31" s="5"/>
      <c r="B31" s="5"/>
      <c r="C31" s="5"/>
      <c r="D31" s="5"/>
      <c r="E31" s="5"/>
      <c r="F31" s="5"/>
      <c r="G31" s="1"/>
      <c r="H31" s="16">
        <f t="shared" si="5"/>
        <v>2.9999999999999988E-3</v>
      </c>
      <c r="I31" s="1">
        <f t="shared" si="2"/>
        <v>-5.8091429903140277</v>
      </c>
      <c r="J31" s="1">
        <f t="shared" si="3"/>
        <v>1.0979403482549773E-2</v>
      </c>
      <c r="K31" s="1">
        <f t="shared" si="4"/>
        <v>-4.5117341720131847</v>
      </c>
      <c r="L31" s="15">
        <f t="shared" si="1"/>
        <v>1.9999999999999987E-3</v>
      </c>
    </row>
    <row r="32" spans="1:12" x14ac:dyDescent="0.25">
      <c r="A32" s="5" t="s">
        <v>17</v>
      </c>
      <c r="B32" s="6">
        <v>1E-3</v>
      </c>
      <c r="C32" s="7">
        <v>3.2938210202931299E-2</v>
      </c>
      <c r="D32" s="5"/>
      <c r="E32" s="5"/>
      <c r="F32" s="5"/>
      <c r="G32" s="1"/>
      <c r="H32" s="16">
        <f t="shared" si="5"/>
        <v>3.0999999999999986E-3</v>
      </c>
      <c r="I32" s="1">
        <f t="shared" si="2"/>
        <v>-5.7763531674910373</v>
      </c>
      <c r="J32" s="1">
        <f t="shared" si="3"/>
        <v>1.0625229176661071E-2</v>
      </c>
      <c r="K32" s="1">
        <f t="shared" si="4"/>
        <v>-4.5445239948361751</v>
      </c>
      <c r="L32" s="15">
        <f t="shared" si="1"/>
        <v>2.0999999999999986E-3</v>
      </c>
    </row>
    <row r="33" spans="1:12" x14ac:dyDescent="0.25">
      <c r="A33" s="5"/>
      <c r="B33" s="1"/>
      <c r="C33" s="1"/>
      <c r="D33" s="5"/>
      <c r="E33" s="5"/>
      <c r="F33" s="5"/>
      <c r="G33" s="1"/>
      <c r="H33" s="16">
        <f t="shared" si="5"/>
        <v>3.1999999999999984E-3</v>
      </c>
      <c r="I33" s="1">
        <f t="shared" si="2"/>
        <v>-5.7446044691764566</v>
      </c>
      <c r="J33" s="1">
        <f t="shared" si="3"/>
        <v>1.0293190764890414E-2</v>
      </c>
      <c r="K33" s="1">
        <f t="shared" si="4"/>
        <v>-4.5762726931507558</v>
      </c>
      <c r="L33" s="15">
        <f t="shared" si="1"/>
        <v>2.1999999999999984E-3</v>
      </c>
    </row>
    <row r="34" spans="1:12" x14ac:dyDescent="0.25">
      <c r="A34" s="5" t="s">
        <v>18</v>
      </c>
      <c r="B34" s="2">
        <f>ABS(B32-B30)</f>
        <v>0</v>
      </c>
      <c r="C34" s="2">
        <f>ABS(C32-C30)</f>
        <v>2.4471800280645439E-10</v>
      </c>
      <c r="D34" s="5"/>
      <c r="E34" s="5"/>
      <c r="F34" s="5"/>
      <c r="G34" s="1"/>
      <c r="H34" s="16">
        <f t="shared" si="5"/>
        <v>3.2999999999999982E-3</v>
      </c>
      <c r="I34" s="1">
        <f t="shared" si="2"/>
        <v>-5.7138328105097029</v>
      </c>
      <c r="J34" s="1">
        <f t="shared" si="3"/>
        <v>9.9812758932270682E-3</v>
      </c>
      <c r="K34" s="1">
        <f t="shared" si="4"/>
        <v>-4.6070443518175095</v>
      </c>
      <c r="L34" s="15">
        <f t="shared" ref="L34:L51" si="6">$B$17*H34-$A$4</f>
        <v>2.2999999999999982E-3</v>
      </c>
    </row>
    <row r="35" spans="1:12" x14ac:dyDescent="0.25">
      <c r="A35" s="5"/>
      <c r="B35" s="5"/>
      <c r="C35" s="5"/>
      <c r="D35" s="5"/>
      <c r="E35" s="5"/>
      <c r="F35" s="5"/>
      <c r="G35" s="1"/>
      <c r="H35" s="16">
        <f t="shared" si="5"/>
        <v>3.3999999999999981E-3</v>
      </c>
      <c r="I35" s="1">
        <f t="shared" si="2"/>
        <v>-5.683979847360022</v>
      </c>
      <c r="J35" s="1">
        <f t="shared" si="3"/>
        <v>9.6877089551909781E-3</v>
      </c>
      <c r="K35" s="1">
        <f t="shared" si="4"/>
        <v>-4.6368973149671904</v>
      </c>
      <c r="L35" s="15">
        <f t="shared" si="6"/>
        <v>2.3999999999999981E-3</v>
      </c>
    </row>
    <row r="36" spans="1:12" x14ac:dyDescent="0.25">
      <c r="A36" s="5"/>
      <c r="B36" s="5"/>
      <c r="C36" s="5"/>
      <c r="D36" s="5"/>
      <c r="E36" s="5"/>
      <c r="F36" s="5"/>
      <c r="G36" s="1"/>
      <c r="H36" s="16">
        <f t="shared" si="5"/>
        <v>3.4999999999999979E-3</v>
      </c>
      <c r="I36" s="1">
        <f t="shared" si="2"/>
        <v>-5.6549923104867696</v>
      </c>
      <c r="J36" s="1">
        <f t="shared" si="3"/>
        <v>9.4109172707569494E-3</v>
      </c>
      <c r="K36" s="1">
        <f t="shared" si="4"/>
        <v>-4.6658848518404428</v>
      </c>
      <c r="L36" s="15">
        <f t="shared" si="6"/>
        <v>2.4999999999999979E-3</v>
      </c>
    </row>
    <row r="37" spans="1:12" x14ac:dyDescent="0.25">
      <c r="A37" s="5"/>
      <c r="B37" s="5"/>
      <c r="C37" s="5"/>
      <c r="D37" s="5"/>
      <c r="E37" s="5"/>
      <c r="F37" s="5"/>
      <c r="G37" s="1"/>
      <c r="H37" s="16">
        <f t="shared" si="5"/>
        <v>3.5999999999999977E-3</v>
      </c>
      <c r="I37" s="1">
        <f t="shared" si="2"/>
        <v>-5.6268214335200737</v>
      </c>
      <c r="J37" s="1">
        <f t="shared" si="3"/>
        <v>9.1495029021248127E-3</v>
      </c>
      <c r="K37" s="1">
        <f t="shared" si="4"/>
        <v>-4.6940557288071387</v>
      </c>
      <c r="L37" s="15">
        <f t="shared" si="6"/>
        <v>2.5999999999999977E-3</v>
      </c>
    </row>
    <row r="38" spans="1:12" x14ac:dyDescent="0.25">
      <c r="A38" s="5"/>
      <c r="B38" s="17"/>
      <c r="C38" s="5"/>
      <c r="D38" s="5"/>
      <c r="E38" s="5"/>
      <c r="F38" s="5"/>
      <c r="G38" s="1"/>
      <c r="H38" s="16">
        <f t="shared" si="5"/>
        <v>3.6999999999999976E-3</v>
      </c>
      <c r="I38" s="1">
        <f t="shared" si="2"/>
        <v>-5.5994224593319588</v>
      </c>
      <c r="J38" s="1">
        <f t="shared" si="3"/>
        <v>8.9022190399052244E-3</v>
      </c>
      <c r="K38" s="1">
        <f t="shared" si="4"/>
        <v>-4.7214547029952536</v>
      </c>
      <c r="L38" s="15">
        <f t="shared" si="6"/>
        <v>2.6999999999999975E-3</v>
      </c>
    </row>
    <row r="39" spans="1:12" x14ac:dyDescent="0.25">
      <c r="A39" s="5"/>
      <c r="B39" s="17"/>
      <c r="C39" s="5"/>
      <c r="D39" s="5"/>
      <c r="E39" s="5"/>
      <c r="F39" s="5"/>
      <c r="G39" s="1"/>
      <c r="H39" s="16">
        <f t="shared" si="5"/>
        <v>3.7999999999999974E-3</v>
      </c>
      <c r="I39" s="1">
        <f t="shared" si="2"/>
        <v>-5.5727542122497979</v>
      </c>
      <c r="J39" s="1">
        <f t="shared" si="3"/>
        <v>8.6679501178024542E-3</v>
      </c>
      <c r="K39" s="1">
        <f t="shared" si="4"/>
        <v>-4.7481229500774145</v>
      </c>
      <c r="L39" s="15">
        <f t="shared" si="6"/>
        <v>2.7999999999999974E-3</v>
      </c>
    </row>
    <row r="40" spans="1:12" x14ac:dyDescent="0.25">
      <c r="A40" s="5"/>
      <c r="B40" s="5"/>
      <c r="C40" s="5"/>
      <c r="D40" s="5"/>
      <c r="E40" s="5"/>
      <c r="F40" s="5"/>
      <c r="G40" s="1"/>
      <c r="H40" s="16">
        <f t="shared" si="5"/>
        <v>3.8999999999999972E-3</v>
      </c>
      <c r="I40" s="1">
        <f t="shared" si="2"/>
        <v>-5.5467787258465373</v>
      </c>
      <c r="J40" s="1">
        <f t="shared" si="3"/>
        <v>8.445694986576751E-3</v>
      </c>
      <c r="K40" s="1">
        <f t="shared" si="4"/>
        <v>-4.7740984364806751</v>
      </c>
      <c r="L40" s="15">
        <f t="shared" si="6"/>
        <v>2.8999999999999972E-3</v>
      </c>
    </row>
    <row r="41" spans="1:12" x14ac:dyDescent="0.25">
      <c r="A41" s="5"/>
      <c r="B41" s="5"/>
      <c r="C41" s="5"/>
      <c r="D41" s="5"/>
      <c r="E41" s="5"/>
      <c r="F41" s="5"/>
      <c r="G41" s="1"/>
      <c r="H41" s="16">
        <f t="shared" si="5"/>
        <v>3.9999999999999975E-3</v>
      </c>
      <c r="I41" s="1">
        <f t="shared" si="2"/>
        <v>-5.5214609178622469</v>
      </c>
      <c r="J41" s="1">
        <f t="shared" si="3"/>
        <v>8.2345526119123325E-3</v>
      </c>
      <c r="K41" s="1">
        <f t="shared" si="4"/>
        <v>-4.7994162444649655</v>
      </c>
      <c r="L41" s="15">
        <f t="shared" si="6"/>
        <v>2.9999999999999975E-3</v>
      </c>
    </row>
    <row r="42" spans="1:12" x14ac:dyDescent="0.25">
      <c r="A42" s="5"/>
      <c r="B42" s="5"/>
      <c r="C42" s="5"/>
      <c r="D42" s="5"/>
      <c r="E42" s="5"/>
      <c r="F42" s="5"/>
      <c r="H42" s="16">
        <f t="shared" si="5"/>
        <v>4.0999999999999977E-3</v>
      </c>
      <c r="I42" s="1">
        <f t="shared" si="2"/>
        <v>-5.4967683052718757</v>
      </c>
      <c r="J42" s="1">
        <f t="shared" si="3"/>
        <v>8.0337098652803231E-3</v>
      </c>
      <c r="K42" s="1">
        <f t="shared" si="4"/>
        <v>-4.8241088570553368</v>
      </c>
      <c r="L42" s="15">
        <f t="shared" si="6"/>
        <v>3.0999999999999977E-3</v>
      </c>
    </row>
    <row r="43" spans="1:12" x14ac:dyDescent="0.25">
      <c r="A43" s="5"/>
      <c r="B43" s="5"/>
      <c r="C43" s="5"/>
      <c r="D43" s="5"/>
      <c r="E43" s="5"/>
      <c r="F43" s="5"/>
      <c r="H43" s="16">
        <f t="shared" si="5"/>
        <v>4.199999999999998E-3</v>
      </c>
      <c r="I43" s="1">
        <f t="shared" si="2"/>
        <v>-5.4726707536928147</v>
      </c>
      <c r="J43" s="1">
        <f t="shared" si="3"/>
        <v>7.8424310589641239E-3</v>
      </c>
      <c r="K43" s="1">
        <f t="shared" si="4"/>
        <v>-4.8482064086343977</v>
      </c>
      <c r="L43" s="15">
        <f t="shared" si="6"/>
        <v>3.199999999999998E-3</v>
      </c>
    </row>
    <row r="44" spans="1:12" x14ac:dyDescent="0.25">
      <c r="A44" s="5"/>
      <c r="B44" s="5"/>
      <c r="C44" s="5"/>
      <c r="D44" s="5"/>
      <c r="E44" s="5"/>
      <c r="F44" s="5"/>
      <c r="H44" s="16">
        <f t="shared" si="5"/>
        <v>4.2999999999999983E-3</v>
      </c>
      <c r="I44" s="1">
        <f t="shared" si="2"/>
        <v>-5.4491402562826208</v>
      </c>
      <c r="J44" s="1">
        <f t="shared" si="3"/>
        <v>7.6600489413137952E-3</v>
      </c>
      <c r="K44" s="1">
        <f t="shared" si="4"/>
        <v>-4.8717369060445916</v>
      </c>
      <c r="L44" s="15">
        <f t="shared" si="6"/>
        <v>3.2999999999999982E-3</v>
      </c>
    </row>
    <row r="45" spans="1:12" x14ac:dyDescent="0.25">
      <c r="A45" s="5"/>
      <c r="B45" s="5"/>
      <c r="C45" s="5"/>
      <c r="D45" s="5"/>
      <c r="E45" s="5"/>
      <c r="F45" s="5"/>
      <c r="H45" s="16">
        <f t="shared" si="5"/>
        <v>4.3999999999999985E-3</v>
      </c>
      <c r="I45" s="1">
        <f t="shared" si="2"/>
        <v>-5.4261507380579221</v>
      </c>
      <c r="J45" s="1">
        <f t="shared" si="3"/>
        <v>7.485956919920299E-3</v>
      </c>
      <c r="K45" s="1">
        <f t="shared" si="4"/>
        <v>-4.8947264242692903</v>
      </c>
      <c r="L45" s="15">
        <f t="shared" si="6"/>
        <v>3.3999999999999985E-3</v>
      </c>
    </row>
    <row r="46" spans="1:12" x14ac:dyDescent="0.25">
      <c r="A46" s="5"/>
      <c r="B46" s="5"/>
      <c r="C46" s="5"/>
      <c r="D46" s="5"/>
      <c r="E46" s="5"/>
      <c r="F46" s="5"/>
      <c r="H46" s="19">
        <f t="shared" si="5"/>
        <v>4.4999999999999988E-3</v>
      </c>
      <c r="I46" s="1">
        <f t="shared" si="2"/>
        <v>-5.4036778822058631</v>
      </c>
      <c r="J46" s="18">
        <f t="shared" si="3"/>
        <v>7.3196023216998479E-3</v>
      </c>
      <c r="K46" s="1">
        <f t="shared" si="4"/>
        <v>-4.9171992801213493</v>
      </c>
      <c r="L46" s="15">
        <f t="shared" si="6"/>
        <v>3.4999999999999988E-3</v>
      </c>
    </row>
    <row r="47" spans="1:12" x14ac:dyDescent="0.25">
      <c r="A47" s="5"/>
      <c r="B47" s="5"/>
      <c r="C47" s="5"/>
      <c r="D47" s="5"/>
      <c r="E47" s="5"/>
      <c r="F47" s="5"/>
      <c r="H47" s="19">
        <f t="shared" si="5"/>
        <v>4.5999999999999991E-3</v>
      </c>
      <c r="I47" s="1">
        <f t="shared" si="2"/>
        <v>-5.3816989754870876</v>
      </c>
      <c r="J47" s="18">
        <f t="shared" si="3"/>
        <v>7.160480532097677E-3</v>
      </c>
      <c r="K47" s="1">
        <f t="shared" si="4"/>
        <v>-4.9391781868401248</v>
      </c>
      <c r="L47" s="15">
        <f t="shared" si="6"/>
        <v>3.599999999999999E-3</v>
      </c>
    </row>
    <row r="48" spans="1:12" x14ac:dyDescent="0.25">
      <c r="A48" s="5"/>
      <c r="B48" s="5"/>
      <c r="C48" s="5"/>
      <c r="D48" s="5"/>
      <c r="E48" s="5"/>
      <c r="F48" s="5"/>
      <c r="H48" s="19">
        <f t="shared" si="5"/>
        <v>4.6999999999999993E-3</v>
      </c>
      <c r="I48" s="1">
        <f t="shared" si="2"/>
        <v>-5.3601927702661243</v>
      </c>
      <c r="J48" s="18">
        <f t="shared" si="3"/>
        <v>7.0081298824785764E-3</v>
      </c>
      <c r="K48" s="1">
        <f t="shared" si="4"/>
        <v>-4.9606843920610881</v>
      </c>
      <c r="L48" s="15">
        <f t="shared" si="6"/>
        <v>3.6999999999999993E-3</v>
      </c>
    </row>
    <row r="49" spans="1:12" x14ac:dyDescent="0.25">
      <c r="A49" s="5"/>
      <c r="B49" s="5"/>
      <c r="C49" s="5"/>
      <c r="D49" s="5"/>
      <c r="E49" s="5"/>
      <c r="F49" s="5"/>
      <c r="H49" s="22">
        <f t="shared" si="5"/>
        <v>4.7999999999999996E-3</v>
      </c>
      <c r="I49" s="20">
        <f t="shared" si="2"/>
        <v>-5.339139361068292</v>
      </c>
      <c r="J49" s="20">
        <f t="shared" si="3"/>
        <v>6.862127176593606E-3</v>
      </c>
      <c r="K49" s="20">
        <f t="shared" si="4"/>
        <v>-4.9817378012589204</v>
      </c>
      <c r="L49" s="21">
        <f t="shared" si="6"/>
        <v>3.7999999999999996E-3</v>
      </c>
    </row>
    <row r="50" spans="1:12" x14ac:dyDescent="0.25">
      <c r="A50" s="5"/>
      <c r="B50" s="5"/>
      <c r="C50" s="5"/>
      <c r="D50" s="5"/>
      <c r="E50" s="5"/>
      <c r="F50" s="5"/>
      <c r="H50" s="19">
        <f t="shared" si="5"/>
        <v>4.8999999999999998E-3</v>
      </c>
      <c r="I50" s="1">
        <f t="shared" si="2"/>
        <v>-5.3185200738655558</v>
      </c>
      <c r="J50" s="18">
        <f t="shared" si="3"/>
        <v>6.7220837648263891E-3</v>
      </c>
      <c r="K50" s="1">
        <f t="shared" si="4"/>
        <v>-5.0023570884616566</v>
      </c>
      <c r="L50" s="15">
        <f t="shared" si="6"/>
        <v>3.8999999999999998E-3</v>
      </c>
    </row>
    <row r="51" spans="1:12" x14ac:dyDescent="0.25">
      <c r="H51" s="19">
        <f t="shared" si="5"/>
        <v>5.0000000000000001E-3</v>
      </c>
      <c r="I51" s="1">
        <f t="shared" si="2"/>
        <v>-5.2983173665480363</v>
      </c>
      <c r="J51" s="18">
        <f t="shared" si="3"/>
        <v>6.5876420895298613E-3</v>
      </c>
      <c r="K51" s="1">
        <f t="shared" si="4"/>
        <v>-5.0225597957791761</v>
      </c>
      <c r="L51" s="15">
        <f t="shared" si="6"/>
        <v>4.0000000000000001E-3</v>
      </c>
    </row>
    <row r="52" spans="1:12" x14ac:dyDescent="0.25">
      <c r="H52" s="19">
        <f t="shared" si="5"/>
        <v>5.1000000000000004E-3</v>
      </c>
      <c r="I52" s="1">
        <f t="shared" ref="I52:I60" si="7">LN(H52)</f>
        <v>-5.2785147392518565</v>
      </c>
      <c r="J52" s="18">
        <f t="shared" ref="J52:J60" si="8">$F$4/H52</f>
        <v>6.4584726367939811E-3</v>
      </c>
      <c r="K52" s="1">
        <f t="shared" ref="K52:K60" si="9">LN(J52)</f>
        <v>-5.0423624230753559</v>
      </c>
      <c r="L52" s="15">
        <f t="shared" ref="L52:L60" si="10">$B$17*H52-$A$4</f>
        <v>4.1000000000000003E-3</v>
      </c>
    </row>
    <row r="53" spans="1:12" x14ac:dyDescent="0.25">
      <c r="H53" s="19">
        <f t="shared" si="5"/>
        <v>5.2000000000000006E-3</v>
      </c>
      <c r="I53" s="1">
        <f t="shared" si="7"/>
        <v>-5.2590966533947556</v>
      </c>
      <c r="J53" s="18">
        <f t="shared" si="8"/>
        <v>6.334271239932558E-3</v>
      </c>
      <c r="K53" s="1">
        <f t="shared" si="9"/>
        <v>-5.0617805089324568</v>
      </c>
      <c r="L53" s="15">
        <f t="shared" si="10"/>
        <v>4.2000000000000006E-3</v>
      </c>
    </row>
    <row r="54" spans="1:12" x14ac:dyDescent="0.25">
      <c r="H54" s="19">
        <f t="shared" si="5"/>
        <v>5.3000000000000009E-3</v>
      </c>
      <c r="I54" s="1">
        <f t="shared" si="7"/>
        <v>-5.2400484584240603</v>
      </c>
      <c r="J54" s="18">
        <f t="shared" si="8"/>
        <v>6.2147566882357168E-3</v>
      </c>
      <c r="K54" s="1">
        <f t="shared" si="9"/>
        <v>-5.0808287039031521</v>
      </c>
      <c r="L54" s="15">
        <f t="shared" si="10"/>
        <v>4.3000000000000009E-3</v>
      </c>
    </row>
    <row r="55" spans="1:12" x14ac:dyDescent="0.25">
      <c r="H55" s="19">
        <f t="shared" si="5"/>
        <v>5.4000000000000012E-3</v>
      </c>
      <c r="I55" s="1">
        <f t="shared" si="7"/>
        <v>-5.2213563254119082</v>
      </c>
      <c r="J55" s="18">
        <f t="shared" si="8"/>
        <v>6.0996686014165372E-3</v>
      </c>
      <c r="K55" s="1">
        <f t="shared" si="9"/>
        <v>-5.0995208369153042</v>
      </c>
      <c r="L55" s="15">
        <f t="shared" si="10"/>
        <v>4.4000000000000011E-3</v>
      </c>
    </row>
    <row r="56" spans="1:12" x14ac:dyDescent="0.25">
      <c r="H56" s="19">
        <f t="shared" si="5"/>
        <v>5.5000000000000014E-3</v>
      </c>
      <c r="I56" s="1">
        <f t="shared" si="7"/>
        <v>-5.2030071867437115</v>
      </c>
      <c r="J56" s="18">
        <f t="shared" si="8"/>
        <v>5.9887655359362356E-3</v>
      </c>
      <c r="K56" s="1">
        <f t="shared" si="9"/>
        <v>-5.1178699755835009</v>
      </c>
      <c r="L56" s="15">
        <f t="shared" si="10"/>
        <v>4.5000000000000014E-3</v>
      </c>
    </row>
    <row r="57" spans="1:12" x14ac:dyDescent="0.25">
      <c r="H57" s="19">
        <f t="shared" si="5"/>
        <v>5.6000000000000017E-3</v>
      </c>
      <c r="I57" s="1">
        <f t="shared" si="7"/>
        <v>-5.1849886812410331</v>
      </c>
      <c r="J57" s="18">
        <f t="shared" si="8"/>
        <v>5.881823294223089E-3</v>
      </c>
      <c r="K57" s="1">
        <f t="shared" si="9"/>
        <v>-5.1358884810861793</v>
      </c>
      <c r="L57" s="15">
        <f t="shared" si="10"/>
        <v>4.6000000000000017E-3</v>
      </c>
    </row>
    <row r="58" spans="1:12" x14ac:dyDescent="0.25">
      <c r="H58" s="19">
        <f t="shared" si="5"/>
        <v>5.7000000000000019E-3</v>
      </c>
      <c r="I58" s="1">
        <f t="shared" si="7"/>
        <v>-5.1672891041416324</v>
      </c>
      <c r="J58" s="18">
        <f t="shared" si="8"/>
        <v>5.7786334118682973E-3</v>
      </c>
      <c r="K58" s="1">
        <f t="shared" si="9"/>
        <v>-5.15358805818558</v>
      </c>
      <c r="L58" s="15">
        <f t="shared" si="10"/>
        <v>4.7000000000000019E-3</v>
      </c>
    </row>
    <row r="59" spans="1:12" x14ac:dyDescent="0.25">
      <c r="H59" s="19">
        <f t="shared" si="5"/>
        <v>5.8000000000000022E-3</v>
      </c>
      <c r="I59" s="1">
        <f t="shared" si="7"/>
        <v>-5.1498973614297627</v>
      </c>
      <c r="J59" s="18">
        <f t="shared" si="8"/>
        <v>5.6790018013188441E-3</v>
      </c>
      <c r="K59" s="1">
        <f t="shared" si="9"/>
        <v>-5.1709798008974497</v>
      </c>
      <c r="L59" s="15">
        <f t="shared" si="10"/>
        <v>4.8000000000000022E-3</v>
      </c>
    </row>
    <row r="60" spans="1:12" x14ac:dyDescent="0.25">
      <c r="H60" s="19">
        <f t="shared" si="5"/>
        <v>5.9000000000000025E-3</v>
      </c>
      <c r="I60" s="1">
        <f t="shared" si="7"/>
        <v>-5.132802928070463</v>
      </c>
      <c r="J60" s="18">
        <f t="shared" si="8"/>
        <v>5.5827475334998804E-3</v>
      </c>
      <c r="K60" s="1">
        <f t="shared" si="9"/>
        <v>-5.1880742342567494</v>
      </c>
      <c r="L60" s="15">
        <f t="shared" si="10"/>
        <v>4.9000000000000024E-3</v>
      </c>
    </row>
    <row r="61" spans="1:12" x14ac:dyDescent="0.25">
      <c r="H61" s="19">
        <f t="shared" si="5"/>
        <v>6.0000000000000027E-3</v>
      </c>
      <c r="I61" s="1">
        <f t="shared" ref="I61" si="11">LN(H61)</f>
        <v>-5.1159958097540814</v>
      </c>
      <c r="J61" s="18">
        <f t="shared" ref="J61" si="12">$F$4/H61</f>
        <v>5.4897017412748822E-3</v>
      </c>
      <c r="K61" s="1">
        <f t="shared" ref="K61" si="13">LN(J61)</f>
        <v>-5.204881352573131</v>
      </c>
      <c r="L61" s="15">
        <f t="shared" ref="L61" si="14">$B$17*H61-$A$4</f>
        <v>5.0000000000000027E-3</v>
      </c>
    </row>
    <row r="62" spans="1:12" x14ac:dyDescent="0.25">
      <c r="H62" s="19">
        <f t="shared" si="5"/>
        <v>6.100000000000003E-3</v>
      </c>
      <c r="I62" s="1">
        <f t="shared" ref="I62:I63" si="15">LN(H62)</f>
        <v>-5.0994665078028714</v>
      </c>
      <c r="J62" s="18">
        <f t="shared" ref="J62:J63" si="16">$F$4/H62</f>
        <v>5.3997066307621784E-3</v>
      </c>
      <c r="K62" s="1">
        <f t="shared" ref="K62:K63" si="17">LN(J62)</f>
        <v>-5.2214106545243411</v>
      </c>
      <c r="L62" s="15">
        <f t="shared" ref="L62:L63" si="18">$B$17*H62-$A$4</f>
        <v>5.100000000000003E-3</v>
      </c>
    </row>
    <row r="63" spans="1:12" x14ac:dyDescent="0.25">
      <c r="H63" s="19">
        <f t="shared" si="5"/>
        <v>6.2000000000000033E-3</v>
      </c>
      <c r="I63" s="1">
        <f t="shared" si="15"/>
        <v>-5.083205986931091</v>
      </c>
      <c r="J63" s="18">
        <f t="shared" si="16"/>
        <v>5.3126145883305304E-3</v>
      </c>
      <c r="K63" s="1">
        <f t="shared" si="17"/>
        <v>-5.2376711753961214</v>
      </c>
      <c r="L63" s="15">
        <f t="shared" si="18"/>
        <v>5.2000000000000032E-3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7"/>
  <sheetViews>
    <sheetView tabSelected="1" zoomScaleNormal="100" workbookViewId="0">
      <selection activeCell="Q10" sqref="Q10"/>
    </sheetView>
  </sheetViews>
  <sheetFormatPr defaultRowHeight="15" x14ac:dyDescent="0.25"/>
  <cols>
    <col min="1" max="3" width="9.140625" style="23"/>
    <col min="4" max="4" width="12.5703125" style="23" bestFit="1" customWidth="1"/>
    <col min="5" max="5" width="9.5703125" style="23" bestFit="1" customWidth="1"/>
    <col min="6" max="6" width="12.7109375" style="23" bestFit="1" customWidth="1"/>
    <col min="7" max="7" width="11.7109375" style="23" bestFit="1" customWidth="1"/>
    <col min="8" max="8" width="12.28515625" style="23" bestFit="1" customWidth="1"/>
    <col min="9" max="9" width="9.140625" style="23"/>
    <col min="10" max="10" width="11.5703125" style="23" bestFit="1" customWidth="1"/>
    <col min="11" max="14" width="9.140625" style="23"/>
    <col min="15" max="15" width="12.28515625" style="23" bestFit="1" customWidth="1"/>
    <col min="16" max="18" width="9.140625" style="23"/>
    <col min="19" max="19" width="12.28515625" style="23" bestFit="1" customWidth="1"/>
    <col min="20" max="24" width="9.140625" style="23"/>
    <col min="25" max="25" width="12.5703125" style="23" bestFit="1" customWidth="1"/>
    <col min="26" max="16384" width="9.140625" style="23"/>
  </cols>
  <sheetData>
    <row r="1" spans="1:35" x14ac:dyDescent="0.25">
      <c r="F1" s="23" t="s">
        <v>68</v>
      </c>
      <c r="G1" s="32"/>
      <c r="H1" s="30" t="s">
        <v>42</v>
      </c>
      <c r="I1" s="30">
        <v>1.5E-3</v>
      </c>
      <c r="J1" s="30"/>
      <c r="L1" s="23" t="s">
        <v>35</v>
      </c>
      <c r="M1" s="36">
        <v>2</v>
      </c>
      <c r="N1" s="30" t="s">
        <v>43</v>
      </c>
      <c r="O1" s="30">
        <v>4.4999999999999998E-2</v>
      </c>
      <c r="W1" s="38" t="s">
        <v>44</v>
      </c>
      <c r="Y1" s="23" t="s">
        <v>39</v>
      </c>
      <c r="AA1" s="23" t="s">
        <v>49</v>
      </c>
    </row>
    <row r="2" spans="1:35" x14ac:dyDescent="0.25">
      <c r="M2" s="34">
        <v>3</v>
      </c>
      <c r="N2" s="30" t="s">
        <v>39</v>
      </c>
      <c r="O2" s="41"/>
      <c r="R2" s="45"/>
      <c r="T2" s="34">
        <v>3</v>
      </c>
      <c r="U2" s="30" t="s">
        <v>12</v>
      </c>
      <c r="V2" s="30">
        <v>5.7391820364502098E-3</v>
      </c>
      <c r="W2" s="40">
        <f>(V2-$P$6)^2/$P$6/$P$6</f>
        <v>22.459846374612358</v>
      </c>
      <c r="Y2" s="43">
        <f>2*V2-2*V3</f>
        <v>-9.1360946585794522E-14</v>
      </c>
      <c r="Z2" s="44"/>
      <c r="AA2" s="34" t="s">
        <v>51</v>
      </c>
      <c r="AB2" s="34" t="s">
        <v>52</v>
      </c>
      <c r="AC2" s="34" t="s">
        <v>50</v>
      </c>
      <c r="AD2" s="34"/>
      <c r="AE2" s="34"/>
      <c r="AF2" s="34"/>
      <c r="AG2" s="34"/>
      <c r="AH2" s="34"/>
    </row>
    <row r="3" spans="1:35" x14ac:dyDescent="0.25">
      <c r="A3" s="27" t="s">
        <v>29</v>
      </c>
      <c r="B3" s="27" t="s">
        <v>32</v>
      </c>
      <c r="C3" s="27" t="s">
        <v>33</v>
      </c>
      <c r="D3" s="23" t="s">
        <v>30</v>
      </c>
      <c r="F3" s="27" t="s">
        <v>29</v>
      </c>
      <c r="G3" s="27" t="s">
        <v>31</v>
      </c>
      <c r="H3" s="28" t="s">
        <v>34</v>
      </c>
      <c r="I3" s="28" t="s">
        <v>40</v>
      </c>
      <c r="J3" s="23" t="s">
        <v>30</v>
      </c>
      <c r="M3" s="33">
        <v>4</v>
      </c>
      <c r="N3" s="30" t="s">
        <v>36</v>
      </c>
      <c r="O3" s="30" t="s">
        <v>37</v>
      </c>
      <c r="U3" s="30" t="s">
        <v>21</v>
      </c>
      <c r="V3" s="30">
        <v>5.7391820364958903E-3</v>
      </c>
      <c r="W3" s="40">
        <f>(V3-$P$7)^2/$P$7/$P$7</f>
        <v>0.68187816124273337</v>
      </c>
      <c r="AA3" s="23" t="s">
        <v>49</v>
      </c>
    </row>
    <row r="4" spans="1:35" x14ac:dyDescent="0.25">
      <c r="A4" s="23">
        <v>1E-3</v>
      </c>
      <c r="B4" s="23">
        <f>-10</f>
        <v>-10</v>
      </c>
      <c r="C4" s="23">
        <f>10^(B4)</f>
        <v>1E-10</v>
      </c>
      <c r="D4" s="23">
        <f>A4+C4*A4</f>
        <v>1.0000000001000001E-3</v>
      </c>
      <c r="E4" s="31">
        <v>0</v>
      </c>
      <c r="F4" s="23">
        <f t="shared" ref="F4:F44" si="0">$I$1</f>
        <v>1.5E-3</v>
      </c>
      <c r="G4" s="25">
        <v>1E-8</v>
      </c>
      <c r="H4" s="25">
        <v>1E-8</v>
      </c>
      <c r="I4" s="25">
        <f>H4*F4</f>
        <v>1.5E-11</v>
      </c>
      <c r="J4" s="24">
        <f>F4+I4</f>
        <v>1.500000015E-3</v>
      </c>
      <c r="W4" s="39">
        <f>W2+W3</f>
        <v>23.14172453585509</v>
      </c>
      <c r="AA4" s="23" t="s">
        <v>53</v>
      </c>
      <c r="AB4" s="23" t="s">
        <v>54</v>
      </c>
    </row>
    <row r="5" spans="1:35" x14ac:dyDescent="0.25">
      <c r="A5" s="23">
        <v>1E-3</v>
      </c>
      <c r="B5" s="23">
        <v>-2</v>
      </c>
      <c r="C5" s="23">
        <f>10^(B5)</f>
        <v>0.01</v>
      </c>
      <c r="D5" s="23">
        <f t="shared" ref="D5:D12" si="1">A5+C5*A5</f>
        <v>1.01E-3</v>
      </c>
      <c r="E5" s="31">
        <v>1</v>
      </c>
      <c r="F5" s="23">
        <f t="shared" si="0"/>
        <v>1.5E-3</v>
      </c>
      <c r="G5" s="23">
        <f>C4+5</f>
        <v>5.0000000001</v>
      </c>
      <c r="H5" s="29">
        <f>G5/100</f>
        <v>5.0000000001000001E-2</v>
      </c>
      <c r="I5" s="23">
        <f t="shared" ref="I5:I44" si="2">H5*F5</f>
        <v>7.5000000001500001E-5</v>
      </c>
      <c r="J5" s="24">
        <f t="shared" ref="J5:J44" si="3">F5+I5</f>
        <v>1.5750000000015001E-3</v>
      </c>
      <c r="AA5" s="23" t="s">
        <v>36</v>
      </c>
      <c r="AB5" s="23" t="s">
        <v>37</v>
      </c>
    </row>
    <row r="6" spans="1:35" x14ac:dyDescent="0.25">
      <c r="A6" s="23">
        <v>1E-3</v>
      </c>
      <c r="B6" s="23">
        <f>B5+0.05</f>
        <v>-1.95</v>
      </c>
      <c r="C6" s="23">
        <f t="shared" ref="C6:C40" si="4">10^(B6)</f>
        <v>1.1220184543019634E-2</v>
      </c>
      <c r="D6" s="23">
        <f t="shared" si="1"/>
        <v>1.0112201845430197E-3</v>
      </c>
      <c r="E6" s="31">
        <v>2</v>
      </c>
      <c r="F6" s="23">
        <f t="shared" si="0"/>
        <v>1.5E-3</v>
      </c>
      <c r="G6" s="23">
        <f t="shared" ref="G6:G34" si="5">G5+5</f>
        <v>10.0000000001</v>
      </c>
      <c r="H6" s="29">
        <f t="shared" ref="H6:H44" si="6">G6/100</f>
        <v>0.100000000001</v>
      </c>
      <c r="I6" s="23">
        <f t="shared" si="2"/>
        <v>1.5000000000150001E-4</v>
      </c>
      <c r="J6" s="24">
        <f t="shared" si="3"/>
        <v>1.6500000000015001E-3</v>
      </c>
      <c r="L6" s="23" t="s">
        <v>68</v>
      </c>
      <c r="O6" s="37" t="s">
        <v>12</v>
      </c>
      <c r="P6" s="23">
        <v>1E-3</v>
      </c>
      <c r="W6" s="38" t="s">
        <v>44</v>
      </c>
      <c r="Y6" s="23" t="s">
        <v>39</v>
      </c>
    </row>
    <row r="7" spans="1:35" x14ac:dyDescent="0.25">
      <c r="A7" s="23">
        <v>1E-3</v>
      </c>
      <c r="B7" s="23">
        <f t="shared" ref="B7:B12" si="7">B6+0.05</f>
        <v>-1.9</v>
      </c>
      <c r="C7" s="23">
        <f t="shared" si="4"/>
        <v>1.2589254117941664E-2</v>
      </c>
      <c r="D7" s="23">
        <f t="shared" si="1"/>
        <v>1.0125892541179417E-3</v>
      </c>
      <c r="E7" s="31">
        <v>3</v>
      </c>
      <c r="F7" s="23">
        <f t="shared" si="0"/>
        <v>1.5E-3</v>
      </c>
      <c r="G7" s="23">
        <f t="shared" si="5"/>
        <v>15.0000000001</v>
      </c>
      <c r="H7" s="29">
        <f t="shared" si="6"/>
        <v>0.150000000001</v>
      </c>
      <c r="I7" s="23">
        <f t="shared" si="2"/>
        <v>2.2500000000150001E-4</v>
      </c>
      <c r="J7" s="24">
        <f t="shared" si="3"/>
        <v>1.7250000000015001E-3</v>
      </c>
      <c r="O7" s="37" t="s">
        <v>21</v>
      </c>
      <c r="P7" s="23">
        <v>3.2938210447649302E-2</v>
      </c>
      <c r="T7" s="34">
        <v>3</v>
      </c>
      <c r="U7" s="30" t="s">
        <v>12</v>
      </c>
      <c r="V7" s="30">
        <v>1.04972334810857E-3</v>
      </c>
      <c r="W7" s="40">
        <f>(V7-$P$6)^2/$P$6/$P$6</f>
        <v>2.4724113471260279E-3</v>
      </c>
      <c r="Y7" s="42">
        <f>2*V7-2*V8</f>
        <v>-6.0653557201735465E-2</v>
      </c>
      <c r="AA7" s="23" t="s">
        <v>55</v>
      </c>
      <c r="AB7" s="23" t="s">
        <v>54</v>
      </c>
    </row>
    <row r="8" spans="1:35" x14ac:dyDescent="0.25">
      <c r="A8" s="23">
        <v>1E-3</v>
      </c>
      <c r="B8" s="23">
        <f t="shared" si="7"/>
        <v>-1.8499999999999999</v>
      </c>
      <c r="C8" s="23">
        <f t="shared" si="4"/>
        <v>1.4125375446227542E-2</v>
      </c>
      <c r="D8" s="23">
        <f t="shared" si="1"/>
        <v>1.0141253754462275E-3</v>
      </c>
      <c r="E8" s="31">
        <v>4</v>
      </c>
      <c r="F8" s="23">
        <f t="shared" si="0"/>
        <v>1.5E-3</v>
      </c>
      <c r="G8" s="23">
        <f t="shared" si="5"/>
        <v>20.000000000100002</v>
      </c>
      <c r="H8" s="29">
        <f t="shared" si="6"/>
        <v>0.20000000000100002</v>
      </c>
      <c r="I8" s="23">
        <f t="shared" si="2"/>
        <v>3.0000000000150002E-4</v>
      </c>
      <c r="J8" s="24">
        <f t="shared" si="3"/>
        <v>1.8000000000015001E-3</v>
      </c>
      <c r="U8" s="30" t="s">
        <v>21</v>
      </c>
      <c r="V8" s="30">
        <v>3.1376501948976301E-2</v>
      </c>
      <c r="W8" s="40">
        <f>(V8-$P$7)^2/$P$7/$P$7</f>
        <v>2.2480188440384885E-3</v>
      </c>
      <c r="AA8" s="23" t="s">
        <v>56</v>
      </c>
      <c r="AB8" s="23" t="s">
        <v>12</v>
      </c>
      <c r="AC8" s="23" t="s">
        <v>57</v>
      </c>
      <c r="AD8" s="23">
        <v>1.5E-3</v>
      </c>
      <c r="AE8" s="23" t="s">
        <v>58</v>
      </c>
      <c r="AF8" s="25">
        <v>1E-8</v>
      </c>
    </row>
    <row r="9" spans="1:35" x14ac:dyDescent="0.25">
      <c r="A9" s="23">
        <v>1E-3</v>
      </c>
      <c r="B9" s="23">
        <f t="shared" si="7"/>
        <v>-1.7999999999999998</v>
      </c>
      <c r="C9" s="23">
        <f t="shared" si="4"/>
        <v>1.5848931924611138E-2</v>
      </c>
      <c r="D9" s="23">
        <f t="shared" si="1"/>
        <v>1.0158489319246112E-3</v>
      </c>
      <c r="E9" s="31">
        <v>5</v>
      </c>
      <c r="F9" s="23">
        <f t="shared" si="0"/>
        <v>1.5E-3</v>
      </c>
      <c r="G9" s="23">
        <f t="shared" si="5"/>
        <v>25.000000000100002</v>
      </c>
      <c r="H9" s="29">
        <f t="shared" si="6"/>
        <v>0.25000000000100003</v>
      </c>
      <c r="I9" s="23">
        <f t="shared" si="2"/>
        <v>3.7500000000150006E-4</v>
      </c>
      <c r="J9" s="24">
        <f t="shared" si="3"/>
        <v>1.8750000000015E-3</v>
      </c>
      <c r="Q9" s="38" t="s">
        <v>44</v>
      </c>
      <c r="W9" s="39">
        <f>W7+W8</f>
        <v>4.7204301911645159E-3</v>
      </c>
      <c r="AA9" s="23" t="s">
        <v>56</v>
      </c>
      <c r="AB9" s="23" t="s">
        <v>21</v>
      </c>
      <c r="AC9" s="23" t="s">
        <v>57</v>
      </c>
      <c r="AD9" s="23">
        <v>4.4999999999999998E-2</v>
      </c>
      <c r="AE9" s="23" t="s">
        <v>58</v>
      </c>
      <c r="AF9" s="25">
        <v>1E-8</v>
      </c>
    </row>
    <row r="10" spans="1:35" x14ac:dyDescent="0.25">
      <c r="A10" s="23">
        <v>1E-3</v>
      </c>
      <c r="B10" s="23">
        <f t="shared" si="7"/>
        <v>-1.7499999999999998</v>
      </c>
      <c r="C10" s="23">
        <f t="shared" si="4"/>
        <v>1.7782794100389226E-2</v>
      </c>
      <c r="D10" s="23">
        <f t="shared" si="1"/>
        <v>1.0177827941003892E-3</v>
      </c>
      <c r="E10" s="31">
        <v>6</v>
      </c>
      <c r="F10" s="23">
        <f t="shared" si="0"/>
        <v>1.5E-3</v>
      </c>
      <c r="G10" s="23">
        <f t="shared" si="5"/>
        <v>30.000000000100002</v>
      </c>
      <c r="H10" s="29">
        <f t="shared" si="6"/>
        <v>0.30000000000100002</v>
      </c>
      <c r="I10" s="23">
        <f t="shared" si="2"/>
        <v>4.5000000000150004E-4</v>
      </c>
      <c r="J10" s="24">
        <f t="shared" si="3"/>
        <v>1.9500000000015E-3</v>
      </c>
      <c r="L10" s="23" t="s">
        <v>45</v>
      </c>
      <c r="N10" s="35">
        <v>1</v>
      </c>
      <c r="O10" s="30" t="s">
        <v>12</v>
      </c>
      <c r="P10" s="30">
        <v>1.5E-3</v>
      </c>
      <c r="Q10" s="40">
        <f>(P10-$P$6)^2/$P$6/$P$6</f>
        <v>0.25</v>
      </c>
      <c r="AA10" s="23" t="s">
        <v>59</v>
      </c>
      <c r="AB10" s="23" t="s">
        <v>57</v>
      </c>
      <c r="AC10" s="25">
        <v>-6.2774399999999998E+66</v>
      </c>
      <c r="AD10" s="23" t="s">
        <v>58</v>
      </c>
      <c r="AE10" s="25">
        <v>1E-8</v>
      </c>
    </row>
    <row r="11" spans="1:35" x14ac:dyDescent="0.25">
      <c r="A11" s="23">
        <v>1E-3</v>
      </c>
      <c r="B11" s="23">
        <f t="shared" si="7"/>
        <v>-1.6999999999999997</v>
      </c>
      <c r="C11" s="23">
        <f t="shared" si="4"/>
        <v>1.9952623149688802E-2</v>
      </c>
      <c r="D11" s="23">
        <f t="shared" si="1"/>
        <v>1.0199526231496887E-3</v>
      </c>
      <c r="E11" s="31">
        <v>7</v>
      </c>
      <c r="F11" s="23">
        <f t="shared" si="0"/>
        <v>1.5E-3</v>
      </c>
      <c r="G11" s="23">
        <f t="shared" si="5"/>
        <v>35.000000000100002</v>
      </c>
      <c r="H11" s="29">
        <f t="shared" si="6"/>
        <v>0.35000000000100001</v>
      </c>
      <c r="I11" s="23">
        <f t="shared" si="2"/>
        <v>5.2500000000150007E-4</v>
      </c>
      <c r="J11" s="24">
        <f t="shared" si="3"/>
        <v>2.0250000000015E-3</v>
      </c>
      <c r="O11" s="30" t="s">
        <v>21</v>
      </c>
      <c r="P11" s="30">
        <v>2.1958805562599201E-2</v>
      </c>
      <c r="Q11" s="40">
        <f>(P11-$P$7)^2/$P$7/$P$7</f>
        <v>0.11111113949760416</v>
      </c>
      <c r="AA11" s="23" t="s">
        <v>49</v>
      </c>
    </row>
    <row r="12" spans="1:35" x14ac:dyDescent="0.25">
      <c r="A12" s="23">
        <v>1E-3</v>
      </c>
      <c r="B12" s="23">
        <f t="shared" si="7"/>
        <v>-1.6499999999999997</v>
      </c>
      <c r="C12" s="23">
        <f t="shared" si="4"/>
        <v>2.2387211385683402E-2</v>
      </c>
      <c r="D12" s="23">
        <f t="shared" si="1"/>
        <v>1.0223872113856835E-3</v>
      </c>
      <c r="E12" s="31">
        <v>8</v>
      </c>
      <c r="F12" s="23">
        <f t="shared" si="0"/>
        <v>1.5E-3</v>
      </c>
      <c r="G12" s="23">
        <f t="shared" si="5"/>
        <v>40.000000000100002</v>
      </c>
      <c r="H12" s="29">
        <f t="shared" si="6"/>
        <v>0.400000000001</v>
      </c>
      <c r="I12" s="23">
        <f t="shared" si="2"/>
        <v>6.0000000000150005E-4</v>
      </c>
      <c r="J12" s="24">
        <f t="shared" si="3"/>
        <v>2.1000000000015E-3</v>
      </c>
      <c r="Q12" s="39">
        <f>Q10+Q11</f>
        <v>0.36111113949760415</v>
      </c>
      <c r="T12" s="32"/>
      <c r="U12" s="32"/>
      <c r="V12" s="32"/>
      <c r="W12" s="38" t="s">
        <v>44</v>
      </c>
      <c r="Y12" s="23" t="s">
        <v>39</v>
      </c>
      <c r="AA12" s="23" t="s">
        <v>60</v>
      </c>
      <c r="AB12" s="23" t="s">
        <v>61</v>
      </c>
      <c r="AC12" s="23" t="s">
        <v>62</v>
      </c>
      <c r="AD12" s="23" t="s">
        <v>63</v>
      </c>
      <c r="AE12" s="23" t="s">
        <v>64</v>
      </c>
    </row>
    <row r="13" spans="1:35" x14ac:dyDescent="0.25">
      <c r="A13" s="23">
        <v>1E-3</v>
      </c>
      <c r="B13" s="23">
        <f t="shared" ref="B13:B40" si="8">B12+0.05</f>
        <v>-1.5999999999999996</v>
      </c>
      <c r="C13" s="23">
        <f t="shared" si="4"/>
        <v>2.5118864315095819E-2</v>
      </c>
      <c r="D13" s="23">
        <f t="shared" ref="D13:D40" si="9">A13+C13*A13</f>
        <v>1.0251188643150958E-3</v>
      </c>
      <c r="E13" s="31">
        <v>9</v>
      </c>
      <c r="F13" s="23">
        <f t="shared" si="0"/>
        <v>1.5E-3</v>
      </c>
      <c r="G13" s="23">
        <f t="shared" si="5"/>
        <v>45.000000000100002</v>
      </c>
      <c r="H13" s="29">
        <f t="shared" si="6"/>
        <v>0.45000000000100004</v>
      </c>
      <c r="I13" s="23">
        <f t="shared" si="2"/>
        <v>6.7500000000150003E-4</v>
      </c>
      <c r="J13" s="24">
        <f t="shared" si="3"/>
        <v>2.1750000000015E-3</v>
      </c>
      <c r="T13" s="33">
        <v>4</v>
      </c>
      <c r="U13" s="30" t="s">
        <v>12</v>
      </c>
      <c r="V13" s="46">
        <v>1.0550397314079999E-3</v>
      </c>
      <c r="W13" s="40">
        <f>(V13-$P$6)^2/$P$6/$P$6</f>
        <v>3.0293720334647728E-3</v>
      </c>
      <c r="Y13" s="23">
        <f>2*V13-2*V14</f>
        <v>-6.0333542799121398E-2</v>
      </c>
      <c r="AA13" s="23" t="s">
        <v>49</v>
      </c>
    </row>
    <row r="14" spans="1:35" x14ac:dyDescent="0.25">
      <c r="A14" s="23">
        <v>1E-3</v>
      </c>
      <c r="B14" s="23">
        <f t="shared" si="8"/>
        <v>-1.5499999999999996</v>
      </c>
      <c r="C14" s="23">
        <f t="shared" si="4"/>
        <v>2.8183829312644553E-2</v>
      </c>
      <c r="D14" s="23">
        <f t="shared" si="9"/>
        <v>1.0281838293126446E-3</v>
      </c>
      <c r="E14" s="31">
        <v>10</v>
      </c>
      <c r="F14" s="23">
        <f t="shared" si="0"/>
        <v>1.5E-3</v>
      </c>
      <c r="G14" s="23">
        <f t="shared" si="5"/>
        <v>50.000000000100002</v>
      </c>
      <c r="H14" s="29">
        <f t="shared" si="6"/>
        <v>0.50000000000099998</v>
      </c>
      <c r="I14" s="23">
        <f t="shared" si="2"/>
        <v>7.5000000000150001E-4</v>
      </c>
      <c r="J14" s="24">
        <f t="shared" si="3"/>
        <v>2.2500000000014999E-3</v>
      </c>
      <c r="Q14" s="38" t="s">
        <v>44</v>
      </c>
      <c r="U14" s="30" t="s">
        <v>21</v>
      </c>
      <c r="V14" s="46">
        <v>3.12218111309687E-2</v>
      </c>
      <c r="W14" s="40">
        <f>(V14-$P$7)^2/$P$7/$P$7</f>
        <v>2.7154178336390154E-3</v>
      </c>
      <c r="AA14" s="23" t="s">
        <v>37</v>
      </c>
      <c r="AB14" s="23">
        <v>1</v>
      </c>
      <c r="AC14" s="23">
        <v>1</v>
      </c>
      <c r="AD14" s="23">
        <v>1</v>
      </c>
      <c r="AE14" s="23">
        <v>0</v>
      </c>
      <c r="AI14" s="38" t="s">
        <v>44</v>
      </c>
    </row>
    <row r="15" spans="1:35" x14ac:dyDescent="0.25">
      <c r="A15" s="23">
        <v>1E-3</v>
      </c>
      <c r="B15" s="23">
        <f t="shared" si="8"/>
        <v>-1.4999999999999996</v>
      </c>
      <c r="C15" s="23">
        <f t="shared" si="4"/>
        <v>3.1622776601683812E-2</v>
      </c>
      <c r="D15" s="23">
        <f t="shared" si="9"/>
        <v>1.0316227766016838E-3</v>
      </c>
      <c r="E15" s="31">
        <v>11</v>
      </c>
      <c r="F15" s="23">
        <f t="shared" si="0"/>
        <v>1.5E-3</v>
      </c>
      <c r="G15" s="23">
        <f t="shared" si="5"/>
        <v>55.000000000100002</v>
      </c>
      <c r="H15" s="29">
        <f t="shared" si="6"/>
        <v>0.55000000000100002</v>
      </c>
      <c r="I15" s="23">
        <f t="shared" si="2"/>
        <v>8.250000000015001E-4</v>
      </c>
      <c r="J15" s="24">
        <f t="shared" si="3"/>
        <v>2.3250000000015003E-3</v>
      </c>
      <c r="L15" s="23" t="s">
        <v>41</v>
      </c>
      <c r="N15" s="36">
        <v>2</v>
      </c>
      <c r="O15" s="30" t="s">
        <v>12</v>
      </c>
      <c r="P15" s="30">
        <v>1.04786660321262E-3</v>
      </c>
      <c r="Q15" s="40">
        <f>(P15-$P$6)^2/$P$6/$P$6</f>
        <v>2.2912117031144001E-3</v>
      </c>
      <c r="T15" s="32"/>
      <c r="U15" s="32"/>
      <c r="V15" s="32"/>
      <c r="W15" s="39">
        <f>W13+W14</f>
        <v>5.7447898671037882E-3</v>
      </c>
      <c r="AA15" s="23" t="s">
        <v>12</v>
      </c>
      <c r="AB15" s="23">
        <v>5.7391820364502098E-3</v>
      </c>
      <c r="AC15" s="23">
        <v>1</v>
      </c>
      <c r="AD15" s="23">
        <v>5.7391820364502098E-3</v>
      </c>
      <c r="AE15" s="23">
        <v>-2.2411500000008999</v>
      </c>
      <c r="AI15" s="40">
        <f>(AB15-$P$6)^2/$P$6/$P$6</f>
        <v>22.459846374612358</v>
      </c>
    </row>
    <row r="16" spans="1:35" x14ac:dyDescent="0.25">
      <c r="A16" s="23">
        <v>1E-3</v>
      </c>
      <c r="B16" s="23">
        <f t="shared" si="8"/>
        <v>-1.4499999999999995</v>
      </c>
      <c r="C16" s="23">
        <f t="shared" si="4"/>
        <v>3.5481338923357579E-2</v>
      </c>
      <c r="D16" s="23">
        <f t="shared" si="9"/>
        <v>1.0354813389233577E-3</v>
      </c>
      <c r="E16" s="31">
        <v>12</v>
      </c>
      <c r="F16" s="23">
        <f t="shared" si="0"/>
        <v>1.5E-3</v>
      </c>
      <c r="G16" s="23">
        <f t="shared" si="5"/>
        <v>60.000000000100002</v>
      </c>
      <c r="H16" s="29">
        <f t="shared" si="6"/>
        <v>0.60000000000100007</v>
      </c>
      <c r="I16" s="23">
        <f t="shared" si="2"/>
        <v>9.0000000000150008E-4</v>
      </c>
      <c r="J16" s="24">
        <f t="shared" si="3"/>
        <v>2.4000000000014999E-3</v>
      </c>
      <c r="O16" s="30" t="s">
        <v>21</v>
      </c>
      <c r="P16" s="30">
        <v>3.1432006001607601E-2</v>
      </c>
      <c r="Q16" s="40">
        <f>(P16-$P$7)^2/$P$7/$P$7</f>
        <v>2.091066528893269E-3</v>
      </c>
      <c r="AA16" s="23" t="s">
        <v>21</v>
      </c>
      <c r="AB16" s="23">
        <v>5.7391820364958903E-3</v>
      </c>
      <c r="AC16" s="23">
        <v>1</v>
      </c>
      <c r="AD16" s="23">
        <v>5.7391820364958903E-3</v>
      </c>
      <c r="AE16" s="23">
        <v>-2.24114999999744</v>
      </c>
      <c r="AI16" s="40">
        <f>(AB16-$P$7)^2/$P$7/$P$7</f>
        <v>0.68187816124273337</v>
      </c>
    </row>
    <row r="17" spans="1:35" x14ac:dyDescent="0.25">
      <c r="A17" s="23">
        <v>1E-3</v>
      </c>
      <c r="B17" s="23">
        <f t="shared" si="8"/>
        <v>-1.3999999999999995</v>
      </c>
      <c r="C17" s="23">
        <f t="shared" si="4"/>
        <v>3.9810717055349762E-2</v>
      </c>
      <c r="D17" s="23">
        <f t="shared" si="9"/>
        <v>1.0398107170553497E-3</v>
      </c>
      <c r="E17" s="31">
        <v>13</v>
      </c>
      <c r="F17" s="23">
        <f t="shared" si="0"/>
        <v>1.5E-3</v>
      </c>
      <c r="G17" s="23">
        <f t="shared" si="5"/>
        <v>65.000000000100002</v>
      </c>
      <c r="H17" s="29">
        <f t="shared" si="6"/>
        <v>0.650000000001</v>
      </c>
      <c r="I17" s="23">
        <f t="shared" si="2"/>
        <v>9.7500000000150006E-4</v>
      </c>
      <c r="J17" s="24">
        <f t="shared" si="3"/>
        <v>2.4750000000015003E-3</v>
      </c>
      <c r="Q17" s="39">
        <f>Q15+Q16</f>
        <v>4.382278232007669E-3</v>
      </c>
      <c r="T17" s="44" t="s">
        <v>65</v>
      </c>
      <c r="AA17" s="23" t="s">
        <v>49</v>
      </c>
      <c r="AI17" s="39">
        <f>AI15+AI16</f>
        <v>23.14172453585509</v>
      </c>
    </row>
    <row r="18" spans="1:35" x14ac:dyDescent="0.25">
      <c r="A18" s="23">
        <v>1E-3</v>
      </c>
      <c r="B18" s="23">
        <f t="shared" si="8"/>
        <v>-1.3499999999999994</v>
      </c>
      <c r="C18" s="23">
        <f t="shared" si="4"/>
        <v>4.4668359215096355E-2</v>
      </c>
      <c r="D18" s="23">
        <f t="shared" si="9"/>
        <v>1.0446683592150964E-3</v>
      </c>
      <c r="E18" s="31">
        <v>14</v>
      </c>
      <c r="F18" s="23">
        <f t="shared" si="0"/>
        <v>1.5E-3</v>
      </c>
      <c r="G18" s="23">
        <f t="shared" si="5"/>
        <v>70.000000000100002</v>
      </c>
      <c r="H18" s="29">
        <f t="shared" si="6"/>
        <v>0.70000000000100004</v>
      </c>
      <c r="I18" s="23">
        <f t="shared" si="2"/>
        <v>1.0500000000015E-3</v>
      </c>
      <c r="J18" s="24">
        <f t="shared" si="3"/>
        <v>2.5500000000014999E-3</v>
      </c>
      <c r="M18" s="44" t="s">
        <v>46</v>
      </c>
      <c r="AA18" s="23" t="s">
        <v>49</v>
      </c>
    </row>
    <row r="19" spans="1:35" x14ac:dyDescent="0.25">
      <c r="A19" s="23">
        <v>1E-3</v>
      </c>
      <c r="B19" s="23">
        <f t="shared" si="8"/>
        <v>-1.2999999999999994</v>
      </c>
      <c r="C19" s="23">
        <f t="shared" si="4"/>
        <v>5.0118723362727297E-2</v>
      </c>
      <c r="D19" s="23">
        <f t="shared" si="9"/>
        <v>1.0501187233627274E-3</v>
      </c>
      <c r="E19" s="31">
        <v>15</v>
      </c>
      <c r="F19" s="23">
        <f t="shared" si="0"/>
        <v>1.5E-3</v>
      </c>
      <c r="G19" s="23">
        <f t="shared" si="5"/>
        <v>75.000000000100002</v>
      </c>
      <c r="H19" s="29">
        <f t="shared" si="6"/>
        <v>0.75000000000099998</v>
      </c>
      <c r="I19" s="23">
        <f t="shared" si="2"/>
        <v>1.1250000000015E-3</v>
      </c>
      <c r="J19" s="24">
        <f t="shared" si="3"/>
        <v>2.6250000000015003E-3</v>
      </c>
      <c r="M19" s="44" t="s">
        <v>47</v>
      </c>
      <c r="AA19" s="23" t="s">
        <v>51</v>
      </c>
      <c r="AB19" s="23" t="s">
        <v>52</v>
      </c>
      <c r="AC19" s="23" t="s">
        <v>50</v>
      </c>
    </row>
    <row r="20" spans="1:35" x14ac:dyDescent="0.25">
      <c r="A20" s="23">
        <v>1E-3</v>
      </c>
      <c r="B20" s="23">
        <f t="shared" si="8"/>
        <v>-1.2499999999999993</v>
      </c>
      <c r="C20" s="23">
        <f t="shared" si="4"/>
        <v>5.6234132519034988E-2</v>
      </c>
      <c r="D20" s="23">
        <f t="shared" si="9"/>
        <v>1.0562341325190351E-3</v>
      </c>
      <c r="E20" s="31">
        <v>16</v>
      </c>
      <c r="F20" s="23">
        <f t="shared" si="0"/>
        <v>1.5E-3</v>
      </c>
      <c r="G20" s="23">
        <f t="shared" si="5"/>
        <v>80.000000000100002</v>
      </c>
      <c r="H20" s="29">
        <f t="shared" si="6"/>
        <v>0.80000000000100002</v>
      </c>
      <c r="I20" s="23">
        <f t="shared" si="2"/>
        <v>1.2000000000015E-3</v>
      </c>
      <c r="J20" s="24">
        <f t="shared" si="3"/>
        <v>2.7000000000014998E-3</v>
      </c>
      <c r="M20" s="44" t="s">
        <v>48</v>
      </c>
      <c r="W20" s="38" t="s">
        <v>44</v>
      </c>
      <c r="Y20" s="23" t="s">
        <v>39</v>
      </c>
      <c r="AA20" s="23" t="s">
        <v>49</v>
      </c>
    </row>
    <row r="21" spans="1:35" x14ac:dyDescent="0.25">
      <c r="A21" s="23">
        <v>1E-3</v>
      </c>
      <c r="B21" s="23">
        <f t="shared" si="8"/>
        <v>-1.1999999999999993</v>
      </c>
      <c r="C21" s="23">
        <f t="shared" si="4"/>
        <v>6.30957344480194E-2</v>
      </c>
      <c r="D21" s="23">
        <f t="shared" si="9"/>
        <v>1.0630957344480193E-3</v>
      </c>
      <c r="E21" s="31">
        <v>17</v>
      </c>
      <c r="F21" s="23">
        <f t="shared" si="0"/>
        <v>1.5E-3</v>
      </c>
      <c r="G21" s="23">
        <f t="shared" si="5"/>
        <v>85.000000000100002</v>
      </c>
      <c r="H21" s="29">
        <f t="shared" si="6"/>
        <v>0.85000000000100007</v>
      </c>
      <c r="I21" s="23">
        <f t="shared" si="2"/>
        <v>1.2750000000015002E-3</v>
      </c>
      <c r="J21" s="24">
        <f t="shared" si="3"/>
        <v>2.7750000000015002E-3</v>
      </c>
      <c r="T21" s="33">
        <v>4</v>
      </c>
      <c r="U21" s="30" t="s">
        <v>12</v>
      </c>
      <c r="V21" s="30">
        <v>1.0476595384104001E-3</v>
      </c>
      <c r="W21" s="40">
        <f>(V21-$P$6)^2/$P$6/$P$6</f>
        <v>2.271431601492398E-3</v>
      </c>
      <c r="Y21" s="23">
        <f>2*V21-2*V22</f>
        <v>-6.0788200220847008E-2</v>
      </c>
      <c r="AA21" s="23" t="s">
        <v>53</v>
      </c>
      <c r="AB21" s="23" t="s">
        <v>54</v>
      </c>
    </row>
    <row r="22" spans="1:35" x14ac:dyDescent="0.25">
      <c r="A22" s="23">
        <v>1E-3</v>
      </c>
      <c r="B22" s="23">
        <f t="shared" si="8"/>
        <v>-1.1499999999999992</v>
      </c>
      <c r="C22" s="23">
        <f t="shared" si="4"/>
        <v>7.0794578438413913E-2</v>
      </c>
      <c r="D22" s="23">
        <f t="shared" si="9"/>
        <v>1.0707945784384138E-3</v>
      </c>
      <c r="E22" s="31">
        <v>18</v>
      </c>
      <c r="F22" s="23">
        <f t="shared" si="0"/>
        <v>1.5E-3</v>
      </c>
      <c r="G22" s="23">
        <f t="shared" si="5"/>
        <v>90.000000000100002</v>
      </c>
      <c r="H22" s="29">
        <f t="shared" si="6"/>
        <v>0.900000000001</v>
      </c>
      <c r="I22" s="23">
        <f t="shared" si="2"/>
        <v>1.3500000000015E-3</v>
      </c>
      <c r="J22" s="24">
        <f t="shared" si="3"/>
        <v>2.8500000000014998E-3</v>
      </c>
      <c r="U22" s="30" t="s">
        <v>21</v>
      </c>
      <c r="V22" s="30">
        <v>3.1441759648833903E-2</v>
      </c>
      <c r="W22" s="40">
        <f>(V22-$P$7)^2/$P$7/$P$7</f>
        <v>2.0640722012648838E-3</v>
      </c>
      <c r="AA22" s="23" t="s">
        <v>36</v>
      </c>
      <c r="AB22" s="23" t="s">
        <v>37</v>
      </c>
    </row>
    <row r="23" spans="1:35" x14ac:dyDescent="0.25">
      <c r="A23" s="23">
        <v>1E-3</v>
      </c>
      <c r="B23" s="23">
        <f t="shared" si="8"/>
        <v>-1.0999999999999992</v>
      </c>
      <c r="C23" s="23">
        <f t="shared" si="4"/>
        <v>7.9432823472428277E-2</v>
      </c>
      <c r="D23" s="23">
        <f t="shared" si="9"/>
        <v>1.0794328234724282E-3</v>
      </c>
      <c r="E23" s="31">
        <v>19</v>
      </c>
      <c r="F23" s="23">
        <f t="shared" si="0"/>
        <v>1.5E-3</v>
      </c>
      <c r="G23" s="23">
        <f t="shared" si="5"/>
        <v>95.000000000100002</v>
      </c>
      <c r="H23" s="29">
        <f t="shared" si="6"/>
        <v>0.95000000000100004</v>
      </c>
      <c r="I23" s="23">
        <f t="shared" si="2"/>
        <v>1.4250000000015002E-3</v>
      </c>
      <c r="J23" s="24">
        <f t="shared" si="3"/>
        <v>2.9250000000015002E-3</v>
      </c>
      <c r="W23" s="39">
        <f>W21+W22</f>
        <v>4.3355038027572818E-3</v>
      </c>
    </row>
    <row r="24" spans="1:35" x14ac:dyDescent="0.25">
      <c r="A24" s="23">
        <v>1E-3</v>
      </c>
      <c r="B24" s="23">
        <f t="shared" si="8"/>
        <v>-1.0499999999999992</v>
      </c>
      <c r="C24" s="23">
        <f t="shared" si="4"/>
        <v>8.9125093813374689E-2</v>
      </c>
      <c r="D24" s="23">
        <f t="shared" si="9"/>
        <v>1.0891250938133746E-3</v>
      </c>
      <c r="E24" s="31">
        <v>20</v>
      </c>
      <c r="F24" s="23">
        <f t="shared" si="0"/>
        <v>1.5E-3</v>
      </c>
      <c r="G24" s="23">
        <f t="shared" si="5"/>
        <v>100.0000000001</v>
      </c>
      <c r="H24" s="29">
        <f t="shared" si="6"/>
        <v>1.0000000000010001</v>
      </c>
      <c r="I24" s="23">
        <f t="shared" si="2"/>
        <v>1.5000000000015001E-3</v>
      </c>
      <c r="J24" s="24">
        <f t="shared" si="3"/>
        <v>3.0000000000015002E-3</v>
      </c>
      <c r="AA24" s="23" t="s">
        <v>55</v>
      </c>
      <c r="AB24" s="23" t="s">
        <v>54</v>
      </c>
    </row>
    <row r="25" spans="1:35" x14ac:dyDescent="0.25">
      <c r="A25" s="23">
        <v>1E-3</v>
      </c>
      <c r="B25" s="23">
        <f t="shared" si="8"/>
        <v>-0.99999999999999911</v>
      </c>
      <c r="C25" s="23">
        <f t="shared" si="4"/>
        <v>0.1000000000000002</v>
      </c>
      <c r="D25" s="23">
        <f t="shared" si="9"/>
        <v>1.1000000000000003E-3</v>
      </c>
      <c r="E25" s="31">
        <v>21</v>
      </c>
      <c r="F25" s="23">
        <f t="shared" si="0"/>
        <v>1.5E-3</v>
      </c>
      <c r="G25" s="23">
        <f t="shared" si="5"/>
        <v>105.0000000001</v>
      </c>
      <c r="H25" s="29">
        <f t="shared" si="6"/>
        <v>1.0500000000009999</v>
      </c>
      <c r="I25" s="23">
        <f t="shared" si="2"/>
        <v>1.5750000000014999E-3</v>
      </c>
      <c r="J25" s="24">
        <f t="shared" si="3"/>
        <v>3.0750000000015001E-3</v>
      </c>
      <c r="T25" s="44" t="s">
        <v>66</v>
      </c>
      <c r="AA25" s="23" t="s">
        <v>56</v>
      </c>
      <c r="AB25" s="23" t="s">
        <v>12</v>
      </c>
      <c r="AC25" s="23" t="s">
        <v>57</v>
      </c>
      <c r="AD25" s="23">
        <v>1.5E-3</v>
      </c>
      <c r="AE25" s="23" t="s">
        <v>58</v>
      </c>
      <c r="AF25" s="25">
        <v>1E-8</v>
      </c>
    </row>
    <row r="26" spans="1:35" x14ac:dyDescent="0.25">
      <c r="A26" s="23">
        <v>1E-3</v>
      </c>
      <c r="B26" s="23">
        <f t="shared" si="8"/>
        <v>-0.94999999999999907</v>
      </c>
      <c r="C26" s="23">
        <f t="shared" si="4"/>
        <v>0.11220184543019655</v>
      </c>
      <c r="D26" s="23">
        <f t="shared" si="9"/>
        <v>1.1122018454301965E-3</v>
      </c>
      <c r="E26" s="31">
        <v>22</v>
      </c>
      <c r="F26" s="23">
        <f t="shared" si="0"/>
        <v>1.5E-3</v>
      </c>
      <c r="G26" s="23">
        <f t="shared" si="5"/>
        <v>110.0000000001</v>
      </c>
      <c r="H26" s="29">
        <f t="shared" si="6"/>
        <v>1.100000000001</v>
      </c>
      <c r="I26" s="23">
        <f t="shared" si="2"/>
        <v>1.6500000000014999E-3</v>
      </c>
      <c r="J26" s="24">
        <f t="shared" si="3"/>
        <v>3.1500000000014997E-3</v>
      </c>
      <c r="T26" s="23" t="s">
        <v>67</v>
      </c>
      <c r="AA26" s="23" t="s">
        <v>56</v>
      </c>
      <c r="AB26" s="23" t="s">
        <v>21</v>
      </c>
      <c r="AC26" s="23" t="s">
        <v>57</v>
      </c>
      <c r="AD26" s="23">
        <v>4.4999999999999998E-2</v>
      </c>
      <c r="AE26" s="23" t="s">
        <v>58</v>
      </c>
      <c r="AF26" s="25">
        <v>1E-8</v>
      </c>
    </row>
    <row r="27" spans="1:35" x14ac:dyDescent="0.25">
      <c r="A27" s="23">
        <v>1E-3</v>
      </c>
      <c r="B27" s="23">
        <f t="shared" si="8"/>
        <v>-0.89999999999999902</v>
      </c>
      <c r="C27" s="23">
        <f t="shared" si="4"/>
        <v>0.12589254117941695</v>
      </c>
      <c r="D27" s="23">
        <f t="shared" si="9"/>
        <v>1.1258925411794169E-3</v>
      </c>
      <c r="E27" s="31">
        <v>23</v>
      </c>
      <c r="F27" s="23">
        <f t="shared" si="0"/>
        <v>1.5E-3</v>
      </c>
      <c r="G27" s="23">
        <f t="shared" si="5"/>
        <v>115.0000000001</v>
      </c>
      <c r="H27" s="29">
        <f t="shared" si="6"/>
        <v>1.150000000001</v>
      </c>
      <c r="I27" s="23">
        <f t="shared" si="2"/>
        <v>1.7250000000015001E-3</v>
      </c>
      <c r="J27" s="24">
        <f t="shared" si="3"/>
        <v>3.2250000000015001E-3</v>
      </c>
      <c r="AA27" s="23" t="s">
        <v>59</v>
      </c>
      <c r="AB27" s="23" t="s">
        <v>57</v>
      </c>
      <c r="AC27" s="25">
        <v>-6.2774399999999998E+66</v>
      </c>
      <c r="AD27" s="23" t="s">
        <v>58</v>
      </c>
      <c r="AE27" s="23">
        <v>0.05</v>
      </c>
    </row>
    <row r="28" spans="1:35" x14ac:dyDescent="0.25">
      <c r="A28" s="23">
        <v>1E-3</v>
      </c>
      <c r="B28" s="23">
        <f t="shared" si="8"/>
        <v>-0.84999999999999898</v>
      </c>
      <c r="C28" s="23">
        <f t="shared" si="4"/>
        <v>0.14125375446227573</v>
      </c>
      <c r="D28" s="23">
        <f t="shared" si="9"/>
        <v>1.1412537544622757E-3</v>
      </c>
      <c r="E28" s="31">
        <v>24</v>
      </c>
      <c r="F28" s="23">
        <f t="shared" si="0"/>
        <v>1.5E-3</v>
      </c>
      <c r="G28" s="23">
        <f t="shared" si="5"/>
        <v>120.0000000001</v>
      </c>
      <c r="H28" s="29">
        <f t="shared" si="6"/>
        <v>1.200000000001</v>
      </c>
      <c r="I28" s="23">
        <f t="shared" si="2"/>
        <v>1.8000000000015001E-3</v>
      </c>
      <c r="J28" s="24">
        <f t="shared" si="3"/>
        <v>3.3000000000015001E-3</v>
      </c>
      <c r="AA28" s="23" t="s">
        <v>49</v>
      </c>
    </row>
    <row r="29" spans="1:35" x14ac:dyDescent="0.25">
      <c r="A29" s="23">
        <v>1E-3</v>
      </c>
      <c r="B29" s="23">
        <f t="shared" si="8"/>
        <v>-0.79999999999999893</v>
      </c>
      <c r="C29" s="23">
        <f t="shared" si="4"/>
        <v>0.1584893192461117</v>
      </c>
      <c r="D29" s="23">
        <f t="shared" si="9"/>
        <v>1.1584893192461117E-3</v>
      </c>
      <c r="E29" s="31">
        <v>25</v>
      </c>
      <c r="F29" s="23">
        <f t="shared" si="0"/>
        <v>1.5E-3</v>
      </c>
      <c r="G29" s="23">
        <f t="shared" si="5"/>
        <v>125.0000000001</v>
      </c>
      <c r="H29" s="29">
        <f t="shared" si="6"/>
        <v>1.2500000000010001</v>
      </c>
      <c r="I29" s="23">
        <f t="shared" si="2"/>
        <v>1.8750000000015002E-3</v>
      </c>
      <c r="J29" s="24">
        <f t="shared" si="3"/>
        <v>3.3750000000015001E-3</v>
      </c>
      <c r="V29" s="23" t="s">
        <v>44</v>
      </c>
      <c r="AA29" s="23" t="s">
        <v>60</v>
      </c>
      <c r="AB29" s="23" t="s">
        <v>61</v>
      </c>
      <c r="AC29" s="23" t="s">
        <v>62</v>
      </c>
      <c r="AD29" s="23" t="s">
        <v>63</v>
      </c>
      <c r="AE29" s="23" t="s">
        <v>64</v>
      </c>
    </row>
    <row r="30" spans="1:35" x14ac:dyDescent="0.25">
      <c r="A30" s="23">
        <v>1E-3</v>
      </c>
      <c r="B30" s="23">
        <f t="shared" si="8"/>
        <v>-0.74999999999999889</v>
      </c>
      <c r="C30" s="23">
        <f t="shared" si="4"/>
        <v>0.17782794100389271</v>
      </c>
      <c r="D30" s="23">
        <f t="shared" si="9"/>
        <v>1.1778279410038926E-3</v>
      </c>
      <c r="E30" s="31">
        <v>26</v>
      </c>
      <c r="F30" s="23">
        <f t="shared" si="0"/>
        <v>1.5E-3</v>
      </c>
      <c r="G30" s="23">
        <f t="shared" si="5"/>
        <v>130.00000000009999</v>
      </c>
      <c r="H30" s="29">
        <f t="shared" si="6"/>
        <v>1.3000000000009999</v>
      </c>
      <c r="I30" s="23">
        <f t="shared" si="2"/>
        <v>1.9500000000015E-3</v>
      </c>
      <c r="J30" s="24">
        <f t="shared" si="3"/>
        <v>3.4500000000015E-3</v>
      </c>
      <c r="U30" s="23">
        <v>1</v>
      </c>
      <c r="V30" s="25">
        <f>Q12</f>
        <v>0.36111113949760415</v>
      </c>
      <c r="AA30" s="23" t="s">
        <v>49</v>
      </c>
    </row>
    <row r="31" spans="1:35" x14ac:dyDescent="0.25">
      <c r="A31" s="23">
        <v>1E-3</v>
      </c>
      <c r="B31" s="23">
        <f t="shared" si="8"/>
        <v>-0.69999999999999885</v>
      </c>
      <c r="C31" s="23">
        <f t="shared" si="4"/>
        <v>0.19952623149688845</v>
      </c>
      <c r="D31" s="23">
        <f t="shared" si="9"/>
        <v>1.1995262314968885E-3</v>
      </c>
      <c r="E31" s="31">
        <v>27</v>
      </c>
      <c r="F31" s="23">
        <f t="shared" si="0"/>
        <v>1.5E-3</v>
      </c>
      <c r="G31" s="23">
        <f t="shared" si="5"/>
        <v>135.00000000009999</v>
      </c>
      <c r="H31" s="29">
        <f t="shared" si="6"/>
        <v>1.350000000001</v>
      </c>
      <c r="I31" s="23">
        <f t="shared" si="2"/>
        <v>2.0250000000015E-3</v>
      </c>
      <c r="J31" s="24">
        <f t="shared" si="3"/>
        <v>3.5250000000015E-3</v>
      </c>
      <c r="U31" s="23">
        <v>2</v>
      </c>
      <c r="V31" s="25">
        <f>Q17</f>
        <v>4.382278232007669E-3</v>
      </c>
      <c r="AA31" s="23" t="s">
        <v>37</v>
      </c>
      <c r="AB31" s="23">
        <v>1</v>
      </c>
      <c r="AC31" s="23">
        <v>1</v>
      </c>
      <c r="AD31" s="23">
        <v>1</v>
      </c>
      <c r="AE31" s="23">
        <v>0</v>
      </c>
      <c r="AI31" s="38" t="s">
        <v>44</v>
      </c>
    </row>
    <row r="32" spans="1:35" x14ac:dyDescent="0.25">
      <c r="A32" s="23">
        <v>1E-3</v>
      </c>
      <c r="B32" s="23">
        <f t="shared" si="8"/>
        <v>-0.6499999999999988</v>
      </c>
      <c r="C32" s="23">
        <f t="shared" si="4"/>
        <v>0.22387211385683456</v>
      </c>
      <c r="D32" s="23">
        <f t="shared" si="9"/>
        <v>1.2238721138568345E-3</v>
      </c>
      <c r="E32" s="31">
        <v>28</v>
      </c>
      <c r="F32" s="23">
        <f t="shared" si="0"/>
        <v>1.5E-3</v>
      </c>
      <c r="G32" s="23">
        <f t="shared" si="5"/>
        <v>140.00000000009999</v>
      </c>
      <c r="H32" s="29">
        <f t="shared" si="6"/>
        <v>1.4000000000009998</v>
      </c>
      <c r="I32" s="23">
        <f t="shared" si="2"/>
        <v>2.1000000000014995E-3</v>
      </c>
      <c r="J32" s="24">
        <f t="shared" si="3"/>
        <v>3.6000000000014996E-3</v>
      </c>
      <c r="U32" s="23">
        <v>3</v>
      </c>
      <c r="V32" s="25">
        <f>W9</f>
        <v>4.7204301911645159E-3</v>
      </c>
      <c r="AA32" s="23" t="s">
        <v>12</v>
      </c>
      <c r="AB32" s="23">
        <v>1.83307562333284E-3</v>
      </c>
      <c r="AC32" s="23">
        <v>1</v>
      </c>
      <c r="AD32" s="23">
        <v>1.83307562333284E-3</v>
      </c>
      <c r="AE32" s="23">
        <v>-2.7368196178972002</v>
      </c>
      <c r="AI32" s="40">
        <f>(AB32-$P$6)^2/$P$6/$P$6</f>
        <v>0.69401499419139978</v>
      </c>
    </row>
    <row r="33" spans="1:35" x14ac:dyDescent="0.25">
      <c r="A33" s="23">
        <v>1E-3</v>
      </c>
      <c r="B33" s="23">
        <f t="shared" si="8"/>
        <v>-0.59999999999999876</v>
      </c>
      <c r="C33" s="23">
        <f t="shared" si="4"/>
        <v>0.25118864315095868</v>
      </c>
      <c r="D33" s="23">
        <f t="shared" si="9"/>
        <v>1.2511886431509586E-3</v>
      </c>
      <c r="E33" s="31">
        <v>29</v>
      </c>
      <c r="F33" s="23">
        <f t="shared" si="0"/>
        <v>1.5E-3</v>
      </c>
      <c r="G33" s="23">
        <f t="shared" si="5"/>
        <v>145.00000000009999</v>
      </c>
      <c r="H33" s="29">
        <f t="shared" si="6"/>
        <v>1.4500000000009998</v>
      </c>
      <c r="I33" s="23">
        <f t="shared" si="2"/>
        <v>2.1750000000015E-3</v>
      </c>
      <c r="J33" s="24">
        <f t="shared" si="3"/>
        <v>3.6750000000015E-3</v>
      </c>
      <c r="U33" s="32">
        <v>4</v>
      </c>
      <c r="V33" s="25">
        <f>W23</f>
        <v>4.3355038027572818E-3</v>
      </c>
      <c r="AA33" s="23" t="s">
        <v>21</v>
      </c>
      <c r="AB33" s="23">
        <v>1.7968352958923801E-2</v>
      </c>
      <c r="AC33" s="23">
        <v>1</v>
      </c>
      <c r="AD33" s="23">
        <v>1.7968352958923801E-2</v>
      </c>
      <c r="AE33" s="23">
        <v>-1.7454917299935999</v>
      </c>
      <c r="AI33" s="40">
        <f>(AB33-$P$7)^2/$P$7/$P$7</f>
        <v>0.20655481908568005</v>
      </c>
    </row>
    <row r="34" spans="1:35" x14ac:dyDescent="0.25">
      <c r="A34" s="23">
        <v>1E-3</v>
      </c>
      <c r="B34" s="23">
        <f t="shared" si="8"/>
        <v>-0.54999999999999871</v>
      </c>
      <c r="C34" s="23">
        <f t="shared" si="4"/>
        <v>0.2818382931264462</v>
      </c>
      <c r="D34" s="23">
        <f t="shared" si="9"/>
        <v>1.2818382931264463E-3</v>
      </c>
      <c r="E34" s="31">
        <v>30</v>
      </c>
      <c r="F34" s="23">
        <f t="shared" si="0"/>
        <v>1.5E-3</v>
      </c>
      <c r="G34" s="23">
        <f t="shared" si="5"/>
        <v>150.00000000009999</v>
      </c>
      <c r="H34" s="29">
        <f t="shared" si="6"/>
        <v>1.5000000000009999</v>
      </c>
      <c r="I34" s="23">
        <f t="shared" si="2"/>
        <v>2.2500000000014999E-3</v>
      </c>
      <c r="J34" s="24">
        <f t="shared" si="3"/>
        <v>3.7500000000015E-3</v>
      </c>
      <c r="AA34" s="23" t="s">
        <v>49</v>
      </c>
      <c r="AI34" s="39">
        <f>AI32+AI33</f>
        <v>0.90056981327707986</v>
      </c>
    </row>
    <row r="35" spans="1:35" x14ac:dyDescent="0.25">
      <c r="A35" s="23">
        <v>1E-3</v>
      </c>
      <c r="B35" s="23">
        <f t="shared" si="8"/>
        <v>-0.49999999999999872</v>
      </c>
      <c r="C35" s="23">
        <f t="shared" si="4"/>
        <v>0.31622776601683883</v>
      </c>
      <c r="D35" s="23">
        <f t="shared" si="9"/>
        <v>1.3162277660168388E-3</v>
      </c>
      <c r="E35" s="31">
        <v>31</v>
      </c>
      <c r="F35" s="23">
        <f t="shared" si="0"/>
        <v>1.5E-3</v>
      </c>
      <c r="G35" s="23">
        <f t="shared" ref="G35:G39" si="10">G34+5</f>
        <v>155.00000000009999</v>
      </c>
      <c r="H35" s="29">
        <f t="shared" si="6"/>
        <v>1.5500000000009999</v>
      </c>
      <c r="I35" s="23">
        <f t="shared" si="2"/>
        <v>2.3250000000014999E-3</v>
      </c>
      <c r="J35" s="24">
        <f t="shared" si="3"/>
        <v>3.8250000000014999E-3</v>
      </c>
      <c r="AA35" s="23" t="s">
        <v>49</v>
      </c>
    </row>
    <row r="36" spans="1:35" x14ac:dyDescent="0.25">
      <c r="A36" s="23">
        <v>1E-3</v>
      </c>
      <c r="B36" s="23">
        <f t="shared" si="8"/>
        <v>-0.44999999999999873</v>
      </c>
      <c r="C36" s="23">
        <f t="shared" si="4"/>
        <v>0.35481338923357642</v>
      </c>
      <c r="D36" s="23">
        <f t="shared" si="9"/>
        <v>1.3548133892335764E-3</v>
      </c>
      <c r="E36" s="31">
        <v>32</v>
      </c>
      <c r="F36" s="23">
        <f t="shared" si="0"/>
        <v>1.5E-3</v>
      </c>
      <c r="G36" s="23">
        <f t="shared" si="10"/>
        <v>160.00000000009999</v>
      </c>
      <c r="H36" s="29">
        <f t="shared" si="6"/>
        <v>1.600000000001</v>
      </c>
      <c r="I36" s="23">
        <f t="shared" si="2"/>
        <v>2.4000000000014999E-3</v>
      </c>
      <c r="J36" s="24">
        <f t="shared" si="3"/>
        <v>3.9000000000014999E-3</v>
      </c>
      <c r="AA36" s="23" t="s">
        <v>51</v>
      </c>
      <c r="AB36" s="23" t="s">
        <v>52</v>
      </c>
      <c r="AC36" s="23" t="s">
        <v>50</v>
      </c>
    </row>
    <row r="37" spans="1:35" x14ac:dyDescent="0.25">
      <c r="A37" s="23">
        <v>1E-3</v>
      </c>
      <c r="B37" s="23">
        <f t="shared" si="8"/>
        <v>-0.39999999999999875</v>
      </c>
      <c r="C37" s="23">
        <f t="shared" si="4"/>
        <v>0.39810717055349837</v>
      </c>
      <c r="D37" s="23">
        <f t="shared" si="9"/>
        <v>1.3981071705534984E-3</v>
      </c>
      <c r="E37" s="31">
        <v>33</v>
      </c>
      <c r="F37" s="23">
        <f t="shared" si="0"/>
        <v>1.5E-3</v>
      </c>
      <c r="G37" s="23">
        <f t="shared" si="10"/>
        <v>165.00000000009999</v>
      </c>
      <c r="H37" s="29">
        <f t="shared" si="6"/>
        <v>1.6500000000009998</v>
      </c>
      <c r="I37" s="23">
        <f t="shared" si="2"/>
        <v>2.4750000000014999E-3</v>
      </c>
      <c r="J37" s="24">
        <f t="shared" si="3"/>
        <v>3.9750000000014999E-3</v>
      </c>
      <c r="AA37" s="23" t="s">
        <v>49</v>
      </c>
    </row>
    <row r="38" spans="1:35" x14ac:dyDescent="0.25">
      <c r="A38" s="23">
        <v>1E-3</v>
      </c>
      <c r="B38" s="23">
        <f t="shared" si="8"/>
        <v>-0.34999999999999876</v>
      </c>
      <c r="C38" s="23">
        <f t="shared" si="4"/>
        <v>0.44668359215096437</v>
      </c>
      <c r="D38" s="23">
        <f t="shared" si="9"/>
        <v>1.4466835921509644E-3</v>
      </c>
      <c r="E38" s="31">
        <v>34</v>
      </c>
      <c r="F38" s="23">
        <f t="shared" si="0"/>
        <v>1.5E-3</v>
      </c>
      <c r="G38" s="23">
        <f t="shared" si="10"/>
        <v>170.00000000009999</v>
      </c>
      <c r="H38" s="29">
        <f t="shared" si="6"/>
        <v>1.7000000000009998</v>
      </c>
      <c r="I38" s="23">
        <f t="shared" si="2"/>
        <v>2.5500000000014999E-3</v>
      </c>
      <c r="J38" s="24">
        <f t="shared" si="3"/>
        <v>4.0500000000015003E-3</v>
      </c>
      <c r="AA38" s="23" t="s">
        <v>53</v>
      </c>
      <c r="AB38" s="23" t="s">
        <v>54</v>
      </c>
    </row>
    <row r="39" spans="1:35" x14ac:dyDescent="0.25">
      <c r="A39" s="23">
        <v>1E-3</v>
      </c>
      <c r="B39" s="23">
        <f t="shared" si="8"/>
        <v>-0.29999999999999877</v>
      </c>
      <c r="C39" s="23">
        <f t="shared" si="4"/>
        <v>0.50118723362727369</v>
      </c>
      <c r="D39" s="23">
        <f t="shared" si="9"/>
        <v>1.5011872336272737E-3</v>
      </c>
      <c r="E39" s="31">
        <v>35</v>
      </c>
      <c r="F39" s="23">
        <f t="shared" si="0"/>
        <v>1.5E-3</v>
      </c>
      <c r="G39" s="23">
        <f t="shared" si="10"/>
        <v>175.00000000009999</v>
      </c>
      <c r="H39" s="29">
        <f t="shared" si="6"/>
        <v>1.7500000000009999</v>
      </c>
      <c r="I39" s="23">
        <f t="shared" si="2"/>
        <v>2.6250000000014998E-3</v>
      </c>
      <c r="J39" s="24">
        <f t="shared" si="3"/>
        <v>4.1250000000014999E-3</v>
      </c>
      <c r="AA39" s="23" t="s">
        <v>36</v>
      </c>
      <c r="AB39" s="23" t="s">
        <v>37</v>
      </c>
    </row>
    <row r="40" spans="1:35" x14ac:dyDescent="0.25">
      <c r="A40" s="23">
        <v>1E-3</v>
      </c>
      <c r="B40" s="23">
        <f t="shared" si="8"/>
        <v>-0.24999999999999878</v>
      </c>
      <c r="C40" s="23">
        <f t="shared" si="4"/>
        <v>0.56234132519035063</v>
      </c>
      <c r="D40" s="23">
        <f t="shared" si="9"/>
        <v>1.5623413251903506E-3</v>
      </c>
      <c r="E40" s="31">
        <v>36</v>
      </c>
      <c r="F40" s="23">
        <f t="shared" si="0"/>
        <v>1.5E-3</v>
      </c>
      <c r="G40" s="23">
        <f>G39+5</f>
        <v>180.00000000009999</v>
      </c>
      <c r="H40" s="29">
        <f t="shared" si="6"/>
        <v>1.8000000000009999</v>
      </c>
      <c r="I40" s="23">
        <f t="shared" si="2"/>
        <v>2.7000000000014998E-3</v>
      </c>
      <c r="J40" s="24">
        <f t="shared" si="3"/>
        <v>4.2000000000014994E-3</v>
      </c>
    </row>
    <row r="41" spans="1:35" x14ac:dyDescent="0.25">
      <c r="E41" s="31">
        <v>37</v>
      </c>
      <c r="F41" s="23">
        <f t="shared" si="0"/>
        <v>1.5E-3</v>
      </c>
      <c r="G41" s="23">
        <f>G40+5</f>
        <v>185.00000000009999</v>
      </c>
      <c r="H41" s="29">
        <f t="shared" si="6"/>
        <v>1.850000000001</v>
      </c>
      <c r="I41" s="23">
        <f t="shared" si="2"/>
        <v>2.7750000000014998E-3</v>
      </c>
      <c r="J41" s="24">
        <f t="shared" si="3"/>
        <v>4.2750000000014998E-3</v>
      </c>
      <c r="AA41" s="23" t="s">
        <v>55</v>
      </c>
      <c r="AB41" s="23" t="s">
        <v>54</v>
      </c>
    </row>
    <row r="42" spans="1:35" x14ac:dyDescent="0.25">
      <c r="E42" s="31">
        <v>38</v>
      </c>
      <c r="F42" s="23">
        <f t="shared" si="0"/>
        <v>1.5E-3</v>
      </c>
      <c r="G42" s="23">
        <f>G41+5</f>
        <v>190.00000000009999</v>
      </c>
      <c r="H42" s="29">
        <f t="shared" si="6"/>
        <v>1.9000000000009998</v>
      </c>
      <c r="I42" s="23">
        <f t="shared" si="2"/>
        <v>2.8500000000014998E-3</v>
      </c>
      <c r="J42" s="24">
        <f t="shared" si="3"/>
        <v>4.3500000000015002E-3</v>
      </c>
      <c r="AA42" s="23" t="s">
        <v>56</v>
      </c>
      <c r="AB42" s="23" t="s">
        <v>12</v>
      </c>
      <c r="AC42" s="23" t="s">
        <v>57</v>
      </c>
      <c r="AD42" s="23">
        <v>1.5E-3</v>
      </c>
      <c r="AE42" s="23" t="s">
        <v>58</v>
      </c>
      <c r="AF42" s="25">
        <v>1E-8</v>
      </c>
    </row>
    <row r="43" spans="1:35" x14ac:dyDescent="0.25">
      <c r="E43" s="31">
        <v>39</v>
      </c>
      <c r="F43" s="23">
        <f t="shared" si="0"/>
        <v>1.5E-3</v>
      </c>
      <c r="G43" s="23">
        <f>G42+5</f>
        <v>195.00000000009999</v>
      </c>
      <c r="H43" s="29">
        <f t="shared" si="6"/>
        <v>1.9500000000009998</v>
      </c>
      <c r="I43" s="23">
        <f t="shared" si="2"/>
        <v>2.9250000000014998E-3</v>
      </c>
      <c r="J43" s="24">
        <f t="shared" si="3"/>
        <v>4.4250000000014998E-3</v>
      </c>
      <c r="AA43" s="23" t="s">
        <v>56</v>
      </c>
      <c r="AB43" s="23" t="s">
        <v>21</v>
      </c>
      <c r="AC43" s="23" t="s">
        <v>57</v>
      </c>
      <c r="AD43" s="23">
        <v>4.4999999999999998E-2</v>
      </c>
      <c r="AE43" s="23" t="s">
        <v>58</v>
      </c>
      <c r="AF43" s="25">
        <v>1E-8</v>
      </c>
    </row>
    <row r="44" spans="1:35" x14ac:dyDescent="0.25">
      <c r="E44" s="31">
        <v>40</v>
      </c>
      <c r="F44" s="23">
        <f t="shared" si="0"/>
        <v>1.5E-3</v>
      </c>
      <c r="G44" s="23">
        <f>G43+5</f>
        <v>200.00000000009999</v>
      </c>
      <c r="H44" s="29">
        <f t="shared" si="6"/>
        <v>2.0000000000010001</v>
      </c>
      <c r="I44" s="23">
        <f t="shared" si="2"/>
        <v>3.0000000000015002E-3</v>
      </c>
      <c r="J44" s="24">
        <f t="shared" si="3"/>
        <v>4.5000000000015002E-3</v>
      </c>
      <c r="AA44" s="23" t="s">
        <v>59</v>
      </c>
      <c r="AB44" s="23" t="s">
        <v>57</v>
      </c>
      <c r="AC44" s="25">
        <v>-6.2774399999999998E+66</v>
      </c>
      <c r="AD44" s="23" t="s">
        <v>58</v>
      </c>
      <c r="AE44" s="23">
        <v>0.1</v>
      </c>
    </row>
    <row r="45" spans="1:35" x14ac:dyDescent="0.25">
      <c r="AA45" s="23" t="s">
        <v>49</v>
      </c>
    </row>
    <row r="46" spans="1:35" x14ac:dyDescent="0.25">
      <c r="AA46" s="23" t="s">
        <v>60</v>
      </c>
      <c r="AB46" s="23" t="s">
        <v>61</v>
      </c>
      <c r="AC46" s="23" t="s">
        <v>62</v>
      </c>
      <c r="AD46" s="23" t="s">
        <v>63</v>
      </c>
      <c r="AE46" s="23" t="s">
        <v>64</v>
      </c>
    </row>
    <row r="47" spans="1:35" x14ac:dyDescent="0.25">
      <c r="AA47" s="23" t="s">
        <v>49</v>
      </c>
    </row>
    <row r="48" spans="1:35" x14ac:dyDescent="0.25">
      <c r="AA48" s="23" t="s">
        <v>37</v>
      </c>
      <c r="AB48" s="23">
        <v>1</v>
      </c>
      <c r="AC48" s="23">
        <v>1</v>
      </c>
      <c r="AD48" s="23">
        <v>1</v>
      </c>
      <c r="AE48" s="23">
        <v>0</v>
      </c>
      <c r="AI48" s="38" t="s">
        <v>44</v>
      </c>
    </row>
    <row r="49" spans="27:35" x14ac:dyDescent="0.25">
      <c r="AA49" s="23" t="s">
        <v>12</v>
      </c>
      <c r="AB49" s="23">
        <v>1.43661786305892E-3</v>
      </c>
      <c r="AC49" s="23">
        <v>1</v>
      </c>
      <c r="AD49" s="23">
        <v>1.43661786305892E-3</v>
      </c>
      <c r="AE49" s="23">
        <v>-2.8426587378054902</v>
      </c>
      <c r="AI49" s="40">
        <f>(AB49-$P$6)^2/$P$6/$P$6</f>
        <v>0.19063515834213773</v>
      </c>
    </row>
    <row r="50" spans="27:35" x14ac:dyDescent="0.25">
      <c r="AA50" s="23" t="s">
        <v>21</v>
      </c>
      <c r="AB50" s="23">
        <v>2.29285005220819E-2</v>
      </c>
      <c r="AC50" s="23">
        <v>1</v>
      </c>
      <c r="AD50" s="23">
        <v>2.29285005220819E-2</v>
      </c>
      <c r="AE50" s="23">
        <v>-1.6396243463289</v>
      </c>
      <c r="AI50" s="40">
        <f>(AB50-$P$7)^2/$P$7/$P$7</f>
        <v>9.2351293827730149E-2</v>
      </c>
    </row>
    <row r="51" spans="27:35" x14ac:dyDescent="0.25">
      <c r="AA51" s="23" t="s">
        <v>49</v>
      </c>
      <c r="AI51" s="39">
        <f>AI49+AI50</f>
        <v>0.2829864521698679</v>
      </c>
    </row>
    <row r="52" spans="27:35" x14ac:dyDescent="0.25">
      <c r="AA52" s="23" t="s">
        <v>49</v>
      </c>
    </row>
    <row r="53" spans="27:35" x14ac:dyDescent="0.25">
      <c r="AA53" s="23" t="s">
        <v>51</v>
      </c>
      <c r="AB53" s="23" t="s">
        <v>52</v>
      </c>
      <c r="AC53" s="23" t="s">
        <v>50</v>
      </c>
    </row>
    <row r="54" spans="27:35" x14ac:dyDescent="0.25">
      <c r="AA54" s="23" t="s">
        <v>49</v>
      </c>
    </row>
    <row r="55" spans="27:35" x14ac:dyDescent="0.25">
      <c r="AA55" s="23" t="s">
        <v>53</v>
      </c>
      <c r="AB55" s="23" t="s">
        <v>54</v>
      </c>
    </row>
    <row r="56" spans="27:35" x14ac:dyDescent="0.25">
      <c r="AA56" s="23" t="s">
        <v>36</v>
      </c>
      <c r="AB56" s="23" t="s">
        <v>37</v>
      </c>
    </row>
    <row r="58" spans="27:35" x14ac:dyDescent="0.25">
      <c r="AA58" s="23" t="s">
        <v>55</v>
      </c>
      <c r="AB58" s="23" t="s">
        <v>54</v>
      </c>
    </row>
    <row r="59" spans="27:35" x14ac:dyDescent="0.25">
      <c r="AA59" s="23" t="s">
        <v>56</v>
      </c>
      <c r="AB59" s="23" t="s">
        <v>12</v>
      </c>
      <c r="AC59" s="23" t="s">
        <v>57</v>
      </c>
      <c r="AD59" s="23">
        <v>1.5E-3</v>
      </c>
      <c r="AE59" s="23" t="s">
        <v>58</v>
      </c>
      <c r="AF59" s="25">
        <v>1E-8</v>
      </c>
    </row>
    <row r="60" spans="27:35" x14ac:dyDescent="0.25">
      <c r="AA60" s="23" t="s">
        <v>56</v>
      </c>
      <c r="AB60" s="23" t="s">
        <v>21</v>
      </c>
      <c r="AC60" s="23" t="s">
        <v>57</v>
      </c>
      <c r="AD60" s="23">
        <v>4.4999999999999998E-2</v>
      </c>
      <c r="AE60" s="23" t="s">
        <v>58</v>
      </c>
      <c r="AF60" s="25">
        <v>1E-8</v>
      </c>
    </row>
    <row r="61" spans="27:35" x14ac:dyDescent="0.25">
      <c r="AA61" s="23" t="s">
        <v>59</v>
      </c>
      <c r="AB61" s="23" t="s">
        <v>57</v>
      </c>
      <c r="AC61" s="25">
        <v>-6.2774399999999998E+66</v>
      </c>
      <c r="AD61" s="23" t="s">
        <v>58</v>
      </c>
      <c r="AE61" s="23">
        <v>0.15</v>
      </c>
    </row>
    <row r="62" spans="27:35" x14ac:dyDescent="0.25">
      <c r="AA62" s="23" t="s">
        <v>49</v>
      </c>
    </row>
    <row r="63" spans="27:35" x14ac:dyDescent="0.25">
      <c r="AA63" s="23" t="s">
        <v>60</v>
      </c>
      <c r="AB63" s="23" t="s">
        <v>61</v>
      </c>
      <c r="AC63" s="23" t="s">
        <v>62</v>
      </c>
      <c r="AD63" s="23" t="s">
        <v>63</v>
      </c>
      <c r="AE63" s="23" t="s">
        <v>64</v>
      </c>
    </row>
    <row r="64" spans="27:35" x14ac:dyDescent="0.25">
      <c r="AA64" s="23" t="s">
        <v>49</v>
      </c>
    </row>
    <row r="65" spans="27:35" x14ac:dyDescent="0.25">
      <c r="AA65" s="23" t="s">
        <v>37</v>
      </c>
      <c r="AB65" s="23">
        <v>1</v>
      </c>
      <c r="AC65" s="23">
        <v>1</v>
      </c>
      <c r="AD65" s="23">
        <v>1</v>
      </c>
      <c r="AE65" s="23">
        <v>0</v>
      </c>
      <c r="AI65" s="38" t="s">
        <v>44</v>
      </c>
    </row>
    <row r="66" spans="27:35" x14ac:dyDescent="0.25">
      <c r="AA66" s="23" t="s">
        <v>12</v>
      </c>
      <c r="AB66" s="23">
        <v>1.2768582436573899E-3</v>
      </c>
      <c r="AC66" s="23">
        <v>1</v>
      </c>
      <c r="AD66" s="23">
        <v>1.2768582436573899E-3</v>
      </c>
      <c r="AE66" s="23">
        <v>-2.8938573152774199</v>
      </c>
      <c r="AI66" s="40">
        <f>(AB66-$P$6)^2/$P$6/$P$6</f>
        <v>7.6650487081054666E-2</v>
      </c>
    </row>
    <row r="67" spans="27:35" x14ac:dyDescent="0.25">
      <c r="AA67" s="23" t="s">
        <v>21</v>
      </c>
      <c r="AB67" s="23">
        <v>2.5797186818833098E-2</v>
      </c>
      <c r="AC67" s="23">
        <v>1</v>
      </c>
      <c r="AD67" s="23">
        <v>2.5797186818833098E-2</v>
      </c>
      <c r="AE67" s="23">
        <v>-1.58842765123331</v>
      </c>
      <c r="AI67" s="40">
        <f>(AB67-$P$7)^2/$P$7/$P$7</f>
        <v>4.7002498065159527E-2</v>
      </c>
    </row>
    <row r="68" spans="27:35" x14ac:dyDescent="0.25">
      <c r="AA68" s="23" t="s">
        <v>49</v>
      </c>
      <c r="AI68" s="39">
        <f>AI66+AI67</f>
        <v>0.1236529851462142</v>
      </c>
    </row>
    <row r="69" spans="27:35" x14ac:dyDescent="0.25">
      <c r="AA69" s="23" t="s">
        <v>49</v>
      </c>
    </row>
    <row r="70" spans="27:35" x14ac:dyDescent="0.25">
      <c r="AA70" s="23" t="s">
        <v>51</v>
      </c>
      <c r="AB70" s="23" t="s">
        <v>52</v>
      </c>
      <c r="AC70" s="23" t="s">
        <v>50</v>
      </c>
    </row>
    <row r="71" spans="27:35" x14ac:dyDescent="0.25">
      <c r="AA71" s="23" t="s">
        <v>49</v>
      </c>
    </row>
    <row r="72" spans="27:35" x14ac:dyDescent="0.25">
      <c r="AA72" s="23" t="s">
        <v>53</v>
      </c>
      <c r="AB72" s="23" t="s">
        <v>54</v>
      </c>
    </row>
    <row r="73" spans="27:35" x14ac:dyDescent="0.25">
      <c r="AA73" s="23" t="s">
        <v>36</v>
      </c>
      <c r="AB73" s="23" t="s">
        <v>37</v>
      </c>
    </row>
    <row r="75" spans="27:35" x14ac:dyDescent="0.25">
      <c r="AA75" s="23" t="s">
        <v>55</v>
      </c>
      <c r="AB75" s="23" t="s">
        <v>54</v>
      </c>
    </row>
    <row r="76" spans="27:35" x14ac:dyDescent="0.25">
      <c r="AA76" s="23" t="s">
        <v>56</v>
      </c>
      <c r="AB76" s="23" t="s">
        <v>12</v>
      </c>
      <c r="AC76" s="23" t="s">
        <v>57</v>
      </c>
      <c r="AD76" s="23">
        <v>1.5E-3</v>
      </c>
      <c r="AE76" s="23" t="s">
        <v>58</v>
      </c>
      <c r="AF76" s="25">
        <v>1E-8</v>
      </c>
    </row>
    <row r="77" spans="27:35" x14ac:dyDescent="0.25">
      <c r="AA77" s="23" t="s">
        <v>56</v>
      </c>
      <c r="AB77" s="23" t="s">
        <v>21</v>
      </c>
      <c r="AC77" s="23" t="s">
        <v>57</v>
      </c>
      <c r="AD77" s="23">
        <v>4.4999999999999998E-2</v>
      </c>
      <c r="AE77" s="23" t="s">
        <v>58</v>
      </c>
      <c r="AF77" s="25">
        <v>1E-8</v>
      </c>
    </row>
    <row r="78" spans="27:35" x14ac:dyDescent="0.25">
      <c r="AA78" s="23" t="s">
        <v>59</v>
      </c>
      <c r="AB78" s="23" t="s">
        <v>57</v>
      </c>
      <c r="AC78" s="25">
        <v>-6.2774399999999998E+66</v>
      </c>
      <c r="AD78" s="23" t="s">
        <v>58</v>
      </c>
      <c r="AE78" s="23">
        <v>0.2</v>
      </c>
    </row>
    <row r="79" spans="27:35" x14ac:dyDescent="0.25">
      <c r="AA79" s="23" t="s">
        <v>49</v>
      </c>
    </row>
    <row r="80" spans="27:35" x14ac:dyDescent="0.25">
      <c r="AA80" s="23" t="s">
        <v>60</v>
      </c>
      <c r="AB80" s="23" t="s">
        <v>61</v>
      </c>
      <c r="AC80" s="23" t="s">
        <v>62</v>
      </c>
      <c r="AD80" s="23" t="s">
        <v>63</v>
      </c>
      <c r="AE80" s="23" t="s">
        <v>64</v>
      </c>
    </row>
    <row r="81" spans="27:35" x14ac:dyDescent="0.25">
      <c r="AA81" s="23" t="s">
        <v>49</v>
      </c>
    </row>
    <row r="82" spans="27:35" x14ac:dyDescent="0.25">
      <c r="AA82" s="23" t="s">
        <v>37</v>
      </c>
      <c r="AB82" s="23">
        <v>1</v>
      </c>
      <c r="AC82" s="23">
        <v>1</v>
      </c>
      <c r="AD82" s="23">
        <v>1</v>
      </c>
      <c r="AE82" s="23">
        <v>0</v>
      </c>
      <c r="AI82" s="38" t="s">
        <v>44</v>
      </c>
    </row>
    <row r="83" spans="27:35" x14ac:dyDescent="0.25">
      <c r="AA83" s="23" t="s">
        <v>12</v>
      </c>
      <c r="AB83" s="23">
        <v>1.19573918526614E-3</v>
      </c>
      <c r="AC83" s="23">
        <v>1</v>
      </c>
      <c r="AD83" s="23">
        <v>1.19573918526614E-3</v>
      </c>
      <c r="AE83" s="23">
        <v>-2.9223635383677502</v>
      </c>
      <c r="AI83" s="40">
        <f>(AB83-$P$6)^2/$P$6/$P$6</f>
        <v>3.8313828648652279E-2</v>
      </c>
    </row>
    <row r="84" spans="27:35" x14ac:dyDescent="0.25">
      <c r="AA84" s="23" t="s">
        <v>21</v>
      </c>
      <c r="AB84" s="23">
        <v>2.7547043645103901E-2</v>
      </c>
      <c r="AC84" s="23">
        <v>1</v>
      </c>
      <c r="AD84" s="23">
        <v>2.7547043645103901E-2</v>
      </c>
      <c r="AE84" s="23">
        <v>-1.5599250028924601</v>
      </c>
      <c r="AI84" s="40">
        <f>(AB84-$P$7)^2/$P$7/$P$7</f>
        <v>2.6789557379013583E-2</v>
      </c>
    </row>
    <row r="85" spans="27:35" x14ac:dyDescent="0.25">
      <c r="AA85" s="23" t="s">
        <v>49</v>
      </c>
      <c r="AI85" s="39">
        <f>AI83+AI84</f>
        <v>6.5103386027665855E-2</v>
      </c>
    </row>
    <row r="86" spans="27:35" x14ac:dyDescent="0.25">
      <c r="AA86" s="23" t="s">
        <v>49</v>
      </c>
    </row>
    <row r="87" spans="27:35" x14ac:dyDescent="0.25">
      <c r="AA87" s="23" t="s">
        <v>51</v>
      </c>
      <c r="AB87" s="23" t="s">
        <v>52</v>
      </c>
      <c r="AC87" s="23" t="s">
        <v>50</v>
      </c>
    </row>
    <row r="88" spans="27:35" x14ac:dyDescent="0.25">
      <c r="AA88" s="23" t="s">
        <v>49</v>
      </c>
    </row>
    <row r="89" spans="27:35" x14ac:dyDescent="0.25">
      <c r="AA89" s="23" t="s">
        <v>53</v>
      </c>
      <c r="AB89" s="23" t="s">
        <v>54</v>
      </c>
    </row>
    <row r="90" spans="27:35" x14ac:dyDescent="0.25">
      <c r="AA90" s="23" t="s">
        <v>36</v>
      </c>
      <c r="AB90" s="23" t="s">
        <v>37</v>
      </c>
    </row>
    <row r="92" spans="27:35" x14ac:dyDescent="0.25">
      <c r="AA92" s="23" t="s">
        <v>55</v>
      </c>
      <c r="AB92" s="23" t="s">
        <v>54</v>
      </c>
    </row>
    <row r="93" spans="27:35" x14ac:dyDescent="0.25">
      <c r="AA93" s="23" t="s">
        <v>56</v>
      </c>
      <c r="AB93" s="23" t="s">
        <v>12</v>
      </c>
      <c r="AC93" s="23" t="s">
        <v>57</v>
      </c>
      <c r="AD93" s="23">
        <v>1.5E-3</v>
      </c>
      <c r="AE93" s="23" t="s">
        <v>58</v>
      </c>
      <c r="AF93" s="25">
        <v>1E-8</v>
      </c>
    </row>
    <row r="94" spans="27:35" x14ac:dyDescent="0.25">
      <c r="AA94" s="23" t="s">
        <v>56</v>
      </c>
      <c r="AB94" s="23" t="s">
        <v>21</v>
      </c>
      <c r="AC94" s="23" t="s">
        <v>57</v>
      </c>
      <c r="AD94" s="23">
        <v>4.4999999999999998E-2</v>
      </c>
      <c r="AE94" s="23" t="s">
        <v>58</v>
      </c>
      <c r="AF94" s="25">
        <v>1E-8</v>
      </c>
    </row>
    <row r="95" spans="27:35" x14ac:dyDescent="0.25">
      <c r="AA95" s="23" t="s">
        <v>59</v>
      </c>
      <c r="AB95" s="23" t="s">
        <v>57</v>
      </c>
      <c r="AC95" s="25">
        <v>-6.2774399999999998E+66</v>
      </c>
      <c r="AD95" s="23" t="s">
        <v>58</v>
      </c>
      <c r="AE95" s="23">
        <v>0.25</v>
      </c>
    </row>
    <row r="96" spans="27:35" x14ac:dyDescent="0.25">
      <c r="AA96" s="23" t="s">
        <v>49</v>
      </c>
    </row>
    <row r="97" spans="27:35" x14ac:dyDescent="0.25">
      <c r="AA97" s="23" t="s">
        <v>60</v>
      </c>
      <c r="AB97" s="23" t="s">
        <v>61</v>
      </c>
      <c r="AC97" s="23" t="s">
        <v>62</v>
      </c>
      <c r="AD97" s="23" t="s">
        <v>63</v>
      </c>
      <c r="AE97" s="23" t="s">
        <v>64</v>
      </c>
    </row>
    <row r="98" spans="27:35" x14ac:dyDescent="0.25">
      <c r="AA98" s="23" t="s">
        <v>49</v>
      </c>
    </row>
    <row r="99" spans="27:35" x14ac:dyDescent="0.25">
      <c r="AA99" s="23" t="s">
        <v>37</v>
      </c>
      <c r="AB99" s="23">
        <v>1</v>
      </c>
      <c r="AC99" s="23">
        <v>1</v>
      </c>
      <c r="AD99" s="23">
        <v>1</v>
      </c>
      <c r="AE99" s="23">
        <v>0</v>
      </c>
      <c r="AI99" s="38" t="s">
        <v>44</v>
      </c>
    </row>
    <row r="100" spans="27:35" x14ac:dyDescent="0.25">
      <c r="AA100" s="23" t="s">
        <v>12</v>
      </c>
      <c r="AB100" s="23">
        <v>1.1498741558825199E-3</v>
      </c>
      <c r="AC100" s="23">
        <v>1</v>
      </c>
      <c r="AD100" s="23">
        <v>1.1498741558825199E-3</v>
      </c>
      <c r="AE100" s="23">
        <v>-2.9393496869475801</v>
      </c>
      <c r="AI100" s="40">
        <f>(AB100-$P$6)^2/$P$6/$P$6</f>
        <v>2.2462262601497883E-2</v>
      </c>
    </row>
    <row r="101" spans="27:35" x14ac:dyDescent="0.25">
      <c r="AA101" s="23" t="s">
        <v>21</v>
      </c>
      <c r="AB101" s="23">
        <v>2.8645949812306198E-2</v>
      </c>
      <c r="AC101" s="23">
        <v>1</v>
      </c>
      <c r="AD101" s="23">
        <v>2.8645949812306198E-2</v>
      </c>
      <c r="AE101" s="23">
        <v>-1.5429367732955099</v>
      </c>
      <c r="AI101" s="40">
        <f>(AB101-$P$7)^2/$P$7/$P$7</f>
        <v>1.6981348339765553E-2</v>
      </c>
    </row>
    <row r="102" spans="27:35" x14ac:dyDescent="0.25">
      <c r="AA102" s="23" t="s">
        <v>49</v>
      </c>
      <c r="AI102" s="39">
        <f>AI100+AI101</f>
        <v>3.9443610941263432E-2</v>
      </c>
    </row>
    <row r="103" spans="27:35" x14ac:dyDescent="0.25">
      <c r="AA103" s="23" t="s">
        <v>49</v>
      </c>
    </row>
    <row r="104" spans="27:35" x14ac:dyDescent="0.25">
      <c r="AA104" s="23" t="s">
        <v>51</v>
      </c>
      <c r="AB104" s="23" t="s">
        <v>52</v>
      </c>
      <c r="AC104" s="23" t="s">
        <v>50</v>
      </c>
    </row>
    <row r="105" spans="27:35" x14ac:dyDescent="0.25">
      <c r="AA105" s="23" t="s">
        <v>49</v>
      </c>
    </row>
    <row r="106" spans="27:35" x14ac:dyDescent="0.25">
      <c r="AA106" s="23" t="s">
        <v>53</v>
      </c>
      <c r="AB106" s="23" t="s">
        <v>54</v>
      </c>
    </row>
    <row r="107" spans="27:35" x14ac:dyDescent="0.25">
      <c r="AA107" s="23" t="s">
        <v>36</v>
      </c>
      <c r="AB107" s="23" t="s">
        <v>37</v>
      </c>
    </row>
    <row r="109" spans="27:35" x14ac:dyDescent="0.25">
      <c r="AA109" s="23" t="s">
        <v>55</v>
      </c>
      <c r="AB109" s="23" t="s">
        <v>54</v>
      </c>
    </row>
    <row r="110" spans="27:35" x14ac:dyDescent="0.25">
      <c r="AA110" s="23" t="s">
        <v>56</v>
      </c>
      <c r="AB110" s="23" t="s">
        <v>12</v>
      </c>
      <c r="AC110" s="23" t="s">
        <v>57</v>
      </c>
      <c r="AD110" s="23">
        <v>1.5E-3</v>
      </c>
      <c r="AE110" s="23" t="s">
        <v>58</v>
      </c>
      <c r="AF110" s="25">
        <v>1E-8</v>
      </c>
    </row>
    <row r="111" spans="27:35" x14ac:dyDescent="0.25">
      <c r="AA111" s="23" t="s">
        <v>56</v>
      </c>
      <c r="AB111" s="23" t="s">
        <v>21</v>
      </c>
      <c r="AC111" s="23" t="s">
        <v>57</v>
      </c>
      <c r="AD111" s="23">
        <v>4.4999999999999998E-2</v>
      </c>
      <c r="AE111" s="23" t="s">
        <v>58</v>
      </c>
      <c r="AF111" s="25">
        <v>1E-8</v>
      </c>
    </row>
    <row r="112" spans="27:35" x14ac:dyDescent="0.25">
      <c r="AA112" s="23" t="s">
        <v>59</v>
      </c>
      <c r="AB112" s="23" t="s">
        <v>57</v>
      </c>
      <c r="AC112" s="25">
        <v>-6.2774399999999998E+66</v>
      </c>
      <c r="AD112" s="23" t="s">
        <v>58</v>
      </c>
      <c r="AE112" s="23">
        <v>0.3</v>
      </c>
    </row>
    <row r="113" spans="27:35" x14ac:dyDescent="0.25">
      <c r="AA113" s="23" t="s">
        <v>49</v>
      </c>
    </row>
    <row r="114" spans="27:35" x14ac:dyDescent="0.25">
      <c r="AA114" s="23" t="s">
        <v>60</v>
      </c>
      <c r="AB114" s="23" t="s">
        <v>61</v>
      </c>
      <c r="AC114" s="23" t="s">
        <v>62</v>
      </c>
      <c r="AD114" s="23" t="s">
        <v>63</v>
      </c>
      <c r="AE114" s="23" t="s">
        <v>64</v>
      </c>
    </row>
    <row r="115" spans="27:35" x14ac:dyDescent="0.25">
      <c r="AA115" s="23" t="s">
        <v>49</v>
      </c>
    </row>
    <row r="116" spans="27:35" x14ac:dyDescent="0.25">
      <c r="AA116" s="23" t="s">
        <v>37</v>
      </c>
      <c r="AB116" s="23">
        <v>1</v>
      </c>
      <c r="AC116" s="23">
        <v>1</v>
      </c>
      <c r="AD116" s="23">
        <v>1</v>
      </c>
      <c r="AE116" s="23">
        <v>0</v>
      </c>
      <c r="AI116" s="38" t="s">
        <v>44</v>
      </c>
    </row>
    <row r="117" spans="27:35" x14ac:dyDescent="0.25">
      <c r="AA117" s="23" t="s">
        <v>12</v>
      </c>
      <c r="AB117" s="23">
        <v>1.1218915977595301E-3</v>
      </c>
      <c r="AC117" s="23">
        <v>1</v>
      </c>
      <c r="AD117" s="23">
        <v>1.1218915977595301E-3</v>
      </c>
      <c r="AE117" s="23">
        <v>-2.9500491045497799</v>
      </c>
      <c r="AI117" s="40">
        <f>(AB117-$P$6)^2/$P$6/$P$6</f>
        <v>1.4857561604371079E-2</v>
      </c>
    </row>
    <row r="118" spans="27:35" x14ac:dyDescent="0.25">
      <c r="AA118" s="23" t="s">
        <v>21</v>
      </c>
      <c r="AB118" s="23">
        <v>2.9361257070168199E-2</v>
      </c>
      <c r="AC118" s="23">
        <v>1</v>
      </c>
      <c r="AD118" s="23">
        <v>2.9361257070168199E-2</v>
      </c>
      <c r="AE118" s="23">
        <v>-1.53222535451379</v>
      </c>
      <c r="AI118" s="40">
        <f>(AB118-$P$7)^2/$P$7/$P$7</f>
        <v>1.1793061383190192E-2</v>
      </c>
    </row>
    <row r="119" spans="27:35" x14ac:dyDescent="0.25">
      <c r="AA119" s="23" t="s">
        <v>49</v>
      </c>
      <c r="AI119" s="39">
        <f>AI117+AI118</f>
        <v>2.6650622987561271E-2</v>
      </c>
    </row>
    <row r="120" spans="27:35" x14ac:dyDescent="0.25">
      <c r="AA120" s="23" t="s">
        <v>49</v>
      </c>
    </row>
    <row r="121" spans="27:35" x14ac:dyDescent="0.25">
      <c r="AA121" s="23" t="s">
        <v>51</v>
      </c>
      <c r="AB121" s="23" t="s">
        <v>52</v>
      </c>
      <c r="AC121" s="23" t="s">
        <v>50</v>
      </c>
    </row>
    <row r="122" spans="27:35" x14ac:dyDescent="0.25">
      <c r="AA122" s="23" t="s">
        <v>49</v>
      </c>
    </row>
    <row r="123" spans="27:35" x14ac:dyDescent="0.25">
      <c r="AA123" s="23" t="s">
        <v>53</v>
      </c>
      <c r="AB123" s="23" t="s">
        <v>54</v>
      </c>
    </row>
    <row r="124" spans="27:35" x14ac:dyDescent="0.25">
      <c r="AA124" s="23" t="s">
        <v>36</v>
      </c>
      <c r="AB124" s="23" t="s">
        <v>37</v>
      </c>
    </row>
    <row r="126" spans="27:35" x14ac:dyDescent="0.25">
      <c r="AA126" s="23" t="s">
        <v>55</v>
      </c>
      <c r="AB126" s="23" t="s">
        <v>54</v>
      </c>
    </row>
    <row r="127" spans="27:35" x14ac:dyDescent="0.25">
      <c r="AA127" s="23" t="s">
        <v>56</v>
      </c>
      <c r="AB127" s="23" t="s">
        <v>12</v>
      </c>
      <c r="AC127" s="23" t="s">
        <v>57</v>
      </c>
      <c r="AD127" s="23">
        <v>1.5E-3</v>
      </c>
      <c r="AE127" s="23" t="s">
        <v>58</v>
      </c>
      <c r="AF127" s="25">
        <v>1E-8</v>
      </c>
    </row>
    <row r="128" spans="27:35" x14ac:dyDescent="0.25">
      <c r="AA128" s="23" t="s">
        <v>56</v>
      </c>
      <c r="AB128" s="23" t="s">
        <v>21</v>
      </c>
      <c r="AC128" s="23" t="s">
        <v>57</v>
      </c>
      <c r="AD128" s="23">
        <v>4.4999999999999998E-2</v>
      </c>
      <c r="AE128" s="23" t="s">
        <v>58</v>
      </c>
      <c r="AF128" s="25">
        <v>1E-8</v>
      </c>
    </row>
    <row r="129" spans="27:35" x14ac:dyDescent="0.25">
      <c r="AA129" s="23" t="s">
        <v>59</v>
      </c>
      <c r="AB129" s="23" t="s">
        <v>57</v>
      </c>
      <c r="AC129" s="25">
        <v>-6.2774399999999998E+66</v>
      </c>
      <c r="AD129" s="23" t="s">
        <v>58</v>
      </c>
      <c r="AE129" s="23">
        <v>0.35</v>
      </c>
    </row>
    <row r="130" spans="27:35" x14ac:dyDescent="0.25">
      <c r="AA130" s="23" t="s">
        <v>49</v>
      </c>
    </row>
    <row r="131" spans="27:35" x14ac:dyDescent="0.25">
      <c r="AA131" s="23" t="s">
        <v>60</v>
      </c>
      <c r="AB131" s="23" t="s">
        <v>61</v>
      </c>
      <c r="AC131" s="23" t="s">
        <v>62</v>
      </c>
      <c r="AD131" s="23" t="s">
        <v>63</v>
      </c>
      <c r="AE131" s="23" t="s">
        <v>64</v>
      </c>
    </row>
    <row r="132" spans="27:35" x14ac:dyDescent="0.25">
      <c r="AA132" s="23" t="s">
        <v>49</v>
      </c>
    </row>
    <row r="133" spans="27:35" x14ac:dyDescent="0.25">
      <c r="AA133" s="23" t="s">
        <v>37</v>
      </c>
      <c r="AB133" s="23">
        <v>1</v>
      </c>
      <c r="AC133" s="23">
        <v>1</v>
      </c>
      <c r="AD133" s="23">
        <v>1</v>
      </c>
      <c r="AE133" s="23">
        <v>0</v>
      </c>
      <c r="AI133" s="38" t="s">
        <v>44</v>
      </c>
    </row>
    <row r="134" spans="27:35" x14ac:dyDescent="0.25">
      <c r="AA134" s="23" t="s">
        <v>12</v>
      </c>
      <c r="AB134" s="23">
        <v>1.10379537422328E-3</v>
      </c>
      <c r="AC134" s="23">
        <v>1</v>
      </c>
      <c r="AD134" s="23">
        <v>1.10379537422328E-3</v>
      </c>
      <c r="AE134" s="23">
        <v>-2.9571114303047401</v>
      </c>
      <c r="AI134" s="40">
        <f>(AB134-$P$6)^2/$P$6/$P$6</f>
        <v>1.0773479710150745E-2</v>
      </c>
    </row>
    <row r="135" spans="27:35" x14ac:dyDescent="0.25">
      <c r="AA135" s="23" t="s">
        <v>21</v>
      </c>
      <c r="AB135" s="23">
        <v>2.9842158133414301E-2</v>
      </c>
      <c r="AC135" s="23">
        <v>1</v>
      </c>
      <c r="AD135" s="23">
        <v>2.9842158133414301E-2</v>
      </c>
      <c r="AE135" s="23">
        <v>-1.5251697726356499</v>
      </c>
      <c r="AI135" s="40">
        <f>(AB135-$P$7)^2/$P$7/$P$7</f>
        <v>8.8352039833438593E-3</v>
      </c>
    </row>
    <row r="136" spans="27:35" x14ac:dyDescent="0.25">
      <c r="AA136" s="23" t="s">
        <v>49</v>
      </c>
      <c r="AI136" s="39">
        <f>AI134+AI135</f>
        <v>1.9608683693494604E-2</v>
      </c>
    </row>
    <row r="137" spans="27:35" x14ac:dyDescent="0.25">
      <c r="AA137" s="23" t="s">
        <v>49</v>
      </c>
    </row>
    <row r="138" spans="27:35" x14ac:dyDescent="0.25">
      <c r="AA138" s="23" t="s">
        <v>51</v>
      </c>
      <c r="AB138" s="23" t="s">
        <v>52</v>
      </c>
      <c r="AC138" s="23" t="s">
        <v>50</v>
      </c>
    </row>
    <row r="139" spans="27:35" x14ac:dyDescent="0.25">
      <c r="AA139" s="23" t="s">
        <v>49</v>
      </c>
    </row>
    <row r="140" spans="27:35" x14ac:dyDescent="0.25">
      <c r="AA140" s="23" t="s">
        <v>53</v>
      </c>
      <c r="AB140" s="23" t="s">
        <v>54</v>
      </c>
    </row>
    <row r="141" spans="27:35" x14ac:dyDescent="0.25">
      <c r="AA141" s="23" t="s">
        <v>36</v>
      </c>
      <c r="AB141" s="23" t="s">
        <v>37</v>
      </c>
    </row>
    <row r="143" spans="27:35" x14ac:dyDescent="0.25">
      <c r="AA143" s="23" t="s">
        <v>55</v>
      </c>
      <c r="AB143" s="23" t="s">
        <v>54</v>
      </c>
    </row>
    <row r="144" spans="27:35" x14ac:dyDescent="0.25">
      <c r="AA144" s="23" t="s">
        <v>56</v>
      </c>
      <c r="AB144" s="23" t="s">
        <v>12</v>
      </c>
      <c r="AC144" s="23" t="s">
        <v>57</v>
      </c>
      <c r="AD144" s="23">
        <v>1.5E-3</v>
      </c>
      <c r="AE144" s="23" t="s">
        <v>58</v>
      </c>
      <c r="AF144" s="25">
        <v>1E-8</v>
      </c>
    </row>
    <row r="145" spans="27:35" x14ac:dyDescent="0.25">
      <c r="AA145" s="23" t="s">
        <v>56</v>
      </c>
      <c r="AB145" s="23" t="s">
        <v>21</v>
      </c>
      <c r="AC145" s="23" t="s">
        <v>57</v>
      </c>
      <c r="AD145" s="23">
        <v>4.4999999999999998E-2</v>
      </c>
      <c r="AE145" s="23" t="s">
        <v>58</v>
      </c>
      <c r="AF145" s="25">
        <v>1E-8</v>
      </c>
    </row>
    <row r="146" spans="27:35" x14ac:dyDescent="0.25">
      <c r="AA146" s="23" t="s">
        <v>59</v>
      </c>
      <c r="AB146" s="23" t="s">
        <v>57</v>
      </c>
      <c r="AC146" s="25">
        <v>-6.2774399999999998E+66</v>
      </c>
      <c r="AD146" s="23" t="s">
        <v>58</v>
      </c>
      <c r="AE146" s="23">
        <v>0.4</v>
      </c>
    </row>
    <row r="147" spans="27:35" x14ac:dyDescent="0.25">
      <c r="AA147" s="23" t="s">
        <v>49</v>
      </c>
    </row>
    <row r="148" spans="27:35" x14ac:dyDescent="0.25">
      <c r="AA148" s="23" t="s">
        <v>60</v>
      </c>
      <c r="AB148" s="23" t="s">
        <v>61</v>
      </c>
      <c r="AC148" s="23" t="s">
        <v>62</v>
      </c>
      <c r="AD148" s="23" t="s">
        <v>63</v>
      </c>
      <c r="AE148" s="23" t="s">
        <v>64</v>
      </c>
    </row>
    <row r="149" spans="27:35" x14ac:dyDescent="0.25">
      <c r="AA149" s="23" t="s">
        <v>49</v>
      </c>
    </row>
    <row r="150" spans="27:35" x14ac:dyDescent="0.25">
      <c r="AA150" s="23" t="s">
        <v>37</v>
      </c>
      <c r="AB150" s="23">
        <v>1</v>
      </c>
      <c r="AC150" s="23">
        <v>1</v>
      </c>
      <c r="AD150" s="23">
        <v>1</v>
      </c>
      <c r="AE150" s="23">
        <v>0</v>
      </c>
      <c r="AI150" s="38" t="s">
        <v>44</v>
      </c>
    </row>
    <row r="151" spans="27:35" x14ac:dyDescent="0.25">
      <c r="AA151" s="23" t="s">
        <v>12</v>
      </c>
      <c r="AB151" s="23">
        <v>1.0915597454003801E-3</v>
      </c>
      <c r="AC151" s="23">
        <v>1</v>
      </c>
      <c r="AD151" s="23">
        <v>1.0915597454003801E-3</v>
      </c>
      <c r="AE151" s="23">
        <v>-2.9619524886423401</v>
      </c>
      <c r="AI151" s="40">
        <f>(AB151-$P$6)^2/$P$6/$P$6</f>
        <v>8.3831869777824149E-3</v>
      </c>
    </row>
    <row r="152" spans="27:35" x14ac:dyDescent="0.25">
      <c r="AA152" s="23" t="s">
        <v>21</v>
      </c>
      <c r="AB152" s="23">
        <v>3.0173520564242402E-2</v>
      </c>
      <c r="AC152" s="23">
        <v>1</v>
      </c>
      <c r="AD152" s="23">
        <v>3.0173520564242402E-2</v>
      </c>
      <c r="AE152" s="23">
        <v>-1.5203740145707001</v>
      </c>
      <c r="AI152" s="40">
        <f>(AB152-$P$7)^2/$P$7/$P$7</f>
        <v>7.0451922178803314E-3</v>
      </c>
    </row>
    <row r="153" spans="27:35" x14ac:dyDescent="0.25">
      <c r="AA153" s="23" t="s">
        <v>49</v>
      </c>
      <c r="AI153" s="39">
        <f>AI151+AI152</f>
        <v>1.5428379195662745E-2</v>
      </c>
    </row>
    <row r="154" spans="27:35" x14ac:dyDescent="0.25">
      <c r="AA154" s="23" t="s">
        <v>49</v>
      </c>
    </row>
    <row r="155" spans="27:35" x14ac:dyDescent="0.25">
      <c r="AA155" s="23" t="s">
        <v>51</v>
      </c>
      <c r="AB155" s="23" t="s">
        <v>52</v>
      </c>
      <c r="AC155" s="23" t="s">
        <v>50</v>
      </c>
    </row>
    <row r="156" spans="27:35" x14ac:dyDescent="0.25">
      <c r="AA156" s="23" t="s">
        <v>49</v>
      </c>
    </row>
    <row r="157" spans="27:35" x14ac:dyDescent="0.25">
      <c r="AA157" s="23" t="s">
        <v>53</v>
      </c>
      <c r="AB157" s="23" t="s">
        <v>54</v>
      </c>
    </row>
    <row r="158" spans="27:35" x14ac:dyDescent="0.25">
      <c r="AA158" s="23" t="s">
        <v>36</v>
      </c>
      <c r="AB158" s="23" t="s">
        <v>37</v>
      </c>
    </row>
    <row r="160" spans="27:35" x14ac:dyDescent="0.25">
      <c r="AA160" s="23" t="s">
        <v>55</v>
      </c>
      <c r="AB160" s="23" t="s">
        <v>54</v>
      </c>
    </row>
    <row r="161" spans="27:35" x14ac:dyDescent="0.25">
      <c r="AA161" s="23" t="s">
        <v>56</v>
      </c>
      <c r="AB161" s="23" t="s">
        <v>12</v>
      </c>
      <c r="AC161" s="23" t="s">
        <v>57</v>
      </c>
      <c r="AD161" s="23">
        <v>1.5E-3</v>
      </c>
      <c r="AE161" s="23" t="s">
        <v>58</v>
      </c>
      <c r="AF161" s="25">
        <v>1E-8</v>
      </c>
    </row>
    <row r="162" spans="27:35" x14ac:dyDescent="0.25">
      <c r="AA162" s="23" t="s">
        <v>56</v>
      </c>
      <c r="AB162" s="23" t="s">
        <v>21</v>
      </c>
      <c r="AC162" s="23" t="s">
        <v>57</v>
      </c>
      <c r="AD162" s="23">
        <v>4.4999999999999998E-2</v>
      </c>
      <c r="AE162" s="23" t="s">
        <v>58</v>
      </c>
      <c r="AF162" s="25">
        <v>1E-8</v>
      </c>
    </row>
    <row r="163" spans="27:35" x14ac:dyDescent="0.25">
      <c r="AA163" s="23" t="s">
        <v>59</v>
      </c>
      <c r="AB163" s="23" t="s">
        <v>57</v>
      </c>
      <c r="AC163" s="25">
        <v>-6.2774399999999998E+66</v>
      </c>
      <c r="AD163" s="23" t="s">
        <v>58</v>
      </c>
      <c r="AE163" s="23">
        <v>0.45</v>
      </c>
    </row>
    <row r="164" spans="27:35" x14ac:dyDescent="0.25">
      <c r="AA164" s="23" t="s">
        <v>49</v>
      </c>
    </row>
    <row r="165" spans="27:35" x14ac:dyDescent="0.25">
      <c r="AA165" s="23" t="s">
        <v>60</v>
      </c>
      <c r="AB165" s="23" t="s">
        <v>61</v>
      </c>
      <c r="AC165" s="23" t="s">
        <v>62</v>
      </c>
      <c r="AD165" s="23" t="s">
        <v>63</v>
      </c>
      <c r="AE165" s="23" t="s">
        <v>64</v>
      </c>
    </row>
    <row r="166" spans="27:35" x14ac:dyDescent="0.25">
      <c r="AA166" s="23" t="s">
        <v>49</v>
      </c>
    </row>
    <row r="167" spans="27:35" x14ac:dyDescent="0.25">
      <c r="AA167" s="23" t="s">
        <v>37</v>
      </c>
      <c r="AB167" s="23">
        <v>1</v>
      </c>
      <c r="AC167" s="23">
        <v>1</v>
      </c>
      <c r="AD167" s="23">
        <v>1</v>
      </c>
      <c r="AE167" s="23">
        <v>0</v>
      </c>
      <c r="AI167" s="38" t="s">
        <v>44</v>
      </c>
    </row>
    <row r="168" spans="27:35" x14ac:dyDescent="0.25">
      <c r="AA168" s="23" t="s">
        <v>12</v>
      </c>
      <c r="AB168" s="23">
        <v>1.0828482686736E-3</v>
      </c>
      <c r="AC168" s="23">
        <v>1</v>
      </c>
      <c r="AD168" s="23">
        <v>1.0828482686736E-3</v>
      </c>
      <c r="AE168" s="23">
        <v>-2.9654323935079501</v>
      </c>
      <c r="AI168" s="40">
        <f>(AB168-$P$6)^2/$P$6/$P$6</f>
        <v>6.863835622213015E-3</v>
      </c>
    </row>
    <row r="169" spans="27:35" x14ac:dyDescent="0.25">
      <c r="AA169" s="23" t="s">
        <v>21</v>
      </c>
      <c r="AB169" s="23">
        <v>3.0416296766394402E-2</v>
      </c>
      <c r="AC169" s="23">
        <v>1</v>
      </c>
      <c r="AD169" s="23">
        <v>3.0416296766394402E-2</v>
      </c>
      <c r="AE169" s="23">
        <v>-1.51689366312399</v>
      </c>
      <c r="AI169" s="40">
        <f>(AB169-$P$7)^2/$P$7/$P$7</f>
        <v>5.8621973576360887E-3</v>
      </c>
    </row>
    <row r="170" spans="27:35" x14ac:dyDescent="0.25">
      <c r="AA170" s="23" t="s">
        <v>49</v>
      </c>
      <c r="AI170" s="39">
        <f>AI168+AI169</f>
        <v>1.2726032979849103E-2</v>
      </c>
    </row>
    <row r="171" spans="27:35" x14ac:dyDescent="0.25">
      <c r="AA171" s="23" t="s">
        <v>49</v>
      </c>
    </row>
    <row r="172" spans="27:35" x14ac:dyDescent="0.25">
      <c r="AA172" s="23" t="s">
        <v>51</v>
      </c>
      <c r="AB172" s="23" t="s">
        <v>52</v>
      </c>
      <c r="AC172" s="23" t="s">
        <v>50</v>
      </c>
    </row>
    <row r="173" spans="27:35" x14ac:dyDescent="0.25">
      <c r="AA173" s="23" t="s">
        <v>49</v>
      </c>
    </row>
    <row r="174" spans="27:35" x14ac:dyDescent="0.25">
      <c r="AA174" s="23" t="s">
        <v>53</v>
      </c>
      <c r="AB174" s="23" t="s">
        <v>54</v>
      </c>
    </row>
    <row r="175" spans="27:35" x14ac:dyDescent="0.25">
      <c r="AA175" s="23" t="s">
        <v>36</v>
      </c>
      <c r="AB175" s="23" t="s">
        <v>37</v>
      </c>
    </row>
    <row r="177" spans="27:35" x14ac:dyDescent="0.25">
      <c r="AA177" s="23" t="s">
        <v>55</v>
      </c>
      <c r="AB177" s="23" t="s">
        <v>54</v>
      </c>
    </row>
    <row r="178" spans="27:35" x14ac:dyDescent="0.25">
      <c r="AA178" s="23" t="s">
        <v>56</v>
      </c>
      <c r="AB178" s="23" t="s">
        <v>12</v>
      </c>
      <c r="AC178" s="23" t="s">
        <v>57</v>
      </c>
      <c r="AD178" s="23">
        <v>1.5E-3</v>
      </c>
      <c r="AE178" s="23" t="s">
        <v>58</v>
      </c>
      <c r="AF178" s="25">
        <v>1E-8</v>
      </c>
    </row>
    <row r="179" spans="27:35" x14ac:dyDescent="0.25">
      <c r="AA179" s="23" t="s">
        <v>56</v>
      </c>
      <c r="AB179" s="23" t="s">
        <v>21</v>
      </c>
      <c r="AC179" s="23" t="s">
        <v>57</v>
      </c>
      <c r="AD179" s="23">
        <v>4.4999999999999998E-2</v>
      </c>
      <c r="AE179" s="23" t="s">
        <v>58</v>
      </c>
      <c r="AF179" s="25">
        <v>1E-8</v>
      </c>
    </row>
    <row r="180" spans="27:35" x14ac:dyDescent="0.25">
      <c r="AA180" s="23" t="s">
        <v>59</v>
      </c>
      <c r="AB180" s="23" t="s">
        <v>57</v>
      </c>
      <c r="AC180" s="25">
        <v>-6.2774399999999998E+66</v>
      </c>
      <c r="AD180" s="23" t="s">
        <v>58</v>
      </c>
      <c r="AE180" s="23">
        <v>0.5</v>
      </c>
    </row>
    <row r="181" spans="27:35" x14ac:dyDescent="0.25">
      <c r="AA181" s="23" t="s">
        <v>49</v>
      </c>
    </row>
    <row r="182" spans="27:35" x14ac:dyDescent="0.25">
      <c r="AA182" s="23" t="s">
        <v>60</v>
      </c>
      <c r="AB182" s="23" t="s">
        <v>61</v>
      </c>
      <c r="AC182" s="23" t="s">
        <v>62</v>
      </c>
      <c r="AD182" s="23" t="s">
        <v>63</v>
      </c>
      <c r="AE182" s="23" t="s">
        <v>64</v>
      </c>
    </row>
    <row r="183" spans="27:35" x14ac:dyDescent="0.25">
      <c r="AA183" s="23" t="s">
        <v>49</v>
      </c>
    </row>
    <row r="184" spans="27:35" x14ac:dyDescent="0.25">
      <c r="AA184" s="23" t="s">
        <v>37</v>
      </c>
      <c r="AB184" s="23">
        <v>1</v>
      </c>
      <c r="AC184" s="23">
        <v>1</v>
      </c>
      <c r="AD184" s="23">
        <v>1</v>
      </c>
      <c r="AE184" s="23">
        <v>0</v>
      </c>
      <c r="AI184" s="38" t="s">
        <v>44</v>
      </c>
    </row>
    <row r="185" spans="27:35" x14ac:dyDescent="0.25">
      <c r="AA185" s="23" t="s">
        <v>12</v>
      </c>
      <c r="AB185" s="23">
        <v>1.0764577980451899E-3</v>
      </c>
      <c r="AC185" s="23">
        <v>1</v>
      </c>
      <c r="AD185" s="23">
        <v>1.0764577980451899E-3</v>
      </c>
      <c r="AE185" s="23">
        <v>-2.9680029917906698</v>
      </c>
      <c r="AI185" s="40">
        <f>(AB185-$P$6)^2/$P$6/$P$6</f>
        <v>5.84579488191904E-3</v>
      </c>
    </row>
    <row r="186" spans="27:35" x14ac:dyDescent="0.25">
      <c r="AA186" s="23" t="s">
        <v>21</v>
      </c>
      <c r="AB186" s="23">
        <v>3.05975735514987E-2</v>
      </c>
      <c r="AC186" s="23">
        <v>1</v>
      </c>
      <c r="AD186" s="23">
        <v>3.05975735514987E-2</v>
      </c>
      <c r="AE186" s="23">
        <v>-1.51431301256998</v>
      </c>
      <c r="AI186" s="40">
        <f>(AB186-$P$7)^2/$P$7/$P$7</f>
        <v>5.0497292503815716E-3</v>
      </c>
    </row>
    <row r="187" spans="27:35" x14ac:dyDescent="0.25">
      <c r="AA187" s="23" t="s">
        <v>49</v>
      </c>
      <c r="AI187" s="39">
        <f>AI185+AI186</f>
        <v>1.0895524132300612E-2</v>
      </c>
    </row>
    <row r="188" spans="27:35" x14ac:dyDescent="0.25">
      <c r="AA188" s="23" t="s">
        <v>49</v>
      </c>
    </row>
    <row r="189" spans="27:35" x14ac:dyDescent="0.25">
      <c r="AA189" s="23" t="s">
        <v>51</v>
      </c>
      <c r="AB189" s="23" t="s">
        <v>52</v>
      </c>
      <c r="AC189" s="23" t="s">
        <v>50</v>
      </c>
    </row>
    <row r="190" spans="27:35" x14ac:dyDescent="0.25">
      <c r="AA190" s="23" t="s">
        <v>49</v>
      </c>
    </row>
    <row r="191" spans="27:35" x14ac:dyDescent="0.25">
      <c r="AA191" s="23" t="s">
        <v>53</v>
      </c>
      <c r="AB191" s="23" t="s">
        <v>54</v>
      </c>
    </row>
    <row r="192" spans="27:35" x14ac:dyDescent="0.25">
      <c r="AA192" s="23" t="s">
        <v>36</v>
      </c>
      <c r="AB192" s="23" t="s">
        <v>37</v>
      </c>
    </row>
    <row r="194" spans="27:35" x14ac:dyDescent="0.25">
      <c r="AA194" s="23" t="s">
        <v>55</v>
      </c>
      <c r="AB194" s="23" t="s">
        <v>54</v>
      </c>
    </row>
    <row r="195" spans="27:35" x14ac:dyDescent="0.25">
      <c r="AA195" s="23" t="s">
        <v>56</v>
      </c>
      <c r="AB195" s="23" t="s">
        <v>12</v>
      </c>
      <c r="AC195" s="23" t="s">
        <v>57</v>
      </c>
      <c r="AD195" s="23">
        <v>1.5E-3</v>
      </c>
      <c r="AE195" s="23" t="s">
        <v>58</v>
      </c>
      <c r="AF195" s="25">
        <v>1E-8</v>
      </c>
    </row>
    <row r="196" spans="27:35" x14ac:dyDescent="0.25">
      <c r="AA196" s="23" t="s">
        <v>56</v>
      </c>
      <c r="AB196" s="23" t="s">
        <v>21</v>
      </c>
      <c r="AC196" s="23" t="s">
        <v>57</v>
      </c>
      <c r="AD196" s="23">
        <v>4.4999999999999998E-2</v>
      </c>
      <c r="AE196" s="23" t="s">
        <v>58</v>
      </c>
      <c r="AF196" s="25">
        <v>1E-8</v>
      </c>
    </row>
    <row r="197" spans="27:35" x14ac:dyDescent="0.25">
      <c r="AA197" s="23" t="s">
        <v>59</v>
      </c>
      <c r="AB197" s="23" t="s">
        <v>57</v>
      </c>
      <c r="AC197" s="25">
        <v>-6.2774399999999998E+66</v>
      </c>
      <c r="AD197" s="23" t="s">
        <v>58</v>
      </c>
      <c r="AE197" s="23">
        <v>0.55000000000000004</v>
      </c>
    </row>
    <row r="198" spans="27:35" x14ac:dyDescent="0.25">
      <c r="AA198" s="23" t="s">
        <v>49</v>
      </c>
    </row>
    <row r="199" spans="27:35" x14ac:dyDescent="0.25">
      <c r="AA199" s="23" t="s">
        <v>60</v>
      </c>
      <c r="AB199" s="23" t="s">
        <v>61</v>
      </c>
      <c r="AC199" s="23" t="s">
        <v>62</v>
      </c>
      <c r="AD199" s="23" t="s">
        <v>63</v>
      </c>
      <c r="AE199" s="23" t="s">
        <v>64</v>
      </c>
    </row>
    <row r="200" spans="27:35" x14ac:dyDescent="0.25">
      <c r="AA200" s="23" t="s">
        <v>49</v>
      </c>
    </row>
    <row r="201" spans="27:35" x14ac:dyDescent="0.25">
      <c r="AA201" s="23" t="s">
        <v>37</v>
      </c>
      <c r="AB201" s="23">
        <v>1</v>
      </c>
      <c r="AC201" s="23">
        <v>1</v>
      </c>
      <c r="AD201" s="23">
        <v>1</v>
      </c>
      <c r="AE201" s="23">
        <v>0</v>
      </c>
      <c r="AI201" s="38" t="s">
        <v>44</v>
      </c>
    </row>
    <row r="202" spans="27:35" x14ac:dyDescent="0.25">
      <c r="AA202" s="23" t="s">
        <v>12</v>
      </c>
      <c r="AB202" s="23">
        <v>1.0716710861114801E-3</v>
      </c>
      <c r="AC202" s="23">
        <v>1</v>
      </c>
      <c r="AD202" s="23">
        <v>1.0716710861114801E-3</v>
      </c>
      <c r="AE202" s="23">
        <v>-2.96993848647665</v>
      </c>
      <c r="AI202" s="40">
        <f>(AB202-$P$6)^2/$P$6/$P$6</f>
        <v>5.1367445843991917E-3</v>
      </c>
    </row>
    <row r="203" spans="27:35" x14ac:dyDescent="0.25">
      <c r="AA203" s="23" t="s">
        <v>21</v>
      </c>
      <c r="AB203" s="23">
        <v>3.0733912889086199E-2</v>
      </c>
      <c r="AC203" s="23">
        <v>1</v>
      </c>
      <c r="AD203" s="23">
        <v>3.0733912889086199E-2</v>
      </c>
      <c r="AE203" s="23">
        <v>-1.5123821440079299</v>
      </c>
      <c r="AI203" s="40">
        <f>(AB203-$P$7)^2/$P$7/$P$7</f>
        <v>4.4785810614739897E-3</v>
      </c>
    </row>
    <row r="204" spans="27:35" x14ac:dyDescent="0.25">
      <c r="AA204" s="23" t="s">
        <v>49</v>
      </c>
      <c r="AI204" s="39">
        <f>AI202+AI203</f>
        <v>9.6153256458731823E-3</v>
      </c>
    </row>
    <row r="205" spans="27:35" x14ac:dyDescent="0.25">
      <c r="AA205" s="23" t="s">
        <v>49</v>
      </c>
    </row>
    <row r="206" spans="27:35" x14ac:dyDescent="0.25">
      <c r="AA206" s="23" t="s">
        <v>51</v>
      </c>
      <c r="AB206" s="23" t="s">
        <v>52</v>
      </c>
      <c r="AC206" s="23" t="s">
        <v>50</v>
      </c>
    </row>
    <row r="207" spans="27:35" x14ac:dyDescent="0.25">
      <c r="AA207" s="23" t="s">
        <v>49</v>
      </c>
    </row>
    <row r="208" spans="27:35" x14ac:dyDescent="0.25">
      <c r="AA208" s="23" t="s">
        <v>53</v>
      </c>
      <c r="AB208" s="23" t="s">
        <v>54</v>
      </c>
    </row>
    <row r="209" spans="27:35" x14ac:dyDescent="0.25">
      <c r="AA209" s="23" t="s">
        <v>36</v>
      </c>
      <c r="AB209" s="23" t="s">
        <v>37</v>
      </c>
    </row>
    <row r="211" spans="27:35" x14ac:dyDescent="0.25">
      <c r="AA211" s="23" t="s">
        <v>55</v>
      </c>
      <c r="AB211" s="23" t="s">
        <v>54</v>
      </c>
    </row>
    <row r="212" spans="27:35" x14ac:dyDescent="0.25">
      <c r="AA212" s="23" t="s">
        <v>56</v>
      </c>
      <c r="AB212" s="23" t="s">
        <v>12</v>
      </c>
      <c r="AC212" s="23" t="s">
        <v>57</v>
      </c>
      <c r="AD212" s="23">
        <v>1.5E-3</v>
      </c>
      <c r="AE212" s="23" t="s">
        <v>58</v>
      </c>
      <c r="AF212" s="25">
        <v>1E-8</v>
      </c>
    </row>
    <row r="213" spans="27:35" x14ac:dyDescent="0.25">
      <c r="AA213" s="23" t="s">
        <v>56</v>
      </c>
      <c r="AB213" s="23" t="s">
        <v>21</v>
      </c>
      <c r="AC213" s="23" t="s">
        <v>57</v>
      </c>
      <c r="AD213" s="23">
        <v>4.4999999999999998E-2</v>
      </c>
      <c r="AE213" s="23" t="s">
        <v>58</v>
      </c>
      <c r="AF213" s="25">
        <v>1E-8</v>
      </c>
    </row>
    <row r="214" spans="27:35" x14ac:dyDescent="0.25">
      <c r="AA214" s="23" t="s">
        <v>59</v>
      </c>
      <c r="AB214" s="23" t="s">
        <v>57</v>
      </c>
      <c r="AC214" s="25">
        <v>-6.2774399999999998E+66</v>
      </c>
      <c r="AD214" s="23" t="s">
        <v>58</v>
      </c>
      <c r="AE214" s="23">
        <v>0.6</v>
      </c>
    </row>
    <row r="215" spans="27:35" x14ac:dyDescent="0.25">
      <c r="AA215" s="23" t="s">
        <v>49</v>
      </c>
    </row>
    <row r="216" spans="27:35" x14ac:dyDescent="0.25">
      <c r="AA216" s="23" t="s">
        <v>60</v>
      </c>
      <c r="AB216" s="23" t="s">
        <v>61</v>
      </c>
      <c r="AC216" s="23" t="s">
        <v>62</v>
      </c>
      <c r="AD216" s="23" t="s">
        <v>63</v>
      </c>
      <c r="AE216" s="23" t="s">
        <v>64</v>
      </c>
    </row>
    <row r="217" spans="27:35" x14ac:dyDescent="0.25">
      <c r="AA217" s="23" t="s">
        <v>49</v>
      </c>
    </row>
    <row r="218" spans="27:35" x14ac:dyDescent="0.25">
      <c r="AA218" s="23" t="s">
        <v>37</v>
      </c>
      <c r="AB218" s="23">
        <v>1</v>
      </c>
      <c r="AC218" s="23">
        <v>1</v>
      </c>
      <c r="AD218" s="23">
        <v>1</v>
      </c>
      <c r="AE218" s="23">
        <v>0</v>
      </c>
      <c r="AI218" s="38" t="s">
        <v>44</v>
      </c>
    </row>
    <row r="219" spans="27:35" x14ac:dyDescent="0.25">
      <c r="AA219" s="23" t="s">
        <v>12</v>
      </c>
      <c r="AB219" s="23">
        <v>1.0679850117694201E-3</v>
      </c>
      <c r="AC219" s="23">
        <v>1</v>
      </c>
      <c r="AD219" s="23">
        <v>1.0679850117694201E-3</v>
      </c>
      <c r="AE219" s="23">
        <v>-2.9714348422058801</v>
      </c>
      <c r="AI219" s="40">
        <f>(AB219-$P$6)^2/$P$6/$P$6</f>
        <v>4.6219618252881867E-3</v>
      </c>
    </row>
    <row r="220" spans="27:35" x14ac:dyDescent="0.25">
      <c r="AA220" s="23" t="s">
        <v>21</v>
      </c>
      <c r="AB220" s="23">
        <v>3.0839713879243998E-2</v>
      </c>
      <c r="AC220" s="23">
        <v>1</v>
      </c>
      <c r="AD220" s="23">
        <v>3.0839713879243998E-2</v>
      </c>
      <c r="AE220" s="23">
        <v>-1.5108896598442301</v>
      </c>
      <c r="AI220" s="40">
        <f>(AB220-$P$7)^2/$P$7/$P$7</f>
        <v>4.0589764047366137E-3</v>
      </c>
    </row>
    <row r="221" spans="27:35" x14ac:dyDescent="0.25">
      <c r="AA221" s="23" t="s">
        <v>49</v>
      </c>
      <c r="AI221" s="39">
        <f>AI219+AI220</f>
        <v>8.6809382300248004E-3</v>
      </c>
    </row>
    <row r="222" spans="27:35" x14ac:dyDescent="0.25">
      <c r="AA222" s="23" t="s">
        <v>49</v>
      </c>
    </row>
    <row r="223" spans="27:35" x14ac:dyDescent="0.25">
      <c r="AA223" s="23" t="s">
        <v>51</v>
      </c>
      <c r="AB223" s="23" t="s">
        <v>52</v>
      </c>
      <c r="AC223" s="23" t="s">
        <v>50</v>
      </c>
    </row>
    <row r="224" spans="27:35" x14ac:dyDescent="0.25">
      <c r="AA224" s="23" t="s">
        <v>49</v>
      </c>
    </row>
    <row r="225" spans="27:32" x14ac:dyDescent="0.25">
      <c r="AA225" s="23" t="s">
        <v>53</v>
      </c>
      <c r="AB225" s="23" t="s">
        <v>54</v>
      </c>
    </row>
    <row r="226" spans="27:32" x14ac:dyDescent="0.25">
      <c r="AA226" s="23" t="s">
        <v>36</v>
      </c>
      <c r="AB226" s="23" t="s">
        <v>37</v>
      </c>
    </row>
    <row r="228" spans="27:32" x14ac:dyDescent="0.25">
      <c r="AA228" s="23" t="s">
        <v>55</v>
      </c>
      <c r="AB228" s="23" t="s">
        <v>54</v>
      </c>
    </row>
    <row r="229" spans="27:32" x14ac:dyDescent="0.25">
      <c r="AA229" s="23" t="s">
        <v>56</v>
      </c>
      <c r="AB229" s="23" t="s">
        <v>12</v>
      </c>
      <c r="AC229" s="23" t="s">
        <v>57</v>
      </c>
      <c r="AD229" s="23">
        <v>1.5E-3</v>
      </c>
      <c r="AE229" s="23" t="s">
        <v>58</v>
      </c>
      <c r="AF229" s="25">
        <v>1E-8</v>
      </c>
    </row>
    <row r="230" spans="27:32" x14ac:dyDescent="0.25">
      <c r="AA230" s="23" t="s">
        <v>56</v>
      </c>
      <c r="AB230" s="23" t="s">
        <v>21</v>
      </c>
      <c r="AC230" s="23" t="s">
        <v>57</v>
      </c>
      <c r="AD230" s="23">
        <v>4.4999999999999998E-2</v>
      </c>
      <c r="AE230" s="23" t="s">
        <v>58</v>
      </c>
      <c r="AF230" s="25">
        <v>1E-8</v>
      </c>
    </row>
    <row r="231" spans="27:32" x14ac:dyDescent="0.25">
      <c r="AA231" s="23" t="s">
        <v>59</v>
      </c>
      <c r="AB231" s="23" t="s">
        <v>57</v>
      </c>
      <c r="AC231" s="25">
        <v>-6.2774399999999998E+66</v>
      </c>
      <c r="AD231" s="23" t="s">
        <v>58</v>
      </c>
      <c r="AE231" s="23">
        <v>0.65</v>
      </c>
    </row>
    <row r="232" spans="27:32" x14ac:dyDescent="0.25">
      <c r="AA232" s="23" t="s">
        <v>49</v>
      </c>
    </row>
    <row r="233" spans="27:32" x14ac:dyDescent="0.25">
      <c r="AA233" s="23" t="s">
        <v>60</v>
      </c>
      <c r="AB233" s="23" t="s">
        <v>61</v>
      </c>
      <c r="AC233" s="23" t="s">
        <v>62</v>
      </c>
      <c r="AD233" s="23" t="s">
        <v>63</v>
      </c>
      <c r="AE233" s="23" t="s">
        <v>64</v>
      </c>
    </row>
    <row r="234" spans="27:32" x14ac:dyDescent="0.25">
      <c r="AA234" s="23" t="s">
        <v>49</v>
      </c>
    </row>
    <row r="235" spans="27:32" x14ac:dyDescent="0.25">
      <c r="AA235" s="23" t="s">
        <v>37</v>
      </c>
      <c r="AB235" s="23">
        <v>1</v>
      </c>
      <c r="AC235" s="23">
        <v>1</v>
      </c>
      <c r="AD235" s="23">
        <v>1</v>
      </c>
      <c r="AE235" s="23">
        <v>0</v>
      </c>
    </row>
    <row r="236" spans="27:32" x14ac:dyDescent="0.25">
      <c r="AA236" s="23" t="s">
        <v>12</v>
      </c>
      <c r="AB236" s="23">
        <v>1.0650887724487101E-3</v>
      </c>
      <c r="AC236" s="23">
        <v>1</v>
      </c>
      <c r="AD236" s="23">
        <v>1.0650887724487101E-3</v>
      </c>
      <c r="AE236" s="23">
        <v>-2.9726141933727401</v>
      </c>
    </row>
    <row r="237" spans="27:32" x14ac:dyDescent="0.25">
      <c r="AA237" s="23" t="s">
        <v>21</v>
      </c>
      <c r="AB237" s="23">
        <v>3.09233441125207E-2</v>
      </c>
      <c r="AC237" s="23">
        <v>1</v>
      </c>
      <c r="AD237" s="23">
        <v>3.09233441125207E-2</v>
      </c>
      <c r="AE237" s="23">
        <v>-1.5097135467367999</v>
      </c>
    </row>
    <row r="238" spans="27:32" x14ac:dyDescent="0.25">
      <c r="AA238" s="23" t="s">
        <v>49</v>
      </c>
    </row>
    <row r="239" spans="27:32" x14ac:dyDescent="0.25">
      <c r="AA239" s="23" t="s">
        <v>49</v>
      </c>
    </row>
    <row r="240" spans="27:32" x14ac:dyDescent="0.25">
      <c r="AA240" s="23" t="s">
        <v>51</v>
      </c>
      <c r="AB240" s="23" t="s">
        <v>52</v>
      </c>
      <c r="AC240" s="23" t="s">
        <v>50</v>
      </c>
    </row>
    <row r="241" spans="27:32" x14ac:dyDescent="0.25">
      <c r="AA241" s="23" t="s">
        <v>49</v>
      </c>
    </row>
    <row r="242" spans="27:32" x14ac:dyDescent="0.25">
      <c r="AA242" s="23" t="s">
        <v>53</v>
      </c>
      <c r="AB242" s="23" t="s">
        <v>54</v>
      </c>
    </row>
    <row r="243" spans="27:32" x14ac:dyDescent="0.25">
      <c r="AA243" s="23" t="s">
        <v>36</v>
      </c>
      <c r="AB243" s="23" t="s">
        <v>37</v>
      </c>
    </row>
    <row r="245" spans="27:32" x14ac:dyDescent="0.25">
      <c r="AA245" s="23" t="s">
        <v>55</v>
      </c>
      <c r="AB245" s="23" t="s">
        <v>54</v>
      </c>
    </row>
    <row r="246" spans="27:32" x14ac:dyDescent="0.25">
      <c r="AA246" s="23" t="s">
        <v>56</v>
      </c>
      <c r="AB246" s="23" t="s">
        <v>12</v>
      </c>
      <c r="AC246" s="23" t="s">
        <v>57</v>
      </c>
      <c r="AD246" s="23">
        <v>1.5E-3</v>
      </c>
      <c r="AE246" s="23" t="s">
        <v>58</v>
      </c>
      <c r="AF246" s="25">
        <v>1E-8</v>
      </c>
    </row>
    <row r="247" spans="27:32" x14ac:dyDescent="0.25">
      <c r="AA247" s="23" t="s">
        <v>56</v>
      </c>
      <c r="AB247" s="23" t="s">
        <v>21</v>
      </c>
      <c r="AC247" s="23" t="s">
        <v>57</v>
      </c>
      <c r="AD247" s="23">
        <v>4.4999999999999998E-2</v>
      </c>
      <c r="AE247" s="23" t="s">
        <v>58</v>
      </c>
      <c r="AF247" s="25">
        <v>1E-8</v>
      </c>
    </row>
    <row r="248" spans="27:32" x14ac:dyDescent="0.25">
      <c r="AA248" s="23" t="s">
        <v>59</v>
      </c>
      <c r="AB248" s="23" t="s">
        <v>57</v>
      </c>
      <c r="AC248" s="25">
        <v>-6.2774399999999998E+66</v>
      </c>
      <c r="AD248" s="23" t="s">
        <v>58</v>
      </c>
      <c r="AE248" s="23">
        <v>0.7</v>
      </c>
    </row>
    <row r="249" spans="27:32" x14ac:dyDescent="0.25">
      <c r="AA249" s="23" t="s">
        <v>49</v>
      </c>
    </row>
    <row r="250" spans="27:32" x14ac:dyDescent="0.25">
      <c r="AA250" s="23" t="s">
        <v>60</v>
      </c>
      <c r="AB250" s="23" t="s">
        <v>61</v>
      </c>
      <c r="AC250" s="23" t="s">
        <v>62</v>
      </c>
      <c r="AD250" s="23" t="s">
        <v>63</v>
      </c>
      <c r="AE250" s="23" t="s">
        <v>64</v>
      </c>
    </row>
    <row r="251" spans="27:32" x14ac:dyDescent="0.25">
      <c r="AA251" s="23" t="s">
        <v>49</v>
      </c>
    </row>
    <row r="252" spans="27:32" x14ac:dyDescent="0.25">
      <c r="AA252" s="23" t="s">
        <v>37</v>
      </c>
      <c r="AB252" s="23">
        <v>1</v>
      </c>
      <c r="AC252" s="23">
        <v>1</v>
      </c>
      <c r="AD252" s="23">
        <v>1</v>
      </c>
      <c r="AE252" s="23">
        <v>0</v>
      </c>
    </row>
    <row r="253" spans="27:32" x14ac:dyDescent="0.25">
      <c r="AA253" s="23" t="s">
        <v>12</v>
      </c>
      <c r="AB253" s="23">
        <v>1.0627419690410101E-3</v>
      </c>
      <c r="AC253" s="23">
        <v>1</v>
      </c>
      <c r="AD253" s="23">
        <v>1.0627419690410101E-3</v>
      </c>
      <c r="AE253" s="23">
        <v>-2.9735721682374399</v>
      </c>
    </row>
    <row r="254" spans="27:32" x14ac:dyDescent="0.25">
      <c r="AA254" s="23" t="s">
        <v>21</v>
      </c>
      <c r="AB254" s="23">
        <v>3.09926974170192E-2</v>
      </c>
      <c r="AC254" s="23">
        <v>1</v>
      </c>
      <c r="AD254" s="23">
        <v>3.09926974170192E-2</v>
      </c>
      <c r="AE254" s="23">
        <v>-1.50874062374954</v>
      </c>
    </row>
    <row r="255" spans="27:32" x14ac:dyDescent="0.25">
      <c r="AA255" s="23" t="s">
        <v>49</v>
      </c>
    </row>
    <row r="256" spans="27:32" x14ac:dyDescent="0.25">
      <c r="AA256" s="23" t="s">
        <v>49</v>
      </c>
    </row>
    <row r="257" spans="27:32" x14ac:dyDescent="0.25">
      <c r="AA257" s="23" t="s">
        <v>51</v>
      </c>
      <c r="AB257" s="23" t="s">
        <v>52</v>
      </c>
      <c r="AC257" s="23" t="s">
        <v>50</v>
      </c>
    </row>
    <row r="258" spans="27:32" x14ac:dyDescent="0.25">
      <c r="AA258" s="23" t="s">
        <v>49</v>
      </c>
    </row>
    <row r="259" spans="27:32" x14ac:dyDescent="0.25">
      <c r="AA259" s="23" t="s">
        <v>53</v>
      </c>
      <c r="AB259" s="23" t="s">
        <v>54</v>
      </c>
    </row>
    <row r="260" spans="27:32" x14ac:dyDescent="0.25">
      <c r="AA260" s="23" t="s">
        <v>36</v>
      </c>
      <c r="AB260" s="23" t="s">
        <v>37</v>
      </c>
    </row>
    <row r="262" spans="27:32" x14ac:dyDescent="0.25">
      <c r="AA262" s="23" t="s">
        <v>55</v>
      </c>
      <c r="AB262" s="23" t="s">
        <v>54</v>
      </c>
    </row>
    <row r="263" spans="27:32" x14ac:dyDescent="0.25">
      <c r="AA263" s="23" t="s">
        <v>56</v>
      </c>
      <c r="AB263" s="23" t="s">
        <v>12</v>
      </c>
      <c r="AC263" s="23" t="s">
        <v>57</v>
      </c>
      <c r="AD263" s="23">
        <v>1.5E-3</v>
      </c>
      <c r="AE263" s="23" t="s">
        <v>58</v>
      </c>
      <c r="AF263" s="25">
        <v>1E-8</v>
      </c>
    </row>
    <row r="264" spans="27:32" x14ac:dyDescent="0.25">
      <c r="AA264" s="23" t="s">
        <v>56</v>
      </c>
      <c r="AB264" s="23" t="s">
        <v>21</v>
      </c>
      <c r="AC264" s="23" t="s">
        <v>57</v>
      </c>
      <c r="AD264" s="23">
        <v>4.4999999999999998E-2</v>
      </c>
      <c r="AE264" s="23" t="s">
        <v>58</v>
      </c>
      <c r="AF264" s="25">
        <v>1E-8</v>
      </c>
    </row>
    <row r="265" spans="27:32" x14ac:dyDescent="0.25">
      <c r="AA265" s="23" t="s">
        <v>59</v>
      </c>
      <c r="AB265" s="23" t="s">
        <v>57</v>
      </c>
      <c r="AC265" s="25">
        <v>-6.2774399999999998E+66</v>
      </c>
      <c r="AD265" s="23" t="s">
        <v>58</v>
      </c>
      <c r="AE265" s="23">
        <v>0.75</v>
      </c>
    </row>
    <row r="266" spans="27:32" x14ac:dyDescent="0.25">
      <c r="AA266" s="23" t="s">
        <v>49</v>
      </c>
    </row>
    <row r="267" spans="27:32" x14ac:dyDescent="0.25">
      <c r="AA267" s="23" t="s">
        <v>60</v>
      </c>
      <c r="AB267" s="23" t="s">
        <v>61</v>
      </c>
      <c r="AC267" s="23" t="s">
        <v>62</v>
      </c>
      <c r="AD267" s="23" t="s">
        <v>63</v>
      </c>
      <c r="AE267" s="23" t="s">
        <v>64</v>
      </c>
    </row>
    <row r="268" spans="27:32" x14ac:dyDescent="0.25">
      <c r="AA268" s="23" t="s">
        <v>49</v>
      </c>
    </row>
    <row r="269" spans="27:32" x14ac:dyDescent="0.25">
      <c r="AA269" s="23" t="s">
        <v>37</v>
      </c>
      <c r="AB269" s="23">
        <v>1</v>
      </c>
      <c r="AC269" s="23">
        <v>1</v>
      </c>
      <c r="AD269" s="23">
        <v>1</v>
      </c>
      <c r="AE269" s="23">
        <v>0</v>
      </c>
    </row>
    <row r="270" spans="27:32" x14ac:dyDescent="0.25">
      <c r="AA270" s="23" t="s">
        <v>12</v>
      </c>
      <c r="AB270" s="23">
        <v>1.0608601751667E-3</v>
      </c>
      <c r="AC270" s="23">
        <v>1</v>
      </c>
      <c r="AD270" s="23">
        <v>1.0608601751667E-3</v>
      </c>
      <c r="AE270" s="23">
        <v>-2.9743418537567599</v>
      </c>
    </row>
    <row r="271" spans="27:32" x14ac:dyDescent="0.25">
      <c r="AA271" s="23" t="s">
        <v>21</v>
      </c>
      <c r="AB271" s="23">
        <v>3.1047601194019701E-2</v>
      </c>
      <c r="AC271" s="23">
        <v>1</v>
      </c>
      <c r="AD271" s="23">
        <v>3.1047601194019701E-2</v>
      </c>
      <c r="AE271" s="23">
        <v>-1.50797194873844</v>
      </c>
    </row>
    <row r="272" spans="27:32" x14ac:dyDescent="0.25">
      <c r="AA272" s="23" t="s">
        <v>49</v>
      </c>
    </row>
    <row r="273" spans="27:32" x14ac:dyDescent="0.25">
      <c r="AA273" s="23" t="s">
        <v>49</v>
      </c>
    </row>
    <row r="274" spans="27:32" x14ac:dyDescent="0.25">
      <c r="AA274" s="23" t="s">
        <v>51</v>
      </c>
      <c r="AB274" s="23" t="s">
        <v>52</v>
      </c>
      <c r="AC274" s="23" t="s">
        <v>50</v>
      </c>
    </row>
    <row r="275" spans="27:32" x14ac:dyDescent="0.25">
      <c r="AA275" s="23" t="s">
        <v>49</v>
      </c>
    </row>
    <row r="276" spans="27:32" x14ac:dyDescent="0.25">
      <c r="AA276" s="23" t="s">
        <v>53</v>
      </c>
      <c r="AB276" s="23" t="s">
        <v>54</v>
      </c>
    </row>
    <row r="277" spans="27:32" x14ac:dyDescent="0.25">
      <c r="AA277" s="23" t="s">
        <v>36</v>
      </c>
      <c r="AB277" s="23" t="s">
        <v>37</v>
      </c>
    </row>
    <row r="279" spans="27:32" x14ac:dyDescent="0.25">
      <c r="AA279" s="23" t="s">
        <v>55</v>
      </c>
      <c r="AB279" s="23" t="s">
        <v>54</v>
      </c>
    </row>
    <row r="280" spans="27:32" x14ac:dyDescent="0.25">
      <c r="AA280" s="23" t="s">
        <v>56</v>
      </c>
      <c r="AB280" s="23" t="s">
        <v>12</v>
      </c>
      <c r="AC280" s="23" t="s">
        <v>57</v>
      </c>
      <c r="AD280" s="23">
        <v>1.5E-3</v>
      </c>
      <c r="AE280" s="23" t="s">
        <v>58</v>
      </c>
      <c r="AF280" s="25">
        <v>1E-8</v>
      </c>
    </row>
    <row r="281" spans="27:32" x14ac:dyDescent="0.25">
      <c r="AA281" s="23" t="s">
        <v>56</v>
      </c>
      <c r="AB281" s="23" t="s">
        <v>21</v>
      </c>
      <c r="AC281" s="23" t="s">
        <v>57</v>
      </c>
      <c r="AD281" s="23">
        <v>4.4999999999999998E-2</v>
      </c>
      <c r="AE281" s="23" t="s">
        <v>58</v>
      </c>
      <c r="AF281" s="25">
        <v>1E-8</v>
      </c>
    </row>
    <row r="282" spans="27:32" x14ac:dyDescent="0.25">
      <c r="AA282" s="23" t="s">
        <v>59</v>
      </c>
      <c r="AB282" s="23" t="s">
        <v>57</v>
      </c>
      <c r="AC282" s="25">
        <v>-6.2774399999999998E+66</v>
      </c>
      <c r="AD282" s="23" t="s">
        <v>58</v>
      </c>
      <c r="AE282" s="23">
        <v>0.8</v>
      </c>
    </row>
    <row r="283" spans="27:32" x14ac:dyDescent="0.25">
      <c r="AA283" s="23" t="s">
        <v>49</v>
      </c>
    </row>
    <row r="284" spans="27:32" x14ac:dyDescent="0.25">
      <c r="AA284" s="23" t="s">
        <v>60</v>
      </c>
      <c r="AB284" s="23" t="s">
        <v>61</v>
      </c>
      <c r="AC284" s="23" t="s">
        <v>62</v>
      </c>
      <c r="AD284" s="23" t="s">
        <v>63</v>
      </c>
      <c r="AE284" s="23" t="s">
        <v>64</v>
      </c>
    </row>
    <row r="285" spans="27:32" x14ac:dyDescent="0.25">
      <c r="AA285" s="23" t="s">
        <v>49</v>
      </c>
    </row>
    <row r="286" spans="27:32" x14ac:dyDescent="0.25">
      <c r="AA286" s="23" t="s">
        <v>37</v>
      </c>
      <c r="AB286" s="23">
        <v>1</v>
      </c>
      <c r="AC286" s="23">
        <v>1</v>
      </c>
      <c r="AD286" s="23">
        <v>1</v>
      </c>
      <c r="AE286" s="23">
        <v>0</v>
      </c>
    </row>
    <row r="287" spans="27:32" x14ac:dyDescent="0.25">
      <c r="AA287" s="23" t="s">
        <v>12</v>
      </c>
      <c r="AB287" s="23">
        <v>1.0593123815209201E-3</v>
      </c>
      <c r="AC287" s="23">
        <v>1</v>
      </c>
      <c r="AD287" s="23">
        <v>1.0593123815209201E-3</v>
      </c>
      <c r="AE287" s="23">
        <v>-2.97497595153978</v>
      </c>
    </row>
    <row r="288" spans="27:32" x14ac:dyDescent="0.25">
      <c r="AA288" s="23" t="s">
        <v>21</v>
      </c>
      <c r="AB288" s="23">
        <v>3.1092904171636199E-2</v>
      </c>
      <c r="AC288" s="23">
        <v>1</v>
      </c>
      <c r="AD288" s="23">
        <v>3.1092904171636199E-2</v>
      </c>
      <c r="AE288" s="23">
        <v>-1.5073387116393</v>
      </c>
    </row>
    <row r="289" spans="27:32" x14ac:dyDescent="0.25">
      <c r="AA289" s="23" t="s">
        <v>49</v>
      </c>
    </row>
    <row r="290" spans="27:32" x14ac:dyDescent="0.25">
      <c r="AA290" s="23" t="s">
        <v>49</v>
      </c>
    </row>
    <row r="291" spans="27:32" x14ac:dyDescent="0.25">
      <c r="AA291" s="23" t="s">
        <v>51</v>
      </c>
      <c r="AB291" s="23" t="s">
        <v>52</v>
      </c>
      <c r="AC291" s="23" t="s">
        <v>50</v>
      </c>
    </row>
    <row r="292" spans="27:32" x14ac:dyDescent="0.25">
      <c r="AA292" s="23" t="s">
        <v>49</v>
      </c>
    </row>
    <row r="293" spans="27:32" x14ac:dyDescent="0.25">
      <c r="AA293" s="23" t="s">
        <v>53</v>
      </c>
      <c r="AB293" s="23" t="s">
        <v>54</v>
      </c>
    </row>
    <row r="294" spans="27:32" x14ac:dyDescent="0.25">
      <c r="AA294" s="23" t="s">
        <v>36</v>
      </c>
      <c r="AB294" s="23" t="s">
        <v>37</v>
      </c>
    </row>
    <row r="296" spans="27:32" x14ac:dyDescent="0.25">
      <c r="AA296" s="23" t="s">
        <v>55</v>
      </c>
      <c r="AB296" s="23" t="s">
        <v>54</v>
      </c>
    </row>
    <row r="297" spans="27:32" x14ac:dyDescent="0.25">
      <c r="AA297" s="23" t="s">
        <v>56</v>
      </c>
      <c r="AB297" s="23" t="s">
        <v>12</v>
      </c>
      <c r="AC297" s="23" t="s">
        <v>57</v>
      </c>
      <c r="AD297" s="23">
        <v>1.5E-3</v>
      </c>
      <c r="AE297" s="23" t="s">
        <v>58</v>
      </c>
      <c r="AF297" s="25">
        <v>1E-8</v>
      </c>
    </row>
    <row r="298" spans="27:32" x14ac:dyDescent="0.25">
      <c r="AA298" s="23" t="s">
        <v>56</v>
      </c>
      <c r="AB298" s="23" t="s">
        <v>21</v>
      </c>
      <c r="AC298" s="23" t="s">
        <v>57</v>
      </c>
      <c r="AD298" s="23">
        <v>4.4999999999999998E-2</v>
      </c>
      <c r="AE298" s="23" t="s">
        <v>58</v>
      </c>
      <c r="AF298" s="25">
        <v>1E-8</v>
      </c>
    </row>
    <row r="299" spans="27:32" x14ac:dyDescent="0.25">
      <c r="AA299" s="23" t="s">
        <v>59</v>
      </c>
      <c r="AB299" s="23" t="s">
        <v>57</v>
      </c>
      <c r="AC299" s="25">
        <v>-6.2774399999999998E+66</v>
      </c>
      <c r="AD299" s="23" t="s">
        <v>58</v>
      </c>
      <c r="AE299" s="23">
        <v>0.85</v>
      </c>
    </row>
    <row r="300" spans="27:32" x14ac:dyDescent="0.25">
      <c r="AA300" s="23" t="s">
        <v>49</v>
      </c>
    </row>
    <row r="301" spans="27:32" x14ac:dyDescent="0.25">
      <c r="AA301" s="23" t="s">
        <v>60</v>
      </c>
      <c r="AB301" s="23" t="s">
        <v>61</v>
      </c>
      <c r="AC301" s="23" t="s">
        <v>62</v>
      </c>
      <c r="AD301" s="23" t="s">
        <v>63</v>
      </c>
      <c r="AE301" s="23" t="s">
        <v>64</v>
      </c>
    </row>
    <row r="302" spans="27:32" x14ac:dyDescent="0.25">
      <c r="AA302" s="23" t="s">
        <v>49</v>
      </c>
    </row>
    <row r="303" spans="27:32" x14ac:dyDescent="0.25">
      <c r="AA303" s="23" t="s">
        <v>37</v>
      </c>
      <c r="AB303" s="23">
        <v>1</v>
      </c>
      <c r="AC303" s="23">
        <v>1</v>
      </c>
      <c r="AD303" s="23">
        <v>1</v>
      </c>
      <c r="AE303" s="23">
        <v>0</v>
      </c>
    </row>
    <row r="304" spans="27:32" x14ac:dyDescent="0.25">
      <c r="AA304" s="23" t="s">
        <v>12</v>
      </c>
      <c r="AB304" s="23">
        <v>1.0580243302079401E-3</v>
      </c>
      <c r="AC304" s="23">
        <v>1</v>
      </c>
      <c r="AD304" s="23">
        <v>1.0580243302079401E-3</v>
      </c>
      <c r="AE304" s="23">
        <v>-2.9755043451991701</v>
      </c>
    </row>
    <row r="305" spans="27:32" x14ac:dyDescent="0.25">
      <c r="AA305" s="23" t="s">
        <v>21</v>
      </c>
      <c r="AB305" s="23">
        <v>3.1130704215953299E-2</v>
      </c>
      <c r="AC305" s="23">
        <v>1</v>
      </c>
      <c r="AD305" s="23">
        <v>3.1130704215953299E-2</v>
      </c>
      <c r="AE305" s="23">
        <v>-1.5068110549151901</v>
      </c>
    </row>
    <row r="306" spans="27:32" x14ac:dyDescent="0.25">
      <c r="AA306" s="23" t="s">
        <v>49</v>
      </c>
    </row>
    <row r="307" spans="27:32" x14ac:dyDescent="0.25">
      <c r="AA307" s="23" t="s">
        <v>49</v>
      </c>
    </row>
    <row r="308" spans="27:32" x14ac:dyDescent="0.25">
      <c r="AA308" s="23" t="s">
        <v>51</v>
      </c>
      <c r="AB308" s="23" t="s">
        <v>52</v>
      </c>
      <c r="AC308" s="23" t="s">
        <v>50</v>
      </c>
    </row>
    <row r="309" spans="27:32" x14ac:dyDescent="0.25">
      <c r="AA309" s="23" t="s">
        <v>49</v>
      </c>
    </row>
    <row r="310" spans="27:32" x14ac:dyDescent="0.25">
      <c r="AA310" s="23" t="s">
        <v>53</v>
      </c>
      <c r="AB310" s="23" t="s">
        <v>54</v>
      </c>
    </row>
    <row r="311" spans="27:32" x14ac:dyDescent="0.25">
      <c r="AA311" s="23" t="s">
        <v>36</v>
      </c>
      <c r="AB311" s="23" t="s">
        <v>37</v>
      </c>
    </row>
    <row r="313" spans="27:32" x14ac:dyDescent="0.25">
      <c r="AA313" s="23" t="s">
        <v>55</v>
      </c>
      <c r="AB313" s="23" t="s">
        <v>54</v>
      </c>
    </row>
    <row r="314" spans="27:32" x14ac:dyDescent="0.25">
      <c r="AA314" s="23" t="s">
        <v>56</v>
      </c>
      <c r="AB314" s="23" t="s">
        <v>12</v>
      </c>
      <c r="AC314" s="23" t="s">
        <v>57</v>
      </c>
      <c r="AD314" s="23">
        <v>1.5E-3</v>
      </c>
      <c r="AE314" s="23" t="s">
        <v>58</v>
      </c>
      <c r="AF314" s="25">
        <v>1E-8</v>
      </c>
    </row>
    <row r="315" spans="27:32" x14ac:dyDescent="0.25">
      <c r="AA315" s="23" t="s">
        <v>56</v>
      </c>
      <c r="AB315" s="23" t="s">
        <v>21</v>
      </c>
      <c r="AC315" s="23" t="s">
        <v>57</v>
      </c>
      <c r="AD315" s="23">
        <v>4.4999999999999998E-2</v>
      </c>
      <c r="AE315" s="23" t="s">
        <v>58</v>
      </c>
      <c r="AF315" s="25">
        <v>1E-8</v>
      </c>
    </row>
    <row r="316" spans="27:32" x14ac:dyDescent="0.25">
      <c r="AA316" s="23" t="s">
        <v>59</v>
      </c>
      <c r="AB316" s="23" t="s">
        <v>57</v>
      </c>
      <c r="AC316" s="25">
        <v>-6.2774399999999998E+66</v>
      </c>
      <c r="AD316" s="23" t="s">
        <v>58</v>
      </c>
      <c r="AE316" s="23">
        <v>0.9</v>
      </c>
    </row>
    <row r="317" spans="27:32" x14ac:dyDescent="0.25">
      <c r="AA317" s="23" t="s">
        <v>49</v>
      </c>
    </row>
    <row r="318" spans="27:32" x14ac:dyDescent="0.25">
      <c r="AA318" s="23" t="s">
        <v>60</v>
      </c>
      <c r="AB318" s="23" t="s">
        <v>61</v>
      </c>
      <c r="AC318" s="23" t="s">
        <v>62</v>
      </c>
      <c r="AD318" s="23" t="s">
        <v>63</v>
      </c>
      <c r="AE318" s="23" t="s">
        <v>64</v>
      </c>
    </row>
    <row r="319" spans="27:32" x14ac:dyDescent="0.25">
      <c r="AA319" s="23" t="s">
        <v>49</v>
      </c>
    </row>
    <row r="320" spans="27:32" x14ac:dyDescent="0.25">
      <c r="AA320" s="23" t="s">
        <v>37</v>
      </c>
      <c r="AB320" s="23">
        <v>1</v>
      </c>
      <c r="AC320" s="23">
        <v>1</v>
      </c>
      <c r="AD320" s="23">
        <v>1</v>
      </c>
      <c r="AE320" s="23">
        <v>0</v>
      </c>
    </row>
    <row r="321" spans="27:32" x14ac:dyDescent="0.25">
      <c r="AA321" s="23" t="s">
        <v>12</v>
      </c>
      <c r="AB321" s="23">
        <v>1.0569412253862199E-3</v>
      </c>
      <c r="AC321" s="23">
        <v>1</v>
      </c>
      <c r="AD321" s="23">
        <v>1.0569412253862199E-3</v>
      </c>
      <c r="AE321" s="23">
        <v>-2.9759491623615801</v>
      </c>
    </row>
    <row r="322" spans="27:32" x14ac:dyDescent="0.25">
      <c r="AA322" s="23" t="s">
        <v>21</v>
      </c>
      <c r="AB322" s="23">
        <v>3.11625600080391E-2</v>
      </c>
      <c r="AC322" s="23">
        <v>1</v>
      </c>
      <c r="AD322" s="23">
        <v>3.11625600080391E-2</v>
      </c>
      <c r="AE322" s="23">
        <v>-1.5063668721902099</v>
      </c>
    </row>
    <row r="323" spans="27:32" x14ac:dyDescent="0.25">
      <c r="AA323" s="23" t="s">
        <v>49</v>
      </c>
    </row>
    <row r="324" spans="27:32" x14ac:dyDescent="0.25">
      <c r="AA324" s="23" t="s">
        <v>49</v>
      </c>
    </row>
    <row r="325" spans="27:32" x14ac:dyDescent="0.25">
      <c r="AA325" s="23" t="s">
        <v>51</v>
      </c>
      <c r="AB325" s="23" t="s">
        <v>52</v>
      </c>
      <c r="AC325" s="23" t="s">
        <v>50</v>
      </c>
    </row>
    <row r="326" spans="27:32" x14ac:dyDescent="0.25">
      <c r="AA326" s="23" t="s">
        <v>49</v>
      </c>
    </row>
    <row r="327" spans="27:32" x14ac:dyDescent="0.25">
      <c r="AA327" s="23" t="s">
        <v>53</v>
      </c>
      <c r="AB327" s="23" t="s">
        <v>54</v>
      </c>
    </row>
    <row r="328" spans="27:32" x14ac:dyDescent="0.25">
      <c r="AA328" s="23" t="s">
        <v>36</v>
      </c>
      <c r="AB328" s="23" t="s">
        <v>37</v>
      </c>
    </row>
    <row r="330" spans="27:32" x14ac:dyDescent="0.25">
      <c r="AA330" s="23" t="s">
        <v>55</v>
      </c>
      <c r="AB330" s="23" t="s">
        <v>54</v>
      </c>
    </row>
    <row r="331" spans="27:32" x14ac:dyDescent="0.25">
      <c r="AA331" s="23" t="s">
        <v>56</v>
      </c>
      <c r="AB331" s="23" t="s">
        <v>12</v>
      </c>
      <c r="AC331" s="23" t="s">
        <v>57</v>
      </c>
      <c r="AD331" s="23">
        <v>1.5E-3</v>
      </c>
      <c r="AE331" s="23" t="s">
        <v>58</v>
      </c>
      <c r="AF331" s="25">
        <v>1E-8</v>
      </c>
    </row>
    <row r="332" spans="27:32" x14ac:dyDescent="0.25">
      <c r="AA332" s="23" t="s">
        <v>56</v>
      </c>
      <c r="AB332" s="23" t="s">
        <v>21</v>
      </c>
      <c r="AC332" s="23" t="s">
        <v>57</v>
      </c>
      <c r="AD332" s="23">
        <v>4.4999999999999998E-2</v>
      </c>
      <c r="AE332" s="23" t="s">
        <v>58</v>
      </c>
      <c r="AF332" s="25">
        <v>1E-8</v>
      </c>
    </row>
    <row r="333" spans="27:32" x14ac:dyDescent="0.25">
      <c r="AA333" s="23" t="s">
        <v>59</v>
      </c>
      <c r="AB333" s="23" t="s">
        <v>57</v>
      </c>
      <c r="AC333" s="25">
        <v>-6.2774399999999998E+66</v>
      </c>
      <c r="AD333" s="23" t="s">
        <v>58</v>
      </c>
      <c r="AE333" s="23">
        <v>0.95</v>
      </c>
    </row>
    <row r="334" spans="27:32" x14ac:dyDescent="0.25">
      <c r="AA334" s="23" t="s">
        <v>49</v>
      </c>
    </row>
    <row r="335" spans="27:32" x14ac:dyDescent="0.25">
      <c r="AA335" s="23" t="s">
        <v>60</v>
      </c>
      <c r="AB335" s="23" t="s">
        <v>61</v>
      </c>
      <c r="AC335" s="23" t="s">
        <v>62</v>
      </c>
      <c r="AD335" s="23" t="s">
        <v>63</v>
      </c>
      <c r="AE335" s="23" t="s">
        <v>64</v>
      </c>
    </row>
    <row r="336" spans="27:32" x14ac:dyDescent="0.25">
      <c r="AA336" s="23" t="s">
        <v>49</v>
      </c>
    </row>
    <row r="337" spans="27:32" x14ac:dyDescent="0.25">
      <c r="AA337" s="23" t="s">
        <v>37</v>
      </c>
      <c r="AB337" s="23">
        <v>1</v>
      </c>
      <c r="AC337" s="23">
        <v>1</v>
      </c>
      <c r="AD337" s="23">
        <v>1</v>
      </c>
      <c r="AE337" s="23">
        <v>0</v>
      </c>
    </row>
    <row r="338" spans="27:32" x14ac:dyDescent="0.25">
      <c r="AA338" s="23" t="s">
        <v>12</v>
      </c>
      <c r="AB338" s="23">
        <v>1.05602194146218E-3</v>
      </c>
      <c r="AC338" s="23">
        <v>1</v>
      </c>
      <c r="AD338" s="23">
        <v>1.05602194146218E-3</v>
      </c>
      <c r="AE338" s="23">
        <v>-2.9763270581687298</v>
      </c>
    </row>
    <row r="339" spans="27:32" x14ac:dyDescent="0.25">
      <c r="AA339" s="23" t="s">
        <v>21</v>
      </c>
      <c r="AB339" s="23">
        <v>3.1189648072254501E-2</v>
      </c>
      <c r="AC339" s="23">
        <v>1</v>
      </c>
      <c r="AD339" s="23">
        <v>3.1189648072254501E-2</v>
      </c>
      <c r="AE339" s="23">
        <v>-1.5059895255679701</v>
      </c>
    </row>
    <row r="340" spans="27:32" x14ac:dyDescent="0.25">
      <c r="AA340" s="23" t="s">
        <v>49</v>
      </c>
    </row>
    <row r="341" spans="27:32" x14ac:dyDescent="0.25">
      <c r="AA341" s="23" t="s">
        <v>49</v>
      </c>
    </row>
    <row r="342" spans="27:32" x14ac:dyDescent="0.25">
      <c r="AA342" s="23" t="s">
        <v>51</v>
      </c>
      <c r="AB342" s="23" t="s">
        <v>52</v>
      </c>
      <c r="AC342" s="23" t="s">
        <v>50</v>
      </c>
    </row>
    <row r="343" spans="27:32" x14ac:dyDescent="0.25">
      <c r="AA343" s="23" t="s">
        <v>49</v>
      </c>
    </row>
    <row r="344" spans="27:32" x14ac:dyDescent="0.25">
      <c r="AA344" s="23" t="s">
        <v>53</v>
      </c>
      <c r="AB344" s="23" t="s">
        <v>54</v>
      </c>
    </row>
    <row r="345" spans="27:32" x14ac:dyDescent="0.25">
      <c r="AA345" s="23" t="s">
        <v>36</v>
      </c>
      <c r="AB345" s="23" t="s">
        <v>37</v>
      </c>
    </row>
    <row r="347" spans="27:32" x14ac:dyDescent="0.25">
      <c r="AA347" s="23" t="s">
        <v>55</v>
      </c>
      <c r="AB347" s="23" t="s">
        <v>54</v>
      </c>
    </row>
    <row r="348" spans="27:32" x14ac:dyDescent="0.25">
      <c r="AA348" s="23" t="s">
        <v>56</v>
      </c>
      <c r="AB348" s="23" t="s">
        <v>12</v>
      </c>
      <c r="AC348" s="23" t="s">
        <v>57</v>
      </c>
      <c r="AD348" s="23">
        <v>1.5E-3</v>
      </c>
      <c r="AE348" s="23" t="s">
        <v>58</v>
      </c>
      <c r="AF348" s="25">
        <v>1E-8</v>
      </c>
    </row>
    <row r="349" spans="27:32" x14ac:dyDescent="0.25">
      <c r="AA349" s="23" t="s">
        <v>56</v>
      </c>
      <c r="AB349" s="23" t="s">
        <v>21</v>
      </c>
      <c r="AC349" s="23" t="s">
        <v>57</v>
      </c>
      <c r="AD349" s="23">
        <v>4.4999999999999998E-2</v>
      </c>
      <c r="AE349" s="23" t="s">
        <v>58</v>
      </c>
      <c r="AF349" s="25">
        <v>1E-8</v>
      </c>
    </row>
    <row r="350" spans="27:32" x14ac:dyDescent="0.25">
      <c r="AA350" s="23" t="s">
        <v>59</v>
      </c>
      <c r="AB350" s="23" t="s">
        <v>57</v>
      </c>
      <c r="AC350" s="25">
        <v>-6.2774399999999998E+66</v>
      </c>
      <c r="AD350" s="23" t="s">
        <v>58</v>
      </c>
      <c r="AE350" s="23">
        <v>1</v>
      </c>
    </row>
    <row r="351" spans="27:32" x14ac:dyDescent="0.25">
      <c r="AA351" s="23" t="s">
        <v>49</v>
      </c>
    </row>
    <row r="352" spans="27:32" x14ac:dyDescent="0.25">
      <c r="AA352" s="23" t="s">
        <v>60</v>
      </c>
      <c r="AB352" s="23" t="s">
        <v>61</v>
      </c>
      <c r="AC352" s="23" t="s">
        <v>62</v>
      </c>
      <c r="AD352" s="23" t="s">
        <v>63</v>
      </c>
      <c r="AE352" s="23" t="s">
        <v>64</v>
      </c>
    </row>
    <row r="353" spans="27:32" x14ac:dyDescent="0.25">
      <c r="AA353" s="23" t="s">
        <v>49</v>
      </c>
    </row>
    <row r="354" spans="27:32" x14ac:dyDescent="0.25">
      <c r="AA354" s="23" t="s">
        <v>37</v>
      </c>
      <c r="AB354" s="23">
        <v>1</v>
      </c>
      <c r="AC354" s="23">
        <v>1</v>
      </c>
      <c r="AD354" s="23">
        <v>1</v>
      </c>
      <c r="AE354" s="23">
        <v>0</v>
      </c>
    </row>
    <row r="355" spans="27:32" x14ac:dyDescent="0.25">
      <c r="AA355" s="23" t="s">
        <v>12</v>
      </c>
      <c r="AB355" s="23">
        <v>1.05523513971818E-3</v>
      </c>
      <c r="AC355" s="23">
        <v>1</v>
      </c>
      <c r="AD355" s="23">
        <v>1.05523513971818E-3</v>
      </c>
      <c r="AE355" s="23">
        <v>-2.9766507550549401</v>
      </c>
    </row>
    <row r="356" spans="27:32" x14ac:dyDescent="0.25">
      <c r="AA356" s="23" t="s">
        <v>21</v>
      </c>
      <c r="AB356" s="23">
        <v>3.1212869269659702E-2</v>
      </c>
      <c r="AC356" s="23">
        <v>1</v>
      </c>
      <c r="AD356" s="23">
        <v>3.1212869269659702E-2</v>
      </c>
      <c r="AE356" s="23">
        <v>-1.5056663066085001</v>
      </c>
    </row>
    <row r="357" spans="27:32" x14ac:dyDescent="0.25">
      <c r="AA357" s="23" t="s">
        <v>49</v>
      </c>
    </row>
    <row r="358" spans="27:32" x14ac:dyDescent="0.25">
      <c r="AA358" s="23" t="s">
        <v>49</v>
      </c>
    </row>
    <row r="359" spans="27:32" x14ac:dyDescent="0.25">
      <c r="AA359" s="23" t="s">
        <v>51</v>
      </c>
      <c r="AB359" s="23" t="s">
        <v>52</v>
      </c>
      <c r="AC359" s="23" t="s">
        <v>50</v>
      </c>
    </row>
    <row r="360" spans="27:32" x14ac:dyDescent="0.25">
      <c r="AA360" s="23" t="s">
        <v>49</v>
      </c>
    </row>
    <row r="361" spans="27:32" x14ac:dyDescent="0.25">
      <c r="AA361" s="23" t="s">
        <v>53</v>
      </c>
      <c r="AB361" s="23" t="s">
        <v>54</v>
      </c>
    </row>
    <row r="362" spans="27:32" x14ac:dyDescent="0.25">
      <c r="AA362" s="23" t="s">
        <v>36</v>
      </c>
      <c r="AB362" s="23" t="s">
        <v>37</v>
      </c>
    </row>
    <row r="364" spans="27:32" x14ac:dyDescent="0.25">
      <c r="AA364" s="23" t="s">
        <v>55</v>
      </c>
      <c r="AB364" s="23" t="s">
        <v>54</v>
      </c>
    </row>
    <row r="365" spans="27:32" x14ac:dyDescent="0.25">
      <c r="AA365" s="23" t="s">
        <v>56</v>
      </c>
      <c r="AB365" s="23" t="s">
        <v>12</v>
      </c>
      <c r="AC365" s="23" t="s">
        <v>57</v>
      </c>
      <c r="AD365" s="23">
        <v>1.5E-3</v>
      </c>
      <c r="AE365" s="23" t="s">
        <v>58</v>
      </c>
      <c r="AF365" s="25">
        <v>1E-8</v>
      </c>
    </row>
    <row r="366" spans="27:32" x14ac:dyDescent="0.25">
      <c r="AA366" s="23" t="s">
        <v>56</v>
      </c>
      <c r="AB366" s="23" t="s">
        <v>21</v>
      </c>
      <c r="AC366" s="23" t="s">
        <v>57</v>
      </c>
      <c r="AD366" s="23">
        <v>4.4999999999999998E-2</v>
      </c>
      <c r="AE366" s="23" t="s">
        <v>58</v>
      </c>
      <c r="AF366" s="25">
        <v>1E-8</v>
      </c>
    </row>
    <row r="367" spans="27:32" x14ac:dyDescent="0.25">
      <c r="AA367" s="23" t="s">
        <v>59</v>
      </c>
      <c r="AB367" s="23" t="s">
        <v>57</v>
      </c>
      <c r="AC367" s="25">
        <v>-6.2774399999999998E+66</v>
      </c>
      <c r="AD367" s="23" t="s">
        <v>58</v>
      </c>
      <c r="AE367" s="23">
        <v>1.05</v>
      </c>
    </row>
    <row r="368" spans="27:32" x14ac:dyDescent="0.25">
      <c r="AA368" s="23" t="s">
        <v>49</v>
      </c>
    </row>
    <row r="369" spans="27:32" x14ac:dyDescent="0.25">
      <c r="AA369" s="23" t="s">
        <v>60</v>
      </c>
      <c r="AB369" s="23" t="s">
        <v>61</v>
      </c>
      <c r="AC369" s="23" t="s">
        <v>62</v>
      </c>
      <c r="AD369" s="23" t="s">
        <v>63</v>
      </c>
      <c r="AE369" s="23" t="s">
        <v>64</v>
      </c>
    </row>
    <row r="370" spans="27:32" x14ac:dyDescent="0.25">
      <c r="AA370" s="23" t="s">
        <v>49</v>
      </c>
    </row>
    <row r="371" spans="27:32" x14ac:dyDescent="0.25">
      <c r="AA371" s="23" t="s">
        <v>37</v>
      </c>
      <c r="AB371" s="23">
        <v>1</v>
      </c>
      <c r="AC371" s="23">
        <v>1</v>
      </c>
      <c r="AD371" s="23">
        <v>1</v>
      </c>
      <c r="AE371" s="23">
        <v>0</v>
      </c>
    </row>
    <row r="372" spans="27:32" x14ac:dyDescent="0.25">
      <c r="AA372" s="23" t="s">
        <v>12</v>
      </c>
      <c r="AB372" s="23">
        <v>1.05455660949694E-3</v>
      </c>
      <c r="AC372" s="23">
        <v>1</v>
      </c>
      <c r="AD372" s="23">
        <v>1.05455660949694E-3</v>
      </c>
      <c r="AE372" s="23">
        <v>-2.9769301020010701</v>
      </c>
    </row>
    <row r="373" spans="27:32" x14ac:dyDescent="0.25">
      <c r="AA373" s="23" t="s">
        <v>21</v>
      </c>
      <c r="AB373" s="23">
        <v>3.1232922408427299E-2</v>
      </c>
      <c r="AC373" s="23">
        <v>1</v>
      </c>
      <c r="AD373" s="23">
        <v>3.1232922408427299E-2</v>
      </c>
      <c r="AE373" s="23">
        <v>-1.5053873777142699</v>
      </c>
    </row>
    <row r="374" spans="27:32" x14ac:dyDescent="0.25">
      <c r="AA374" s="23" t="s">
        <v>49</v>
      </c>
    </row>
    <row r="375" spans="27:32" x14ac:dyDescent="0.25">
      <c r="AA375" s="23" t="s">
        <v>49</v>
      </c>
    </row>
    <row r="376" spans="27:32" x14ac:dyDescent="0.25">
      <c r="AA376" s="23" t="s">
        <v>51</v>
      </c>
      <c r="AB376" s="23" t="s">
        <v>52</v>
      </c>
      <c r="AC376" s="23" t="s">
        <v>50</v>
      </c>
    </row>
    <row r="377" spans="27:32" x14ac:dyDescent="0.25">
      <c r="AA377" s="23" t="s">
        <v>49</v>
      </c>
    </row>
    <row r="378" spans="27:32" x14ac:dyDescent="0.25">
      <c r="AA378" s="23" t="s">
        <v>53</v>
      </c>
      <c r="AB378" s="23" t="s">
        <v>54</v>
      </c>
    </row>
    <row r="379" spans="27:32" x14ac:dyDescent="0.25">
      <c r="AA379" s="23" t="s">
        <v>36</v>
      </c>
      <c r="AB379" s="23" t="s">
        <v>37</v>
      </c>
    </row>
    <row r="381" spans="27:32" x14ac:dyDescent="0.25">
      <c r="AA381" s="23" t="s">
        <v>55</v>
      </c>
      <c r="AB381" s="23" t="s">
        <v>54</v>
      </c>
    </row>
    <row r="382" spans="27:32" x14ac:dyDescent="0.25">
      <c r="AA382" s="23" t="s">
        <v>56</v>
      </c>
      <c r="AB382" s="23" t="s">
        <v>12</v>
      </c>
      <c r="AC382" s="23" t="s">
        <v>57</v>
      </c>
      <c r="AD382" s="23">
        <v>1.5E-3</v>
      </c>
      <c r="AE382" s="23" t="s">
        <v>58</v>
      </c>
      <c r="AF382" s="25">
        <v>1E-8</v>
      </c>
    </row>
    <row r="383" spans="27:32" x14ac:dyDescent="0.25">
      <c r="AA383" s="23" t="s">
        <v>56</v>
      </c>
      <c r="AB383" s="23" t="s">
        <v>21</v>
      </c>
      <c r="AC383" s="23" t="s">
        <v>57</v>
      </c>
      <c r="AD383" s="23">
        <v>4.4999999999999998E-2</v>
      </c>
      <c r="AE383" s="23" t="s">
        <v>58</v>
      </c>
      <c r="AF383" s="25">
        <v>1E-8</v>
      </c>
    </row>
    <row r="384" spans="27:32" x14ac:dyDescent="0.25">
      <c r="AA384" s="23" t="s">
        <v>59</v>
      </c>
      <c r="AB384" s="23" t="s">
        <v>57</v>
      </c>
      <c r="AC384" s="25">
        <v>-6.2774399999999998E+66</v>
      </c>
      <c r="AD384" s="23" t="s">
        <v>58</v>
      </c>
      <c r="AE384" s="23">
        <v>1.1000000000000001</v>
      </c>
    </row>
    <row r="385" spans="27:32" x14ac:dyDescent="0.25">
      <c r="AA385" s="23" t="s">
        <v>49</v>
      </c>
    </row>
    <row r="386" spans="27:32" x14ac:dyDescent="0.25">
      <c r="AA386" s="23" t="s">
        <v>60</v>
      </c>
      <c r="AB386" s="23" t="s">
        <v>61</v>
      </c>
      <c r="AC386" s="23" t="s">
        <v>62</v>
      </c>
      <c r="AD386" s="23" t="s">
        <v>63</v>
      </c>
      <c r="AE386" s="23" t="s">
        <v>64</v>
      </c>
    </row>
    <row r="387" spans="27:32" x14ac:dyDescent="0.25">
      <c r="AA387" s="23" t="s">
        <v>49</v>
      </c>
    </row>
    <row r="388" spans="27:32" x14ac:dyDescent="0.25">
      <c r="AA388" s="23" t="s">
        <v>37</v>
      </c>
      <c r="AB388" s="23">
        <v>1</v>
      </c>
      <c r="AC388" s="23">
        <v>1</v>
      </c>
      <c r="AD388" s="23">
        <v>1</v>
      </c>
      <c r="AE388" s="23">
        <v>0</v>
      </c>
    </row>
    <row r="389" spans="27:32" x14ac:dyDescent="0.25">
      <c r="AA389" s="23" t="s">
        <v>12</v>
      </c>
      <c r="AB389" s="23">
        <v>1.0539674130414E-3</v>
      </c>
      <c r="AC389" s="23">
        <v>1</v>
      </c>
      <c r="AD389" s="23">
        <v>1.0539674130414E-3</v>
      </c>
      <c r="AE389" s="23">
        <v>-2.9771728165950901</v>
      </c>
    </row>
    <row r="390" spans="27:32" x14ac:dyDescent="0.25">
      <c r="AA390" s="23" t="s">
        <v>21</v>
      </c>
      <c r="AB390" s="23">
        <v>3.1250356019696002E-2</v>
      </c>
      <c r="AC390" s="23">
        <v>1</v>
      </c>
      <c r="AD390" s="23">
        <v>3.1250356019696002E-2</v>
      </c>
      <c r="AE390" s="23">
        <v>-1.5051450305916301</v>
      </c>
    </row>
    <row r="391" spans="27:32" x14ac:dyDescent="0.25">
      <c r="AA391" s="23" t="s">
        <v>49</v>
      </c>
    </row>
    <row r="392" spans="27:32" x14ac:dyDescent="0.25">
      <c r="AA392" s="23" t="s">
        <v>49</v>
      </c>
    </row>
    <row r="393" spans="27:32" x14ac:dyDescent="0.25">
      <c r="AA393" s="23" t="s">
        <v>51</v>
      </c>
      <c r="AB393" s="23" t="s">
        <v>52</v>
      </c>
      <c r="AC393" s="23" t="s">
        <v>50</v>
      </c>
    </row>
    <row r="394" spans="27:32" x14ac:dyDescent="0.25">
      <c r="AA394" s="23" t="s">
        <v>49</v>
      </c>
    </row>
    <row r="395" spans="27:32" x14ac:dyDescent="0.25">
      <c r="AA395" s="23" t="s">
        <v>53</v>
      </c>
      <c r="AB395" s="23" t="s">
        <v>54</v>
      </c>
    </row>
    <row r="396" spans="27:32" x14ac:dyDescent="0.25">
      <c r="AA396" s="23" t="s">
        <v>36</v>
      </c>
      <c r="AB396" s="23" t="s">
        <v>37</v>
      </c>
    </row>
    <row r="398" spans="27:32" x14ac:dyDescent="0.25">
      <c r="AA398" s="23" t="s">
        <v>55</v>
      </c>
      <c r="AB398" s="23" t="s">
        <v>54</v>
      </c>
    </row>
    <row r="399" spans="27:32" x14ac:dyDescent="0.25">
      <c r="AA399" s="23" t="s">
        <v>56</v>
      </c>
      <c r="AB399" s="23" t="s">
        <v>12</v>
      </c>
      <c r="AC399" s="23" t="s">
        <v>57</v>
      </c>
      <c r="AD399" s="23">
        <v>1.5E-3</v>
      </c>
      <c r="AE399" s="23" t="s">
        <v>58</v>
      </c>
      <c r="AF399" s="25">
        <v>1E-8</v>
      </c>
    </row>
    <row r="400" spans="27:32" x14ac:dyDescent="0.25">
      <c r="AA400" s="23" t="s">
        <v>56</v>
      </c>
      <c r="AB400" s="23" t="s">
        <v>21</v>
      </c>
      <c r="AC400" s="23" t="s">
        <v>57</v>
      </c>
      <c r="AD400" s="23">
        <v>4.4999999999999998E-2</v>
      </c>
      <c r="AE400" s="23" t="s">
        <v>58</v>
      </c>
      <c r="AF400" s="25">
        <v>1E-8</v>
      </c>
    </row>
    <row r="401" spans="27:32" x14ac:dyDescent="0.25">
      <c r="AA401" s="23" t="s">
        <v>59</v>
      </c>
      <c r="AB401" s="23" t="s">
        <v>57</v>
      </c>
      <c r="AC401" s="25">
        <v>-6.2774399999999998E+66</v>
      </c>
      <c r="AD401" s="23" t="s">
        <v>58</v>
      </c>
      <c r="AE401" s="23">
        <v>1.1499999999999999</v>
      </c>
    </row>
    <row r="402" spans="27:32" x14ac:dyDescent="0.25">
      <c r="AA402" s="23" t="s">
        <v>49</v>
      </c>
    </row>
    <row r="403" spans="27:32" x14ac:dyDescent="0.25">
      <c r="AA403" s="23" t="s">
        <v>60</v>
      </c>
      <c r="AB403" s="23" t="s">
        <v>61</v>
      </c>
      <c r="AC403" s="23" t="s">
        <v>62</v>
      </c>
      <c r="AD403" s="23" t="s">
        <v>63</v>
      </c>
      <c r="AE403" s="23" t="s">
        <v>64</v>
      </c>
    </row>
    <row r="404" spans="27:32" x14ac:dyDescent="0.25">
      <c r="AA404" s="23" t="s">
        <v>49</v>
      </c>
    </row>
    <row r="405" spans="27:32" x14ac:dyDescent="0.25">
      <c r="AA405" s="23" t="s">
        <v>37</v>
      </c>
      <c r="AB405" s="23">
        <v>1</v>
      </c>
      <c r="AC405" s="23">
        <v>1</v>
      </c>
      <c r="AD405" s="23">
        <v>1</v>
      </c>
      <c r="AE405" s="23">
        <v>0</v>
      </c>
    </row>
    <row r="406" spans="27:32" x14ac:dyDescent="0.25">
      <c r="AA406" s="23" t="s">
        <v>12</v>
      </c>
      <c r="AB406" s="23">
        <v>1.0534525686570601E-3</v>
      </c>
      <c r="AC406" s="23">
        <v>1</v>
      </c>
      <c r="AD406" s="23">
        <v>1.0534525686570601E-3</v>
      </c>
      <c r="AE406" s="23">
        <v>-2.9773850135767499</v>
      </c>
    </row>
    <row r="407" spans="27:32" x14ac:dyDescent="0.25">
      <c r="AA407" s="23" t="s">
        <v>21</v>
      </c>
      <c r="AB407" s="23">
        <v>3.1265605362343199E-2</v>
      </c>
      <c r="AC407" s="23">
        <v>1</v>
      </c>
      <c r="AD407" s="23">
        <v>3.1265605362343199E-2</v>
      </c>
      <c r="AE407" s="23">
        <v>-1.5049331581242</v>
      </c>
    </row>
    <row r="408" spans="27:32" x14ac:dyDescent="0.25">
      <c r="AA408" s="23" t="s">
        <v>49</v>
      </c>
    </row>
    <row r="409" spans="27:32" x14ac:dyDescent="0.25">
      <c r="AA409" s="23" t="s">
        <v>49</v>
      </c>
    </row>
    <row r="410" spans="27:32" x14ac:dyDescent="0.25">
      <c r="AA410" s="23" t="s">
        <v>51</v>
      </c>
      <c r="AB410" s="23" t="s">
        <v>52</v>
      </c>
      <c r="AC410" s="23" t="s">
        <v>50</v>
      </c>
    </row>
    <row r="411" spans="27:32" x14ac:dyDescent="0.25">
      <c r="AA411" s="23" t="s">
        <v>49</v>
      </c>
    </row>
    <row r="412" spans="27:32" x14ac:dyDescent="0.25">
      <c r="AA412" s="23" t="s">
        <v>53</v>
      </c>
      <c r="AB412" s="23" t="s">
        <v>54</v>
      </c>
    </row>
    <row r="413" spans="27:32" x14ac:dyDescent="0.25">
      <c r="AA413" s="23" t="s">
        <v>36</v>
      </c>
      <c r="AB413" s="23" t="s">
        <v>37</v>
      </c>
    </row>
    <row r="415" spans="27:32" x14ac:dyDescent="0.25">
      <c r="AA415" s="23" t="s">
        <v>55</v>
      </c>
      <c r="AB415" s="23" t="s">
        <v>54</v>
      </c>
    </row>
    <row r="416" spans="27:32" x14ac:dyDescent="0.25">
      <c r="AA416" s="23" t="s">
        <v>56</v>
      </c>
      <c r="AB416" s="23" t="s">
        <v>12</v>
      </c>
      <c r="AC416" s="23" t="s">
        <v>57</v>
      </c>
      <c r="AD416" s="23">
        <v>1.5E-3</v>
      </c>
      <c r="AE416" s="23" t="s">
        <v>58</v>
      </c>
      <c r="AF416" s="25">
        <v>1E-8</v>
      </c>
    </row>
    <row r="417" spans="27:32" x14ac:dyDescent="0.25">
      <c r="AA417" s="23" t="s">
        <v>56</v>
      </c>
      <c r="AB417" s="23" t="s">
        <v>21</v>
      </c>
      <c r="AC417" s="23" t="s">
        <v>57</v>
      </c>
      <c r="AD417" s="23">
        <v>4.4999999999999998E-2</v>
      </c>
      <c r="AE417" s="23" t="s">
        <v>58</v>
      </c>
      <c r="AF417" s="25">
        <v>1E-8</v>
      </c>
    </row>
    <row r="418" spans="27:32" x14ac:dyDescent="0.25">
      <c r="AA418" s="23" t="s">
        <v>59</v>
      </c>
      <c r="AB418" s="23" t="s">
        <v>57</v>
      </c>
      <c r="AC418" s="25">
        <v>-6.2774399999999998E+66</v>
      </c>
      <c r="AD418" s="23" t="s">
        <v>58</v>
      </c>
      <c r="AE418" s="23">
        <v>1.2</v>
      </c>
    </row>
    <row r="419" spans="27:32" x14ac:dyDescent="0.25">
      <c r="AA419" s="23" t="s">
        <v>49</v>
      </c>
    </row>
    <row r="420" spans="27:32" x14ac:dyDescent="0.25">
      <c r="AA420" s="23" t="s">
        <v>60</v>
      </c>
      <c r="AB420" s="23" t="s">
        <v>61</v>
      </c>
      <c r="AC420" s="23" t="s">
        <v>62</v>
      </c>
      <c r="AD420" s="23" t="s">
        <v>63</v>
      </c>
      <c r="AE420" s="23" t="s">
        <v>64</v>
      </c>
    </row>
    <row r="421" spans="27:32" x14ac:dyDescent="0.25">
      <c r="AA421" s="23" t="s">
        <v>49</v>
      </c>
    </row>
    <row r="422" spans="27:32" x14ac:dyDescent="0.25">
      <c r="AA422" s="23" t="s">
        <v>37</v>
      </c>
      <c r="AB422" s="23">
        <v>1</v>
      </c>
      <c r="AC422" s="23">
        <v>1</v>
      </c>
      <c r="AD422" s="23">
        <v>1</v>
      </c>
      <c r="AE422" s="23">
        <v>0</v>
      </c>
    </row>
    <row r="423" spans="27:32" x14ac:dyDescent="0.25">
      <c r="AA423" s="23" t="s">
        <v>12</v>
      </c>
      <c r="AB423" s="23">
        <v>1.0530001012442299E-3</v>
      </c>
      <c r="AC423" s="23">
        <v>1</v>
      </c>
      <c r="AD423" s="23">
        <v>1.0530001012442299E-3</v>
      </c>
      <c r="AE423" s="23">
        <v>-2.9775715870578101</v>
      </c>
    </row>
    <row r="424" spans="27:32" x14ac:dyDescent="0.25">
      <c r="AA424" s="23" t="s">
        <v>21</v>
      </c>
      <c r="AB424" s="23">
        <v>3.1279019262053002E-2</v>
      </c>
      <c r="AC424" s="23">
        <v>1</v>
      </c>
      <c r="AD424" s="23">
        <v>3.1279019262053002E-2</v>
      </c>
      <c r="AE424" s="23">
        <v>-1.5047468724841799</v>
      </c>
    </row>
    <row r="425" spans="27:32" x14ac:dyDescent="0.25">
      <c r="AA425" s="23" t="s">
        <v>49</v>
      </c>
    </row>
    <row r="426" spans="27:32" x14ac:dyDescent="0.25">
      <c r="AA426" s="23" t="s">
        <v>49</v>
      </c>
    </row>
    <row r="427" spans="27:32" x14ac:dyDescent="0.25">
      <c r="AA427" s="23" t="s">
        <v>51</v>
      </c>
      <c r="AB427" s="23" t="s">
        <v>52</v>
      </c>
      <c r="AC427" s="23" t="s">
        <v>50</v>
      </c>
    </row>
    <row r="428" spans="27:32" x14ac:dyDescent="0.25">
      <c r="AA428" s="23" t="s">
        <v>49</v>
      </c>
    </row>
    <row r="429" spans="27:32" x14ac:dyDescent="0.25">
      <c r="AA429" s="23" t="s">
        <v>53</v>
      </c>
      <c r="AB429" s="23" t="s">
        <v>54</v>
      </c>
    </row>
    <row r="430" spans="27:32" x14ac:dyDescent="0.25">
      <c r="AA430" s="23" t="s">
        <v>36</v>
      </c>
      <c r="AB430" s="23" t="s">
        <v>37</v>
      </c>
    </row>
    <row r="432" spans="27:32" x14ac:dyDescent="0.25">
      <c r="AA432" s="23" t="s">
        <v>55</v>
      </c>
      <c r="AB432" s="23" t="s">
        <v>54</v>
      </c>
    </row>
    <row r="433" spans="27:32" x14ac:dyDescent="0.25">
      <c r="AA433" s="23" t="s">
        <v>56</v>
      </c>
      <c r="AB433" s="23" t="s">
        <v>12</v>
      </c>
      <c r="AC433" s="23" t="s">
        <v>57</v>
      </c>
      <c r="AD433" s="23">
        <v>1.5E-3</v>
      </c>
      <c r="AE433" s="23" t="s">
        <v>58</v>
      </c>
      <c r="AF433" s="25">
        <v>1E-8</v>
      </c>
    </row>
    <row r="434" spans="27:32" x14ac:dyDescent="0.25">
      <c r="AA434" s="23" t="s">
        <v>56</v>
      </c>
      <c r="AB434" s="23" t="s">
        <v>21</v>
      </c>
      <c r="AC434" s="23" t="s">
        <v>57</v>
      </c>
      <c r="AD434" s="23">
        <v>4.4999999999999998E-2</v>
      </c>
      <c r="AE434" s="23" t="s">
        <v>58</v>
      </c>
      <c r="AF434" s="25">
        <v>1E-8</v>
      </c>
    </row>
    <row r="435" spans="27:32" x14ac:dyDescent="0.25">
      <c r="AA435" s="23" t="s">
        <v>59</v>
      </c>
      <c r="AB435" s="23" t="s">
        <v>57</v>
      </c>
      <c r="AC435" s="25">
        <v>-6.2774399999999998E+66</v>
      </c>
      <c r="AD435" s="23" t="s">
        <v>58</v>
      </c>
      <c r="AE435" s="23">
        <v>1.25</v>
      </c>
    </row>
    <row r="436" spans="27:32" x14ac:dyDescent="0.25">
      <c r="AA436" s="23" t="s">
        <v>49</v>
      </c>
    </row>
    <row r="437" spans="27:32" x14ac:dyDescent="0.25">
      <c r="AA437" s="23" t="s">
        <v>60</v>
      </c>
      <c r="AB437" s="23" t="s">
        <v>61</v>
      </c>
      <c r="AC437" s="23" t="s">
        <v>62</v>
      </c>
      <c r="AD437" s="23" t="s">
        <v>63</v>
      </c>
      <c r="AE437" s="23" t="s">
        <v>64</v>
      </c>
    </row>
    <row r="438" spans="27:32" x14ac:dyDescent="0.25">
      <c r="AA438" s="23" t="s">
        <v>49</v>
      </c>
    </row>
    <row r="439" spans="27:32" x14ac:dyDescent="0.25">
      <c r="AA439" s="23" t="s">
        <v>37</v>
      </c>
      <c r="AB439" s="23">
        <v>1</v>
      </c>
      <c r="AC439" s="23">
        <v>1</v>
      </c>
      <c r="AD439" s="23">
        <v>1</v>
      </c>
      <c r="AE439" s="23">
        <v>0</v>
      </c>
    </row>
    <row r="440" spans="27:32" x14ac:dyDescent="0.25">
      <c r="AA440" s="23" t="s">
        <v>12</v>
      </c>
      <c r="AB440" s="23">
        <v>1.05260034783973E-3</v>
      </c>
      <c r="AC440" s="23">
        <v>1</v>
      </c>
      <c r="AD440" s="23">
        <v>1.05260034783973E-3</v>
      </c>
      <c r="AE440" s="23">
        <v>-2.9777364908028301</v>
      </c>
    </row>
    <row r="441" spans="27:32" x14ac:dyDescent="0.25">
      <c r="AA441" s="23" t="s">
        <v>21</v>
      </c>
      <c r="AB441" s="23">
        <v>3.1290879842455703E-2</v>
      </c>
      <c r="AC441" s="23">
        <v>1</v>
      </c>
      <c r="AD441" s="23">
        <v>3.1290879842455703E-2</v>
      </c>
      <c r="AE441" s="23">
        <v>-1.5045822251135901</v>
      </c>
    </row>
    <row r="442" spans="27:32" x14ac:dyDescent="0.25">
      <c r="AA442" s="23" t="s">
        <v>49</v>
      </c>
    </row>
    <row r="443" spans="27:32" x14ac:dyDescent="0.25">
      <c r="AA443" s="23" t="s">
        <v>49</v>
      </c>
    </row>
    <row r="444" spans="27:32" x14ac:dyDescent="0.25">
      <c r="AA444" s="23" t="s">
        <v>51</v>
      </c>
      <c r="AB444" s="23" t="s">
        <v>52</v>
      </c>
      <c r="AC444" s="23" t="s">
        <v>50</v>
      </c>
    </row>
    <row r="445" spans="27:32" x14ac:dyDescent="0.25">
      <c r="AA445" s="23" t="s">
        <v>49</v>
      </c>
    </row>
    <row r="446" spans="27:32" x14ac:dyDescent="0.25">
      <c r="AA446" s="23" t="s">
        <v>53</v>
      </c>
      <c r="AB446" s="23" t="s">
        <v>54</v>
      </c>
    </row>
    <row r="447" spans="27:32" x14ac:dyDescent="0.25">
      <c r="AA447" s="23" t="s">
        <v>36</v>
      </c>
      <c r="AB447" s="23" t="s">
        <v>37</v>
      </c>
    </row>
    <row r="449" spans="27:32" x14ac:dyDescent="0.25">
      <c r="AA449" s="23" t="s">
        <v>55</v>
      </c>
      <c r="AB449" s="23" t="s">
        <v>54</v>
      </c>
    </row>
    <row r="450" spans="27:32" x14ac:dyDescent="0.25">
      <c r="AA450" s="23" t="s">
        <v>56</v>
      </c>
      <c r="AB450" s="23" t="s">
        <v>12</v>
      </c>
      <c r="AC450" s="23" t="s">
        <v>57</v>
      </c>
      <c r="AD450" s="23">
        <v>1.5E-3</v>
      </c>
      <c r="AE450" s="23" t="s">
        <v>58</v>
      </c>
      <c r="AF450" s="25">
        <v>1E-8</v>
      </c>
    </row>
    <row r="451" spans="27:32" x14ac:dyDescent="0.25">
      <c r="AA451" s="23" t="s">
        <v>56</v>
      </c>
      <c r="AB451" s="23" t="s">
        <v>21</v>
      </c>
      <c r="AC451" s="23" t="s">
        <v>57</v>
      </c>
      <c r="AD451" s="23">
        <v>4.4999999999999998E-2</v>
      </c>
      <c r="AE451" s="23" t="s">
        <v>58</v>
      </c>
      <c r="AF451" s="25">
        <v>1E-8</v>
      </c>
    </row>
    <row r="452" spans="27:32" x14ac:dyDescent="0.25">
      <c r="AA452" s="23" t="s">
        <v>59</v>
      </c>
      <c r="AB452" s="23" t="s">
        <v>57</v>
      </c>
      <c r="AC452" s="25">
        <v>-6.2774399999999998E+66</v>
      </c>
      <c r="AD452" s="23" t="s">
        <v>58</v>
      </c>
      <c r="AE452" s="23">
        <v>1.3</v>
      </c>
    </row>
    <row r="453" spans="27:32" x14ac:dyDescent="0.25">
      <c r="AA453" s="23" t="s">
        <v>49</v>
      </c>
    </row>
    <row r="454" spans="27:32" x14ac:dyDescent="0.25">
      <c r="AA454" s="23" t="s">
        <v>60</v>
      </c>
      <c r="AB454" s="23" t="s">
        <v>61</v>
      </c>
      <c r="AC454" s="23" t="s">
        <v>62</v>
      </c>
      <c r="AD454" s="23" t="s">
        <v>63</v>
      </c>
      <c r="AE454" s="23" t="s">
        <v>64</v>
      </c>
    </row>
    <row r="455" spans="27:32" x14ac:dyDescent="0.25">
      <c r="AA455" s="23" t="s">
        <v>49</v>
      </c>
    </row>
    <row r="456" spans="27:32" x14ac:dyDescent="0.25">
      <c r="AA456" s="23" t="s">
        <v>37</v>
      </c>
      <c r="AB456" s="23">
        <v>1</v>
      </c>
      <c r="AC456" s="23">
        <v>1</v>
      </c>
      <c r="AD456" s="23">
        <v>1</v>
      </c>
      <c r="AE456" s="23">
        <v>0</v>
      </c>
    </row>
    <row r="457" spans="27:32" x14ac:dyDescent="0.25">
      <c r="AA457" s="23" t="s">
        <v>12</v>
      </c>
      <c r="AB457" s="23">
        <v>1.0522454429575999E-3</v>
      </c>
      <c r="AC457" s="23">
        <v>1</v>
      </c>
      <c r="AD457" s="23">
        <v>1.0522454429575999E-3</v>
      </c>
      <c r="AE457" s="23">
        <v>-2.97788294640926</v>
      </c>
    </row>
    <row r="458" spans="27:32" x14ac:dyDescent="0.25">
      <c r="AA458" s="23" t="s">
        <v>21</v>
      </c>
      <c r="AB458" s="23">
        <v>3.1301417213060602E-2</v>
      </c>
      <c r="AC458" s="23">
        <v>1</v>
      </c>
      <c r="AD458" s="23">
        <v>3.1301417213060602E-2</v>
      </c>
      <c r="AE458" s="23">
        <v>-1.50443599875137</v>
      </c>
    </row>
    <row r="459" spans="27:32" x14ac:dyDescent="0.25">
      <c r="AA459" s="23" t="s">
        <v>49</v>
      </c>
    </row>
    <row r="460" spans="27:32" x14ac:dyDescent="0.25">
      <c r="AA460" s="23" t="s">
        <v>49</v>
      </c>
    </row>
    <row r="461" spans="27:32" x14ac:dyDescent="0.25">
      <c r="AA461" s="23" t="s">
        <v>51</v>
      </c>
      <c r="AB461" s="23" t="s">
        <v>52</v>
      </c>
      <c r="AC461" s="23" t="s">
        <v>50</v>
      </c>
    </row>
    <row r="462" spans="27:32" x14ac:dyDescent="0.25">
      <c r="AA462" s="23" t="s">
        <v>49</v>
      </c>
    </row>
    <row r="463" spans="27:32" x14ac:dyDescent="0.25">
      <c r="AA463" s="23" t="s">
        <v>53</v>
      </c>
      <c r="AB463" s="23" t="s">
        <v>54</v>
      </c>
    </row>
    <row r="464" spans="27:32" x14ac:dyDescent="0.25">
      <c r="AA464" s="23" t="s">
        <v>36</v>
      </c>
      <c r="AB464" s="23" t="s">
        <v>37</v>
      </c>
    </row>
    <row r="466" spans="27:32" x14ac:dyDescent="0.25">
      <c r="AA466" s="23" t="s">
        <v>55</v>
      </c>
      <c r="AB466" s="23" t="s">
        <v>54</v>
      </c>
    </row>
    <row r="467" spans="27:32" x14ac:dyDescent="0.25">
      <c r="AA467" s="23" t="s">
        <v>56</v>
      </c>
      <c r="AB467" s="23" t="s">
        <v>12</v>
      </c>
      <c r="AC467" s="23" t="s">
        <v>57</v>
      </c>
      <c r="AD467" s="23">
        <v>1.5E-3</v>
      </c>
      <c r="AE467" s="23" t="s">
        <v>58</v>
      </c>
      <c r="AF467" s="25">
        <v>1E-8</v>
      </c>
    </row>
    <row r="468" spans="27:32" x14ac:dyDescent="0.25">
      <c r="AA468" s="23" t="s">
        <v>56</v>
      </c>
      <c r="AB468" s="23" t="s">
        <v>21</v>
      </c>
      <c r="AC468" s="23" t="s">
        <v>57</v>
      </c>
      <c r="AD468" s="23">
        <v>4.4999999999999998E-2</v>
      </c>
      <c r="AE468" s="23" t="s">
        <v>58</v>
      </c>
      <c r="AF468" s="25">
        <v>1E-8</v>
      </c>
    </row>
    <row r="469" spans="27:32" x14ac:dyDescent="0.25">
      <c r="AA469" s="23" t="s">
        <v>59</v>
      </c>
      <c r="AB469" s="23" t="s">
        <v>57</v>
      </c>
      <c r="AC469" s="25">
        <v>-6.2774399999999998E+66</v>
      </c>
      <c r="AD469" s="23" t="s">
        <v>58</v>
      </c>
      <c r="AE469" s="23">
        <v>1.35</v>
      </c>
    </row>
    <row r="470" spans="27:32" x14ac:dyDescent="0.25">
      <c r="AA470" s="23" t="s">
        <v>49</v>
      </c>
    </row>
    <row r="471" spans="27:32" x14ac:dyDescent="0.25">
      <c r="AA471" s="23" t="s">
        <v>60</v>
      </c>
      <c r="AB471" s="23" t="s">
        <v>61</v>
      </c>
      <c r="AC471" s="23" t="s">
        <v>62</v>
      </c>
      <c r="AD471" s="23" t="s">
        <v>63</v>
      </c>
      <c r="AE471" s="23" t="s">
        <v>64</v>
      </c>
    </row>
    <row r="472" spans="27:32" x14ac:dyDescent="0.25">
      <c r="AA472" s="23" t="s">
        <v>49</v>
      </c>
    </row>
    <row r="473" spans="27:32" x14ac:dyDescent="0.25">
      <c r="AA473" s="23" t="s">
        <v>37</v>
      </c>
      <c r="AB473" s="23">
        <v>1</v>
      </c>
      <c r="AC473" s="23">
        <v>1</v>
      </c>
      <c r="AD473" s="23">
        <v>1</v>
      </c>
      <c r="AE473" s="23">
        <v>0</v>
      </c>
    </row>
    <row r="474" spans="27:32" x14ac:dyDescent="0.25">
      <c r="AA474" s="23" t="s">
        <v>12</v>
      </c>
      <c r="AB474" s="23">
        <v>1.05192893253369E-3</v>
      </c>
      <c r="AC474" s="23">
        <v>1</v>
      </c>
      <c r="AD474" s="23">
        <v>1.05192893253369E-3</v>
      </c>
      <c r="AE474" s="23">
        <v>-2.9780135997745001</v>
      </c>
    </row>
    <row r="475" spans="27:32" x14ac:dyDescent="0.25">
      <c r="AA475" s="23" t="s">
        <v>21</v>
      </c>
      <c r="AB475" s="23">
        <v>3.1310820530096803E-2</v>
      </c>
      <c r="AC475" s="23">
        <v>1</v>
      </c>
      <c r="AD475" s="23">
        <v>3.1310820530096803E-2</v>
      </c>
      <c r="AE475" s="23">
        <v>-1.5043055511303201</v>
      </c>
    </row>
    <row r="476" spans="27:32" x14ac:dyDescent="0.25">
      <c r="AA476" s="23" t="s">
        <v>49</v>
      </c>
    </row>
    <row r="477" spans="27:32" x14ac:dyDescent="0.25">
      <c r="AA477" s="23" t="s">
        <v>49</v>
      </c>
    </row>
    <row r="478" spans="27:32" x14ac:dyDescent="0.25">
      <c r="AA478" s="23" t="s">
        <v>51</v>
      </c>
      <c r="AB478" s="23" t="s">
        <v>52</v>
      </c>
      <c r="AC478" s="23" t="s">
        <v>50</v>
      </c>
    </row>
    <row r="479" spans="27:32" x14ac:dyDescent="0.25">
      <c r="AA479" s="23" t="s">
        <v>49</v>
      </c>
    </row>
    <row r="480" spans="27:32" x14ac:dyDescent="0.25">
      <c r="AA480" s="23" t="s">
        <v>53</v>
      </c>
      <c r="AB480" s="23" t="s">
        <v>54</v>
      </c>
    </row>
    <row r="481" spans="27:32" x14ac:dyDescent="0.25">
      <c r="AA481" s="23" t="s">
        <v>36</v>
      </c>
      <c r="AB481" s="23" t="s">
        <v>37</v>
      </c>
    </row>
    <row r="483" spans="27:32" x14ac:dyDescent="0.25">
      <c r="AA483" s="23" t="s">
        <v>55</v>
      </c>
      <c r="AB483" s="23" t="s">
        <v>54</v>
      </c>
    </row>
    <row r="484" spans="27:32" x14ac:dyDescent="0.25">
      <c r="AA484" s="23" t="s">
        <v>56</v>
      </c>
      <c r="AB484" s="23" t="s">
        <v>12</v>
      </c>
      <c r="AC484" s="23" t="s">
        <v>57</v>
      </c>
      <c r="AD484" s="23">
        <v>1.5E-3</v>
      </c>
      <c r="AE484" s="23" t="s">
        <v>58</v>
      </c>
      <c r="AF484" s="25">
        <v>1E-8</v>
      </c>
    </row>
    <row r="485" spans="27:32" x14ac:dyDescent="0.25">
      <c r="AA485" s="23" t="s">
        <v>56</v>
      </c>
      <c r="AB485" s="23" t="s">
        <v>21</v>
      </c>
      <c r="AC485" s="23" t="s">
        <v>57</v>
      </c>
      <c r="AD485" s="23">
        <v>4.4999999999999998E-2</v>
      </c>
      <c r="AE485" s="23" t="s">
        <v>58</v>
      </c>
      <c r="AF485" s="25">
        <v>1E-8</v>
      </c>
    </row>
    <row r="486" spans="27:32" x14ac:dyDescent="0.25">
      <c r="AA486" s="23" t="s">
        <v>59</v>
      </c>
      <c r="AB486" s="23" t="s">
        <v>57</v>
      </c>
      <c r="AC486" s="25">
        <v>-6.2774399999999998E+66</v>
      </c>
      <c r="AD486" s="23" t="s">
        <v>58</v>
      </c>
      <c r="AE486" s="23">
        <v>1.4</v>
      </c>
    </row>
    <row r="487" spans="27:32" x14ac:dyDescent="0.25">
      <c r="AA487" s="23" t="s">
        <v>49</v>
      </c>
    </row>
    <row r="488" spans="27:32" x14ac:dyDescent="0.25">
      <c r="AA488" s="23" t="s">
        <v>60</v>
      </c>
      <c r="AB488" s="23" t="s">
        <v>61</v>
      </c>
      <c r="AC488" s="23" t="s">
        <v>62</v>
      </c>
      <c r="AD488" s="23" t="s">
        <v>63</v>
      </c>
      <c r="AE488" s="23" t="s">
        <v>64</v>
      </c>
    </row>
    <row r="489" spans="27:32" x14ac:dyDescent="0.25">
      <c r="AA489" s="23" t="s">
        <v>49</v>
      </c>
    </row>
    <row r="490" spans="27:32" x14ac:dyDescent="0.25">
      <c r="AA490" s="23" t="s">
        <v>37</v>
      </c>
      <c r="AB490" s="23">
        <v>1</v>
      </c>
      <c r="AC490" s="23">
        <v>1</v>
      </c>
      <c r="AD490" s="23">
        <v>1</v>
      </c>
      <c r="AE490" s="23">
        <v>0</v>
      </c>
    </row>
    <row r="491" spans="27:32" x14ac:dyDescent="0.25">
      <c r="AA491" s="23" t="s">
        <v>12</v>
      </c>
      <c r="AB491" s="23">
        <v>1.0516454810827499E-3</v>
      </c>
      <c r="AC491" s="23">
        <v>1</v>
      </c>
      <c r="AD491" s="23">
        <v>1.0516454810827499E-3</v>
      </c>
      <c r="AE491" s="23">
        <v>-2.9781306399904102</v>
      </c>
    </row>
    <row r="492" spans="27:32" x14ac:dyDescent="0.25">
      <c r="AA492" s="23" t="s">
        <v>21</v>
      </c>
      <c r="AB492" s="23">
        <v>3.1319246415716699E-2</v>
      </c>
      <c r="AC492" s="23">
        <v>1</v>
      </c>
      <c r="AD492" s="23">
        <v>3.1319246415716699E-2</v>
      </c>
      <c r="AE492" s="23">
        <v>-1.5041886962128601</v>
      </c>
    </row>
    <row r="493" spans="27:32" x14ac:dyDescent="0.25">
      <c r="AA493" s="23" t="s">
        <v>49</v>
      </c>
    </row>
    <row r="494" spans="27:32" x14ac:dyDescent="0.25">
      <c r="AA494" s="23" t="s">
        <v>49</v>
      </c>
    </row>
    <row r="495" spans="27:32" x14ac:dyDescent="0.25">
      <c r="AA495" s="23" t="s">
        <v>51</v>
      </c>
      <c r="AB495" s="23" t="s">
        <v>52</v>
      </c>
      <c r="AC495" s="23" t="s">
        <v>50</v>
      </c>
    </row>
    <row r="496" spans="27:32" x14ac:dyDescent="0.25">
      <c r="AA496" s="23" t="s">
        <v>49</v>
      </c>
    </row>
    <row r="497" spans="27:32" x14ac:dyDescent="0.25">
      <c r="AA497" s="23" t="s">
        <v>53</v>
      </c>
      <c r="AB497" s="23" t="s">
        <v>54</v>
      </c>
    </row>
    <row r="498" spans="27:32" x14ac:dyDescent="0.25">
      <c r="AA498" s="23" t="s">
        <v>36</v>
      </c>
      <c r="AB498" s="23" t="s">
        <v>37</v>
      </c>
    </row>
    <row r="500" spans="27:32" x14ac:dyDescent="0.25">
      <c r="AA500" s="23" t="s">
        <v>55</v>
      </c>
      <c r="AB500" s="23" t="s">
        <v>54</v>
      </c>
    </row>
    <row r="501" spans="27:32" x14ac:dyDescent="0.25">
      <c r="AA501" s="23" t="s">
        <v>56</v>
      </c>
      <c r="AB501" s="23" t="s">
        <v>12</v>
      </c>
      <c r="AC501" s="23" t="s">
        <v>57</v>
      </c>
      <c r="AD501" s="23">
        <v>1.5E-3</v>
      </c>
      <c r="AE501" s="23" t="s">
        <v>58</v>
      </c>
      <c r="AF501" s="25">
        <v>1E-8</v>
      </c>
    </row>
    <row r="502" spans="27:32" x14ac:dyDescent="0.25">
      <c r="AA502" s="23" t="s">
        <v>56</v>
      </c>
      <c r="AB502" s="23" t="s">
        <v>21</v>
      </c>
      <c r="AC502" s="23" t="s">
        <v>57</v>
      </c>
      <c r="AD502" s="23">
        <v>4.4999999999999998E-2</v>
      </c>
      <c r="AE502" s="23" t="s">
        <v>58</v>
      </c>
      <c r="AF502" s="25">
        <v>1E-8</v>
      </c>
    </row>
    <row r="503" spans="27:32" x14ac:dyDescent="0.25">
      <c r="AA503" s="23" t="s">
        <v>59</v>
      </c>
      <c r="AB503" s="23" t="s">
        <v>57</v>
      </c>
      <c r="AC503" s="25">
        <v>-6.2774399999999998E+66</v>
      </c>
      <c r="AD503" s="23" t="s">
        <v>58</v>
      </c>
      <c r="AE503" s="23">
        <v>1.45</v>
      </c>
    </row>
    <row r="504" spans="27:32" x14ac:dyDescent="0.25">
      <c r="AA504" s="23" t="s">
        <v>49</v>
      </c>
    </row>
    <row r="505" spans="27:32" x14ac:dyDescent="0.25">
      <c r="AA505" s="23" t="s">
        <v>60</v>
      </c>
      <c r="AB505" s="23" t="s">
        <v>61</v>
      </c>
      <c r="AC505" s="23" t="s">
        <v>62</v>
      </c>
      <c r="AD505" s="23" t="s">
        <v>63</v>
      </c>
      <c r="AE505" s="23" t="s">
        <v>64</v>
      </c>
    </row>
    <row r="506" spans="27:32" x14ac:dyDescent="0.25">
      <c r="AA506" s="23" t="s">
        <v>49</v>
      </c>
    </row>
    <row r="507" spans="27:32" x14ac:dyDescent="0.25">
      <c r="AA507" s="23" t="s">
        <v>37</v>
      </c>
      <c r="AB507" s="23">
        <v>1</v>
      </c>
      <c r="AC507" s="23">
        <v>1</v>
      </c>
      <c r="AD507" s="23">
        <v>1</v>
      </c>
      <c r="AE507" s="23">
        <v>0</v>
      </c>
    </row>
    <row r="508" spans="27:32" x14ac:dyDescent="0.25">
      <c r="AA508" s="23" t="s">
        <v>12</v>
      </c>
      <c r="AB508" s="23">
        <v>1.0513906472496401E-3</v>
      </c>
      <c r="AC508" s="23">
        <v>1</v>
      </c>
      <c r="AD508" s="23">
        <v>1.0513906472496401E-3</v>
      </c>
      <c r="AE508" s="23">
        <v>-2.9782358906102901</v>
      </c>
    </row>
    <row r="509" spans="27:32" x14ac:dyDescent="0.25">
      <c r="AA509" s="23" t="s">
        <v>21</v>
      </c>
      <c r="AB509" s="23">
        <v>3.1326825430639797E-2</v>
      </c>
      <c r="AC509" s="23">
        <v>1</v>
      </c>
      <c r="AD509" s="23">
        <v>3.1326825430639797E-2</v>
      </c>
      <c r="AE509" s="23">
        <v>-1.50408361302796</v>
      </c>
    </row>
    <row r="510" spans="27:32" x14ac:dyDescent="0.25">
      <c r="AA510" s="23" t="s">
        <v>49</v>
      </c>
    </row>
    <row r="511" spans="27:32" x14ac:dyDescent="0.25">
      <c r="AA511" s="23" t="s">
        <v>49</v>
      </c>
    </row>
    <row r="512" spans="27:32" x14ac:dyDescent="0.25">
      <c r="AA512" s="23" t="s">
        <v>51</v>
      </c>
      <c r="AB512" s="23" t="s">
        <v>52</v>
      </c>
      <c r="AC512" s="23" t="s">
        <v>50</v>
      </c>
    </row>
    <row r="513" spans="27:32" x14ac:dyDescent="0.25">
      <c r="AA513" s="23" t="s">
        <v>49</v>
      </c>
    </row>
    <row r="514" spans="27:32" x14ac:dyDescent="0.25">
      <c r="AA514" s="23" t="s">
        <v>53</v>
      </c>
      <c r="AB514" s="23" t="s">
        <v>54</v>
      </c>
    </row>
    <row r="515" spans="27:32" x14ac:dyDescent="0.25">
      <c r="AA515" s="23" t="s">
        <v>36</v>
      </c>
      <c r="AB515" s="23" t="s">
        <v>37</v>
      </c>
    </row>
    <row r="517" spans="27:32" x14ac:dyDescent="0.25">
      <c r="AA517" s="23" t="s">
        <v>55</v>
      </c>
      <c r="AB517" s="23" t="s">
        <v>54</v>
      </c>
    </row>
    <row r="518" spans="27:32" x14ac:dyDescent="0.25">
      <c r="AA518" s="23" t="s">
        <v>56</v>
      </c>
      <c r="AB518" s="23" t="s">
        <v>12</v>
      </c>
      <c r="AC518" s="23" t="s">
        <v>57</v>
      </c>
      <c r="AD518" s="23">
        <v>1.5E-3</v>
      </c>
      <c r="AE518" s="23" t="s">
        <v>58</v>
      </c>
      <c r="AF518" s="25">
        <v>1E-8</v>
      </c>
    </row>
    <row r="519" spans="27:32" x14ac:dyDescent="0.25">
      <c r="AA519" s="23" t="s">
        <v>56</v>
      </c>
      <c r="AB519" s="23" t="s">
        <v>21</v>
      </c>
      <c r="AC519" s="23" t="s">
        <v>57</v>
      </c>
      <c r="AD519" s="23">
        <v>4.4999999999999998E-2</v>
      </c>
      <c r="AE519" s="23" t="s">
        <v>58</v>
      </c>
      <c r="AF519" s="25">
        <v>1E-8</v>
      </c>
    </row>
    <row r="520" spans="27:32" x14ac:dyDescent="0.25">
      <c r="AA520" s="23" t="s">
        <v>59</v>
      </c>
      <c r="AB520" s="23" t="s">
        <v>57</v>
      </c>
      <c r="AC520" s="25">
        <v>-6.2774399999999998E+66</v>
      </c>
      <c r="AD520" s="23" t="s">
        <v>58</v>
      </c>
      <c r="AE520" s="23">
        <v>1.5</v>
      </c>
    </row>
    <row r="521" spans="27:32" x14ac:dyDescent="0.25">
      <c r="AA521" s="23" t="s">
        <v>49</v>
      </c>
    </row>
    <row r="522" spans="27:32" x14ac:dyDescent="0.25">
      <c r="AA522" s="23" t="s">
        <v>60</v>
      </c>
      <c r="AB522" s="23" t="s">
        <v>61</v>
      </c>
      <c r="AC522" s="23" t="s">
        <v>62</v>
      </c>
      <c r="AD522" s="23" t="s">
        <v>63</v>
      </c>
      <c r="AE522" s="23" t="s">
        <v>64</v>
      </c>
    </row>
    <row r="523" spans="27:32" x14ac:dyDescent="0.25">
      <c r="AA523" s="23" t="s">
        <v>49</v>
      </c>
    </row>
    <row r="524" spans="27:32" x14ac:dyDescent="0.25">
      <c r="AA524" s="23" t="s">
        <v>37</v>
      </c>
      <c r="AB524" s="23">
        <v>1</v>
      </c>
      <c r="AC524" s="23">
        <v>1</v>
      </c>
      <c r="AD524" s="23">
        <v>1</v>
      </c>
      <c r="AE524" s="23">
        <v>0</v>
      </c>
    </row>
    <row r="525" spans="27:32" x14ac:dyDescent="0.25">
      <c r="AA525" s="23" t="s">
        <v>12</v>
      </c>
      <c r="AB525" s="23">
        <v>1.0511607101186099E-3</v>
      </c>
      <c r="AC525" s="23">
        <v>1</v>
      </c>
      <c r="AD525" s="23">
        <v>1.0511607101186099E-3</v>
      </c>
      <c r="AE525" s="23">
        <v>-2.97833088037331</v>
      </c>
    </row>
    <row r="526" spans="27:32" x14ac:dyDescent="0.25">
      <c r="AA526" s="23" t="s">
        <v>21</v>
      </c>
      <c r="AB526" s="23">
        <v>3.1333667096710302E-2</v>
      </c>
      <c r="AC526" s="23">
        <v>1</v>
      </c>
      <c r="AD526" s="23">
        <v>3.1333667096710302E-2</v>
      </c>
      <c r="AE526" s="23">
        <v>-1.5039887750299401</v>
      </c>
    </row>
    <row r="527" spans="27:32" x14ac:dyDescent="0.25">
      <c r="AA527" s="23" t="s">
        <v>49</v>
      </c>
    </row>
    <row r="528" spans="27:32" x14ac:dyDescent="0.25">
      <c r="AA528" s="23" t="s">
        <v>49</v>
      </c>
    </row>
    <row r="529" spans="27:32" x14ac:dyDescent="0.25">
      <c r="AA529" s="23" t="s">
        <v>51</v>
      </c>
      <c r="AB529" s="23" t="s">
        <v>52</v>
      </c>
      <c r="AC529" s="23" t="s">
        <v>50</v>
      </c>
    </row>
    <row r="530" spans="27:32" x14ac:dyDescent="0.25">
      <c r="AA530" s="23" t="s">
        <v>49</v>
      </c>
    </row>
    <row r="531" spans="27:32" x14ac:dyDescent="0.25">
      <c r="AA531" s="23" t="s">
        <v>53</v>
      </c>
      <c r="AB531" s="23" t="s">
        <v>54</v>
      </c>
    </row>
    <row r="532" spans="27:32" x14ac:dyDescent="0.25">
      <c r="AA532" s="23" t="s">
        <v>36</v>
      </c>
      <c r="AB532" s="23" t="s">
        <v>37</v>
      </c>
    </row>
    <row r="534" spans="27:32" x14ac:dyDescent="0.25">
      <c r="AA534" s="23" t="s">
        <v>55</v>
      </c>
      <c r="AB534" s="23" t="s">
        <v>54</v>
      </c>
    </row>
    <row r="535" spans="27:32" x14ac:dyDescent="0.25">
      <c r="AA535" s="23" t="s">
        <v>56</v>
      </c>
      <c r="AB535" s="23" t="s">
        <v>12</v>
      </c>
      <c r="AC535" s="23" t="s">
        <v>57</v>
      </c>
      <c r="AD535" s="23">
        <v>1.5E-3</v>
      </c>
      <c r="AE535" s="23" t="s">
        <v>58</v>
      </c>
      <c r="AF535" s="25">
        <v>1E-8</v>
      </c>
    </row>
    <row r="536" spans="27:32" x14ac:dyDescent="0.25">
      <c r="AA536" s="23" t="s">
        <v>56</v>
      </c>
      <c r="AB536" s="23" t="s">
        <v>21</v>
      </c>
      <c r="AC536" s="23" t="s">
        <v>57</v>
      </c>
      <c r="AD536" s="23">
        <v>4.4999999999999998E-2</v>
      </c>
      <c r="AE536" s="23" t="s">
        <v>58</v>
      </c>
      <c r="AF536" s="25">
        <v>1E-8</v>
      </c>
    </row>
    <row r="537" spans="27:32" x14ac:dyDescent="0.25">
      <c r="AA537" s="23" t="s">
        <v>59</v>
      </c>
      <c r="AB537" s="23" t="s">
        <v>57</v>
      </c>
      <c r="AC537" s="25">
        <v>-6.2774399999999998E+66</v>
      </c>
      <c r="AD537" s="23" t="s">
        <v>58</v>
      </c>
      <c r="AE537" s="23">
        <v>1.55</v>
      </c>
    </row>
    <row r="538" spans="27:32" x14ac:dyDescent="0.25">
      <c r="AA538" s="23" t="s">
        <v>49</v>
      </c>
    </row>
    <row r="539" spans="27:32" x14ac:dyDescent="0.25">
      <c r="AA539" s="23" t="s">
        <v>60</v>
      </c>
      <c r="AB539" s="23" t="s">
        <v>61</v>
      </c>
      <c r="AC539" s="23" t="s">
        <v>62</v>
      </c>
      <c r="AD539" s="23" t="s">
        <v>63</v>
      </c>
      <c r="AE539" s="23" t="s">
        <v>64</v>
      </c>
    </row>
    <row r="540" spans="27:32" x14ac:dyDescent="0.25">
      <c r="AA540" s="23" t="s">
        <v>49</v>
      </c>
    </row>
    <row r="541" spans="27:32" x14ac:dyDescent="0.25">
      <c r="AA541" s="23" t="s">
        <v>37</v>
      </c>
      <c r="AB541" s="23">
        <v>1</v>
      </c>
      <c r="AC541" s="23">
        <v>1</v>
      </c>
      <c r="AD541" s="23">
        <v>1</v>
      </c>
      <c r="AE541" s="23">
        <v>0</v>
      </c>
    </row>
    <row r="542" spans="27:32" x14ac:dyDescent="0.25">
      <c r="AA542" s="23" t="s">
        <v>12</v>
      </c>
      <c r="AB542" s="23">
        <v>1.05095253359257E-3</v>
      </c>
      <c r="AC542" s="23">
        <v>1</v>
      </c>
      <c r="AD542" s="23">
        <v>1.05095253359257E-3</v>
      </c>
      <c r="AE542" s="23">
        <v>-2.9784168984954</v>
      </c>
    </row>
    <row r="543" spans="27:32" x14ac:dyDescent="0.25">
      <c r="AA543" s="23" t="s">
        <v>21</v>
      </c>
      <c r="AB543" s="23">
        <v>3.1339863828169202E-2</v>
      </c>
      <c r="AC543" s="23">
        <v>1</v>
      </c>
      <c r="AD543" s="23">
        <v>3.1339863828169202E-2</v>
      </c>
      <c r="AE543" s="23">
        <v>-1.5039028948745501</v>
      </c>
    </row>
    <row r="544" spans="27:32" x14ac:dyDescent="0.25">
      <c r="AA544" s="23" t="s">
        <v>49</v>
      </c>
    </row>
    <row r="545" spans="27:32" x14ac:dyDescent="0.25">
      <c r="AA545" s="23" t="s">
        <v>49</v>
      </c>
    </row>
    <row r="546" spans="27:32" x14ac:dyDescent="0.25">
      <c r="AA546" s="23" t="s">
        <v>51</v>
      </c>
      <c r="AB546" s="23" t="s">
        <v>52</v>
      </c>
      <c r="AC546" s="23" t="s">
        <v>50</v>
      </c>
    </row>
    <row r="547" spans="27:32" x14ac:dyDescent="0.25">
      <c r="AA547" s="23" t="s">
        <v>49</v>
      </c>
    </row>
    <row r="548" spans="27:32" x14ac:dyDescent="0.25">
      <c r="AA548" s="23" t="s">
        <v>53</v>
      </c>
      <c r="AB548" s="23" t="s">
        <v>54</v>
      </c>
    </row>
    <row r="549" spans="27:32" x14ac:dyDescent="0.25">
      <c r="AA549" s="23" t="s">
        <v>36</v>
      </c>
      <c r="AB549" s="23" t="s">
        <v>37</v>
      </c>
    </row>
    <row r="551" spans="27:32" x14ac:dyDescent="0.25">
      <c r="AA551" s="23" t="s">
        <v>55</v>
      </c>
      <c r="AB551" s="23" t="s">
        <v>54</v>
      </c>
    </row>
    <row r="552" spans="27:32" x14ac:dyDescent="0.25">
      <c r="AA552" s="23" t="s">
        <v>56</v>
      </c>
      <c r="AB552" s="23" t="s">
        <v>12</v>
      </c>
      <c r="AC552" s="23" t="s">
        <v>57</v>
      </c>
      <c r="AD552" s="23">
        <v>1.5E-3</v>
      </c>
      <c r="AE552" s="23" t="s">
        <v>58</v>
      </c>
      <c r="AF552" s="25">
        <v>1E-8</v>
      </c>
    </row>
    <row r="553" spans="27:32" x14ac:dyDescent="0.25">
      <c r="AA553" s="23" t="s">
        <v>56</v>
      </c>
      <c r="AB553" s="23" t="s">
        <v>21</v>
      </c>
      <c r="AC553" s="23" t="s">
        <v>57</v>
      </c>
      <c r="AD553" s="23">
        <v>4.4999999999999998E-2</v>
      </c>
      <c r="AE553" s="23" t="s">
        <v>58</v>
      </c>
      <c r="AF553" s="25">
        <v>1E-8</v>
      </c>
    </row>
    <row r="554" spans="27:32" x14ac:dyDescent="0.25">
      <c r="AA554" s="23" t="s">
        <v>59</v>
      </c>
      <c r="AB554" s="23" t="s">
        <v>57</v>
      </c>
      <c r="AC554" s="25">
        <v>-6.2774399999999998E+66</v>
      </c>
      <c r="AD554" s="23" t="s">
        <v>58</v>
      </c>
      <c r="AE554" s="23">
        <v>1.6</v>
      </c>
    </row>
    <row r="555" spans="27:32" x14ac:dyDescent="0.25">
      <c r="AA555" s="23" t="s">
        <v>49</v>
      </c>
    </row>
    <row r="556" spans="27:32" x14ac:dyDescent="0.25">
      <c r="AA556" s="23" t="s">
        <v>60</v>
      </c>
      <c r="AB556" s="23" t="s">
        <v>61</v>
      </c>
      <c r="AC556" s="23" t="s">
        <v>62</v>
      </c>
      <c r="AD556" s="23" t="s">
        <v>63</v>
      </c>
      <c r="AE556" s="23" t="s">
        <v>64</v>
      </c>
    </row>
    <row r="557" spans="27:32" x14ac:dyDescent="0.25">
      <c r="AA557" s="23" t="s">
        <v>49</v>
      </c>
    </row>
    <row r="558" spans="27:32" x14ac:dyDescent="0.25">
      <c r="AA558" s="23" t="s">
        <v>37</v>
      </c>
      <c r="AB558" s="23">
        <v>1</v>
      </c>
      <c r="AC558" s="23">
        <v>1</v>
      </c>
      <c r="AD558" s="23">
        <v>1</v>
      </c>
      <c r="AE558" s="23">
        <v>0</v>
      </c>
    </row>
    <row r="559" spans="27:32" x14ac:dyDescent="0.25">
      <c r="AA559" s="23" t="s">
        <v>12</v>
      </c>
      <c r="AB559" s="23">
        <v>1.05076345960944E-3</v>
      </c>
      <c r="AC559" s="23">
        <v>1</v>
      </c>
      <c r="AD559" s="23">
        <v>1.05076345960944E-3</v>
      </c>
      <c r="AE559" s="23">
        <v>-2.9784950382517001</v>
      </c>
    </row>
    <row r="560" spans="27:32" x14ac:dyDescent="0.25">
      <c r="AA560" s="23" t="s">
        <v>21</v>
      </c>
      <c r="AB560" s="23">
        <v>3.1345494033810997E-2</v>
      </c>
      <c r="AC560" s="23">
        <v>1</v>
      </c>
      <c r="AD560" s="23">
        <v>3.1345494033810997E-2</v>
      </c>
      <c r="AE560" s="23">
        <v>-1.50382488089067</v>
      </c>
    </row>
    <row r="561" spans="27:32" x14ac:dyDescent="0.25">
      <c r="AA561" s="23" t="s">
        <v>49</v>
      </c>
    </row>
    <row r="562" spans="27:32" x14ac:dyDescent="0.25">
      <c r="AA562" s="23" t="s">
        <v>49</v>
      </c>
    </row>
    <row r="563" spans="27:32" x14ac:dyDescent="0.25">
      <c r="AA563" s="23" t="s">
        <v>51</v>
      </c>
      <c r="AB563" s="23" t="s">
        <v>52</v>
      </c>
      <c r="AC563" s="23" t="s">
        <v>50</v>
      </c>
    </row>
    <row r="564" spans="27:32" x14ac:dyDescent="0.25">
      <c r="AA564" s="23" t="s">
        <v>49</v>
      </c>
    </row>
    <row r="565" spans="27:32" x14ac:dyDescent="0.25">
      <c r="AA565" s="23" t="s">
        <v>53</v>
      </c>
      <c r="AB565" s="23" t="s">
        <v>54</v>
      </c>
    </row>
    <row r="566" spans="27:32" x14ac:dyDescent="0.25">
      <c r="AA566" s="23" t="s">
        <v>36</v>
      </c>
      <c r="AB566" s="23" t="s">
        <v>37</v>
      </c>
    </row>
    <row r="568" spans="27:32" x14ac:dyDescent="0.25">
      <c r="AA568" s="23" t="s">
        <v>55</v>
      </c>
      <c r="AB568" s="23" t="s">
        <v>54</v>
      </c>
    </row>
    <row r="569" spans="27:32" x14ac:dyDescent="0.25">
      <c r="AA569" s="23" t="s">
        <v>56</v>
      </c>
      <c r="AB569" s="23" t="s">
        <v>12</v>
      </c>
      <c r="AC569" s="23" t="s">
        <v>57</v>
      </c>
      <c r="AD569" s="23">
        <v>1.5E-3</v>
      </c>
      <c r="AE569" s="23" t="s">
        <v>58</v>
      </c>
      <c r="AF569" s="25">
        <v>1E-8</v>
      </c>
    </row>
    <row r="570" spans="27:32" x14ac:dyDescent="0.25">
      <c r="AA570" s="23" t="s">
        <v>56</v>
      </c>
      <c r="AB570" s="23" t="s">
        <v>21</v>
      </c>
      <c r="AC570" s="23" t="s">
        <v>57</v>
      </c>
      <c r="AD570" s="23">
        <v>4.4999999999999998E-2</v>
      </c>
      <c r="AE570" s="23" t="s">
        <v>58</v>
      </c>
      <c r="AF570" s="25">
        <v>1E-8</v>
      </c>
    </row>
    <row r="571" spans="27:32" x14ac:dyDescent="0.25">
      <c r="AA571" s="23" t="s">
        <v>59</v>
      </c>
      <c r="AB571" s="23" t="s">
        <v>57</v>
      </c>
      <c r="AC571" s="25">
        <v>-6.2774399999999998E+66</v>
      </c>
      <c r="AD571" s="23" t="s">
        <v>58</v>
      </c>
      <c r="AE571" s="23">
        <v>1.65</v>
      </c>
    </row>
    <row r="572" spans="27:32" x14ac:dyDescent="0.25">
      <c r="AA572" s="23" t="s">
        <v>49</v>
      </c>
    </row>
    <row r="573" spans="27:32" x14ac:dyDescent="0.25">
      <c r="AA573" s="23" t="s">
        <v>60</v>
      </c>
      <c r="AB573" s="23" t="s">
        <v>61</v>
      </c>
      <c r="AC573" s="23" t="s">
        <v>62</v>
      </c>
      <c r="AD573" s="23" t="s">
        <v>63</v>
      </c>
      <c r="AE573" s="23" t="s">
        <v>64</v>
      </c>
    </row>
    <row r="574" spans="27:32" x14ac:dyDescent="0.25">
      <c r="AA574" s="23" t="s">
        <v>49</v>
      </c>
    </row>
    <row r="575" spans="27:32" x14ac:dyDescent="0.25">
      <c r="AA575" s="23" t="s">
        <v>37</v>
      </c>
      <c r="AB575" s="23">
        <v>1</v>
      </c>
      <c r="AC575" s="23">
        <v>1</v>
      </c>
      <c r="AD575" s="23">
        <v>1</v>
      </c>
      <c r="AE575" s="23">
        <v>0</v>
      </c>
    </row>
    <row r="576" spans="27:32" x14ac:dyDescent="0.25">
      <c r="AA576" s="23" t="s">
        <v>12</v>
      </c>
      <c r="AB576" s="23">
        <v>1.050591223404E-3</v>
      </c>
      <c r="AC576" s="23">
        <v>1</v>
      </c>
      <c r="AD576" s="23">
        <v>1.050591223404E-3</v>
      </c>
      <c r="AE576" s="23">
        <v>-2.9785662315960502</v>
      </c>
    </row>
    <row r="577" spans="27:32" x14ac:dyDescent="0.25">
      <c r="AA577" s="23" t="s">
        <v>21</v>
      </c>
      <c r="AB577" s="23">
        <v>3.1350624583570602E-2</v>
      </c>
      <c r="AC577" s="23">
        <v>1</v>
      </c>
      <c r="AD577" s="23">
        <v>3.1350624583570602E-2</v>
      </c>
      <c r="AE577" s="23">
        <v>-1.50375380250484</v>
      </c>
    </row>
    <row r="578" spans="27:32" x14ac:dyDescent="0.25">
      <c r="AA578" s="23" t="s">
        <v>49</v>
      </c>
    </row>
    <row r="579" spans="27:32" x14ac:dyDescent="0.25">
      <c r="AA579" s="23" t="s">
        <v>49</v>
      </c>
    </row>
    <row r="580" spans="27:32" x14ac:dyDescent="0.25">
      <c r="AA580" s="23" t="s">
        <v>51</v>
      </c>
      <c r="AB580" s="23" t="s">
        <v>52</v>
      </c>
      <c r="AC580" s="23" t="s">
        <v>50</v>
      </c>
    </row>
    <row r="581" spans="27:32" x14ac:dyDescent="0.25">
      <c r="AA581" s="23" t="s">
        <v>49</v>
      </c>
    </row>
    <row r="582" spans="27:32" x14ac:dyDescent="0.25">
      <c r="AA582" s="23" t="s">
        <v>53</v>
      </c>
      <c r="AB582" s="23" t="s">
        <v>54</v>
      </c>
    </row>
    <row r="583" spans="27:32" x14ac:dyDescent="0.25">
      <c r="AA583" s="23" t="s">
        <v>36</v>
      </c>
      <c r="AB583" s="23" t="s">
        <v>37</v>
      </c>
    </row>
    <row r="585" spans="27:32" x14ac:dyDescent="0.25">
      <c r="AA585" s="23" t="s">
        <v>55</v>
      </c>
      <c r="AB585" s="23" t="s">
        <v>54</v>
      </c>
    </row>
    <row r="586" spans="27:32" x14ac:dyDescent="0.25">
      <c r="AA586" s="23" t="s">
        <v>56</v>
      </c>
      <c r="AB586" s="23" t="s">
        <v>12</v>
      </c>
      <c r="AC586" s="23" t="s">
        <v>57</v>
      </c>
      <c r="AD586" s="23">
        <v>1.5E-3</v>
      </c>
      <c r="AE586" s="23" t="s">
        <v>58</v>
      </c>
      <c r="AF586" s="25">
        <v>1E-8</v>
      </c>
    </row>
    <row r="587" spans="27:32" x14ac:dyDescent="0.25">
      <c r="AA587" s="23" t="s">
        <v>56</v>
      </c>
      <c r="AB587" s="23" t="s">
        <v>21</v>
      </c>
      <c r="AC587" s="23" t="s">
        <v>57</v>
      </c>
      <c r="AD587" s="23">
        <v>4.4999999999999998E-2</v>
      </c>
      <c r="AE587" s="23" t="s">
        <v>58</v>
      </c>
      <c r="AF587" s="25">
        <v>1E-8</v>
      </c>
    </row>
    <row r="588" spans="27:32" x14ac:dyDescent="0.25">
      <c r="AA588" s="23" t="s">
        <v>59</v>
      </c>
      <c r="AB588" s="23" t="s">
        <v>57</v>
      </c>
      <c r="AC588" s="25">
        <v>-6.2774399999999998E+66</v>
      </c>
      <c r="AD588" s="23" t="s">
        <v>58</v>
      </c>
      <c r="AE588" s="23">
        <v>1.7</v>
      </c>
    </row>
    <row r="589" spans="27:32" x14ac:dyDescent="0.25">
      <c r="AA589" s="23" t="s">
        <v>49</v>
      </c>
    </row>
    <row r="590" spans="27:32" x14ac:dyDescent="0.25">
      <c r="AA590" s="23" t="s">
        <v>60</v>
      </c>
      <c r="AB590" s="23" t="s">
        <v>61</v>
      </c>
      <c r="AC590" s="23" t="s">
        <v>62</v>
      </c>
      <c r="AD590" s="23" t="s">
        <v>63</v>
      </c>
      <c r="AE590" s="23" t="s">
        <v>64</v>
      </c>
    </row>
    <row r="591" spans="27:32" x14ac:dyDescent="0.25">
      <c r="AA591" s="23" t="s">
        <v>49</v>
      </c>
    </row>
    <row r="592" spans="27:32" x14ac:dyDescent="0.25">
      <c r="AA592" s="23" t="s">
        <v>37</v>
      </c>
      <c r="AB592" s="23">
        <v>1</v>
      </c>
      <c r="AC592" s="23">
        <v>1</v>
      </c>
      <c r="AD592" s="23">
        <v>1</v>
      </c>
      <c r="AE592" s="23">
        <v>0</v>
      </c>
    </row>
    <row r="593" spans="27:32" x14ac:dyDescent="0.25">
      <c r="AA593" s="23" t="s">
        <v>12</v>
      </c>
      <c r="AB593" s="23">
        <v>1.0504338857692699E-3</v>
      </c>
      <c r="AC593" s="23">
        <v>1</v>
      </c>
      <c r="AD593" s="23">
        <v>1.0504338857692699E-3</v>
      </c>
      <c r="AE593" s="23">
        <v>-2.9786312768602801</v>
      </c>
    </row>
    <row r="594" spans="27:32" x14ac:dyDescent="0.25">
      <c r="AA594" s="23" t="s">
        <v>21</v>
      </c>
      <c r="AB594" s="23">
        <v>3.1355312783809097E-2</v>
      </c>
      <c r="AC594" s="23">
        <v>1</v>
      </c>
      <c r="AD594" s="23">
        <v>3.1355312783809097E-2</v>
      </c>
      <c r="AE594" s="23">
        <v>-1.50368886257784</v>
      </c>
    </row>
    <row r="595" spans="27:32" x14ac:dyDescent="0.25">
      <c r="AA595" s="23" t="s">
        <v>49</v>
      </c>
    </row>
    <row r="596" spans="27:32" x14ac:dyDescent="0.25">
      <c r="AA596" s="23" t="s">
        <v>49</v>
      </c>
    </row>
    <row r="597" spans="27:32" x14ac:dyDescent="0.25">
      <c r="AA597" s="23" t="s">
        <v>51</v>
      </c>
      <c r="AB597" s="23" t="s">
        <v>52</v>
      </c>
      <c r="AC597" s="23" t="s">
        <v>50</v>
      </c>
    </row>
    <row r="598" spans="27:32" x14ac:dyDescent="0.25">
      <c r="AA598" s="23" t="s">
        <v>49</v>
      </c>
    </row>
    <row r="599" spans="27:32" x14ac:dyDescent="0.25">
      <c r="AA599" s="23" t="s">
        <v>53</v>
      </c>
      <c r="AB599" s="23" t="s">
        <v>54</v>
      </c>
    </row>
    <row r="600" spans="27:32" x14ac:dyDescent="0.25">
      <c r="AA600" s="23" t="s">
        <v>36</v>
      </c>
      <c r="AB600" s="23" t="s">
        <v>37</v>
      </c>
    </row>
    <row r="602" spans="27:32" x14ac:dyDescent="0.25">
      <c r="AA602" s="23" t="s">
        <v>55</v>
      </c>
      <c r="AB602" s="23" t="s">
        <v>54</v>
      </c>
    </row>
    <row r="603" spans="27:32" x14ac:dyDescent="0.25">
      <c r="AA603" s="23" t="s">
        <v>56</v>
      </c>
      <c r="AB603" s="23" t="s">
        <v>12</v>
      </c>
      <c r="AC603" s="23" t="s">
        <v>57</v>
      </c>
      <c r="AD603" s="23">
        <v>1.5E-3</v>
      </c>
      <c r="AE603" s="23" t="s">
        <v>58</v>
      </c>
      <c r="AF603" s="25">
        <v>1E-8</v>
      </c>
    </row>
    <row r="604" spans="27:32" x14ac:dyDescent="0.25">
      <c r="AA604" s="23" t="s">
        <v>56</v>
      </c>
      <c r="AB604" s="23" t="s">
        <v>21</v>
      </c>
      <c r="AC604" s="23" t="s">
        <v>57</v>
      </c>
      <c r="AD604" s="23">
        <v>4.4999999999999998E-2</v>
      </c>
      <c r="AE604" s="23" t="s">
        <v>58</v>
      </c>
      <c r="AF604" s="25">
        <v>1E-8</v>
      </c>
    </row>
    <row r="605" spans="27:32" x14ac:dyDescent="0.25">
      <c r="AA605" s="23" t="s">
        <v>59</v>
      </c>
      <c r="AB605" s="23" t="s">
        <v>57</v>
      </c>
      <c r="AC605" s="25">
        <v>-6.2774399999999998E+66</v>
      </c>
      <c r="AD605" s="23" t="s">
        <v>58</v>
      </c>
      <c r="AE605" s="23">
        <v>1.75</v>
      </c>
    </row>
    <row r="606" spans="27:32" x14ac:dyDescent="0.25">
      <c r="AA606" s="23" t="s">
        <v>49</v>
      </c>
    </row>
    <row r="607" spans="27:32" x14ac:dyDescent="0.25">
      <c r="AA607" s="23" t="s">
        <v>60</v>
      </c>
      <c r="AB607" s="23" t="s">
        <v>61</v>
      </c>
      <c r="AC607" s="23" t="s">
        <v>62</v>
      </c>
      <c r="AD607" s="23" t="s">
        <v>63</v>
      </c>
      <c r="AE607" s="23" t="s">
        <v>64</v>
      </c>
    </row>
    <row r="608" spans="27:32" x14ac:dyDescent="0.25">
      <c r="AA608" s="23" t="s">
        <v>49</v>
      </c>
    </row>
    <row r="609" spans="27:32" x14ac:dyDescent="0.25">
      <c r="AA609" s="23" t="s">
        <v>37</v>
      </c>
      <c r="AB609" s="23">
        <v>1</v>
      </c>
      <c r="AC609" s="23">
        <v>1</v>
      </c>
      <c r="AD609" s="23">
        <v>1</v>
      </c>
      <c r="AE609" s="23">
        <v>0</v>
      </c>
    </row>
    <row r="610" spans="27:32" x14ac:dyDescent="0.25">
      <c r="AA610" s="23" t="s">
        <v>12</v>
      </c>
      <c r="AB610" s="23">
        <v>1.0502897785332999E-3</v>
      </c>
      <c r="AC610" s="23">
        <v>1</v>
      </c>
      <c r="AD610" s="23">
        <v>1.0502897785332999E-3</v>
      </c>
      <c r="AE610" s="23">
        <v>-2.9786908610678902</v>
      </c>
    </row>
    <row r="611" spans="27:32" x14ac:dyDescent="0.25">
      <c r="AA611" s="23" t="s">
        <v>21</v>
      </c>
      <c r="AB611" s="23">
        <v>3.1359607969819098E-2</v>
      </c>
      <c r="AC611" s="23">
        <v>1</v>
      </c>
      <c r="AD611" s="23">
        <v>3.1359607969819098E-2</v>
      </c>
      <c r="AE611" s="23">
        <v>-1.5036293751205201</v>
      </c>
    </row>
    <row r="612" spans="27:32" x14ac:dyDescent="0.25">
      <c r="AA612" s="23" t="s">
        <v>49</v>
      </c>
    </row>
    <row r="613" spans="27:32" x14ac:dyDescent="0.25">
      <c r="AA613" s="23" t="s">
        <v>49</v>
      </c>
    </row>
    <row r="614" spans="27:32" x14ac:dyDescent="0.25">
      <c r="AA614" s="23" t="s">
        <v>51</v>
      </c>
      <c r="AB614" s="23" t="s">
        <v>52</v>
      </c>
      <c r="AC614" s="23" t="s">
        <v>50</v>
      </c>
    </row>
    <row r="615" spans="27:32" x14ac:dyDescent="0.25">
      <c r="AA615" s="23" t="s">
        <v>49</v>
      </c>
    </row>
    <row r="616" spans="27:32" x14ac:dyDescent="0.25">
      <c r="AA616" s="23" t="s">
        <v>53</v>
      </c>
      <c r="AB616" s="23" t="s">
        <v>54</v>
      </c>
    </row>
    <row r="617" spans="27:32" x14ac:dyDescent="0.25">
      <c r="AA617" s="23" t="s">
        <v>36</v>
      </c>
      <c r="AB617" s="23" t="s">
        <v>37</v>
      </c>
    </row>
    <row r="619" spans="27:32" x14ac:dyDescent="0.25">
      <c r="AA619" s="23" t="s">
        <v>55</v>
      </c>
      <c r="AB619" s="23" t="s">
        <v>54</v>
      </c>
    </row>
    <row r="620" spans="27:32" x14ac:dyDescent="0.25">
      <c r="AA620" s="23" t="s">
        <v>56</v>
      </c>
      <c r="AB620" s="23" t="s">
        <v>12</v>
      </c>
      <c r="AC620" s="23" t="s">
        <v>57</v>
      </c>
      <c r="AD620" s="23">
        <v>1.5E-3</v>
      </c>
      <c r="AE620" s="23" t="s">
        <v>58</v>
      </c>
      <c r="AF620" s="25">
        <v>1E-8</v>
      </c>
    </row>
    <row r="621" spans="27:32" x14ac:dyDescent="0.25">
      <c r="AA621" s="23" t="s">
        <v>56</v>
      </c>
      <c r="AB621" s="23" t="s">
        <v>21</v>
      </c>
      <c r="AC621" s="23" t="s">
        <v>57</v>
      </c>
      <c r="AD621" s="23">
        <v>4.4999999999999998E-2</v>
      </c>
      <c r="AE621" s="23" t="s">
        <v>58</v>
      </c>
      <c r="AF621" s="25">
        <v>1E-8</v>
      </c>
    </row>
    <row r="622" spans="27:32" x14ac:dyDescent="0.25">
      <c r="AA622" s="23" t="s">
        <v>59</v>
      </c>
      <c r="AB622" s="23" t="s">
        <v>57</v>
      </c>
      <c r="AC622" s="25">
        <v>-6.2774399999999998E+66</v>
      </c>
      <c r="AD622" s="23" t="s">
        <v>58</v>
      </c>
      <c r="AE622" s="23">
        <v>1.8</v>
      </c>
    </row>
    <row r="623" spans="27:32" x14ac:dyDescent="0.25">
      <c r="AA623" s="23" t="s">
        <v>49</v>
      </c>
    </row>
    <row r="624" spans="27:32" x14ac:dyDescent="0.25">
      <c r="AA624" s="23" t="s">
        <v>60</v>
      </c>
      <c r="AB624" s="23" t="s">
        <v>61</v>
      </c>
      <c r="AC624" s="23" t="s">
        <v>62</v>
      </c>
      <c r="AD624" s="23" t="s">
        <v>63</v>
      </c>
      <c r="AE624" s="23" t="s">
        <v>64</v>
      </c>
    </row>
    <row r="625" spans="27:35" x14ac:dyDescent="0.25">
      <c r="AA625" s="23" t="s">
        <v>49</v>
      </c>
    </row>
    <row r="626" spans="27:35" x14ac:dyDescent="0.25">
      <c r="AA626" s="23" t="s">
        <v>37</v>
      </c>
      <c r="AB626" s="23">
        <v>1</v>
      </c>
      <c r="AC626" s="23">
        <v>1</v>
      </c>
      <c r="AD626" s="23">
        <v>1</v>
      </c>
      <c r="AE626" s="23">
        <v>0</v>
      </c>
      <c r="AI626" s="38" t="s">
        <v>44</v>
      </c>
    </row>
    <row r="627" spans="27:35" x14ac:dyDescent="0.25">
      <c r="AA627" s="23" t="s">
        <v>12</v>
      </c>
      <c r="AB627" s="23">
        <v>1.05015746038801E-3</v>
      </c>
      <c r="AC627" s="23">
        <v>1</v>
      </c>
      <c r="AD627" s="23">
        <v>1.05015746038801E-3</v>
      </c>
      <c r="AE627" s="23">
        <v>-2.9787455780247099</v>
      </c>
      <c r="AI627" s="40">
        <f>(AB627-$P$6)^2/$P$6/$P$6</f>
        <v>2.5157708325747865E-3</v>
      </c>
    </row>
    <row r="628" spans="27:35" x14ac:dyDescent="0.25">
      <c r="AA628" s="23" t="s">
        <v>21</v>
      </c>
      <c r="AB628" s="23">
        <v>3.1363552797879397E-2</v>
      </c>
      <c r="AC628" s="23">
        <v>1</v>
      </c>
      <c r="AD628" s="23">
        <v>3.1363552797879397E-2</v>
      </c>
      <c r="AE628" s="23">
        <v>-1.5035747472274199</v>
      </c>
      <c r="AI628" s="40">
        <f>(AB628-$P$7)^2/$P$7/$P$7</f>
        <v>2.2854530009313377E-3</v>
      </c>
    </row>
    <row r="629" spans="27:35" x14ac:dyDescent="0.25">
      <c r="AA629" s="23" t="s">
        <v>49</v>
      </c>
      <c r="AI629" s="39">
        <f>AI627+AI628</f>
        <v>4.8012238335061238E-3</v>
      </c>
    </row>
    <row r="630" spans="27:35" x14ac:dyDescent="0.25">
      <c r="AA630" s="23" t="s">
        <v>49</v>
      </c>
    </row>
    <row r="631" spans="27:35" x14ac:dyDescent="0.25">
      <c r="AA631" s="23" t="s">
        <v>51</v>
      </c>
      <c r="AB631" s="23" t="s">
        <v>52</v>
      </c>
      <c r="AC631" s="23" t="s">
        <v>50</v>
      </c>
    </row>
    <row r="632" spans="27:35" x14ac:dyDescent="0.25">
      <c r="AA632" s="23" t="s">
        <v>49</v>
      </c>
    </row>
    <row r="633" spans="27:35" x14ac:dyDescent="0.25">
      <c r="AA633" s="23" t="s">
        <v>53</v>
      </c>
      <c r="AB633" s="23" t="s">
        <v>54</v>
      </c>
    </row>
    <row r="634" spans="27:35" x14ac:dyDescent="0.25">
      <c r="AA634" s="23" t="s">
        <v>36</v>
      </c>
      <c r="AB634" s="23" t="s">
        <v>37</v>
      </c>
    </row>
    <row r="636" spans="27:35" x14ac:dyDescent="0.25">
      <c r="AA636" s="23" t="s">
        <v>55</v>
      </c>
      <c r="AB636" s="23" t="s">
        <v>54</v>
      </c>
    </row>
    <row r="637" spans="27:35" x14ac:dyDescent="0.25">
      <c r="AA637" s="23" t="s">
        <v>56</v>
      </c>
      <c r="AB637" s="23" t="s">
        <v>12</v>
      </c>
      <c r="AC637" s="23" t="s">
        <v>57</v>
      </c>
      <c r="AD637" s="23">
        <v>1.5E-3</v>
      </c>
      <c r="AE637" s="23" t="s">
        <v>58</v>
      </c>
      <c r="AF637" s="25">
        <v>1E-8</v>
      </c>
    </row>
    <row r="638" spans="27:35" x14ac:dyDescent="0.25">
      <c r="AA638" s="23" t="s">
        <v>56</v>
      </c>
      <c r="AB638" s="23" t="s">
        <v>21</v>
      </c>
      <c r="AC638" s="23" t="s">
        <v>57</v>
      </c>
      <c r="AD638" s="23">
        <v>4.4999999999999998E-2</v>
      </c>
      <c r="AE638" s="23" t="s">
        <v>58</v>
      </c>
      <c r="AF638" s="25">
        <v>1E-8</v>
      </c>
    </row>
    <row r="639" spans="27:35" x14ac:dyDescent="0.25">
      <c r="AA639" s="23" t="s">
        <v>59</v>
      </c>
      <c r="AB639" s="23" t="s">
        <v>57</v>
      </c>
      <c r="AC639" s="25">
        <v>-6.2774399999999998E+66</v>
      </c>
      <c r="AD639" s="23" t="s">
        <v>58</v>
      </c>
      <c r="AE639" s="23">
        <v>1.85</v>
      </c>
    </row>
    <row r="640" spans="27:35" x14ac:dyDescent="0.25">
      <c r="AA640" s="23" t="s">
        <v>49</v>
      </c>
    </row>
    <row r="641" spans="27:35" x14ac:dyDescent="0.25">
      <c r="AA641" s="23" t="s">
        <v>60</v>
      </c>
      <c r="AB641" s="23" t="s">
        <v>61</v>
      </c>
      <c r="AC641" s="23" t="s">
        <v>62</v>
      </c>
      <c r="AD641" s="23" t="s">
        <v>63</v>
      </c>
      <c r="AE641" s="23" t="s">
        <v>64</v>
      </c>
    </row>
    <row r="642" spans="27:35" x14ac:dyDescent="0.25">
      <c r="AA642" s="23" t="s">
        <v>49</v>
      </c>
    </row>
    <row r="643" spans="27:35" x14ac:dyDescent="0.25">
      <c r="AA643" s="23" t="s">
        <v>37</v>
      </c>
      <c r="AB643" s="23">
        <v>1</v>
      </c>
      <c r="AC643" s="23">
        <v>1</v>
      </c>
      <c r="AD643" s="23">
        <v>1</v>
      </c>
      <c r="AE643" s="23">
        <v>0</v>
      </c>
      <c r="AI643" s="38" t="s">
        <v>44</v>
      </c>
    </row>
    <row r="644" spans="27:35" x14ac:dyDescent="0.25">
      <c r="AA644" s="23" t="s">
        <v>12</v>
      </c>
      <c r="AB644" s="23">
        <v>1.0500356808853799E-3</v>
      </c>
      <c r="AC644" s="23">
        <v>1</v>
      </c>
      <c r="AD644" s="23">
        <v>1.0500356808853799E-3</v>
      </c>
      <c r="AE644" s="23">
        <v>-2.9787959430744899</v>
      </c>
      <c r="AI644" s="40">
        <f>(AB644-$P$6)^2/$P$6/$P$6</f>
        <v>2.5035693616635717E-3</v>
      </c>
    </row>
    <row r="645" spans="27:35" x14ac:dyDescent="0.25">
      <c r="AA645" s="23" t="s">
        <v>21</v>
      </c>
      <c r="AB645" s="23">
        <v>3.1367184299826399E-2</v>
      </c>
      <c r="AC645" s="23">
        <v>1</v>
      </c>
      <c r="AD645" s="23">
        <v>3.1367184299826399E-2</v>
      </c>
      <c r="AE645" s="23">
        <v>-1.50352446434118</v>
      </c>
      <c r="AI645" s="40">
        <f>(AB645-$P$7)^2/$P$7/$P$7</f>
        <v>2.2749236561506701E-3</v>
      </c>
    </row>
    <row r="646" spans="27:35" x14ac:dyDescent="0.25">
      <c r="AA646" s="23" t="s">
        <v>49</v>
      </c>
      <c r="AI646" s="39">
        <f>AI644+AI645</f>
        <v>4.7784930178142414E-3</v>
      </c>
    </row>
    <row r="647" spans="27:35" x14ac:dyDescent="0.25">
      <c r="AA647" s="23" t="s">
        <v>49</v>
      </c>
    </row>
    <row r="648" spans="27:35" x14ac:dyDescent="0.25">
      <c r="AA648" s="23" t="s">
        <v>51</v>
      </c>
      <c r="AB648" s="23" t="s">
        <v>52</v>
      </c>
      <c r="AC648" s="23" t="s">
        <v>50</v>
      </c>
    </row>
    <row r="649" spans="27:35" x14ac:dyDescent="0.25">
      <c r="AA649" s="23" t="s">
        <v>49</v>
      </c>
    </row>
    <row r="650" spans="27:35" x14ac:dyDescent="0.25">
      <c r="AA650" s="23" t="s">
        <v>53</v>
      </c>
      <c r="AB650" s="23" t="s">
        <v>54</v>
      </c>
    </row>
    <row r="651" spans="27:35" x14ac:dyDescent="0.25">
      <c r="AA651" s="23" t="s">
        <v>36</v>
      </c>
      <c r="AB651" s="23" t="s">
        <v>37</v>
      </c>
    </row>
    <row r="653" spans="27:35" x14ac:dyDescent="0.25">
      <c r="AA653" s="23" t="s">
        <v>55</v>
      </c>
      <c r="AB653" s="23" t="s">
        <v>54</v>
      </c>
    </row>
    <row r="654" spans="27:35" x14ac:dyDescent="0.25">
      <c r="AA654" s="23" t="s">
        <v>56</v>
      </c>
      <c r="AB654" s="23" t="s">
        <v>12</v>
      </c>
      <c r="AC654" s="23" t="s">
        <v>57</v>
      </c>
      <c r="AD654" s="23">
        <v>1.5E-3</v>
      </c>
      <c r="AE654" s="23" t="s">
        <v>58</v>
      </c>
      <c r="AF654" s="25">
        <v>1E-8</v>
      </c>
    </row>
    <row r="655" spans="27:35" x14ac:dyDescent="0.25">
      <c r="AA655" s="23" t="s">
        <v>56</v>
      </c>
      <c r="AB655" s="23" t="s">
        <v>21</v>
      </c>
      <c r="AC655" s="23" t="s">
        <v>57</v>
      </c>
      <c r="AD655" s="23">
        <v>4.4999999999999998E-2</v>
      </c>
      <c r="AE655" s="23" t="s">
        <v>58</v>
      </c>
      <c r="AF655" s="25">
        <v>1E-8</v>
      </c>
    </row>
    <row r="656" spans="27:35" x14ac:dyDescent="0.25">
      <c r="AA656" s="23" t="s">
        <v>59</v>
      </c>
      <c r="AB656" s="23" t="s">
        <v>57</v>
      </c>
      <c r="AC656" s="25">
        <v>-6.2774399999999998E+66</v>
      </c>
      <c r="AD656" s="23" t="s">
        <v>58</v>
      </c>
      <c r="AE656" s="23">
        <v>1.9</v>
      </c>
    </row>
    <row r="657" spans="27:35" x14ac:dyDescent="0.25">
      <c r="AA657" s="23" t="s">
        <v>49</v>
      </c>
    </row>
    <row r="658" spans="27:35" x14ac:dyDescent="0.25">
      <c r="AA658" s="23" t="s">
        <v>60</v>
      </c>
      <c r="AB658" s="23" t="s">
        <v>61</v>
      </c>
      <c r="AC658" s="23" t="s">
        <v>62</v>
      </c>
      <c r="AD658" s="23" t="s">
        <v>63</v>
      </c>
      <c r="AE658" s="23" t="s">
        <v>64</v>
      </c>
    </row>
    <row r="659" spans="27:35" x14ac:dyDescent="0.25">
      <c r="AA659" s="23" t="s">
        <v>49</v>
      </c>
    </row>
    <row r="660" spans="27:35" x14ac:dyDescent="0.25">
      <c r="AA660" s="23" t="s">
        <v>37</v>
      </c>
      <c r="AB660" s="23">
        <v>1</v>
      </c>
      <c r="AC660" s="23">
        <v>1</v>
      </c>
      <c r="AD660" s="23">
        <v>1</v>
      </c>
      <c r="AE660" s="23">
        <v>0</v>
      </c>
      <c r="AI660" s="38" t="s">
        <v>44</v>
      </c>
    </row>
    <row r="661" spans="27:35" x14ac:dyDescent="0.25">
      <c r="AA661" s="23" t="s">
        <v>12</v>
      </c>
      <c r="AB661" s="23">
        <v>1.0499233509215001E-3</v>
      </c>
      <c r="AC661" s="23">
        <v>1</v>
      </c>
      <c r="AD661" s="23">
        <v>1.0499233509215001E-3</v>
      </c>
      <c r="AE661" s="23">
        <v>-2.9788424052033</v>
      </c>
      <c r="AI661" s="40">
        <f>(AB661-$P$6)^2/$P$6/$P$6</f>
        <v>2.492340967231243E-3</v>
      </c>
    </row>
    <row r="662" spans="27:35" x14ac:dyDescent="0.25">
      <c r="AA662" s="23" t="s">
        <v>21</v>
      </c>
      <c r="AB662" s="23">
        <v>3.1370534748666301E-2</v>
      </c>
      <c r="AC662" s="23">
        <v>1</v>
      </c>
      <c r="AD662" s="23">
        <v>3.1370534748666301E-2</v>
      </c>
      <c r="AE662" s="23">
        <v>-1.5034780781649999</v>
      </c>
      <c r="AI662" s="40">
        <f>(AB662-$P$7)^2/$P$7/$P$7</f>
        <v>2.2652307712933994E-3</v>
      </c>
    </row>
    <row r="663" spans="27:35" x14ac:dyDescent="0.25">
      <c r="AA663" s="23" t="s">
        <v>49</v>
      </c>
      <c r="AI663" s="39">
        <f>AI661+AI662</f>
        <v>4.7575717385246429E-3</v>
      </c>
    </row>
    <row r="664" spans="27:35" x14ac:dyDescent="0.25">
      <c r="AA664" s="23" t="s">
        <v>49</v>
      </c>
    </row>
    <row r="665" spans="27:35" x14ac:dyDescent="0.25">
      <c r="AA665" s="23" t="s">
        <v>51</v>
      </c>
      <c r="AB665" s="23" t="s">
        <v>52</v>
      </c>
      <c r="AC665" s="23" t="s">
        <v>50</v>
      </c>
    </row>
    <row r="666" spans="27:35" x14ac:dyDescent="0.25">
      <c r="AA666" s="23" t="s">
        <v>49</v>
      </c>
    </row>
    <row r="667" spans="27:35" x14ac:dyDescent="0.25">
      <c r="AA667" s="23" t="s">
        <v>53</v>
      </c>
      <c r="AB667" s="23" t="s">
        <v>54</v>
      </c>
    </row>
    <row r="668" spans="27:35" x14ac:dyDescent="0.25">
      <c r="AA668" s="23" t="s">
        <v>36</v>
      </c>
      <c r="AB668" s="23" t="s">
        <v>37</v>
      </c>
    </row>
    <row r="670" spans="27:35" x14ac:dyDescent="0.25">
      <c r="AA670" s="23" t="s">
        <v>55</v>
      </c>
      <c r="AB670" s="23" t="s">
        <v>54</v>
      </c>
    </row>
    <row r="671" spans="27:35" x14ac:dyDescent="0.25">
      <c r="AA671" s="23" t="s">
        <v>56</v>
      </c>
      <c r="AB671" s="23" t="s">
        <v>12</v>
      </c>
      <c r="AC671" s="23" t="s">
        <v>57</v>
      </c>
      <c r="AD671" s="23">
        <v>1.5E-3</v>
      </c>
      <c r="AE671" s="23" t="s">
        <v>58</v>
      </c>
      <c r="AF671" s="25">
        <v>1E-8</v>
      </c>
    </row>
    <row r="672" spans="27:35" x14ac:dyDescent="0.25">
      <c r="AA672" s="23" t="s">
        <v>56</v>
      </c>
      <c r="AB672" s="23" t="s">
        <v>21</v>
      </c>
      <c r="AC672" s="23" t="s">
        <v>57</v>
      </c>
      <c r="AD672" s="23">
        <v>4.4999999999999998E-2</v>
      </c>
      <c r="AE672" s="23" t="s">
        <v>58</v>
      </c>
      <c r="AF672" s="25">
        <v>1E-8</v>
      </c>
    </row>
    <row r="673" spans="27:35" x14ac:dyDescent="0.25">
      <c r="AA673" s="23" t="s">
        <v>59</v>
      </c>
      <c r="AB673" s="23" t="s">
        <v>57</v>
      </c>
      <c r="AC673" s="25">
        <v>-6.2774399999999998E+66</v>
      </c>
      <c r="AD673" s="23" t="s">
        <v>58</v>
      </c>
      <c r="AE673" s="23">
        <v>1.95</v>
      </c>
    </row>
    <row r="674" spans="27:35" x14ac:dyDescent="0.25">
      <c r="AA674" s="23" t="s">
        <v>49</v>
      </c>
    </row>
    <row r="675" spans="27:35" x14ac:dyDescent="0.25">
      <c r="AA675" s="23" t="s">
        <v>60</v>
      </c>
      <c r="AB675" s="23" t="s">
        <v>61</v>
      </c>
      <c r="AC675" s="23" t="s">
        <v>62</v>
      </c>
      <c r="AD675" s="23" t="s">
        <v>63</v>
      </c>
      <c r="AE675" s="23" t="s">
        <v>64</v>
      </c>
    </row>
    <row r="676" spans="27:35" x14ac:dyDescent="0.25">
      <c r="AA676" s="23" t="s">
        <v>49</v>
      </c>
    </row>
    <row r="677" spans="27:35" x14ac:dyDescent="0.25">
      <c r="AA677" s="23" t="s">
        <v>37</v>
      </c>
      <c r="AB677" s="23">
        <v>1</v>
      </c>
      <c r="AC677" s="23">
        <v>1</v>
      </c>
      <c r="AD677" s="23">
        <v>1</v>
      </c>
      <c r="AE677" s="23">
        <v>0</v>
      </c>
      <c r="AI677" s="38" t="s">
        <v>44</v>
      </c>
    </row>
    <row r="678" spans="27:35" x14ac:dyDescent="0.25">
      <c r="AA678" s="23" t="s">
        <v>12</v>
      </c>
      <c r="AB678" s="23">
        <v>1.04981951840694E-3</v>
      </c>
      <c r="AC678" s="23">
        <v>1</v>
      </c>
      <c r="AD678" s="23">
        <v>1.04981951840694E-3</v>
      </c>
      <c r="AE678" s="23">
        <v>-2.9788853570225999</v>
      </c>
      <c r="AI678" s="40">
        <f>(AB678-$P$6)^2/$P$6/$P$6</f>
        <v>2.4819844142994311E-3</v>
      </c>
    </row>
    <row r="679" spans="27:35" x14ac:dyDescent="0.25">
      <c r="AA679" s="23" t="s">
        <v>21</v>
      </c>
      <c r="AB679" s="23">
        <v>3.1373632372897101E-2</v>
      </c>
      <c r="AC679" s="23">
        <v>1</v>
      </c>
      <c r="AD679" s="23">
        <v>3.1373632372897101E-2</v>
      </c>
      <c r="AE679" s="23">
        <v>-1.5034351966933599</v>
      </c>
      <c r="AI679" s="40">
        <f>(AB679-$P$7)^2/$P$7/$P$7</f>
        <v>2.2562877209817336E-3</v>
      </c>
    </row>
    <row r="680" spans="27:35" x14ac:dyDescent="0.25">
      <c r="AA680" s="23" t="s">
        <v>49</v>
      </c>
      <c r="AI680" s="39">
        <f>AI678+AI679</f>
        <v>4.7382721352811647E-3</v>
      </c>
    </row>
    <row r="681" spans="27:35" x14ac:dyDescent="0.25">
      <c r="AA681" s="23" t="s">
        <v>49</v>
      </c>
    </row>
    <row r="682" spans="27:35" x14ac:dyDescent="0.25">
      <c r="AA682" s="23" t="s">
        <v>51</v>
      </c>
      <c r="AB682" s="23" t="s">
        <v>52</v>
      </c>
      <c r="AC682" s="23" t="s">
        <v>50</v>
      </c>
    </row>
    <row r="683" spans="27:35" x14ac:dyDescent="0.25">
      <c r="AA683" s="23" t="s">
        <v>49</v>
      </c>
    </row>
    <row r="684" spans="27:35" x14ac:dyDescent="0.25">
      <c r="AA684" s="23" t="s">
        <v>53</v>
      </c>
      <c r="AB684" s="23" t="s">
        <v>54</v>
      </c>
    </row>
    <row r="685" spans="27:35" x14ac:dyDescent="0.25">
      <c r="AA685" s="23" t="s">
        <v>36</v>
      </c>
      <c r="AB685" s="23" t="s">
        <v>37</v>
      </c>
    </row>
    <row r="687" spans="27:35" x14ac:dyDescent="0.25">
      <c r="AA687" s="23" t="s">
        <v>55</v>
      </c>
      <c r="AB687" s="23" t="s">
        <v>54</v>
      </c>
    </row>
    <row r="688" spans="27:35" x14ac:dyDescent="0.25">
      <c r="AA688" s="23" t="s">
        <v>56</v>
      </c>
      <c r="AB688" s="23" t="s">
        <v>12</v>
      </c>
      <c r="AC688" s="23" t="s">
        <v>57</v>
      </c>
      <c r="AD688" s="23">
        <v>1.5E-3</v>
      </c>
      <c r="AE688" s="23" t="s">
        <v>58</v>
      </c>
      <c r="AF688" s="25">
        <v>1E-8</v>
      </c>
    </row>
    <row r="689" spans="27:35" x14ac:dyDescent="0.25">
      <c r="AA689" s="23" t="s">
        <v>56</v>
      </c>
      <c r="AB689" s="23" t="s">
        <v>21</v>
      </c>
      <c r="AC689" s="23" t="s">
        <v>57</v>
      </c>
      <c r="AD689" s="23">
        <v>4.4999999999999998E-2</v>
      </c>
      <c r="AE689" s="23" t="s">
        <v>58</v>
      </c>
      <c r="AF689" s="25">
        <v>1E-8</v>
      </c>
    </row>
    <row r="690" spans="27:35" x14ac:dyDescent="0.25">
      <c r="AA690" s="23" t="s">
        <v>59</v>
      </c>
      <c r="AB690" s="23" t="s">
        <v>57</v>
      </c>
      <c r="AC690" s="25">
        <v>-6.2774399999999998E+66</v>
      </c>
      <c r="AD690" s="23" t="s">
        <v>58</v>
      </c>
      <c r="AE690" s="23">
        <v>2</v>
      </c>
    </row>
    <row r="691" spans="27:35" x14ac:dyDescent="0.25">
      <c r="AA691" s="23" t="s">
        <v>49</v>
      </c>
    </row>
    <row r="692" spans="27:35" x14ac:dyDescent="0.25">
      <c r="AA692" s="23" t="s">
        <v>60</v>
      </c>
      <c r="AB692" s="23" t="s">
        <v>61</v>
      </c>
      <c r="AC692" s="23" t="s">
        <v>62</v>
      </c>
      <c r="AD692" s="23" t="s">
        <v>63</v>
      </c>
      <c r="AE692" s="23" t="s">
        <v>64</v>
      </c>
    </row>
    <row r="693" spans="27:35" x14ac:dyDescent="0.25">
      <c r="AA693" s="23" t="s">
        <v>49</v>
      </c>
    </row>
    <row r="694" spans="27:35" x14ac:dyDescent="0.25">
      <c r="AA694" s="23" t="s">
        <v>37</v>
      </c>
      <c r="AB694" s="23">
        <v>1</v>
      </c>
      <c r="AC694" s="23">
        <v>1</v>
      </c>
      <c r="AD694" s="23">
        <v>1</v>
      </c>
      <c r="AE694" s="23">
        <v>0</v>
      </c>
      <c r="AI694" s="38" t="s">
        <v>44</v>
      </c>
    </row>
    <row r="695" spans="27:35" x14ac:dyDescent="0.25">
      <c r="AA695" s="23" t="s">
        <v>12</v>
      </c>
      <c r="AB695" s="23">
        <v>1.04972334810857E-3</v>
      </c>
      <c r="AC695" s="23">
        <v>1</v>
      </c>
      <c r="AD695" s="23">
        <v>1.04972334810857E-3</v>
      </c>
      <c r="AE695" s="23">
        <v>-2.9789251430451702</v>
      </c>
      <c r="AI695" s="40">
        <f>(AB695-$P$6)^2/$P$6/$P$6</f>
        <v>2.4724113471260279E-3</v>
      </c>
    </row>
    <row r="696" spans="27:35" x14ac:dyDescent="0.25">
      <c r="AA696" s="23" t="s">
        <v>21</v>
      </c>
      <c r="AB696" s="23">
        <v>3.1376501948976301E-2</v>
      </c>
      <c r="AC696" s="23">
        <v>1</v>
      </c>
      <c r="AD696" s="23">
        <v>3.1376501948976301E-2</v>
      </c>
      <c r="AE696" s="23">
        <v>-1.50339547594787</v>
      </c>
      <c r="AI696" s="40">
        <f>(AB696-$P$7)^2/$P$7/$P$7</f>
        <v>2.2480188440384885E-3</v>
      </c>
    </row>
    <row r="697" spans="27:35" x14ac:dyDescent="0.25">
      <c r="AA697" s="23" t="s">
        <v>49</v>
      </c>
      <c r="AI697" s="39">
        <f>AI695+AI696</f>
        <v>4.7204301911645159E-3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E1" workbookViewId="0">
      <selection activeCell="P24" sqref="P24"/>
    </sheetView>
  </sheetViews>
  <sheetFormatPr defaultRowHeight="15" x14ac:dyDescent="0.25"/>
  <cols>
    <col min="1" max="3" width="9.140625" style="23"/>
    <col min="4" max="4" width="12.5703125" style="23" bestFit="1" customWidth="1"/>
    <col min="5" max="5" width="9.5703125" style="23" bestFit="1" customWidth="1"/>
    <col min="6" max="8" width="9.140625" style="23"/>
    <col min="9" max="9" width="10.5703125" style="23" bestFit="1" customWidth="1"/>
    <col min="10" max="10" width="10.5703125" style="23" customWidth="1"/>
    <col min="11" max="11" width="11" style="23" bestFit="1" customWidth="1"/>
    <col min="12" max="14" width="9.140625" style="23"/>
    <col min="15" max="15" width="12.28515625" style="23" bestFit="1" customWidth="1"/>
    <col min="16" max="18" width="9.140625" style="23"/>
    <col min="19" max="19" width="12.28515625" style="23" bestFit="1" customWidth="1"/>
    <col min="20" max="16384" width="9.140625" style="23"/>
  </cols>
  <sheetData>
    <row r="1" spans="1:23" x14ac:dyDescent="0.25">
      <c r="F1" s="23" t="s">
        <v>68</v>
      </c>
      <c r="G1" s="32"/>
      <c r="H1" s="30" t="s">
        <v>42</v>
      </c>
      <c r="I1" s="30">
        <v>5.0000000000000001E-4</v>
      </c>
      <c r="J1" s="30"/>
      <c r="L1" s="23" t="s">
        <v>35</v>
      </c>
      <c r="M1" s="36">
        <v>2</v>
      </c>
      <c r="N1" s="30" t="s">
        <v>43</v>
      </c>
      <c r="O1" s="30">
        <v>0.3</v>
      </c>
      <c r="W1" s="38" t="s">
        <v>44</v>
      </c>
    </row>
    <row r="2" spans="1:23" x14ac:dyDescent="0.25">
      <c r="M2" s="34">
        <v>3</v>
      </c>
      <c r="N2" s="30" t="s">
        <v>39</v>
      </c>
      <c r="O2" s="41"/>
      <c r="R2" s="45"/>
      <c r="T2" s="34">
        <v>3</v>
      </c>
      <c r="U2" s="30" t="s">
        <v>12</v>
      </c>
      <c r="V2" s="30">
        <v>5.7391820364502098E-3</v>
      </c>
      <c r="W2" s="40">
        <f>(V2-$P$6)^2/$P$6/$P$6</f>
        <v>767.06344082331873</v>
      </c>
    </row>
    <row r="3" spans="1:23" x14ac:dyDescent="0.25">
      <c r="A3" s="27" t="s">
        <v>38</v>
      </c>
      <c r="B3" s="27"/>
      <c r="C3" s="27" t="s">
        <v>33</v>
      </c>
      <c r="D3" s="23" t="s">
        <v>30</v>
      </c>
      <c r="F3" s="27" t="s">
        <v>29</v>
      </c>
      <c r="G3" s="27" t="s">
        <v>31</v>
      </c>
      <c r="H3" s="28" t="s">
        <v>34</v>
      </c>
      <c r="I3" s="28" t="s">
        <v>40</v>
      </c>
      <c r="J3" s="23" t="s">
        <v>30</v>
      </c>
      <c r="M3" s="33">
        <v>4</v>
      </c>
      <c r="N3" s="30" t="s">
        <v>36</v>
      </c>
      <c r="O3" s="30" t="s">
        <v>37</v>
      </c>
      <c r="U3" s="30" t="s">
        <v>21</v>
      </c>
      <c r="V3" s="30">
        <v>5.7391820364958903E-3</v>
      </c>
      <c r="W3" s="40">
        <f>(V3-$P$7)^2/$P$7/$P$7</f>
        <v>0.93151805201490934</v>
      </c>
    </row>
    <row r="4" spans="1:23" x14ac:dyDescent="0.25">
      <c r="A4" s="23">
        <v>1E-3</v>
      </c>
      <c r="B4" s="23">
        <f>-10</f>
        <v>-10</v>
      </c>
      <c r="C4" s="23">
        <f>10^(B4)</f>
        <v>1E-10</v>
      </c>
      <c r="D4" s="23">
        <f>A4+C4*A4</f>
        <v>1.0000000001000001E-3</v>
      </c>
      <c r="E4" s="31">
        <v>1</v>
      </c>
      <c r="F4" s="23">
        <f t="shared" ref="F4:F44" si="0">$I$1</f>
        <v>5.0000000000000001E-4</v>
      </c>
      <c r="G4" s="25">
        <v>1E-8</v>
      </c>
      <c r="H4" s="25">
        <v>1E-8</v>
      </c>
      <c r="I4" s="23">
        <f>H4*F4</f>
        <v>5.0000000000000005E-12</v>
      </c>
      <c r="J4" s="24">
        <f>F4+I4</f>
        <v>5.0000000499999999E-4</v>
      </c>
      <c r="W4" s="39">
        <f>W2+W3</f>
        <v>767.99495887533362</v>
      </c>
    </row>
    <row r="5" spans="1:23" x14ac:dyDescent="0.25">
      <c r="A5" s="23">
        <v>1E-3</v>
      </c>
      <c r="B5" s="23">
        <v>-2</v>
      </c>
      <c r="C5" s="23">
        <f>10^(B5)</f>
        <v>0.01</v>
      </c>
      <c r="D5" s="23">
        <f t="shared" ref="D5:D40" si="1">A5+C5*A5</f>
        <v>1.01E-3</v>
      </c>
      <c r="E5" s="31">
        <v>2</v>
      </c>
      <c r="F5" s="23">
        <f t="shared" si="0"/>
        <v>5.0000000000000001E-4</v>
      </c>
      <c r="G5" s="23">
        <v>5</v>
      </c>
      <c r="H5" s="29">
        <f>G5/100</f>
        <v>0.05</v>
      </c>
      <c r="I5" s="23">
        <f t="shared" ref="I5:I44" si="2">H5*F5</f>
        <v>2.5000000000000001E-5</v>
      </c>
      <c r="J5" s="24">
        <f t="shared" ref="J5:J44" si="3">F5+I5</f>
        <v>5.2499999999999997E-4</v>
      </c>
    </row>
    <row r="6" spans="1:23" x14ac:dyDescent="0.25">
      <c r="A6" s="23">
        <v>1E-3</v>
      </c>
      <c r="B6" s="23">
        <f>B5+0.05</f>
        <v>-1.95</v>
      </c>
      <c r="C6" s="23">
        <f t="shared" ref="C6:C40" si="4">10^(B6)</f>
        <v>1.1220184543019634E-2</v>
      </c>
      <c r="D6" s="23">
        <f t="shared" si="1"/>
        <v>1.0112201845430197E-3</v>
      </c>
      <c r="E6" s="31">
        <v>3</v>
      </c>
      <c r="F6" s="23">
        <f t="shared" si="0"/>
        <v>5.0000000000000001E-4</v>
      </c>
      <c r="G6" s="23">
        <f t="shared" ref="G6:G39" si="5">G5+5</f>
        <v>10</v>
      </c>
      <c r="H6" s="29">
        <f t="shared" ref="H6:H44" si="6">G6/100</f>
        <v>0.1</v>
      </c>
      <c r="I6" s="23">
        <f t="shared" si="2"/>
        <v>5.0000000000000002E-5</v>
      </c>
      <c r="J6" s="24">
        <f t="shared" si="3"/>
        <v>5.5000000000000003E-4</v>
      </c>
      <c r="L6" s="23" t="s">
        <v>68</v>
      </c>
      <c r="O6" s="37" t="s">
        <v>12</v>
      </c>
      <c r="P6" s="23">
        <v>1.9999999999999982E-4</v>
      </c>
      <c r="W6" s="38" t="s">
        <v>44</v>
      </c>
    </row>
    <row r="7" spans="1:23" x14ac:dyDescent="0.25">
      <c r="A7" s="23">
        <v>1E-3</v>
      </c>
      <c r="B7" s="23">
        <f t="shared" ref="B7:B40" si="7">B6+0.05</f>
        <v>-1.9</v>
      </c>
      <c r="C7" s="23">
        <f t="shared" si="4"/>
        <v>1.2589254117941664E-2</v>
      </c>
      <c r="D7" s="23">
        <f t="shared" si="1"/>
        <v>1.0125892541179417E-3</v>
      </c>
      <c r="E7" s="31">
        <v>4</v>
      </c>
      <c r="F7" s="23">
        <f t="shared" si="0"/>
        <v>5.0000000000000001E-4</v>
      </c>
      <c r="G7" s="23">
        <f t="shared" si="5"/>
        <v>15</v>
      </c>
      <c r="H7" s="29">
        <f t="shared" si="6"/>
        <v>0.15</v>
      </c>
      <c r="I7" s="23">
        <f t="shared" si="2"/>
        <v>7.4999999999999993E-5</v>
      </c>
      <c r="J7" s="24">
        <f t="shared" si="3"/>
        <v>5.7499999999999999E-4</v>
      </c>
      <c r="O7" s="37" t="s">
        <v>21</v>
      </c>
      <c r="P7" s="23">
        <v>0.16469105223824668</v>
      </c>
      <c r="T7" s="34">
        <v>3</v>
      </c>
      <c r="U7" s="30" t="s">
        <v>12</v>
      </c>
      <c r="V7" s="30">
        <v>3.5653058132875302E-4</v>
      </c>
      <c r="W7" s="40">
        <f>(V7-$P$6)^2/$P$6/$P$6</f>
        <v>0.6125455722779366</v>
      </c>
    </row>
    <row r="8" spans="1:23" x14ac:dyDescent="0.25">
      <c r="A8" s="23">
        <v>1E-3</v>
      </c>
      <c r="B8" s="23">
        <f t="shared" si="7"/>
        <v>-1.8499999999999999</v>
      </c>
      <c r="C8" s="23">
        <f t="shared" si="4"/>
        <v>1.4125375446227542E-2</v>
      </c>
      <c r="D8" s="23">
        <f t="shared" si="1"/>
        <v>1.0141253754462275E-3</v>
      </c>
      <c r="E8" s="31">
        <v>5</v>
      </c>
      <c r="F8" s="23">
        <f t="shared" si="0"/>
        <v>5.0000000000000001E-4</v>
      </c>
      <c r="G8" s="23">
        <f t="shared" si="5"/>
        <v>20</v>
      </c>
      <c r="H8" s="29">
        <f t="shared" si="6"/>
        <v>0.2</v>
      </c>
      <c r="I8" s="23">
        <f t="shared" si="2"/>
        <v>1E-4</v>
      </c>
      <c r="J8" s="24">
        <f t="shared" si="3"/>
        <v>6.0000000000000006E-4</v>
      </c>
      <c r="U8" s="30" t="s">
        <v>21</v>
      </c>
      <c r="V8" s="30">
        <v>9.2390473499426404E-2</v>
      </c>
      <c r="W8" s="40">
        <f>(V8-$P$7)^2/$P$7/$P$7</f>
        <v>0.19272743377219731</v>
      </c>
    </row>
    <row r="9" spans="1:23" x14ac:dyDescent="0.25">
      <c r="A9" s="23">
        <v>1E-3</v>
      </c>
      <c r="B9" s="23">
        <f t="shared" si="7"/>
        <v>-1.7999999999999998</v>
      </c>
      <c r="C9" s="23">
        <f t="shared" si="4"/>
        <v>1.5848931924611138E-2</v>
      </c>
      <c r="D9" s="23">
        <f t="shared" si="1"/>
        <v>1.0158489319246112E-3</v>
      </c>
      <c r="E9" s="31">
        <v>6</v>
      </c>
      <c r="F9" s="23">
        <f t="shared" si="0"/>
        <v>5.0000000000000001E-4</v>
      </c>
      <c r="G9" s="23">
        <f t="shared" si="5"/>
        <v>25</v>
      </c>
      <c r="H9" s="29">
        <f t="shared" si="6"/>
        <v>0.25</v>
      </c>
      <c r="I9" s="23">
        <f t="shared" si="2"/>
        <v>1.25E-4</v>
      </c>
      <c r="J9" s="24">
        <f t="shared" si="3"/>
        <v>6.2500000000000001E-4</v>
      </c>
      <c r="Q9" s="38" t="s">
        <v>44</v>
      </c>
      <c r="W9" s="39">
        <f>W7+W8</f>
        <v>0.80527300605013385</v>
      </c>
    </row>
    <row r="10" spans="1:23" x14ac:dyDescent="0.25">
      <c r="A10" s="23">
        <v>1E-3</v>
      </c>
      <c r="B10" s="23">
        <f t="shared" si="7"/>
        <v>-1.7499999999999998</v>
      </c>
      <c r="C10" s="23">
        <f t="shared" si="4"/>
        <v>1.7782794100389226E-2</v>
      </c>
      <c r="D10" s="23">
        <f t="shared" si="1"/>
        <v>1.0177827941003892E-3</v>
      </c>
      <c r="E10" s="31">
        <v>7</v>
      </c>
      <c r="F10" s="23">
        <f t="shared" si="0"/>
        <v>5.0000000000000001E-4</v>
      </c>
      <c r="G10" s="23">
        <f t="shared" si="5"/>
        <v>30</v>
      </c>
      <c r="H10" s="29">
        <f t="shared" si="6"/>
        <v>0.3</v>
      </c>
      <c r="I10" s="23">
        <f t="shared" si="2"/>
        <v>1.4999999999999999E-4</v>
      </c>
      <c r="J10" s="24">
        <f t="shared" si="3"/>
        <v>6.4999999999999997E-4</v>
      </c>
      <c r="L10" s="23" t="s">
        <v>45</v>
      </c>
      <c r="N10" s="35">
        <v>1</v>
      </c>
      <c r="O10" s="30" t="s">
        <v>12</v>
      </c>
      <c r="P10" s="30">
        <v>5.0000000001276801E-4</v>
      </c>
      <c r="Q10" s="40">
        <f>(P10-$P$6)^2/$P$6/$P$6</f>
        <v>2.2500000001915268</v>
      </c>
    </row>
    <row r="11" spans="1:23" x14ac:dyDescent="0.25">
      <c r="A11" s="23">
        <v>1E-3</v>
      </c>
      <c r="B11" s="23">
        <f t="shared" si="7"/>
        <v>-1.6999999999999997</v>
      </c>
      <c r="C11" s="23">
        <f t="shared" si="4"/>
        <v>1.9952623149688802E-2</v>
      </c>
      <c r="D11" s="23">
        <f t="shared" si="1"/>
        <v>1.0199526231496887E-3</v>
      </c>
      <c r="E11" s="31">
        <v>8</v>
      </c>
      <c r="F11" s="23">
        <f t="shared" si="0"/>
        <v>5.0000000000000001E-4</v>
      </c>
      <c r="G11" s="23">
        <f t="shared" si="5"/>
        <v>35</v>
      </c>
      <c r="H11" s="29">
        <f t="shared" si="6"/>
        <v>0.35</v>
      </c>
      <c r="I11" s="23">
        <f t="shared" si="2"/>
        <v>1.75E-4</v>
      </c>
      <c r="J11" s="24">
        <f t="shared" si="3"/>
        <v>6.7500000000000004E-4</v>
      </c>
      <c r="O11" s="30" t="s">
        <v>21</v>
      </c>
      <c r="P11" s="30">
        <v>6.5875950112632503E-2</v>
      </c>
      <c r="Q11" s="40">
        <f>(P11-$P$7)^2/$P$7/$P$7</f>
        <v>0.36000343030503168</v>
      </c>
    </row>
    <row r="12" spans="1:23" x14ac:dyDescent="0.25">
      <c r="A12" s="23">
        <v>1E-3</v>
      </c>
      <c r="B12" s="23">
        <f t="shared" si="7"/>
        <v>-1.6499999999999997</v>
      </c>
      <c r="C12" s="23">
        <f t="shared" si="4"/>
        <v>2.2387211385683402E-2</v>
      </c>
      <c r="D12" s="23">
        <f t="shared" si="1"/>
        <v>1.0223872113856835E-3</v>
      </c>
      <c r="E12" s="31">
        <v>9</v>
      </c>
      <c r="F12" s="23">
        <f t="shared" si="0"/>
        <v>5.0000000000000001E-4</v>
      </c>
      <c r="G12" s="23">
        <f t="shared" si="5"/>
        <v>40</v>
      </c>
      <c r="H12" s="29">
        <f t="shared" si="6"/>
        <v>0.4</v>
      </c>
      <c r="I12" s="23">
        <f t="shared" si="2"/>
        <v>2.0000000000000001E-4</v>
      </c>
      <c r="J12" s="24">
        <f t="shared" si="3"/>
        <v>6.9999999999999999E-4</v>
      </c>
      <c r="Q12" s="39">
        <f>Q10+Q11</f>
        <v>2.6100034304965583</v>
      </c>
      <c r="T12" s="32"/>
      <c r="U12" s="32"/>
      <c r="V12" s="32"/>
      <c r="W12" s="38" t="s">
        <v>44</v>
      </c>
    </row>
    <row r="13" spans="1:23" x14ac:dyDescent="0.25">
      <c r="A13" s="23">
        <v>1E-3</v>
      </c>
      <c r="B13" s="23">
        <f t="shared" si="7"/>
        <v>-1.5999999999999996</v>
      </c>
      <c r="C13" s="23">
        <f t="shared" si="4"/>
        <v>2.5118864315095819E-2</v>
      </c>
      <c r="D13" s="23">
        <f t="shared" si="1"/>
        <v>1.0251188643150958E-3</v>
      </c>
      <c r="E13" s="31">
        <v>10</v>
      </c>
      <c r="F13" s="23">
        <f t="shared" si="0"/>
        <v>5.0000000000000001E-4</v>
      </c>
      <c r="G13" s="23">
        <f t="shared" si="5"/>
        <v>45</v>
      </c>
      <c r="H13" s="29">
        <f t="shared" si="6"/>
        <v>0.45</v>
      </c>
      <c r="I13" s="23">
        <f t="shared" si="2"/>
        <v>2.2500000000000002E-4</v>
      </c>
      <c r="J13" s="24">
        <f t="shared" si="3"/>
        <v>7.2500000000000006E-4</v>
      </c>
      <c r="T13" s="33">
        <v>4</v>
      </c>
      <c r="U13" s="30" t="s">
        <v>12</v>
      </c>
      <c r="V13" s="30">
        <v>3.87625086021204E-4</v>
      </c>
      <c r="W13" s="40">
        <f>(V13-$P$6)^2/$P$6/$P$6</f>
        <v>0.88007932261160815</v>
      </c>
    </row>
    <row r="14" spans="1:23" x14ac:dyDescent="0.25">
      <c r="A14" s="23">
        <v>1E-3</v>
      </c>
      <c r="B14" s="23">
        <f t="shared" si="7"/>
        <v>-1.5499999999999996</v>
      </c>
      <c r="C14" s="23">
        <f t="shared" si="4"/>
        <v>2.8183829312644553E-2</v>
      </c>
      <c r="D14" s="23">
        <f t="shared" si="1"/>
        <v>1.0281838293126446E-3</v>
      </c>
      <c r="E14" s="31">
        <v>11</v>
      </c>
      <c r="F14" s="23">
        <f t="shared" si="0"/>
        <v>5.0000000000000001E-4</v>
      </c>
      <c r="G14" s="23">
        <f t="shared" si="5"/>
        <v>50</v>
      </c>
      <c r="H14" s="29">
        <f t="shared" si="6"/>
        <v>0.5</v>
      </c>
      <c r="I14" s="23">
        <f t="shared" si="2"/>
        <v>2.5000000000000001E-4</v>
      </c>
      <c r="J14" s="24">
        <f t="shared" si="3"/>
        <v>7.5000000000000002E-4</v>
      </c>
      <c r="Q14" s="38" t="s">
        <v>44</v>
      </c>
      <c r="U14" s="30" t="s">
        <v>21</v>
      </c>
      <c r="V14" s="30">
        <v>8.4980752632256698E-2</v>
      </c>
      <c r="W14" s="40">
        <f>(V14-$P$7)^2/$P$7/$P$7</f>
        <v>0.23425500269340635</v>
      </c>
    </row>
    <row r="15" spans="1:23" x14ac:dyDescent="0.25">
      <c r="A15" s="23">
        <v>1E-3</v>
      </c>
      <c r="B15" s="23">
        <f t="shared" si="7"/>
        <v>-1.4999999999999996</v>
      </c>
      <c r="C15" s="23">
        <f t="shared" si="4"/>
        <v>3.1622776601683812E-2</v>
      </c>
      <c r="D15" s="23">
        <f t="shared" si="1"/>
        <v>1.0316227766016838E-3</v>
      </c>
      <c r="E15" s="31">
        <v>12</v>
      </c>
      <c r="F15" s="23">
        <f t="shared" si="0"/>
        <v>5.0000000000000001E-4</v>
      </c>
      <c r="G15" s="23">
        <f t="shared" si="5"/>
        <v>55</v>
      </c>
      <c r="H15" s="29">
        <f t="shared" si="6"/>
        <v>0.55000000000000004</v>
      </c>
      <c r="I15" s="23">
        <f t="shared" si="2"/>
        <v>2.7500000000000002E-4</v>
      </c>
      <c r="J15" s="24">
        <f t="shared" si="3"/>
        <v>7.7500000000000008E-4</v>
      </c>
      <c r="L15" s="23" t="s">
        <v>41</v>
      </c>
      <c r="N15" s="36">
        <v>2</v>
      </c>
      <c r="O15" s="30" t="s">
        <v>12</v>
      </c>
      <c r="P15" s="30">
        <v>3.3709833652432401E-4</v>
      </c>
      <c r="Q15" s="40">
        <f>(P15-$P$6)^2/$P$6/$P$6</f>
        <v>0.46989884694342193</v>
      </c>
      <c r="T15" s="32"/>
      <c r="U15" s="32"/>
      <c r="V15" s="32"/>
      <c r="W15" s="39">
        <f>W13+W14</f>
        <v>1.1143343253050144</v>
      </c>
    </row>
    <row r="16" spans="1:23" x14ac:dyDescent="0.25">
      <c r="A16" s="23">
        <v>1E-3</v>
      </c>
      <c r="B16" s="23">
        <f t="shared" si="7"/>
        <v>-1.4499999999999995</v>
      </c>
      <c r="C16" s="23">
        <f t="shared" si="4"/>
        <v>3.5481338923357579E-2</v>
      </c>
      <c r="D16" s="23">
        <f t="shared" si="1"/>
        <v>1.0354813389233577E-3</v>
      </c>
      <c r="E16" s="31">
        <v>13</v>
      </c>
      <c r="F16" s="23">
        <f t="shared" si="0"/>
        <v>5.0000000000000001E-4</v>
      </c>
      <c r="G16" s="23">
        <f t="shared" si="5"/>
        <v>60</v>
      </c>
      <c r="H16" s="29">
        <f t="shared" si="6"/>
        <v>0.6</v>
      </c>
      <c r="I16" s="23">
        <f t="shared" si="2"/>
        <v>2.9999999999999997E-4</v>
      </c>
      <c r="J16" s="24">
        <f t="shared" si="3"/>
        <v>7.9999999999999993E-4</v>
      </c>
      <c r="O16" s="30" t="s">
        <v>21</v>
      </c>
      <c r="P16" s="30">
        <v>9.7718740569323795E-2</v>
      </c>
      <c r="Q16" s="40">
        <f>(P16-$P$7)^2/$P$7/$P$7</f>
        <v>0.16536765602655443</v>
      </c>
    </row>
    <row r="17" spans="1:23" x14ac:dyDescent="0.25">
      <c r="A17" s="23">
        <v>1E-3</v>
      </c>
      <c r="B17" s="23">
        <f t="shared" si="7"/>
        <v>-1.3999999999999995</v>
      </c>
      <c r="C17" s="23">
        <f t="shared" si="4"/>
        <v>3.9810717055349762E-2</v>
      </c>
      <c r="D17" s="23">
        <f t="shared" si="1"/>
        <v>1.0398107170553497E-3</v>
      </c>
      <c r="E17" s="31">
        <v>14</v>
      </c>
      <c r="F17" s="23">
        <f t="shared" si="0"/>
        <v>5.0000000000000001E-4</v>
      </c>
      <c r="G17" s="23">
        <f t="shared" si="5"/>
        <v>65</v>
      </c>
      <c r="H17" s="29">
        <f t="shared" si="6"/>
        <v>0.65</v>
      </c>
      <c r="I17" s="23">
        <f t="shared" si="2"/>
        <v>3.2500000000000004E-4</v>
      </c>
      <c r="J17" s="24">
        <f t="shared" si="3"/>
        <v>8.25E-4</v>
      </c>
      <c r="Q17" s="39">
        <f>Q15+Q16</f>
        <v>0.63526650296997633</v>
      </c>
      <c r="T17" s="44" t="s">
        <v>65</v>
      </c>
    </row>
    <row r="18" spans="1:23" x14ac:dyDescent="0.25">
      <c r="A18" s="23">
        <v>1E-3</v>
      </c>
      <c r="B18" s="23">
        <f t="shared" si="7"/>
        <v>-1.3499999999999994</v>
      </c>
      <c r="C18" s="23">
        <f t="shared" si="4"/>
        <v>4.4668359215096355E-2</v>
      </c>
      <c r="D18" s="23">
        <f t="shared" si="1"/>
        <v>1.0446683592150964E-3</v>
      </c>
      <c r="E18" s="31">
        <v>15</v>
      </c>
      <c r="F18" s="23">
        <f t="shared" si="0"/>
        <v>5.0000000000000001E-4</v>
      </c>
      <c r="G18" s="23">
        <f t="shared" si="5"/>
        <v>70</v>
      </c>
      <c r="H18" s="29">
        <f t="shared" si="6"/>
        <v>0.7</v>
      </c>
      <c r="I18" s="23">
        <f t="shared" si="2"/>
        <v>3.5E-4</v>
      </c>
      <c r="J18" s="24">
        <f t="shared" si="3"/>
        <v>8.5000000000000006E-4</v>
      </c>
      <c r="M18" s="44" t="s">
        <v>46</v>
      </c>
    </row>
    <row r="19" spans="1:23" x14ac:dyDescent="0.25">
      <c r="A19" s="23">
        <v>1E-3</v>
      </c>
      <c r="B19" s="23">
        <f t="shared" si="7"/>
        <v>-1.2999999999999994</v>
      </c>
      <c r="C19" s="23">
        <f t="shared" si="4"/>
        <v>5.0118723362727297E-2</v>
      </c>
      <c r="D19" s="23">
        <f t="shared" si="1"/>
        <v>1.0501187233627274E-3</v>
      </c>
      <c r="E19" s="31">
        <v>16</v>
      </c>
      <c r="F19" s="23">
        <f t="shared" si="0"/>
        <v>5.0000000000000001E-4</v>
      </c>
      <c r="G19" s="23">
        <f t="shared" si="5"/>
        <v>75</v>
      </c>
      <c r="H19" s="29">
        <f t="shared" si="6"/>
        <v>0.75</v>
      </c>
      <c r="I19" s="23">
        <f t="shared" si="2"/>
        <v>3.7500000000000001E-4</v>
      </c>
      <c r="J19" s="24">
        <f t="shared" si="3"/>
        <v>8.7500000000000002E-4</v>
      </c>
      <c r="M19" s="44" t="s">
        <v>47</v>
      </c>
    </row>
    <row r="20" spans="1:23" x14ac:dyDescent="0.25">
      <c r="A20" s="23">
        <v>1E-3</v>
      </c>
      <c r="B20" s="23">
        <f t="shared" si="7"/>
        <v>-1.2499999999999993</v>
      </c>
      <c r="C20" s="23">
        <f t="shared" si="4"/>
        <v>5.6234132519034988E-2</v>
      </c>
      <c r="D20" s="23">
        <f t="shared" si="1"/>
        <v>1.0562341325190351E-3</v>
      </c>
      <c r="E20" s="31">
        <v>17</v>
      </c>
      <c r="F20" s="23">
        <f t="shared" si="0"/>
        <v>5.0000000000000001E-4</v>
      </c>
      <c r="G20" s="23">
        <f t="shared" si="5"/>
        <v>80</v>
      </c>
      <c r="H20" s="29">
        <f t="shared" si="6"/>
        <v>0.8</v>
      </c>
      <c r="I20" s="23">
        <f t="shared" si="2"/>
        <v>4.0000000000000002E-4</v>
      </c>
      <c r="J20" s="24">
        <f t="shared" si="3"/>
        <v>8.9999999999999998E-4</v>
      </c>
      <c r="M20" s="44" t="s">
        <v>48</v>
      </c>
      <c r="W20" s="38" t="s">
        <v>44</v>
      </c>
    </row>
    <row r="21" spans="1:23" x14ac:dyDescent="0.25">
      <c r="A21" s="23">
        <v>1E-3</v>
      </c>
      <c r="B21" s="23">
        <f t="shared" si="7"/>
        <v>-1.1999999999999993</v>
      </c>
      <c r="C21" s="23">
        <f t="shared" si="4"/>
        <v>6.30957344480194E-2</v>
      </c>
      <c r="D21" s="23">
        <f t="shared" si="1"/>
        <v>1.0630957344480193E-3</v>
      </c>
      <c r="E21" s="31">
        <v>18</v>
      </c>
      <c r="F21" s="23">
        <f t="shared" si="0"/>
        <v>5.0000000000000001E-4</v>
      </c>
      <c r="G21" s="23">
        <f t="shared" si="5"/>
        <v>85</v>
      </c>
      <c r="H21" s="29">
        <f t="shared" si="6"/>
        <v>0.85</v>
      </c>
      <c r="I21" s="23">
        <f t="shared" si="2"/>
        <v>4.2499999999999998E-4</v>
      </c>
      <c r="J21" s="24">
        <f t="shared" si="3"/>
        <v>9.2500000000000004E-4</v>
      </c>
      <c r="T21" s="33">
        <v>4</v>
      </c>
      <c r="U21" s="30" t="s">
        <v>12</v>
      </c>
      <c r="V21" s="30">
        <v>1.6297038564415701E-4</v>
      </c>
      <c r="W21" s="40">
        <f>(V21-$P$6)^2/$P$6/$P$6</f>
        <v>3.4279808483561061E-2</v>
      </c>
    </row>
    <row r="22" spans="1:23" x14ac:dyDescent="0.25">
      <c r="A22" s="23">
        <v>1E-3</v>
      </c>
      <c r="B22" s="23">
        <f t="shared" si="7"/>
        <v>-1.1499999999999992</v>
      </c>
      <c r="C22" s="23">
        <f t="shared" si="4"/>
        <v>7.0794578438413913E-2</v>
      </c>
      <c r="D22" s="23">
        <f t="shared" si="1"/>
        <v>1.0707945784384138E-3</v>
      </c>
      <c r="E22" s="31">
        <v>19</v>
      </c>
      <c r="F22" s="23">
        <f t="shared" si="0"/>
        <v>5.0000000000000001E-4</v>
      </c>
      <c r="G22" s="23">
        <f t="shared" si="5"/>
        <v>90</v>
      </c>
      <c r="H22" s="29">
        <f t="shared" si="6"/>
        <v>0.9</v>
      </c>
      <c r="I22" s="23">
        <f t="shared" si="2"/>
        <v>4.5000000000000004E-4</v>
      </c>
      <c r="J22" s="24">
        <f t="shared" si="3"/>
        <v>9.5000000000000011E-4</v>
      </c>
      <c r="U22" s="30" t="s">
        <v>21</v>
      </c>
      <c r="V22" s="30">
        <v>0.20209435711549001</v>
      </c>
      <c r="W22" s="40">
        <f>(V22-$P$7)^2/$P$7/$P$7</f>
        <v>5.1579834677231901E-2</v>
      </c>
    </row>
    <row r="23" spans="1:23" x14ac:dyDescent="0.25">
      <c r="A23" s="23">
        <v>1E-3</v>
      </c>
      <c r="B23" s="23">
        <f t="shared" si="7"/>
        <v>-1.0999999999999992</v>
      </c>
      <c r="C23" s="23">
        <f t="shared" si="4"/>
        <v>7.9432823472428277E-2</v>
      </c>
      <c r="D23" s="23">
        <f t="shared" si="1"/>
        <v>1.0794328234724282E-3</v>
      </c>
      <c r="E23" s="31">
        <v>20</v>
      </c>
      <c r="F23" s="23">
        <f t="shared" si="0"/>
        <v>5.0000000000000001E-4</v>
      </c>
      <c r="G23" s="23">
        <f t="shared" si="5"/>
        <v>95</v>
      </c>
      <c r="H23" s="29">
        <f t="shared" si="6"/>
        <v>0.95</v>
      </c>
      <c r="I23" s="23">
        <f t="shared" si="2"/>
        <v>4.75E-4</v>
      </c>
      <c r="J23" s="24">
        <f t="shared" si="3"/>
        <v>9.7499999999999996E-4</v>
      </c>
      <c r="K23" s="26"/>
      <c r="W23" s="39">
        <f>W21+W22</f>
        <v>8.5859643160792962E-2</v>
      </c>
    </row>
    <row r="24" spans="1:23" x14ac:dyDescent="0.25">
      <c r="A24" s="23">
        <v>1E-3</v>
      </c>
      <c r="B24" s="23">
        <f t="shared" si="7"/>
        <v>-1.0499999999999992</v>
      </c>
      <c r="C24" s="23">
        <f t="shared" si="4"/>
        <v>8.9125093813374689E-2</v>
      </c>
      <c r="D24" s="23">
        <f t="shared" si="1"/>
        <v>1.0891250938133746E-3</v>
      </c>
      <c r="E24" s="31">
        <v>21</v>
      </c>
      <c r="F24" s="23">
        <f t="shared" si="0"/>
        <v>5.0000000000000001E-4</v>
      </c>
      <c r="G24" s="23">
        <f t="shared" si="5"/>
        <v>100</v>
      </c>
      <c r="H24" s="29">
        <f t="shared" si="6"/>
        <v>1</v>
      </c>
      <c r="I24" s="23">
        <f t="shared" si="2"/>
        <v>5.0000000000000001E-4</v>
      </c>
      <c r="J24" s="24">
        <f t="shared" si="3"/>
        <v>1E-3</v>
      </c>
      <c r="K24" s="26"/>
    </row>
    <row r="25" spans="1:23" x14ac:dyDescent="0.25">
      <c r="A25" s="23">
        <v>1E-3</v>
      </c>
      <c r="B25" s="23">
        <f t="shared" si="7"/>
        <v>-0.99999999999999911</v>
      </c>
      <c r="C25" s="23">
        <f t="shared" si="4"/>
        <v>0.1000000000000002</v>
      </c>
      <c r="D25" s="23">
        <f t="shared" si="1"/>
        <v>1.1000000000000003E-3</v>
      </c>
      <c r="E25" s="31">
        <v>22</v>
      </c>
      <c r="F25" s="23">
        <f t="shared" si="0"/>
        <v>5.0000000000000001E-4</v>
      </c>
      <c r="G25" s="23">
        <f t="shared" si="5"/>
        <v>105</v>
      </c>
      <c r="H25" s="29">
        <f t="shared" si="6"/>
        <v>1.05</v>
      </c>
      <c r="I25" s="23">
        <f t="shared" si="2"/>
        <v>5.2500000000000008E-4</v>
      </c>
      <c r="J25" s="24">
        <f t="shared" si="3"/>
        <v>1.0250000000000001E-3</v>
      </c>
      <c r="K25" s="25"/>
      <c r="T25" s="44" t="s">
        <v>66</v>
      </c>
    </row>
    <row r="26" spans="1:23" x14ac:dyDescent="0.25">
      <c r="A26" s="23">
        <v>1E-3</v>
      </c>
      <c r="B26" s="23">
        <f t="shared" si="7"/>
        <v>-0.94999999999999907</v>
      </c>
      <c r="C26" s="23">
        <f t="shared" si="4"/>
        <v>0.11220184543019655</v>
      </c>
      <c r="D26" s="23">
        <f t="shared" si="1"/>
        <v>1.1122018454301965E-3</v>
      </c>
      <c r="E26" s="31">
        <v>23</v>
      </c>
      <c r="F26" s="23">
        <f t="shared" si="0"/>
        <v>5.0000000000000001E-4</v>
      </c>
      <c r="G26" s="23">
        <f t="shared" si="5"/>
        <v>110</v>
      </c>
      <c r="H26" s="29">
        <f t="shared" si="6"/>
        <v>1.1000000000000001</v>
      </c>
      <c r="I26" s="23">
        <f t="shared" si="2"/>
        <v>5.5000000000000003E-4</v>
      </c>
      <c r="J26" s="24">
        <f t="shared" si="3"/>
        <v>1.0500000000000002E-3</v>
      </c>
      <c r="T26" s="44" t="s">
        <v>67</v>
      </c>
    </row>
    <row r="27" spans="1:23" x14ac:dyDescent="0.25">
      <c r="A27" s="23">
        <v>1E-3</v>
      </c>
      <c r="B27" s="23">
        <f t="shared" si="7"/>
        <v>-0.89999999999999902</v>
      </c>
      <c r="C27" s="23">
        <f t="shared" si="4"/>
        <v>0.12589254117941695</v>
      </c>
      <c r="D27" s="23">
        <f t="shared" si="1"/>
        <v>1.1258925411794169E-3</v>
      </c>
      <c r="E27" s="31">
        <v>24</v>
      </c>
      <c r="F27" s="23">
        <f t="shared" si="0"/>
        <v>5.0000000000000001E-4</v>
      </c>
      <c r="G27" s="23">
        <f t="shared" si="5"/>
        <v>115</v>
      </c>
      <c r="H27" s="29">
        <f t="shared" si="6"/>
        <v>1.1499999999999999</v>
      </c>
      <c r="I27" s="23">
        <f t="shared" si="2"/>
        <v>5.7499999999999999E-4</v>
      </c>
      <c r="J27" s="24">
        <f t="shared" si="3"/>
        <v>1.075E-3</v>
      </c>
    </row>
    <row r="28" spans="1:23" x14ac:dyDescent="0.25">
      <c r="A28" s="23">
        <v>1E-3</v>
      </c>
      <c r="B28" s="23">
        <f t="shared" si="7"/>
        <v>-0.84999999999999898</v>
      </c>
      <c r="C28" s="23">
        <f t="shared" si="4"/>
        <v>0.14125375446227573</v>
      </c>
      <c r="D28" s="23">
        <f t="shared" si="1"/>
        <v>1.1412537544622757E-3</v>
      </c>
      <c r="E28" s="31">
        <v>25</v>
      </c>
      <c r="F28" s="23">
        <f t="shared" si="0"/>
        <v>5.0000000000000001E-4</v>
      </c>
      <c r="G28" s="23">
        <f t="shared" si="5"/>
        <v>120</v>
      </c>
      <c r="H28" s="29">
        <f t="shared" si="6"/>
        <v>1.2</v>
      </c>
      <c r="I28" s="23">
        <f t="shared" si="2"/>
        <v>5.9999999999999995E-4</v>
      </c>
      <c r="J28" s="24">
        <f t="shared" si="3"/>
        <v>1.0999999999999998E-3</v>
      </c>
    </row>
    <row r="29" spans="1:23" x14ac:dyDescent="0.25">
      <c r="A29" s="23">
        <v>1E-3</v>
      </c>
      <c r="B29" s="23">
        <f t="shared" si="7"/>
        <v>-0.79999999999999893</v>
      </c>
      <c r="C29" s="23">
        <f t="shared" si="4"/>
        <v>0.1584893192461117</v>
      </c>
      <c r="D29" s="23">
        <f t="shared" si="1"/>
        <v>1.1584893192461117E-3</v>
      </c>
      <c r="E29" s="31">
        <v>26</v>
      </c>
      <c r="F29" s="23">
        <f t="shared" si="0"/>
        <v>5.0000000000000001E-4</v>
      </c>
      <c r="G29" s="23">
        <f t="shared" si="5"/>
        <v>125</v>
      </c>
      <c r="H29" s="29">
        <f t="shared" si="6"/>
        <v>1.25</v>
      </c>
      <c r="I29" s="23">
        <f t="shared" si="2"/>
        <v>6.2500000000000001E-4</v>
      </c>
      <c r="J29" s="24">
        <f t="shared" si="3"/>
        <v>1.1250000000000001E-3</v>
      </c>
      <c r="V29" s="23" t="s">
        <v>44</v>
      </c>
    </row>
    <row r="30" spans="1:23" x14ac:dyDescent="0.25">
      <c r="A30" s="23">
        <v>1E-3</v>
      </c>
      <c r="B30" s="23">
        <f t="shared" si="7"/>
        <v>-0.74999999999999889</v>
      </c>
      <c r="C30" s="23">
        <f t="shared" si="4"/>
        <v>0.17782794100389271</v>
      </c>
      <c r="D30" s="23">
        <f t="shared" si="1"/>
        <v>1.1778279410038926E-3</v>
      </c>
      <c r="E30" s="31">
        <v>27</v>
      </c>
      <c r="F30" s="23">
        <f t="shared" si="0"/>
        <v>5.0000000000000001E-4</v>
      </c>
      <c r="G30" s="23">
        <f t="shared" si="5"/>
        <v>130</v>
      </c>
      <c r="H30" s="29">
        <f t="shared" si="6"/>
        <v>1.3</v>
      </c>
      <c r="I30" s="23">
        <f t="shared" si="2"/>
        <v>6.5000000000000008E-4</v>
      </c>
      <c r="J30" s="24">
        <f t="shared" si="3"/>
        <v>1.15E-3</v>
      </c>
      <c r="U30" s="23">
        <v>1</v>
      </c>
      <c r="V30" s="25">
        <f>Q12</f>
        <v>2.6100034304965583</v>
      </c>
    </row>
    <row r="31" spans="1:23" x14ac:dyDescent="0.25">
      <c r="A31" s="23">
        <v>1E-3</v>
      </c>
      <c r="B31" s="23">
        <f t="shared" si="7"/>
        <v>-0.69999999999999885</v>
      </c>
      <c r="C31" s="23">
        <f t="shared" si="4"/>
        <v>0.19952623149688845</v>
      </c>
      <c r="D31" s="23">
        <f t="shared" si="1"/>
        <v>1.1995262314968885E-3</v>
      </c>
      <c r="E31" s="31">
        <v>28</v>
      </c>
      <c r="F31" s="23">
        <f t="shared" si="0"/>
        <v>5.0000000000000001E-4</v>
      </c>
      <c r="G31" s="23">
        <f t="shared" si="5"/>
        <v>135</v>
      </c>
      <c r="H31" s="29">
        <f t="shared" si="6"/>
        <v>1.35</v>
      </c>
      <c r="I31" s="23">
        <f t="shared" si="2"/>
        <v>6.7500000000000004E-4</v>
      </c>
      <c r="J31" s="24">
        <f t="shared" si="3"/>
        <v>1.175E-3</v>
      </c>
      <c r="U31" s="23">
        <v>2</v>
      </c>
      <c r="V31" s="25">
        <f>Q17</f>
        <v>0.63526650296997633</v>
      </c>
    </row>
    <row r="32" spans="1:23" x14ac:dyDescent="0.25">
      <c r="A32" s="23">
        <v>1E-3</v>
      </c>
      <c r="B32" s="23">
        <f t="shared" si="7"/>
        <v>-0.6499999999999988</v>
      </c>
      <c r="C32" s="23">
        <f t="shared" si="4"/>
        <v>0.22387211385683456</v>
      </c>
      <c r="D32" s="23">
        <f t="shared" si="1"/>
        <v>1.2238721138568345E-3</v>
      </c>
      <c r="E32" s="31">
        <v>29</v>
      </c>
      <c r="F32" s="23">
        <f t="shared" si="0"/>
        <v>5.0000000000000001E-4</v>
      </c>
      <c r="G32" s="23">
        <f t="shared" si="5"/>
        <v>140</v>
      </c>
      <c r="H32" s="29">
        <f t="shared" si="6"/>
        <v>1.4</v>
      </c>
      <c r="I32" s="23">
        <f t="shared" si="2"/>
        <v>6.9999999999999999E-4</v>
      </c>
      <c r="J32" s="24">
        <f t="shared" si="3"/>
        <v>1.2000000000000001E-3</v>
      </c>
      <c r="U32" s="23">
        <v>3</v>
      </c>
      <c r="V32" s="25">
        <f>W9</f>
        <v>0.80527300605013385</v>
      </c>
    </row>
    <row r="33" spans="1:22" x14ac:dyDescent="0.25">
      <c r="A33" s="23">
        <v>1E-3</v>
      </c>
      <c r="B33" s="23">
        <f t="shared" si="7"/>
        <v>-0.59999999999999876</v>
      </c>
      <c r="C33" s="23">
        <f t="shared" si="4"/>
        <v>0.25118864315095868</v>
      </c>
      <c r="D33" s="23">
        <f t="shared" si="1"/>
        <v>1.2511886431509586E-3</v>
      </c>
      <c r="E33" s="31">
        <v>30</v>
      </c>
      <c r="F33" s="23">
        <f t="shared" si="0"/>
        <v>5.0000000000000001E-4</v>
      </c>
      <c r="G33" s="23">
        <f t="shared" si="5"/>
        <v>145</v>
      </c>
      <c r="H33" s="29">
        <f t="shared" si="6"/>
        <v>1.45</v>
      </c>
      <c r="I33" s="23">
        <f t="shared" si="2"/>
        <v>7.2499999999999995E-4</v>
      </c>
      <c r="J33" s="24">
        <f t="shared" si="3"/>
        <v>1.225E-3</v>
      </c>
      <c r="U33" s="32">
        <v>4</v>
      </c>
      <c r="V33" s="25">
        <f>W23</f>
        <v>8.5859643160792962E-2</v>
      </c>
    </row>
    <row r="34" spans="1:22" x14ac:dyDescent="0.25">
      <c r="A34" s="23">
        <v>1E-3</v>
      </c>
      <c r="B34" s="23">
        <f t="shared" si="7"/>
        <v>-0.54999999999999871</v>
      </c>
      <c r="C34" s="23">
        <f t="shared" si="4"/>
        <v>0.2818382931264462</v>
      </c>
      <c r="D34" s="23">
        <f t="shared" si="1"/>
        <v>1.2818382931264463E-3</v>
      </c>
      <c r="E34" s="31">
        <v>31</v>
      </c>
      <c r="F34" s="23">
        <f t="shared" si="0"/>
        <v>5.0000000000000001E-4</v>
      </c>
      <c r="G34" s="23">
        <f t="shared" si="5"/>
        <v>150</v>
      </c>
      <c r="H34" s="29">
        <f t="shared" si="6"/>
        <v>1.5</v>
      </c>
      <c r="I34" s="23">
        <f t="shared" si="2"/>
        <v>7.5000000000000002E-4</v>
      </c>
      <c r="J34" s="24">
        <f t="shared" si="3"/>
        <v>1.25E-3</v>
      </c>
    </row>
    <row r="35" spans="1:22" x14ac:dyDescent="0.25">
      <c r="A35" s="23">
        <v>1E-3</v>
      </c>
      <c r="B35" s="23">
        <f t="shared" si="7"/>
        <v>-0.49999999999999872</v>
      </c>
      <c r="C35" s="23">
        <f t="shared" si="4"/>
        <v>0.31622776601683883</v>
      </c>
      <c r="D35" s="23">
        <f t="shared" si="1"/>
        <v>1.3162277660168388E-3</v>
      </c>
      <c r="E35" s="31">
        <v>32</v>
      </c>
      <c r="F35" s="23">
        <f t="shared" si="0"/>
        <v>5.0000000000000001E-4</v>
      </c>
      <c r="G35" s="23">
        <f t="shared" si="5"/>
        <v>155</v>
      </c>
      <c r="H35" s="29">
        <f t="shared" si="6"/>
        <v>1.55</v>
      </c>
      <c r="I35" s="23">
        <f t="shared" si="2"/>
        <v>7.7500000000000008E-4</v>
      </c>
      <c r="J35" s="24">
        <f t="shared" si="3"/>
        <v>1.2750000000000001E-3</v>
      </c>
    </row>
    <row r="36" spans="1:22" x14ac:dyDescent="0.25">
      <c r="A36" s="23">
        <v>1E-3</v>
      </c>
      <c r="B36" s="23">
        <f t="shared" si="7"/>
        <v>-0.44999999999999873</v>
      </c>
      <c r="C36" s="23">
        <f t="shared" si="4"/>
        <v>0.35481338923357642</v>
      </c>
      <c r="D36" s="23">
        <f t="shared" si="1"/>
        <v>1.3548133892335764E-3</v>
      </c>
      <c r="E36" s="31">
        <v>33</v>
      </c>
      <c r="F36" s="23">
        <f t="shared" si="0"/>
        <v>5.0000000000000001E-4</v>
      </c>
      <c r="G36" s="23">
        <f t="shared" si="5"/>
        <v>160</v>
      </c>
      <c r="H36" s="29">
        <f t="shared" si="6"/>
        <v>1.6</v>
      </c>
      <c r="I36" s="23">
        <f t="shared" si="2"/>
        <v>8.0000000000000004E-4</v>
      </c>
      <c r="J36" s="24">
        <f t="shared" si="3"/>
        <v>1.2999999999999999E-3</v>
      </c>
    </row>
    <row r="37" spans="1:22" x14ac:dyDescent="0.25">
      <c r="A37" s="23">
        <v>1E-3</v>
      </c>
      <c r="B37" s="23">
        <f t="shared" si="7"/>
        <v>-0.39999999999999875</v>
      </c>
      <c r="C37" s="23">
        <f t="shared" si="4"/>
        <v>0.39810717055349837</v>
      </c>
      <c r="D37" s="23">
        <f t="shared" si="1"/>
        <v>1.3981071705534984E-3</v>
      </c>
      <c r="E37" s="31">
        <v>34</v>
      </c>
      <c r="F37" s="23">
        <f t="shared" si="0"/>
        <v>5.0000000000000001E-4</v>
      </c>
      <c r="G37" s="23">
        <f t="shared" si="5"/>
        <v>165</v>
      </c>
      <c r="H37" s="29">
        <f t="shared" si="6"/>
        <v>1.65</v>
      </c>
      <c r="I37" s="23">
        <f t="shared" si="2"/>
        <v>8.25E-4</v>
      </c>
      <c r="J37" s="24">
        <f t="shared" si="3"/>
        <v>1.325E-3</v>
      </c>
    </row>
    <row r="38" spans="1:22" x14ac:dyDescent="0.25">
      <c r="A38" s="23">
        <v>1E-3</v>
      </c>
      <c r="B38" s="23">
        <f t="shared" si="7"/>
        <v>-0.34999999999999876</v>
      </c>
      <c r="C38" s="23">
        <f t="shared" si="4"/>
        <v>0.44668359215096437</v>
      </c>
      <c r="D38" s="23">
        <f t="shared" si="1"/>
        <v>1.4466835921509644E-3</v>
      </c>
      <c r="E38" s="31">
        <v>35</v>
      </c>
      <c r="F38" s="23">
        <f t="shared" si="0"/>
        <v>5.0000000000000001E-4</v>
      </c>
      <c r="G38" s="23">
        <f t="shared" si="5"/>
        <v>170</v>
      </c>
      <c r="H38" s="29">
        <f t="shared" si="6"/>
        <v>1.7</v>
      </c>
      <c r="I38" s="23">
        <f t="shared" si="2"/>
        <v>8.4999999999999995E-4</v>
      </c>
      <c r="J38" s="24">
        <f t="shared" si="3"/>
        <v>1.3500000000000001E-3</v>
      </c>
    </row>
    <row r="39" spans="1:22" x14ac:dyDescent="0.25">
      <c r="A39" s="23">
        <v>1E-3</v>
      </c>
      <c r="B39" s="23">
        <f t="shared" si="7"/>
        <v>-0.29999999999999877</v>
      </c>
      <c r="C39" s="23">
        <f t="shared" si="4"/>
        <v>0.50118723362727369</v>
      </c>
      <c r="D39" s="23">
        <f t="shared" si="1"/>
        <v>1.5011872336272737E-3</v>
      </c>
      <c r="E39" s="31">
        <v>36</v>
      </c>
      <c r="F39" s="23">
        <f t="shared" si="0"/>
        <v>5.0000000000000001E-4</v>
      </c>
      <c r="G39" s="23">
        <f t="shared" si="5"/>
        <v>175</v>
      </c>
      <c r="H39" s="29">
        <f t="shared" si="6"/>
        <v>1.75</v>
      </c>
      <c r="I39" s="23">
        <f t="shared" si="2"/>
        <v>8.7500000000000002E-4</v>
      </c>
      <c r="J39" s="24">
        <f t="shared" si="3"/>
        <v>1.3749999999999999E-3</v>
      </c>
    </row>
    <row r="40" spans="1:22" x14ac:dyDescent="0.25">
      <c r="A40" s="23">
        <v>1E-3</v>
      </c>
      <c r="B40" s="23">
        <f t="shared" si="7"/>
        <v>-0.24999999999999878</v>
      </c>
      <c r="C40" s="23">
        <f t="shared" si="4"/>
        <v>0.56234132519035063</v>
      </c>
      <c r="D40" s="23">
        <f t="shared" si="1"/>
        <v>1.5623413251903506E-3</v>
      </c>
      <c r="E40" s="31">
        <v>37</v>
      </c>
      <c r="F40" s="23">
        <f t="shared" si="0"/>
        <v>5.0000000000000001E-4</v>
      </c>
      <c r="G40" s="23">
        <f>G39+5</f>
        <v>180</v>
      </c>
      <c r="H40" s="29">
        <f t="shared" si="6"/>
        <v>1.8</v>
      </c>
      <c r="I40" s="23">
        <f t="shared" si="2"/>
        <v>9.0000000000000008E-4</v>
      </c>
      <c r="J40" s="24">
        <f t="shared" si="3"/>
        <v>1.4000000000000002E-3</v>
      </c>
    </row>
    <row r="41" spans="1:22" x14ac:dyDescent="0.25">
      <c r="E41" s="31">
        <v>38</v>
      </c>
      <c r="F41" s="23">
        <f t="shared" si="0"/>
        <v>5.0000000000000001E-4</v>
      </c>
      <c r="G41" s="23">
        <f>G40+5</f>
        <v>185</v>
      </c>
      <c r="H41" s="29">
        <f t="shared" si="6"/>
        <v>1.85</v>
      </c>
      <c r="I41" s="23">
        <f t="shared" si="2"/>
        <v>9.2500000000000004E-4</v>
      </c>
      <c r="J41" s="24">
        <f t="shared" si="3"/>
        <v>1.4250000000000001E-3</v>
      </c>
    </row>
    <row r="42" spans="1:22" x14ac:dyDescent="0.25">
      <c r="E42" s="31">
        <v>39</v>
      </c>
      <c r="F42" s="23">
        <f t="shared" si="0"/>
        <v>5.0000000000000001E-4</v>
      </c>
      <c r="G42" s="23">
        <f>G41+5</f>
        <v>190</v>
      </c>
      <c r="H42" s="29">
        <f t="shared" si="6"/>
        <v>1.9</v>
      </c>
      <c r="I42" s="23">
        <f t="shared" si="2"/>
        <v>9.5E-4</v>
      </c>
      <c r="J42" s="24">
        <f t="shared" si="3"/>
        <v>1.4499999999999999E-3</v>
      </c>
    </row>
    <row r="43" spans="1:22" x14ac:dyDescent="0.25">
      <c r="E43" s="31">
        <v>40</v>
      </c>
      <c r="F43" s="23">
        <f t="shared" si="0"/>
        <v>5.0000000000000001E-4</v>
      </c>
      <c r="G43" s="23">
        <f>G42+5</f>
        <v>195</v>
      </c>
      <c r="H43" s="29">
        <f t="shared" si="6"/>
        <v>1.95</v>
      </c>
      <c r="I43" s="23">
        <f t="shared" si="2"/>
        <v>9.7499999999999996E-4</v>
      </c>
      <c r="J43" s="24">
        <f t="shared" si="3"/>
        <v>1.475E-3</v>
      </c>
    </row>
    <row r="44" spans="1:22" x14ac:dyDescent="0.25">
      <c r="E44" s="31">
        <v>41</v>
      </c>
      <c r="F44" s="23">
        <f t="shared" si="0"/>
        <v>5.0000000000000001E-4</v>
      </c>
      <c r="G44" s="23">
        <f>G43+5</f>
        <v>200</v>
      </c>
      <c r="H44" s="29">
        <f t="shared" si="6"/>
        <v>2</v>
      </c>
      <c r="I44" s="23">
        <f t="shared" si="2"/>
        <v>1E-3</v>
      </c>
      <c r="J44" s="24">
        <f t="shared" si="3"/>
        <v>1.5E-3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M22" sqref="M22:O22"/>
    </sheetView>
  </sheetViews>
  <sheetFormatPr defaultRowHeight="15" x14ac:dyDescent="0.25"/>
  <cols>
    <col min="1" max="3" width="9.140625" style="23"/>
    <col min="4" max="4" width="12.5703125" style="23" bestFit="1" customWidth="1"/>
    <col min="5" max="5" width="9.5703125" style="23" bestFit="1" customWidth="1"/>
    <col min="6" max="6" width="9.140625" style="23"/>
    <col min="7" max="7" width="12.28515625" style="23" bestFit="1" customWidth="1"/>
    <col min="8" max="8" width="9.140625" style="23"/>
    <col min="9" max="9" width="11.5703125" style="23" bestFit="1" customWidth="1"/>
    <col min="10" max="14" width="9.140625" style="23"/>
    <col min="15" max="15" width="12.28515625" style="23" bestFit="1" customWidth="1"/>
    <col min="16" max="16" width="9.85546875" style="23" customWidth="1"/>
    <col min="17" max="18" width="9.140625" style="23"/>
    <col min="19" max="19" width="12.28515625" style="23" bestFit="1" customWidth="1"/>
    <col min="20" max="16384" width="9.140625" style="23"/>
  </cols>
  <sheetData>
    <row r="1" spans="1:23" x14ac:dyDescent="0.25">
      <c r="E1" s="23" t="s">
        <v>45</v>
      </c>
      <c r="G1" s="35">
        <v>1</v>
      </c>
      <c r="H1" s="30" t="s">
        <v>42</v>
      </c>
      <c r="I1" s="30">
        <v>6.1999999999999998E-3</v>
      </c>
      <c r="L1" s="23" t="s">
        <v>35</v>
      </c>
      <c r="M1" s="36">
        <v>2</v>
      </c>
      <c r="N1" s="30" t="s">
        <v>43</v>
      </c>
      <c r="O1" s="30">
        <v>6.3E-3</v>
      </c>
      <c r="W1" s="38" t="s">
        <v>44</v>
      </c>
    </row>
    <row r="2" spans="1:23" x14ac:dyDescent="0.25">
      <c r="M2" s="34">
        <v>3</v>
      </c>
      <c r="N2" s="30" t="s">
        <v>39</v>
      </c>
      <c r="O2" s="41"/>
      <c r="R2" s="45"/>
      <c r="T2" s="34">
        <v>3</v>
      </c>
      <c r="U2" s="30" t="s">
        <v>12</v>
      </c>
      <c r="V2" s="30">
        <v>5.7391820364502098E-3</v>
      </c>
      <c r="W2" s="40">
        <f>(V2-$P$6)^2/$P$6/$P$6</f>
        <v>3.8283979930154692E-2</v>
      </c>
    </row>
    <row r="3" spans="1:23" x14ac:dyDescent="0.25">
      <c r="A3" s="27" t="s">
        <v>38</v>
      </c>
      <c r="B3" s="27"/>
      <c r="C3" s="27" t="s">
        <v>33</v>
      </c>
      <c r="D3" s="23" t="s">
        <v>30</v>
      </c>
      <c r="F3" s="27" t="s">
        <v>29</v>
      </c>
      <c r="G3" s="27" t="s">
        <v>31</v>
      </c>
      <c r="H3" s="28" t="s">
        <v>34</v>
      </c>
      <c r="I3" s="28" t="s">
        <v>40</v>
      </c>
      <c r="J3" s="23" t="s">
        <v>30</v>
      </c>
      <c r="M3" s="33">
        <v>4</v>
      </c>
      <c r="N3" s="30" t="s">
        <v>36</v>
      </c>
      <c r="O3" s="30" t="s">
        <v>37</v>
      </c>
      <c r="U3" s="30" t="s">
        <v>21</v>
      </c>
      <c r="V3" s="30">
        <v>5.7391820364958903E-3</v>
      </c>
      <c r="W3" s="40">
        <f>(V3-$P$7)^2/$P$7/$P$7</f>
        <v>2.6779320599761937E-2</v>
      </c>
    </row>
    <row r="4" spans="1:23" x14ac:dyDescent="0.25">
      <c r="A4" s="23">
        <v>1E-3</v>
      </c>
      <c r="B4" s="23">
        <f>-10</f>
        <v>-10</v>
      </c>
      <c r="C4" s="23">
        <f>10^(B4)</f>
        <v>1E-10</v>
      </c>
      <c r="D4" s="23">
        <f>A4+C4*A4</f>
        <v>1.0000000001000001E-3</v>
      </c>
      <c r="E4" s="31">
        <v>1</v>
      </c>
      <c r="F4" s="23">
        <f t="shared" ref="F4:F44" si="0">$I$1</f>
        <v>6.1999999999999998E-3</v>
      </c>
      <c r="G4" s="25">
        <v>1E-8</v>
      </c>
      <c r="H4" s="25">
        <v>1E-8</v>
      </c>
      <c r="I4" s="25">
        <f>H4*F4</f>
        <v>6.1999999999999993E-11</v>
      </c>
      <c r="J4" s="24">
        <f>F4+I4</f>
        <v>6.2000000619999995E-3</v>
      </c>
      <c r="W4" s="39">
        <f>W2+W3</f>
        <v>6.5063300529916629E-2</v>
      </c>
    </row>
    <row r="5" spans="1:23" x14ac:dyDescent="0.25">
      <c r="A5" s="23">
        <v>1E-3</v>
      </c>
      <c r="B5" s="23">
        <v>-2</v>
      </c>
      <c r="C5" s="23">
        <f>10^(B5)</f>
        <v>0.01</v>
      </c>
      <c r="D5" s="23">
        <f t="shared" ref="D5:D40" si="1">A5+C5*A5</f>
        <v>1.01E-3</v>
      </c>
      <c r="E5" s="31">
        <v>2</v>
      </c>
      <c r="F5" s="23">
        <f t="shared" si="0"/>
        <v>6.1999999999999998E-3</v>
      </c>
      <c r="G5" s="23">
        <v>5</v>
      </c>
      <c r="H5" s="29">
        <f>G5/100</f>
        <v>0.05</v>
      </c>
      <c r="I5" s="25">
        <f t="shared" ref="I5:I44" si="2">H5*F5</f>
        <v>3.1E-4</v>
      </c>
      <c r="J5" s="24">
        <f t="shared" ref="J5:J44" si="3">F5+I5</f>
        <v>6.5100000000000002E-3</v>
      </c>
    </row>
    <row r="6" spans="1:23" x14ac:dyDescent="0.25">
      <c r="A6" s="23">
        <v>1E-3</v>
      </c>
      <c r="B6" s="23">
        <f>B5+0.05</f>
        <v>-1.95</v>
      </c>
      <c r="C6" s="23">
        <f t="shared" ref="C6:C40" si="4">10^(B6)</f>
        <v>1.1220184543019634E-2</v>
      </c>
      <c r="D6" s="23">
        <f t="shared" si="1"/>
        <v>1.0112201845430197E-3</v>
      </c>
      <c r="E6" s="31">
        <v>3</v>
      </c>
      <c r="F6" s="23">
        <f t="shared" si="0"/>
        <v>6.1999999999999998E-3</v>
      </c>
      <c r="G6" s="23">
        <f t="shared" ref="G6:G39" si="5">G5+5</f>
        <v>10</v>
      </c>
      <c r="H6" s="29">
        <f t="shared" ref="H6:H44" si="6">G6/100</f>
        <v>0.1</v>
      </c>
      <c r="I6" s="25">
        <f t="shared" si="2"/>
        <v>6.2E-4</v>
      </c>
      <c r="J6" s="24">
        <f t="shared" si="3"/>
        <v>6.8199999999999997E-3</v>
      </c>
      <c r="L6" s="23" t="s">
        <v>68</v>
      </c>
      <c r="O6" s="37" t="s">
        <v>12</v>
      </c>
      <c r="P6" s="23">
        <v>4.7999999999999996E-3</v>
      </c>
      <c r="W6" s="38" t="s">
        <v>44</v>
      </c>
    </row>
    <row r="7" spans="1:23" x14ac:dyDescent="0.25">
      <c r="A7" s="23">
        <v>1E-3</v>
      </c>
      <c r="B7" s="23">
        <f t="shared" ref="B7:B40" si="7">B6+0.05</f>
        <v>-1.9</v>
      </c>
      <c r="C7" s="23">
        <f t="shared" si="4"/>
        <v>1.2589254117941664E-2</v>
      </c>
      <c r="D7" s="23">
        <f t="shared" si="1"/>
        <v>1.0125892541179417E-3</v>
      </c>
      <c r="E7" s="31">
        <v>4</v>
      </c>
      <c r="F7" s="23">
        <f t="shared" si="0"/>
        <v>6.1999999999999998E-3</v>
      </c>
      <c r="G7" s="23">
        <f t="shared" si="5"/>
        <v>15</v>
      </c>
      <c r="H7" s="29">
        <f t="shared" si="6"/>
        <v>0.15</v>
      </c>
      <c r="I7" s="25">
        <f t="shared" si="2"/>
        <v>9.2999999999999995E-4</v>
      </c>
      <c r="J7" s="24">
        <f t="shared" si="3"/>
        <v>7.1300000000000001E-3</v>
      </c>
      <c r="O7" s="37" t="s">
        <v>21</v>
      </c>
      <c r="P7" s="23">
        <v>6.862127176593606E-3</v>
      </c>
      <c r="R7" s="23">
        <v>6.2000000000015897E-3</v>
      </c>
      <c r="T7" s="34">
        <v>3</v>
      </c>
      <c r="U7" s="30" t="s">
        <v>12</v>
      </c>
      <c r="V7" s="30">
        <v>5.4552930311723598E-3</v>
      </c>
      <c r="W7" s="40">
        <f>(V7-$P$6)^2/$P$6/$P$6</f>
        <v>1.8637541523570309E-2</v>
      </c>
    </row>
    <row r="8" spans="1:23" x14ac:dyDescent="0.25">
      <c r="A8" s="23">
        <v>1E-3</v>
      </c>
      <c r="B8" s="23">
        <f t="shared" si="7"/>
        <v>-1.8499999999999999</v>
      </c>
      <c r="C8" s="23">
        <f t="shared" si="4"/>
        <v>1.4125375446227542E-2</v>
      </c>
      <c r="D8" s="23">
        <f t="shared" si="1"/>
        <v>1.0141253754462275E-3</v>
      </c>
      <c r="E8" s="31">
        <v>5</v>
      </c>
      <c r="F8" s="23">
        <f t="shared" si="0"/>
        <v>6.1999999999999998E-3</v>
      </c>
      <c r="G8" s="23">
        <f t="shared" si="5"/>
        <v>20</v>
      </c>
      <c r="H8" s="29">
        <f t="shared" si="6"/>
        <v>0.2</v>
      </c>
      <c r="I8" s="25">
        <f t="shared" si="2"/>
        <v>1.24E-3</v>
      </c>
      <c r="J8" s="24">
        <f t="shared" si="3"/>
        <v>7.4399999999999996E-3</v>
      </c>
      <c r="R8" s="23">
        <v>5.31261078316414E-3</v>
      </c>
      <c r="U8" s="30" t="s">
        <v>21</v>
      </c>
      <c r="V8" s="30">
        <v>6.0378936529594104E-3</v>
      </c>
      <c r="W8" s="40">
        <f>(V8-$P$7)^2/$P$7/$P$7</f>
        <v>1.442723226304167E-2</v>
      </c>
    </row>
    <row r="9" spans="1:23" x14ac:dyDescent="0.25">
      <c r="A9" s="23">
        <v>1E-3</v>
      </c>
      <c r="B9" s="23">
        <f t="shared" si="7"/>
        <v>-1.7999999999999998</v>
      </c>
      <c r="C9" s="23">
        <f t="shared" si="4"/>
        <v>1.5848931924611138E-2</v>
      </c>
      <c r="D9" s="23">
        <f t="shared" si="1"/>
        <v>1.0158489319246112E-3</v>
      </c>
      <c r="E9" s="31">
        <v>6</v>
      </c>
      <c r="F9" s="23">
        <f t="shared" si="0"/>
        <v>6.1999999999999998E-3</v>
      </c>
      <c r="G9" s="23">
        <f t="shared" si="5"/>
        <v>25</v>
      </c>
      <c r="H9" s="29">
        <f t="shared" si="6"/>
        <v>0.25</v>
      </c>
      <c r="I9" s="25">
        <f t="shared" si="2"/>
        <v>1.5499999999999999E-3</v>
      </c>
      <c r="J9" s="24">
        <f t="shared" si="3"/>
        <v>7.7499999999999999E-3</v>
      </c>
      <c r="Q9" s="38" t="s">
        <v>44</v>
      </c>
      <c r="W9" s="39">
        <f>W7+W8</f>
        <v>3.3064773786611976E-2</v>
      </c>
    </row>
    <row r="10" spans="1:23" x14ac:dyDescent="0.25">
      <c r="A10" s="23">
        <v>1E-3</v>
      </c>
      <c r="B10" s="23">
        <f t="shared" si="7"/>
        <v>-1.7499999999999998</v>
      </c>
      <c r="C10" s="23">
        <f t="shared" si="4"/>
        <v>1.7782794100389226E-2</v>
      </c>
      <c r="D10" s="23">
        <f t="shared" si="1"/>
        <v>1.0177827941003892E-3</v>
      </c>
      <c r="E10" s="31">
        <v>7</v>
      </c>
      <c r="F10" s="23">
        <f t="shared" si="0"/>
        <v>6.1999999999999998E-3</v>
      </c>
      <c r="G10" s="23">
        <f t="shared" si="5"/>
        <v>30</v>
      </c>
      <c r="H10" s="29">
        <f t="shared" si="6"/>
        <v>0.3</v>
      </c>
      <c r="I10" s="25">
        <f t="shared" si="2"/>
        <v>1.8599999999999999E-3</v>
      </c>
      <c r="J10" s="24">
        <f t="shared" si="3"/>
        <v>8.0599999999999995E-3</v>
      </c>
      <c r="L10" s="23" t="s">
        <v>45</v>
      </c>
      <c r="N10" s="35">
        <v>1</v>
      </c>
      <c r="O10" s="30" t="s">
        <v>12</v>
      </c>
      <c r="P10" s="30">
        <v>6.2000000000015897E-3</v>
      </c>
      <c r="Q10" s="40">
        <f>(P10-$P$6)^2/$P$6/$P$6</f>
        <v>8.506944444463771E-2</v>
      </c>
    </row>
    <row r="11" spans="1:23" x14ac:dyDescent="0.25">
      <c r="A11" s="23">
        <v>1E-3</v>
      </c>
      <c r="B11" s="23">
        <f t="shared" si="7"/>
        <v>-1.6999999999999997</v>
      </c>
      <c r="C11" s="23">
        <f t="shared" si="4"/>
        <v>1.9952623149688802E-2</v>
      </c>
      <c r="D11" s="23">
        <f t="shared" si="1"/>
        <v>1.0199526231496887E-3</v>
      </c>
      <c r="E11" s="31">
        <v>8</v>
      </c>
      <c r="F11" s="23">
        <f t="shared" si="0"/>
        <v>6.1999999999999998E-3</v>
      </c>
      <c r="G11" s="23">
        <f t="shared" si="5"/>
        <v>35</v>
      </c>
      <c r="H11" s="29">
        <f t="shared" si="6"/>
        <v>0.35</v>
      </c>
      <c r="I11" s="25">
        <f t="shared" si="2"/>
        <v>2.1699999999999996E-3</v>
      </c>
      <c r="J11" s="24">
        <f t="shared" si="3"/>
        <v>8.369999999999999E-3</v>
      </c>
      <c r="O11" s="30" t="s">
        <v>21</v>
      </c>
      <c r="P11" s="30">
        <v>5.31261078316414E-3</v>
      </c>
      <c r="Q11" s="40">
        <f>(P11-$P$7)^2/$P$7/$P$7</f>
        <v>5.0988804017364511E-2</v>
      </c>
    </row>
    <row r="12" spans="1:23" x14ac:dyDescent="0.25">
      <c r="A12" s="23">
        <v>1E-3</v>
      </c>
      <c r="B12" s="23">
        <f t="shared" si="7"/>
        <v>-1.6499999999999997</v>
      </c>
      <c r="C12" s="23">
        <f t="shared" si="4"/>
        <v>2.2387211385683402E-2</v>
      </c>
      <c r="D12" s="23">
        <f t="shared" si="1"/>
        <v>1.0223872113856835E-3</v>
      </c>
      <c r="E12" s="31">
        <v>9</v>
      </c>
      <c r="F12" s="23">
        <f t="shared" si="0"/>
        <v>6.1999999999999998E-3</v>
      </c>
      <c r="G12" s="23">
        <f t="shared" si="5"/>
        <v>40</v>
      </c>
      <c r="H12" s="29">
        <f t="shared" si="6"/>
        <v>0.4</v>
      </c>
      <c r="I12" s="25">
        <f t="shared" si="2"/>
        <v>2.48E-3</v>
      </c>
      <c r="J12" s="24">
        <f t="shared" si="3"/>
        <v>8.6800000000000002E-3</v>
      </c>
      <c r="Q12" s="39">
        <f>Q10+Q11</f>
        <v>0.13605824846200221</v>
      </c>
      <c r="T12" s="32"/>
      <c r="U12" s="32"/>
      <c r="V12" s="32"/>
      <c r="W12" s="38" t="s">
        <v>44</v>
      </c>
    </row>
    <row r="13" spans="1:23" x14ac:dyDescent="0.25">
      <c r="A13" s="23">
        <v>1E-3</v>
      </c>
      <c r="B13" s="23">
        <f t="shared" si="7"/>
        <v>-1.5999999999999996</v>
      </c>
      <c r="C13" s="23">
        <f t="shared" si="4"/>
        <v>2.5118864315095819E-2</v>
      </c>
      <c r="D13" s="23">
        <f t="shared" si="1"/>
        <v>1.0251188643150958E-3</v>
      </c>
      <c r="E13" s="31">
        <v>10</v>
      </c>
      <c r="F13" s="23">
        <f t="shared" si="0"/>
        <v>6.1999999999999998E-3</v>
      </c>
      <c r="G13" s="23">
        <f t="shared" si="5"/>
        <v>45</v>
      </c>
      <c r="H13" s="29">
        <f t="shared" si="6"/>
        <v>0.45</v>
      </c>
      <c r="I13" s="25">
        <f t="shared" si="2"/>
        <v>2.7899999999999999E-3</v>
      </c>
      <c r="J13" s="24">
        <f t="shared" si="3"/>
        <v>8.9899999999999997E-3</v>
      </c>
      <c r="T13" s="33">
        <v>4</v>
      </c>
      <c r="U13" s="30" t="s">
        <v>12</v>
      </c>
      <c r="V13" s="30">
        <v>5.6932825958810199E-3</v>
      </c>
      <c r="W13" s="40">
        <f>(V13-$P$6)^2/$P$6/$P$6</f>
        <v>3.4633411289233265E-2</v>
      </c>
    </row>
    <row r="14" spans="1:23" x14ac:dyDescent="0.25">
      <c r="A14" s="23">
        <v>1E-3</v>
      </c>
      <c r="B14" s="23">
        <f t="shared" si="7"/>
        <v>-1.5499999999999996</v>
      </c>
      <c r="C14" s="23">
        <f t="shared" si="4"/>
        <v>2.8183829312644553E-2</v>
      </c>
      <c r="D14" s="23">
        <f t="shared" si="1"/>
        <v>1.0281838293126446E-3</v>
      </c>
      <c r="E14" s="31">
        <v>11</v>
      </c>
      <c r="F14" s="23">
        <f t="shared" si="0"/>
        <v>6.1999999999999998E-3</v>
      </c>
      <c r="G14" s="23">
        <f t="shared" si="5"/>
        <v>50</v>
      </c>
      <c r="H14" s="29">
        <f t="shared" si="6"/>
        <v>0.5</v>
      </c>
      <c r="I14" s="25">
        <f t="shared" si="2"/>
        <v>3.0999999999999999E-3</v>
      </c>
      <c r="J14" s="24">
        <f t="shared" si="3"/>
        <v>9.2999999999999992E-3</v>
      </c>
      <c r="Q14" s="38" t="s">
        <v>44</v>
      </c>
      <c r="U14" s="30" t="s">
        <v>21</v>
      </c>
      <c r="V14" s="30">
        <v>5.7857011369763902E-3</v>
      </c>
      <c r="W14" s="40">
        <f>(V14-$P$7)^2/$P$7/$P$7</f>
        <v>2.460655782048134E-2</v>
      </c>
    </row>
    <row r="15" spans="1:23" x14ac:dyDescent="0.25">
      <c r="A15" s="23">
        <v>1E-3</v>
      </c>
      <c r="B15" s="23">
        <f t="shared" si="7"/>
        <v>-1.4999999999999996</v>
      </c>
      <c r="C15" s="23">
        <f t="shared" si="4"/>
        <v>3.1622776601683812E-2</v>
      </c>
      <c r="D15" s="23">
        <f t="shared" si="1"/>
        <v>1.0316227766016838E-3</v>
      </c>
      <c r="E15" s="31">
        <v>12</v>
      </c>
      <c r="F15" s="23">
        <f t="shared" si="0"/>
        <v>6.1999999999999998E-3</v>
      </c>
      <c r="G15" s="23">
        <f t="shared" si="5"/>
        <v>55</v>
      </c>
      <c r="H15" s="29">
        <f t="shared" si="6"/>
        <v>0.55000000000000004</v>
      </c>
      <c r="I15" s="25">
        <f t="shared" si="2"/>
        <v>3.4100000000000003E-3</v>
      </c>
      <c r="J15" s="24">
        <f t="shared" si="3"/>
        <v>9.6100000000000005E-3</v>
      </c>
      <c r="L15" s="23" t="s">
        <v>41</v>
      </c>
      <c r="N15" s="36">
        <v>2</v>
      </c>
      <c r="O15" s="30" t="s">
        <v>12</v>
      </c>
      <c r="P15" s="30">
        <v>5.4552657098748299E-3</v>
      </c>
      <c r="Q15" s="40">
        <f>(P15-$P$6)^2/$P$6/$P$6</f>
        <v>1.8635987436534954E-2</v>
      </c>
      <c r="T15" s="32"/>
      <c r="U15" s="32"/>
      <c r="V15" s="32"/>
      <c r="W15" s="39">
        <f>W13+W14</f>
        <v>5.9239969109714602E-2</v>
      </c>
    </row>
    <row r="16" spans="1:23" x14ac:dyDescent="0.25">
      <c r="A16" s="23">
        <v>1E-3</v>
      </c>
      <c r="B16" s="23">
        <f t="shared" si="7"/>
        <v>-1.4499999999999995</v>
      </c>
      <c r="C16" s="23">
        <f t="shared" si="4"/>
        <v>3.5481338923357579E-2</v>
      </c>
      <c r="D16" s="23">
        <f t="shared" si="1"/>
        <v>1.0354813389233577E-3</v>
      </c>
      <c r="E16" s="31">
        <v>13</v>
      </c>
      <c r="F16" s="23">
        <f t="shared" si="0"/>
        <v>6.1999999999999998E-3</v>
      </c>
      <c r="G16" s="23">
        <f t="shared" si="5"/>
        <v>60</v>
      </c>
      <c r="H16" s="29">
        <f t="shared" si="6"/>
        <v>0.6</v>
      </c>
      <c r="I16" s="25">
        <f t="shared" si="2"/>
        <v>3.7199999999999998E-3</v>
      </c>
      <c r="J16" s="24">
        <f t="shared" si="3"/>
        <v>9.92E-3</v>
      </c>
      <c r="O16" s="30" t="s">
        <v>21</v>
      </c>
      <c r="P16" s="30">
        <v>6.0379239122861396E-3</v>
      </c>
      <c r="Q16" s="40">
        <f>(P16-$P$7)^2/$P$7/$P$7</f>
        <v>1.4426172975087843E-2</v>
      </c>
    </row>
    <row r="17" spans="1:23" x14ac:dyDescent="0.25">
      <c r="A17" s="23">
        <v>1E-3</v>
      </c>
      <c r="B17" s="23">
        <f t="shared" si="7"/>
        <v>-1.3999999999999995</v>
      </c>
      <c r="C17" s="23">
        <f t="shared" si="4"/>
        <v>3.9810717055349762E-2</v>
      </c>
      <c r="D17" s="23">
        <f t="shared" si="1"/>
        <v>1.0398107170553497E-3</v>
      </c>
      <c r="E17" s="31">
        <v>14</v>
      </c>
      <c r="F17" s="23">
        <f t="shared" si="0"/>
        <v>6.1999999999999998E-3</v>
      </c>
      <c r="G17" s="23">
        <f t="shared" si="5"/>
        <v>65</v>
      </c>
      <c r="H17" s="29">
        <f t="shared" si="6"/>
        <v>0.65</v>
      </c>
      <c r="I17" s="25">
        <f t="shared" si="2"/>
        <v>4.0299999999999997E-3</v>
      </c>
      <c r="J17" s="24">
        <f t="shared" si="3"/>
        <v>1.023E-2</v>
      </c>
      <c r="Q17" s="39">
        <f>Q15+Q16</f>
        <v>3.3062160411622799E-2</v>
      </c>
      <c r="T17" s="44" t="s">
        <v>65</v>
      </c>
    </row>
    <row r="18" spans="1:23" x14ac:dyDescent="0.25">
      <c r="A18" s="23">
        <v>1E-3</v>
      </c>
      <c r="B18" s="23">
        <f t="shared" si="7"/>
        <v>-1.3499999999999994</v>
      </c>
      <c r="C18" s="23">
        <f t="shared" si="4"/>
        <v>4.4668359215096355E-2</v>
      </c>
      <c r="D18" s="23">
        <f t="shared" si="1"/>
        <v>1.0446683592150964E-3</v>
      </c>
      <c r="E18" s="31">
        <v>15</v>
      </c>
      <c r="F18" s="23">
        <f t="shared" si="0"/>
        <v>6.1999999999999998E-3</v>
      </c>
      <c r="G18" s="23">
        <f t="shared" si="5"/>
        <v>70</v>
      </c>
      <c r="H18" s="29">
        <f t="shared" si="6"/>
        <v>0.7</v>
      </c>
      <c r="I18" s="25">
        <f t="shared" si="2"/>
        <v>4.3399999999999992E-3</v>
      </c>
      <c r="J18" s="24">
        <f t="shared" si="3"/>
        <v>1.0539999999999999E-2</v>
      </c>
      <c r="M18" s="44" t="s">
        <v>46</v>
      </c>
    </row>
    <row r="19" spans="1:23" x14ac:dyDescent="0.25">
      <c r="A19" s="23">
        <v>1E-3</v>
      </c>
      <c r="B19" s="23">
        <f t="shared" si="7"/>
        <v>-1.2999999999999994</v>
      </c>
      <c r="C19" s="23">
        <f t="shared" si="4"/>
        <v>5.0118723362727297E-2</v>
      </c>
      <c r="D19" s="23">
        <f t="shared" si="1"/>
        <v>1.0501187233627274E-3</v>
      </c>
      <c r="E19" s="31">
        <v>16</v>
      </c>
      <c r="F19" s="23">
        <f t="shared" si="0"/>
        <v>6.1999999999999998E-3</v>
      </c>
      <c r="G19" s="23">
        <f t="shared" si="5"/>
        <v>75</v>
      </c>
      <c r="H19" s="29">
        <f t="shared" si="6"/>
        <v>0.75</v>
      </c>
      <c r="I19" s="25">
        <f t="shared" si="2"/>
        <v>4.6499999999999996E-3</v>
      </c>
      <c r="J19" s="24">
        <f t="shared" si="3"/>
        <v>1.0849999999999999E-2</v>
      </c>
      <c r="M19" s="44" t="s">
        <v>47</v>
      </c>
    </row>
    <row r="20" spans="1:23" x14ac:dyDescent="0.25">
      <c r="A20" s="23">
        <v>1E-3</v>
      </c>
      <c r="B20" s="23">
        <f t="shared" si="7"/>
        <v>-1.2499999999999993</v>
      </c>
      <c r="C20" s="23">
        <f t="shared" si="4"/>
        <v>5.6234132519034988E-2</v>
      </c>
      <c r="D20" s="23">
        <f t="shared" si="1"/>
        <v>1.0562341325190351E-3</v>
      </c>
      <c r="E20" s="31">
        <v>17</v>
      </c>
      <c r="F20" s="23">
        <f t="shared" si="0"/>
        <v>6.1999999999999998E-3</v>
      </c>
      <c r="G20" s="23">
        <f t="shared" si="5"/>
        <v>80</v>
      </c>
      <c r="H20" s="29">
        <f t="shared" si="6"/>
        <v>0.8</v>
      </c>
      <c r="I20" s="25">
        <f t="shared" si="2"/>
        <v>4.96E-3</v>
      </c>
      <c r="J20" s="24">
        <f t="shared" si="3"/>
        <v>1.116E-2</v>
      </c>
      <c r="M20" s="44" t="s">
        <v>48</v>
      </c>
      <c r="W20" s="38" t="s">
        <v>44</v>
      </c>
    </row>
    <row r="21" spans="1:23" x14ac:dyDescent="0.25">
      <c r="A21" s="23">
        <v>1E-3</v>
      </c>
      <c r="B21" s="23">
        <f t="shared" si="7"/>
        <v>-1.1999999999999993</v>
      </c>
      <c r="C21" s="23">
        <f t="shared" si="4"/>
        <v>6.30957344480194E-2</v>
      </c>
      <c r="D21" s="23">
        <f t="shared" si="1"/>
        <v>1.0630957344480193E-3</v>
      </c>
      <c r="E21" s="31">
        <v>18</v>
      </c>
      <c r="F21" s="23">
        <f t="shared" si="0"/>
        <v>6.1999999999999998E-3</v>
      </c>
      <c r="G21" s="23">
        <f t="shared" si="5"/>
        <v>85</v>
      </c>
      <c r="H21" s="29">
        <f t="shared" si="6"/>
        <v>0.85</v>
      </c>
      <c r="I21" s="25">
        <f t="shared" si="2"/>
        <v>5.2699999999999995E-3</v>
      </c>
      <c r="J21" s="24">
        <f t="shared" si="3"/>
        <v>1.1469999999999999E-2</v>
      </c>
      <c r="T21" s="33">
        <v>4</v>
      </c>
      <c r="U21" s="30" t="s">
        <v>12</v>
      </c>
      <c r="V21" s="30">
        <v>5.6932665715560696E-3</v>
      </c>
      <c r="W21" s="40">
        <f>(V21-$P$6)^2/$P$6/$P$6</f>
        <v>3.4632168743903465E-2</v>
      </c>
    </row>
    <row r="22" spans="1:23" x14ac:dyDescent="0.25">
      <c r="A22" s="23">
        <v>1E-3</v>
      </c>
      <c r="B22" s="23">
        <f t="shared" si="7"/>
        <v>-1.1499999999999992</v>
      </c>
      <c r="C22" s="23">
        <f t="shared" si="4"/>
        <v>7.0794578438413913E-2</v>
      </c>
      <c r="D22" s="23">
        <f t="shared" si="1"/>
        <v>1.0707945784384138E-3</v>
      </c>
      <c r="E22" s="31">
        <v>19</v>
      </c>
      <c r="F22" s="23">
        <f t="shared" si="0"/>
        <v>6.1999999999999998E-3</v>
      </c>
      <c r="G22" s="23">
        <f t="shared" si="5"/>
        <v>90</v>
      </c>
      <c r="H22" s="29">
        <f t="shared" si="6"/>
        <v>0.9</v>
      </c>
      <c r="I22" s="25">
        <f t="shared" si="2"/>
        <v>5.5799999999999999E-3</v>
      </c>
      <c r="J22" s="24">
        <f t="shared" si="3"/>
        <v>1.1779999999999999E-2</v>
      </c>
      <c r="U22" s="30" t="s">
        <v>21</v>
      </c>
      <c r="V22" s="30">
        <v>5.7857178877599603E-3</v>
      </c>
      <c r="W22" s="40">
        <f>(V22-$P$7)^2/$P$7/$P$7</f>
        <v>2.4605791997466608E-2</v>
      </c>
    </row>
    <row r="23" spans="1:23" x14ac:dyDescent="0.25">
      <c r="A23" s="23">
        <v>1E-3</v>
      </c>
      <c r="B23" s="23">
        <f t="shared" si="7"/>
        <v>-1.0999999999999992</v>
      </c>
      <c r="C23" s="23">
        <f t="shared" si="4"/>
        <v>7.9432823472428277E-2</v>
      </c>
      <c r="D23" s="23">
        <f t="shared" si="1"/>
        <v>1.0794328234724282E-3</v>
      </c>
      <c r="E23" s="31">
        <v>20</v>
      </c>
      <c r="F23" s="23">
        <f t="shared" si="0"/>
        <v>6.1999999999999998E-3</v>
      </c>
      <c r="G23" s="23">
        <f t="shared" si="5"/>
        <v>95</v>
      </c>
      <c r="H23" s="29">
        <f t="shared" si="6"/>
        <v>0.95</v>
      </c>
      <c r="I23" s="25">
        <f t="shared" si="2"/>
        <v>5.8899999999999994E-3</v>
      </c>
      <c r="J23" s="24">
        <f t="shared" si="3"/>
        <v>1.209E-2</v>
      </c>
      <c r="W23" s="39">
        <f>W21+W22</f>
        <v>5.9237960741370069E-2</v>
      </c>
    </row>
    <row r="24" spans="1:23" x14ac:dyDescent="0.25">
      <c r="A24" s="23">
        <v>1E-3</v>
      </c>
      <c r="B24" s="23">
        <f t="shared" si="7"/>
        <v>-1.0499999999999992</v>
      </c>
      <c r="C24" s="23">
        <f t="shared" si="4"/>
        <v>8.9125093813374689E-2</v>
      </c>
      <c r="D24" s="23">
        <f t="shared" si="1"/>
        <v>1.0891250938133746E-3</v>
      </c>
      <c r="E24" s="31">
        <v>21</v>
      </c>
      <c r="F24" s="23">
        <f t="shared" si="0"/>
        <v>6.1999999999999998E-3</v>
      </c>
      <c r="G24" s="23">
        <f t="shared" si="5"/>
        <v>100</v>
      </c>
      <c r="H24" s="29">
        <f t="shared" si="6"/>
        <v>1</v>
      </c>
      <c r="I24" s="25">
        <f t="shared" si="2"/>
        <v>6.1999999999999998E-3</v>
      </c>
      <c r="J24" s="24">
        <f t="shared" si="3"/>
        <v>1.24E-2</v>
      </c>
    </row>
    <row r="25" spans="1:23" x14ac:dyDescent="0.25">
      <c r="A25" s="23">
        <v>1E-3</v>
      </c>
      <c r="B25" s="23">
        <f t="shared" si="7"/>
        <v>-0.99999999999999911</v>
      </c>
      <c r="C25" s="23">
        <f t="shared" si="4"/>
        <v>0.1000000000000002</v>
      </c>
      <c r="D25" s="23">
        <f t="shared" si="1"/>
        <v>1.1000000000000003E-3</v>
      </c>
      <c r="E25" s="31">
        <v>22</v>
      </c>
      <c r="F25" s="23">
        <f t="shared" si="0"/>
        <v>6.1999999999999998E-3</v>
      </c>
      <c r="G25" s="23">
        <f t="shared" si="5"/>
        <v>105</v>
      </c>
      <c r="H25" s="29">
        <f t="shared" si="6"/>
        <v>1.05</v>
      </c>
      <c r="I25" s="25">
        <f t="shared" si="2"/>
        <v>6.5100000000000002E-3</v>
      </c>
      <c r="J25" s="24">
        <f t="shared" si="3"/>
        <v>1.2709999999999999E-2</v>
      </c>
      <c r="T25" s="44" t="s">
        <v>66</v>
      </c>
    </row>
    <row r="26" spans="1:23" x14ac:dyDescent="0.25">
      <c r="A26" s="23">
        <v>1E-3</v>
      </c>
      <c r="B26" s="23">
        <f t="shared" si="7"/>
        <v>-0.94999999999999907</v>
      </c>
      <c r="C26" s="23">
        <f t="shared" si="4"/>
        <v>0.11220184543019655</v>
      </c>
      <c r="D26" s="23">
        <f t="shared" si="1"/>
        <v>1.1122018454301965E-3</v>
      </c>
      <c r="E26" s="31">
        <v>23</v>
      </c>
      <c r="F26" s="23">
        <f t="shared" si="0"/>
        <v>6.1999999999999998E-3</v>
      </c>
      <c r="G26" s="23">
        <f t="shared" si="5"/>
        <v>110</v>
      </c>
      <c r="H26" s="29">
        <f t="shared" si="6"/>
        <v>1.1000000000000001</v>
      </c>
      <c r="I26" s="25">
        <f t="shared" si="2"/>
        <v>6.8200000000000005E-3</v>
      </c>
      <c r="J26" s="24">
        <f t="shared" si="3"/>
        <v>1.302E-2</v>
      </c>
      <c r="T26" s="44" t="s">
        <v>67</v>
      </c>
    </row>
    <row r="27" spans="1:23" x14ac:dyDescent="0.25">
      <c r="A27" s="23">
        <v>1E-3</v>
      </c>
      <c r="B27" s="23">
        <f t="shared" si="7"/>
        <v>-0.89999999999999902</v>
      </c>
      <c r="C27" s="23">
        <f t="shared" si="4"/>
        <v>0.12589254117941695</v>
      </c>
      <c r="D27" s="23">
        <f t="shared" si="1"/>
        <v>1.1258925411794169E-3</v>
      </c>
      <c r="E27" s="31">
        <v>24</v>
      </c>
      <c r="F27" s="23">
        <f t="shared" si="0"/>
        <v>6.1999999999999998E-3</v>
      </c>
      <c r="G27" s="23">
        <f t="shared" si="5"/>
        <v>115</v>
      </c>
      <c r="H27" s="29">
        <f t="shared" si="6"/>
        <v>1.1499999999999999</v>
      </c>
      <c r="I27" s="25">
        <f t="shared" si="2"/>
        <v>7.1299999999999992E-3</v>
      </c>
      <c r="J27" s="24">
        <f t="shared" si="3"/>
        <v>1.3329999999999998E-2</v>
      </c>
    </row>
    <row r="28" spans="1:23" x14ac:dyDescent="0.25">
      <c r="A28" s="23">
        <v>1E-3</v>
      </c>
      <c r="B28" s="23">
        <f t="shared" si="7"/>
        <v>-0.84999999999999898</v>
      </c>
      <c r="C28" s="23">
        <f t="shared" si="4"/>
        <v>0.14125375446227573</v>
      </c>
      <c r="D28" s="23">
        <f t="shared" si="1"/>
        <v>1.1412537544622757E-3</v>
      </c>
      <c r="E28" s="31">
        <v>25</v>
      </c>
      <c r="F28" s="23">
        <f t="shared" si="0"/>
        <v>6.1999999999999998E-3</v>
      </c>
      <c r="G28" s="23">
        <f t="shared" si="5"/>
        <v>120</v>
      </c>
      <c r="H28" s="29">
        <f t="shared" si="6"/>
        <v>1.2</v>
      </c>
      <c r="I28" s="25">
        <f t="shared" si="2"/>
        <v>7.4399999999999996E-3</v>
      </c>
      <c r="J28" s="24">
        <f t="shared" si="3"/>
        <v>1.3639999999999999E-2</v>
      </c>
    </row>
    <row r="29" spans="1:23" x14ac:dyDescent="0.25">
      <c r="A29" s="23">
        <v>1E-3</v>
      </c>
      <c r="B29" s="23">
        <f t="shared" si="7"/>
        <v>-0.79999999999999893</v>
      </c>
      <c r="C29" s="23">
        <f t="shared" si="4"/>
        <v>0.1584893192461117</v>
      </c>
      <c r="D29" s="23">
        <f t="shared" si="1"/>
        <v>1.1584893192461117E-3</v>
      </c>
      <c r="E29" s="31">
        <v>26</v>
      </c>
      <c r="F29" s="23">
        <f t="shared" si="0"/>
        <v>6.1999999999999998E-3</v>
      </c>
      <c r="G29" s="23">
        <f t="shared" si="5"/>
        <v>125</v>
      </c>
      <c r="H29" s="29">
        <f t="shared" si="6"/>
        <v>1.25</v>
      </c>
      <c r="I29" s="25">
        <f t="shared" si="2"/>
        <v>7.7499999999999999E-3</v>
      </c>
      <c r="J29" s="24">
        <f t="shared" si="3"/>
        <v>1.3950000000000001E-2</v>
      </c>
      <c r="V29" s="23" t="s">
        <v>44</v>
      </c>
    </row>
    <row r="30" spans="1:23" x14ac:dyDescent="0.25">
      <c r="A30" s="23">
        <v>1E-3</v>
      </c>
      <c r="B30" s="23">
        <f t="shared" si="7"/>
        <v>-0.74999999999999889</v>
      </c>
      <c r="C30" s="23">
        <f t="shared" si="4"/>
        <v>0.17782794100389271</v>
      </c>
      <c r="D30" s="23">
        <f t="shared" si="1"/>
        <v>1.1778279410038926E-3</v>
      </c>
      <c r="E30" s="31">
        <v>27</v>
      </c>
      <c r="F30" s="23">
        <f t="shared" si="0"/>
        <v>6.1999999999999998E-3</v>
      </c>
      <c r="G30" s="23">
        <f t="shared" si="5"/>
        <v>130</v>
      </c>
      <c r="H30" s="29">
        <f t="shared" si="6"/>
        <v>1.3</v>
      </c>
      <c r="I30" s="25">
        <f t="shared" si="2"/>
        <v>8.0599999999999995E-3</v>
      </c>
      <c r="J30" s="24">
        <f t="shared" si="3"/>
        <v>1.4259999999999998E-2</v>
      </c>
      <c r="U30" s="23">
        <v>1</v>
      </c>
      <c r="V30" s="25">
        <f>Q12</f>
        <v>0.13605824846200221</v>
      </c>
    </row>
    <row r="31" spans="1:23" x14ac:dyDescent="0.25">
      <c r="A31" s="23">
        <v>1E-3</v>
      </c>
      <c r="B31" s="23">
        <f t="shared" si="7"/>
        <v>-0.69999999999999885</v>
      </c>
      <c r="C31" s="23">
        <f t="shared" si="4"/>
        <v>0.19952623149688845</v>
      </c>
      <c r="D31" s="23">
        <f t="shared" si="1"/>
        <v>1.1995262314968885E-3</v>
      </c>
      <c r="E31" s="31">
        <v>28</v>
      </c>
      <c r="F31" s="23">
        <f t="shared" si="0"/>
        <v>6.1999999999999998E-3</v>
      </c>
      <c r="G31" s="23">
        <f t="shared" si="5"/>
        <v>135</v>
      </c>
      <c r="H31" s="29">
        <f t="shared" si="6"/>
        <v>1.35</v>
      </c>
      <c r="I31" s="25">
        <f t="shared" si="2"/>
        <v>8.3700000000000007E-3</v>
      </c>
      <c r="J31" s="24">
        <f t="shared" si="3"/>
        <v>1.457E-2</v>
      </c>
      <c r="U31" s="23">
        <v>2</v>
      </c>
      <c r="V31" s="25">
        <f>Q17</f>
        <v>3.3062160411622799E-2</v>
      </c>
    </row>
    <row r="32" spans="1:23" x14ac:dyDescent="0.25">
      <c r="A32" s="23">
        <v>1E-3</v>
      </c>
      <c r="B32" s="23">
        <f t="shared" si="7"/>
        <v>-0.6499999999999988</v>
      </c>
      <c r="C32" s="23">
        <f t="shared" si="4"/>
        <v>0.22387211385683456</v>
      </c>
      <c r="D32" s="23">
        <f t="shared" si="1"/>
        <v>1.2238721138568345E-3</v>
      </c>
      <c r="E32" s="31">
        <v>29</v>
      </c>
      <c r="F32" s="23">
        <f t="shared" si="0"/>
        <v>6.1999999999999998E-3</v>
      </c>
      <c r="G32" s="23">
        <f t="shared" si="5"/>
        <v>140</v>
      </c>
      <c r="H32" s="29">
        <f t="shared" si="6"/>
        <v>1.4</v>
      </c>
      <c r="I32" s="25">
        <f t="shared" si="2"/>
        <v>8.6799999999999985E-3</v>
      </c>
      <c r="J32" s="24">
        <f t="shared" si="3"/>
        <v>1.4879999999999997E-2</v>
      </c>
      <c r="U32" s="23">
        <v>3</v>
      </c>
      <c r="V32" s="25">
        <f>W9</f>
        <v>3.3064773786611976E-2</v>
      </c>
    </row>
    <row r="33" spans="1:22" x14ac:dyDescent="0.25">
      <c r="A33" s="23">
        <v>1E-3</v>
      </c>
      <c r="B33" s="23">
        <f t="shared" si="7"/>
        <v>-0.59999999999999876</v>
      </c>
      <c r="C33" s="23">
        <f t="shared" si="4"/>
        <v>0.25118864315095868</v>
      </c>
      <c r="D33" s="23">
        <f t="shared" si="1"/>
        <v>1.2511886431509586E-3</v>
      </c>
      <c r="E33" s="31">
        <v>30</v>
      </c>
      <c r="F33" s="23">
        <f t="shared" si="0"/>
        <v>6.1999999999999998E-3</v>
      </c>
      <c r="G33" s="23">
        <f t="shared" si="5"/>
        <v>145</v>
      </c>
      <c r="H33" s="29">
        <f t="shared" si="6"/>
        <v>1.45</v>
      </c>
      <c r="I33" s="25">
        <f t="shared" si="2"/>
        <v>8.9899999999999997E-3</v>
      </c>
      <c r="J33" s="24">
        <f t="shared" si="3"/>
        <v>1.5189999999999999E-2</v>
      </c>
      <c r="U33" s="32">
        <v>4</v>
      </c>
      <c r="V33" s="25">
        <f>W23</f>
        <v>5.9237960741370069E-2</v>
      </c>
    </row>
    <row r="34" spans="1:22" x14ac:dyDescent="0.25">
      <c r="A34" s="23">
        <v>1E-3</v>
      </c>
      <c r="B34" s="23">
        <f t="shared" si="7"/>
        <v>-0.54999999999999871</v>
      </c>
      <c r="C34" s="23">
        <f t="shared" si="4"/>
        <v>0.2818382931264462</v>
      </c>
      <c r="D34" s="23">
        <f t="shared" si="1"/>
        <v>1.2818382931264463E-3</v>
      </c>
      <c r="E34" s="31">
        <v>31</v>
      </c>
      <c r="F34" s="23">
        <f t="shared" si="0"/>
        <v>6.1999999999999998E-3</v>
      </c>
      <c r="G34" s="23">
        <f t="shared" si="5"/>
        <v>150</v>
      </c>
      <c r="H34" s="29">
        <f t="shared" si="6"/>
        <v>1.5</v>
      </c>
      <c r="I34" s="25">
        <f t="shared" si="2"/>
        <v>9.2999999999999992E-3</v>
      </c>
      <c r="J34" s="24">
        <f t="shared" si="3"/>
        <v>1.55E-2</v>
      </c>
    </row>
    <row r="35" spans="1:22" x14ac:dyDescent="0.25">
      <c r="A35" s="23">
        <v>1E-3</v>
      </c>
      <c r="B35" s="23">
        <f t="shared" si="7"/>
        <v>-0.49999999999999872</v>
      </c>
      <c r="C35" s="23">
        <f t="shared" si="4"/>
        <v>0.31622776601683883</v>
      </c>
      <c r="D35" s="23">
        <f t="shared" si="1"/>
        <v>1.3162277660168388E-3</v>
      </c>
      <c r="E35" s="31">
        <v>32</v>
      </c>
      <c r="F35" s="23">
        <f t="shared" si="0"/>
        <v>6.1999999999999998E-3</v>
      </c>
      <c r="G35" s="23">
        <f t="shared" si="5"/>
        <v>155</v>
      </c>
      <c r="H35" s="29">
        <f t="shared" si="6"/>
        <v>1.55</v>
      </c>
      <c r="I35" s="25">
        <f t="shared" si="2"/>
        <v>9.6100000000000005E-3</v>
      </c>
      <c r="J35" s="24">
        <f t="shared" si="3"/>
        <v>1.5810000000000001E-2</v>
      </c>
    </row>
    <row r="36" spans="1:22" x14ac:dyDescent="0.25">
      <c r="A36" s="23">
        <v>1E-3</v>
      </c>
      <c r="B36" s="23">
        <f t="shared" si="7"/>
        <v>-0.44999999999999873</v>
      </c>
      <c r="C36" s="23">
        <f t="shared" si="4"/>
        <v>0.35481338923357642</v>
      </c>
      <c r="D36" s="23">
        <f t="shared" si="1"/>
        <v>1.3548133892335764E-3</v>
      </c>
      <c r="E36" s="31">
        <v>33</v>
      </c>
      <c r="F36" s="23">
        <f t="shared" si="0"/>
        <v>6.1999999999999998E-3</v>
      </c>
      <c r="G36" s="23">
        <f t="shared" si="5"/>
        <v>160</v>
      </c>
      <c r="H36" s="29">
        <f t="shared" si="6"/>
        <v>1.6</v>
      </c>
      <c r="I36" s="25">
        <f t="shared" si="2"/>
        <v>9.92E-3</v>
      </c>
      <c r="J36" s="24">
        <f t="shared" si="3"/>
        <v>1.6119999999999999E-2</v>
      </c>
    </row>
    <row r="37" spans="1:22" x14ac:dyDescent="0.25">
      <c r="A37" s="23">
        <v>1E-3</v>
      </c>
      <c r="B37" s="23">
        <f t="shared" si="7"/>
        <v>-0.39999999999999875</v>
      </c>
      <c r="C37" s="23">
        <f t="shared" si="4"/>
        <v>0.39810717055349837</v>
      </c>
      <c r="D37" s="23">
        <f t="shared" si="1"/>
        <v>1.3981071705534984E-3</v>
      </c>
      <c r="E37" s="31">
        <v>34</v>
      </c>
      <c r="F37" s="23">
        <f t="shared" si="0"/>
        <v>6.1999999999999998E-3</v>
      </c>
      <c r="G37" s="23">
        <f t="shared" si="5"/>
        <v>165</v>
      </c>
      <c r="H37" s="29">
        <f t="shared" si="6"/>
        <v>1.65</v>
      </c>
      <c r="I37" s="25">
        <f t="shared" si="2"/>
        <v>1.023E-2</v>
      </c>
      <c r="J37" s="24">
        <f t="shared" si="3"/>
        <v>1.643E-2</v>
      </c>
    </row>
    <row r="38" spans="1:22" x14ac:dyDescent="0.25">
      <c r="A38" s="23">
        <v>1E-3</v>
      </c>
      <c r="B38" s="23">
        <f t="shared" si="7"/>
        <v>-0.34999999999999876</v>
      </c>
      <c r="C38" s="23">
        <f t="shared" si="4"/>
        <v>0.44668359215096437</v>
      </c>
      <c r="D38" s="23">
        <f t="shared" si="1"/>
        <v>1.4466835921509644E-3</v>
      </c>
      <c r="E38" s="31">
        <v>35</v>
      </c>
      <c r="F38" s="23">
        <f t="shared" si="0"/>
        <v>6.1999999999999998E-3</v>
      </c>
      <c r="G38" s="23">
        <f t="shared" si="5"/>
        <v>170</v>
      </c>
      <c r="H38" s="29">
        <f t="shared" si="6"/>
        <v>1.7</v>
      </c>
      <c r="I38" s="25">
        <f t="shared" si="2"/>
        <v>1.0539999999999999E-2</v>
      </c>
      <c r="J38" s="24">
        <f t="shared" si="3"/>
        <v>1.6739999999999998E-2</v>
      </c>
    </row>
    <row r="39" spans="1:22" x14ac:dyDescent="0.25">
      <c r="A39" s="23">
        <v>1E-3</v>
      </c>
      <c r="B39" s="23">
        <f t="shared" si="7"/>
        <v>-0.29999999999999877</v>
      </c>
      <c r="C39" s="23">
        <f t="shared" si="4"/>
        <v>0.50118723362727369</v>
      </c>
      <c r="D39" s="23">
        <f t="shared" si="1"/>
        <v>1.5011872336272737E-3</v>
      </c>
      <c r="E39" s="31">
        <v>36</v>
      </c>
      <c r="F39" s="23">
        <f t="shared" si="0"/>
        <v>6.1999999999999998E-3</v>
      </c>
      <c r="G39" s="23">
        <f t="shared" si="5"/>
        <v>175</v>
      </c>
      <c r="H39" s="29">
        <f t="shared" si="6"/>
        <v>1.75</v>
      </c>
      <c r="I39" s="25">
        <f t="shared" si="2"/>
        <v>1.085E-2</v>
      </c>
      <c r="J39" s="24">
        <f t="shared" si="3"/>
        <v>1.7049999999999999E-2</v>
      </c>
    </row>
    <row r="40" spans="1:22" x14ac:dyDescent="0.25">
      <c r="A40" s="23">
        <v>1E-3</v>
      </c>
      <c r="B40" s="23">
        <f t="shared" si="7"/>
        <v>-0.24999999999999878</v>
      </c>
      <c r="C40" s="23">
        <f t="shared" si="4"/>
        <v>0.56234132519035063</v>
      </c>
      <c r="D40" s="23">
        <f t="shared" si="1"/>
        <v>1.5623413251903506E-3</v>
      </c>
      <c r="E40" s="31">
        <v>37</v>
      </c>
      <c r="F40" s="23">
        <f t="shared" si="0"/>
        <v>6.1999999999999998E-3</v>
      </c>
      <c r="G40" s="23">
        <f>G39+5</f>
        <v>180</v>
      </c>
      <c r="H40" s="29">
        <f t="shared" si="6"/>
        <v>1.8</v>
      </c>
      <c r="I40" s="25">
        <f t="shared" si="2"/>
        <v>1.116E-2</v>
      </c>
      <c r="J40" s="24">
        <f t="shared" si="3"/>
        <v>1.736E-2</v>
      </c>
    </row>
    <row r="41" spans="1:22" x14ac:dyDescent="0.25">
      <c r="E41" s="31">
        <v>38</v>
      </c>
      <c r="F41" s="23">
        <f t="shared" si="0"/>
        <v>6.1999999999999998E-3</v>
      </c>
      <c r="G41" s="23">
        <f>G40+5</f>
        <v>185</v>
      </c>
      <c r="H41" s="29">
        <f t="shared" si="6"/>
        <v>1.85</v>
      </c>
      <c r="I41" s="25">
        <f t="shared" si="2"/>
        <v>1.1469999999999999E-2</v>
      </c>
      <c r="J41" s="24">
        <f t="shared" si="3"/>
        <v>1.7669999999999998E-2</v>
      </c>
    </row>
    <row r="42" spans="1:22" x14ac:dyDescent="0.25">
      <c r="E42" s="31">
        <v>39</v>
      </c>
      <c r="F42" s="23">
        <f t="shared" si="0"/>
        <v>6.1999999999999998E-3</v>
      </c>
      <c r="G42" s="23">
        <f>G41+5</f>
        <v>190</v>
      </c>
      <c r="H42" s="29">
        <f t="shared" si="6"/>
        <v>1.9</v>
      </c>
      <c r="I42" s="25">
        <f t="shared" si="2"/>
        <v>1.1779999999999999E-2</v>
      </c>
      <c r="J42" s="24">
        <f t="shared" si="3"/>
        <v>1.7979999999999999E-2</v>
      </c>
    </row>
    <row r="43" spans="1:22" x14ac:dyDescent="0.25">
      <c r="E43" s="31">
        <v>40</v>
      </c>
      <c r="F43" s="23">
        <f t="shared" si="0"/>
        <v>6.1999999999999998E-3</v>
      </c>
      <c r="G43" s="23">
        <f>G42+5</f>
        <v>195</v>
      </c>
      <c r="H43" s="29">
        <f t="shared" si="6"/>
        <v>1.95</v>
      </c>
      <c r="I43" s="25">
        <f t="shared" si="2"/>
        <v>1.209E-2</v>
      </c>
      <c r="J43" s="24">
        <f t="shared" si="3"/>
        <v>1.8290000000000001E-2</v>
      </c>
    </row>
    <row r="44" spans="1:22" x14ac:dyDescent="0.25">
      <c r="E44" s="31">
        <v>41</v>
      </c>
      <c r="F44" s="23">
        <f t="shared" si="0"/>
        <v>6.1999999999999998E-3</v>
      </c>
      <c r="G44" s="23">
        <f>G43+5</f>
        <v>200</v>
      </c>
      <c r="H44" s="29">
        <f t="shared" si="6"/>
        <v>2</v>
      </c>
      <c r="I44" s="25">
        <f t="shared" si="2"/>
        <v>1.24E-2</v>
      </c>
      <c r="J44" s="24">
        <f t="shared" si="3"/>
        <v>1.8599999999999998E-2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 0.001 (A)</vt:lpstr>
      <vt:lpstr>Ca 0.0002 (B)</vt:lpstr>
      <vt:lpstr>Ca 0.0048 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2013-04-08T16:03:09Z</dcterms:created>
  <dcterms:modified xsi:type="dcterms:W3CDTF">2013-05-21T10:23:05Z</dcterms:modified>
</cp:coreProperties>
</file>