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0" windowHeight="1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" i="1" l="1"/>
  <c r="G8" i="1"/>
  <c r="I5" i="1" l="1"/>
  <c r="V2" i="1" l="1"/>
  <c r="O24" i="1" a="1"/>
  <c r="P25" i="1" s="1"/>
  <c r="V29" i="1" s="1"/>
  <c r="O27" i="1" l="1"/>
  <c r="U31" i="1" s="1"/>
  <c r="Q25" i="1"/>
  <c r="W29" i="1" s="1"/>
  <c r="P27" i="1"/>
  <c r="V31" i="1" s="1"/>
  <c r="R25" i="1"/>
  <c r="X29" i="1" s="1"/>
  <c r="O24" i="1"/>
  <c r="U28" i="1" s="1"/>
  <c r="Q27" i="1"/>
  <c r="W31" i="1" s="1"/>
  <c r="S25" i="1"/>
  <c r="Y29" i="1" s="1"/>
  <c r="P24" i="1"/>
  <c r="V28" i="1" s="1"/>
  <c r="R27" i="1"/>
  <c r="X31" i="1" s="1"/>
  <c r="O26" i="1"/>
  <c r="U30" i="1" s="1"/>
  <c r="Q24" i="1"/>
  <c r="W28" i="1" s="1"/>
  <c r="S27" i="1"/>
  <c r="Y31" i="1" s="1"/>
  <c r="P26" i="1"/>
  <c r="V30" i="1" s="1"/>
  <c r="R24" i="1"/>
  <c r="X28" i="1" s="1"/>
  <c r="Q26" i="1"/>
  <c r="W30" i="1" s="1"/>
  <c r="S24" i="1"/>
  <c r="Y28" i="1" s="1"/>
  <c r="R26" i="1"/>
  <c r="X30" i="1" s="1"/>
  <c r="O25" i="1"/>
  <c r="U29" i="1" s="1"/>
  <c r="S26" i="1"/>
  <c r="Y30" i="1" s="1"/>
  <c r="O6" i="1" l="1"/>
  <c r="O7" i="1"/>
  <c r="O8" i="1"/>
  <c r="O9" i="1"/>
  <c r="O10" i="1"/>
  <c r="O11" i="1"/>
  <c r="O12" i="1"/>
  <c r="O13" i="1"/>
  <c r="O5" i="1"/>
  <c r="H6" i="1"/>
  <c r="H7" i="1"/>
  <c r="H11" i="1"/>
  <c r="H5" i="1"/>
  <c r="G5" i="1"/>
  <c r="D8" i="1"/>
  <c r="H8" i="1" s="1"/>
  <c r="D9" i="1"/>
  <c r="H9" i="1" s="1"/>
  <c r="D10" i="1"/>
  <c r="H10" i="1" s="1"/>
  <c r="D12" i="1"/>
  <c r="H12" i="1" s="1"/>
  <c r="D13" i="1"/>
  <c r="H13" i="1" s="1"/>
  <c r="G6" i="1"/>
  <c r="G7" i="1"/>
  <c r="G9" i="1"/>
  <c r="G10" i="1"/>
  <c r="G11" i="1"/>
  <c r="G12" i="1"/>
  <c r="G13" i="1"/>
  <c r="G14" i="1" l="1"/>
  <c r="H14" i="1"/>
  <c r="O2" i="1" s="1"/>
  <c r="J5" i="1"/>
  <c r="I10" i="1" l="1"/>
  <c r="J10" i="1" s="1"/>
  <c r="I9" i="1"/>
  <c r="J9" i="1" s="1"/>
  <c r="I8" i="1"/>
  <c r="J8" i="1" s="1"/>
  <c r="I13" i="1"/>
  <c r="J13" i="1" s="1"/>
  <c r="J7" i="1"/>
  <c r="I12" i="1"/>
  <c r="J12" i="1" s="1"/>
  <c r="I6" i="1"/>
  <c r="J6" i="1" s="1"/>
  <c r="I11" i="1"/>
  <c r="J11" i="1" s="1"/>
  <c r="K7" i="1"/>
  <c r="L7" i="1" s="1"/>
  <c r="K6" i="1"/>
  <c r="L6" i="1" s="1"/>
  <c r="K5" i="1"/>
  <c r="L5" i="1" s="1"/>
  <c r="K13" i="1"/>
  <c r="L13" i="1" s="1"/>
  <c r="M13" i="1" s="1"/>
  <c r="K12" i="1"/>
  <c r="L12" i="1" s="1"/>
  <c r="K11" i="1"/>
  <c r="L11" i="1" s="1"/>
  <c r="K10" i="1"/>
  <c r="L10" i="1" s="1"/>
  <c r="K9" i="1"/>
  <c r="L9" i="1" s="1"/>
  <c r="K8" i="1"/>
  <c r="L8" i="1" s="1"/>
  <c r="M12" i="1" l="1"/>
  <c r="M8" i="1"/>
  <c r="M10" i="1"/>
  <c r="M9" i="1"/>
</calcChain>
</file>

<file path=xl/sharedStrings.xml><?xml version="1.0" encoding="utf-8"?>
<sst xmlns="http://schemas.openxmlformats.org/spreadsheetml/2006/main" count="42" uniqueCount="41">
  <si>
    <t>H+</t>
  </si>
  <si>
    <t>HCO3-</t>
  </si>
  <si>
    <t>Fe+3</t>
  </si>
  <si>
    <t>Fe+2</t>
  </si>
  <si>
    <t>OH-</t>
  </si>
  <si>
    <t>zi</t>
  </si>
  <si>
    <t>ri</t>
  </si>
  <si>
    <t>A</t>
  </si>
  <si>
    <t>B</t>
  </si>
  <si>
    <t>b</t>
  </si>
  <si>
    <t>I</t>
  </si>
  <si>
    <t>H2O</t>
  </si>
  <si>
    <t>Fe(OH)2</t>
  </si>
  <si>
    <t>Fe(OH)3</t>
  </si>
  <si>
    <t>CO3-2</t>
  </si>
  <si>
    <t>ci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</si>
  <si>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ci</t>
    </r>
  </si>
  <si>
    <r>
      <t>I+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I</t>
    </r>
  </si>
  <si>
    <r>
      <t>log(</t>
    </r>
    <r>
      <rPr>
        <sz val="11"/>
        <color theme="1"/>
        <rFont val="Symbol"/>
        <family val="1"/>
        <charset val="2"/>
      </rPr>
      <t>g(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Symbol"/>
        <family val="1"/>
        <charset val="2"/>
      </rPr>
      <t>+D</t>
    </r>
    <r>
      <rPr>
        <sz val="11"/>
        <color theme="1"/>
        <rFont val="Calibri"/>
        <family val="2"/>
        <scheme val="minor"/>
      </rPr>
      <t>c))</t>
    </r>
  </si>
  <si>
    <r>
      <t>log(</t>
    </r>
    <r>
      <rPr>
        <sz val="11"/>
        <color theme="1"/>
        <rFont val="Symbol"/>
        <family val="1"/>
        <charset val="2"/>
      </rPr>
      <t>g(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Symbol"/>
        <family val="1"/>
        <charset val="2"/>
      </rPr>
      <t>)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</si>
  <si>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(c+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c)</t>
    </r>
  </si>
  <si>
    <r>
      <t>g</t>
    </r>
    <r>
      <rPr>
        <sz val="11"/>
        <color theme="1"/>
        <rFont val="Calibri"/>
        <family val="2"/>
        <scheme val="minor"/>
      </rPr>
      <t>(c)</t>
    </r>
  </si>
  <si>
    <t>glob index</t>
  </si>
  <si>
    <t>dGamma/dc1</t>
  </si>
  <si>
    <t>S1*</t>
  </si>
  <si>
    <t>dGamma1/dc1</t>
  </si>
  <si>
    <t>S1* dGamma1/dc1 - dGamma1/dc1</t>
  </si>
  <si>
    <t>dGamma2/dc1</t>
  </si>
  <si>
    <t xml:space="preserve">dGamma/dc </t>
  </si>
  <si>
    <t>TOT</t>
  </si>
  <si>
    <t>h+</t>
  </si>
  <si>
    <t>fe3+</t>
  </si>
  <si>
    <t>fe2+</t>
  </si>
  <si>
    <t>oh-</t>
  </si>
  <si>
    <t>hco3-</t>
  </si>
  <si>
    <t>co32-</t>
  </si>
  <si>
    <t>fe(oh)2</t>
  </si>
  <si>
    <t>fe(oh)3</t>
  </si>
  <si>
    <t>h2o</t>
  </si>
  <si>
    <t>indices in the localchemicalsystem</t>
  </si>
  <si>
    <t xml:space="preserve">mPrimSpNum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</si>
</sst>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00000000000"/>
    <numFmt numFmtId="166" formatCode="0.0000000000000"/>
    <numFmt numFmtId="167" formatCode="0.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164" fontId="0" fillId="4" borderId="0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4" borderId="0" xfId="0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2" fillId="0" borderId="0" xfId="0" applyFont="1"/>
    <xf numFmtId="167" fontId="0" fillId="0" borderId="0" xfId="0" applyNumberFormat="1"/>
    <xf numFmtId="167" fontId="0" fillId="6" borderId="1" xfId="0" applyNumberFormat="1" applyFill="1" applyBorder="1"/>
    <xf numFmtId="0" fontId="0" fillId="6" borderId="3" xfId="0" applyFill="1" applyBorder="1"/>
    <xf numFmtId="167" fontId="0" fillId="6" borderId="4" xfId="0" applyNumberFormat="1" applyFill="1" applyBorder="1"/>
    <xf numFmtId="0" fontId="0" fillId="6" borderId="5" xfId="0" applyFill="1" applyBorder="1"/>
    <xf numFmtId="167" fontId="0" fillId="6" borderId="6" xfId="0" applyNumberFormat="1" applyFill="1" applyBorder="1"/>
    <xf numFmtId="0" fontId="0" fillId="6" borderId="8" xfId="0" applyFill="1" applyBorder="1"/>
    <xf numFmtId="0" fontId="0" fillId="7" borderId="2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  <col min="4" max="4" width="12" bestFit="1" customWidth="1"/>
    <col min="10" max="10" width="17.85546875" bestFit="1" customWidth="1"/>
    <col min="11" max="11" width="10.85546875" bestFit="1" customWidth="1"/>
    <col min="12" max="12" width="17.85546875" bestFit="1" customWidth="1"/>
    <col min="13" max="13" width="18.5703125" bestFit="1" customWidth="1"/>
    <col min="18" max="18" width="16.7109375" bestFit="1" customWidth="1"/>
    <col min="22" max="22" width="13.42578125" bestFit="1" customWidth="1"/>
  </cols>
  <sheetData>
    <row r="1" spans="1:25" x14ac:dyDescent="0.25">
      <c r="D1" t="s">
        <v>16</v>
      </c>
      <c r="K1" t="s">
        <v>7</v>
      </c>
      <c r="L1" t="s">
        <v>8</v>
      </c>
      <c r="M1" t="s">
        <v>9</v>
      </c>
      <c r="N1" t="s">
        <v>10</v>
      </c>
      <c r="O1" t="s">
        <v>17</v>
      </c>
    </row>
    <row r="2" spans="1:25" x14ac:dyDescent="0.25">
      <c r="D2" s="4">
        <v>1E-4</v>
      </c>
      <c r="K2">
        <v>0.50919999999999999</v>
      </c>
      <c r="L2">
        <v>0.32829999999999998</v>
      </c>
      <c r="M2">
        <v>0.1</v>
      </c>
      <c r="N2">
        <v>7.4999999999999997E-2</v>
      </c>
      <c r="O2" s="4">
        <f>H14</f>
        <v>8.8000000000000005E-3</v>
      </c>
      <c r="V2">
        <f>LOG10((0.01))</f>
        <v>-2</v>
      </c>
    </row>
    <row r="4" spans="1:25" x14ac:dyDescent="0.25">
      <c r="A4" t="s">
        <v>22</v>
      </c>
      <c r="C4" t="s">
        <v>15</v>
      </c>
      <c r="E4" s="2" t="s">
        <v>5</v>
      </c>
      <c r="F4" s="2" t="s">
        <v>6</v>
      </c>
      <c r="I4" s="2" t="s">
        <v>19</v>
      </c>
      <c r="J4" s="1" t="s">
        <v>21</v>
      </c>
      <c r="K4" s="2" t="s">
        <v>18</v>
      </c>
      <c r="L4" s="2" t="s">
        <v>20</v>
      </c>
      <c r="T4" t="s">
        <v>39</v>
      </c>
    </row>
    <row r="5" spans="1:25" x14ac:dyDescent="0.25">
      <c r="A5" s="2">
        <v>1</v>
      </c>
      <c r="B5" t="s">
        <v>14</v>
      </c>
      <c r="C5">
        <v>0</v>
      </c>
      <c r="D5" s="4">
        <v>0</v>
      </c>
      <c r="E5">
        <v>0</v>
      </c>
      <c r="F5">
        <v>0</v>
      </c>
      <c r="G5">
        <f>C5*E5*E5</f>
        <v>0</v>
      </c>
      <c r="H5" s="4">
        <f>D5*E5*E5</f>
        <v>0</v>
      </c>
      <c r="I5">
        <f>-(($K$2*E5*E5*SQRT($N$2))/(1+F5*$L$2*SQRT($N$2)))+$M$2*$N$2</f>
        <v>7.4999999999999997E-3</v>
      </c>
      <c r="J5" s="3">
        <f t="shared" ref="J5:L13" si="0">10^(I5)</f>
        <v>1.0174193661806048</v>
      </c>
      <c r="K5">
        <f>-(($K$2*E5*E5*SQRT($O$2))/(1+F5*$L$2*SQRT($O$2)))+$M$2*$O$2</f>
        <v>8.8000000000000014E-4</v>
      </c>
      <c r="L5" s="3">
        <f t="shared" si="0"/>
        <v>1.0020283291640624</v>
      </c>
      <c r="O5">
        <f>0.5*(E5^2)</f>
        <v>0</v>
      </c>
      <c r="R5" s="54">
        <v>0.92209580850161799</v>
      </c>
      <c r="S5" s="60" t="s">
        <v>30</v>
      </c>
      <c r="T5" s="55">
        <v>1</v>
      </c>
      <c r="U5">
        <v>0</v>
      </c>
    </row>
    <row r="6" spans="1:25" x14ac:dyDescent="0.25">
      <c r="A6" s="2">
        <v>2</v>
      </c>
      <c r="B6" t="s">
        <v>12</v>
      </c>
      <c r="C6">
        <v>0</v>
      </c>
      <c r="D6" s="4">
        <v>0</v>
      </c>
      <c r="E6">
        <v>1</v>
      </c>
      <c r="F6">
        <v>4</v>
      </c>
      <c r="G6">
        <f t="shared" ref="G6:G13" si="1">C6*E6*E6</f>
        <v>0</v>
      </c>
      <c r="H6" s="4">
        <f t="shared" ref="H6:H13" si="2">D6*E6*E6</f>
        <v>0</v>
      </c>
      <c r="I6">
        <f t="shared" ref="I6:I13" si="3">-(($K$2*E6*E6*SQRT($N$2))/(1+F6*$L$2*SQRT($N$2)))+$M$2*$N$2</f>
        <v>-9.5064438956516062E-2</v>
      </c>
      <c r="J6" s="3">
        <f>10^(I6)</f>
        <v>0.80340690689310279</v>
      </c>
      <c r="K6">
        <f t="shared" ref="K6:K13" si="4">-(($K$2*E6*E6*SQRT($O$2))/(1+F6*$L$2*SQRT($O$2)))+$M$2*$O$2</f>
        <v>-4.1648186009986259E-2</v>
      </c>
      <c r="L6" s="3">
        <f t="shared" si="0"/>
        <v>0.90855623688120579</v>
      </c>
      <c r="O6">
        <f t="shared" ref="O6:O13" si="5">0.5*(E6^2)</f>
        <v>0.5</v>
      </c>
      <c r="R6" s="56">
        <v>0.47488060329533799</v>
      </c>
      <c r="S6" s="61" t="s">
        <v>31</v>
      </c>
      <c r="T6" s="57">
        <v>2</v>
      </c>
      <c r="U6">
        <v>1</v>
      </c>
    </row>
    <row r="7" spans="1:25" x14ac:dyDescent="0.25">
      <c r="A7" s="2">
        <v>3</v>
      </c>
      <c r="B7" t="s">
        <v>13</v>
      </c>
      <c r="C7">
        <v>0</v>
      </c>
      <c r="D7" s="4">
        <v>0</v>
      </c>
      <c r="E7">
        <v>-1</v>
      </c>
      <c r="F7">
        <v>4</v>
      </c>
      <c r="G7">
        <f t="shared" si="1"/>
        <v>0</v>
      </c>
      <c r="H7" s="4">
        <f t="shared" si="2"/>
        <v>0</v>
      </c>
      <c r="I7">
        <f>-(($K$2*E7*E7*SQRT($N$2))/(1+F7*$L$2*SQRT($N$2)))+$M$2*$N$2</f>
        <v>-9.5064438956516062E-2</v>
      </c>
      <c r="J7" s="3">
        <f t="shared" ref="J7:J8" si="6">10^(I7)</f>
        <v>0.80340690689310279</v>
      </c>
      <c r="K7">
        <f t="shared" si="4"/>
        <v>-4.1648186009986259E-2</v>
      </c>
      <c r="L7" s="3">
        <f t="shared" si="0"/>
        <v>0.90855623688120579</v>
      </c>
      <c r="O7">
        <f t="shared" si="5"/>
        <v>0.5</v>
      </c>
      <c r="R7" s="56">
        <v>0.70131303954899504</v>
      </c>
      <c r="S7" s="61" t="s">
        <v>32</v>
      </c>
      <c r="T7" s="57">
        <v>3</v>
      </c>
      <c r="U7">
        <v>2</v>
      </c>
      <c r="W7" t="s">
        <v>40</v>
      </c>
      <c r="Y7">
        <v>5</v>
      </c>
    </row>
    <row r="8" spans="1:25" x14ac:dyDescent="0.25">
      <c r="A8" s="2">
        <v>4</v>
      </c>
      <c r="B8" s="5" t="s">
        <v>3</v>
      </c>
      <c r="C8">
        <v>1E-3</v>
      </c>
      <c r="D8" s="4">
        <f>C8+$D$2</f>
        <v>1.1000000000000001E-3</v>
      </c>
      <c r="E8">
        <v>2</v>
      </c>
      <c r="F8">
        <v>6</v>
      </c>
      <c r="G8">
        <f>C8*E8*E8</f>
        <v>4.0000000000000001E-3</v>
      </c>
      <c r="H8" s="4">
        <f>D8*E8*E8</f>
        <v>4.4000000000000003E-3</v>
      </c>
      <c r="I8">
        <f t="shared" si="3"/>
        <v>-0.35483716400909782</v>
      </c>
      <c r="J8" s="3">
        <f t="shared" si="6"/>
        <v>0.44173604246428927</v>
      </c>
      <c r="K8">
        <f t="shared" si="4"/>
        <v>-0.16038892141642527</v>
      </c>
      <c r="L8" s="3">
        <f t="shared" si="0"/>
        <v>0.69121169655594439</v>
      </c>
      <c r="M8" s="6">
        <f>(L8-J8)/($D$2)</f>
        <v>2494.7565409165509</v>
      </c>
      <c r="O8">
        <f t="shared" si="5"/>
        <v>2</v>
      </c>
      <c r="R8" s="56">
        <v>0.90979393355997096</v>
      </c>
      <c r="S8" s="61" t="s">
        <v>33</v>
      </c>
      <c r="T8" s="57">
        <v>4</v>
      </c>
      <c r="U8">
        <v>3</v>
      </c>
    </row>
    <row r="9" spans="1:25" x14ac:dyDescent="0.25">
      <c r="A9" s="2">
        <v>5</v>
      </c>
      <c r="B9" s="5" t="s">
        <v>2</v>
      </c>
      <c r="C9">
        <v>1E-3</v>
      </c>
      <c r="D9" s="4">
        <f>C9+$D$2</f>
        <v>1.1000000000000001E-3</v>
      </c>
      <c r="E9">
        <v>3</v>
      </c>
      <c r="F9">
        <v>9</v>
      </c>
      <c r="G9">
        <f t="shared" si="1"/>
        <v>9.0000000000000011E-3</v>
      </c>
      <c r="H9" s="4">
        <f t="shared" si="2"/>
        <v>9.8999999999999991E-3</v>
      </c>
      <c r="I9">
        <f t="shared" si="3"/>
        <v>-0.6862136774465134</v>
      </c>
      <c r="J9" s="3">
        <f>10^(I9)</f>
        <v>0.20596163110816787</v>
      </c>
      <c r="K9">
        <f t="shared" si="4"/>
        <v>-0.33572587038457058</v>
      </c>
      <c r="L9" s="3">
        <f t="shared" si="0"/>
        <v>0.46160885325360318</v>
      </c>
      <c r="M9" s="6">
        <f>(L9-J9)/($D$2)</f>
        <v>2556.4722214543531</v>
      </c>
      <c r="O9">
        <f t="shared" si="5"/>
        <v>4.5</v>
      </c>
      <c r="R9" s="56">
        <v>0.91210100946816997</v>
      </c>
      <c r="S9" s="61" t="s">
        <v>34</v>
      </c>
      <c r="T9" s="57">
        <v>5</v>
      </c>
      <c r="U9">
        <v>4</v>
      </c>
    </row>
    <row r="10" spans="1:25" x14ac:dyDescent="0.25">
      <c r="A10" s="2">
        <v>6</v>
      </c>
      <c r="B10" s="5" t="s">
        <v>0</v>
      </c>
      <c r="C10">
        <v>1E-3</v>
      </c>
      <c r="D10" s="4">
        <f>C10+$D$2</f>
        <v>1.1000000000000001E-3</v>
      </c>
      <c r="E10">
        <v>1</v>
      </c>
      <c r="F10">
        <v>9</v>
      </c>
      <c r="G10">
        <f t="shared" si="1"/>
        <v>1E-3</v>
      </c>
      <c r="H10" s="4">
        <f t="shared" si="2"/>
        <v>1.1000000000000001E-3</v>
      </c>
      <c r="I10">
        <f t="shared" si="3"/>
        <v>-6.957929749405703E-2</v>
      </c>
      <c r="J10" s="3">
        <f>10^(I10)</f>
        <v>0.85196293792175581</v>
      </c>
      <c r="K10">
        <f t="shared" si="4"/>
        <v>-3.6520652264952283E-2</v>
      </c>
      <c r="L10" s="3">
        <f t="shared" si="0"/>
        <v>0.91934675551898737</v>
      </c>
      <c r="M10" s="6">
        <f>(L10-J10)/($D$2)</f>
        <v>673.83817597231553</v>
      </c>
      <c r="O10">
        <f t="shared" si="5"/>
        <v>0.5</v>
      </c>
      <c r="R10" s="56">
        <v>0.69493797299393301</v>
      </c>
      <c r="S10" s="17" t="s">
        <v>35</v>
      </c>
      <c r="T10" s="57">
        <v>6</v>
      </c>
      <c r="U10">
        <v>5</v>
      </c>
    </row>
    <row r="11" spans="1:25" x14ac:dyDescent="0.25">
      <c r="A11" s="2">
        <v>7</v>
      </c>
      <c r="B11" t="s">
        <v>11</v>
      </c>
      <c r="C11">
        <v>0</v>
      </c>
      <c r="D11" s="4">
        <v>0</v>
      </c>
      <c r="E11">
        <v>1</v>
      </c>
      <c r="F11">
        <v>9</v>
      </c>
      <c r="G11">
        <f t="shared" si="1"/>
        <v>0</v>
      </c>
      <c r="H11" s="4">
        <f t="shared" si="2"/>
        <v>0</v>
      </c>
      <c r="I11">
        <f t="shared" si="3"/>
        <v>-6.957929749405703E-2</v>
      </c>
      <c r="J11" s="3">
        <f t="shared" ref="J11:J13" si="7">10^(I11)</f>
        <v>0.85196293792175581</v>
      </c>
      <c r="K11">
        <f t="shared" si="4"/>
        <v>-3.6520652264952283E-2</v>
      </c>
      <c r="L11" s="3">
        <f t="shared" si="0"/>
        <v>0.91934675551898737</v>
      </c>
      <c r="M11" s="6"/>
      <c r="O11">
        <f t="shared" si="5"/>
        <v>0.5</v>
      </c>
      <c r="R11" s="56">
        <v>0.91210100946816997</v>
      </c>
      <c r="S11" s="17" t="s">
        <v>36</v>
      </c>
      <c r="T11" s="57">
        <v>7</v>
      </c>
      <c r="U11">
        <v>6</v>
      </c>
    </row>
    <row r="12" spans="1:25" x14ac:dyDescent="0.25">
      <c r="A12" s="2">
        <v>8</v>
      </c>
      <c r="B12" s="5" t="s">
        <v>1</v>
      </c>
      <c r="C12">
        <v>1E-3</v>
      </c>
      <c r="D12" s="4">
        <f>C12+$D$2</f>
        <v>1.1000000000000001E-3</v>
      </c>
      <c r="E12">
        <v>-1</v>
      </c>
      <c r="F12">
        <v>4</v>
      </c>
      <c r="G12">
        <f t="shared" si="1"/>
        <v>1E-3</v>
      </c>
      <c r="H12" s="4">
        <f t="shared" si="2"/>
        <v>1.1000000000000001E-3</v>
      </c>
      <c r="I12">
        <f t="shared" si="3"/>
        <v>-9.5064438956516062E-2</v>
      </c>
      <c r="J12" s="3">
        <f t="shared" si="7"/>
        <v>0.80340690689310279</v>
      </c>
      <c r="K12">
        <f t="shared" si="4"/>
        <v>-4.1648186009986259E-2</v>
      </c>
      <c r="L12" s="3">
        <f t="shared" si="0"/>
        <v>0.90855623688120579</v>
      </c>
      <c r="M12" s="6">
        <f t="shared" ref="M12:M13" si="8">(L12-J12)/($D$2)</f>
        <v>1051.49329988103</v>
      </c>
      <c r="O12">
        <f t="shared" si="5"/>
        <v>0.5</v>
      </c>
      <c r="R12" s="56">
        <v>0.91210100946816997</v>
      </c>
      <c r="S12" s="17" t="s">
        <v>37</v>
      </c>
      <c r="T12" s="57">
        <v>8</v>
      </c>
      <c r="U12">
        <v>7</v>
      </c>
    </row>
    <row r="13" spans="1:25" x14ac:dyDescent="0.25">
      <c r="A13" s="2">
        <v>9</v>
      </c>
      <c r="B13" s="5" t="s">
        <v>4</v>
      </c>
      <c r="C13">
        <v>1E-3</v>
      </c>
      <c r="D13" s="4">
        <f>C13+$D$2</f>
        <v>1.1000000000000001E-3</v>
      </c>
      <c r="E13">
        <v>-1</v>
      </c>
      <c r="F13">
        <v>3</v>
      </c>
      <c r="G13">
        <f t="shared" si="1"/>
        <v>1E-3</v>
      </c>
      <c r="H13" s="4">
        <f t="shared" si="2"/>
        <v>1.1000000000000001E-3</v>
      </c>
      <c r="I13">
        <f t="shared" si="3"/>
        <v>-0.10232697531392149</v>
      </c>
      <c r="J13" s="3">
        <f t="shared" si="7"/>
        <v>0.7900835592048957</v>
      </c>
      <c r="K13">
        <f t="shared" si="4"/>
        <v>-4.284716243077169E-2</v>
      </c>
      <c r="L13" s="3">
        <f t="shared" si="0"/>
        <v>0.90605140377495963</v>
      </c>
      <c r="M13" s="6">
        <f t="shared" si="8"/>
        <v>1159.6784457006393</v>
      </c>
      <c r="O13">
        <f t="shared" si="5"/>
        <v>0.5</v>
      </c>
      <c r="R13" s="58">
        <v>0.92209580850161799</v>
      </c>
      <c r="S13" s="20" t="s">
        <v>38</v>
      </c>
      <c r="T13" s="59">
        <v>9</v>
      </c>
      <c r="U13">
        <v>8</v>
      </c>
    </row>
    <row r="14" spans="1:25" x14ac:dyDescent="0.25">
      <c r="G14">
        <f>0.5*SUM(G5:G13)</f>
        <v>8.0000000000000019E-3</v>
      </c>
      <c r="H14">
        <f>0.5*SUM(H5:H13)</f>
        <v>8.8000000000000005E-3</v>
      </c>
    </row>
    <row r="16" spans="1:25" x14ac:dyDescent="0.25">
      <c r="C16" t="s">
        <v>24</v>
      </c>
      <c r="I16" t="s">
        <v>23</v>
      </c>
      <c r="O16" t="s">
        <v>25</v>
      </c>
      <c r="U16" t="s">
        <v>27</v>
      </c>
    </row>
    <row r="17" spans="2:25" x14ac:dyDescent="0.25">
      <c r="B17">
        <v>1</v>
      </c>
      <c r="C17" s="7">
        <v>-1</v>
      </c>
      <c r="D17" s="8">
        <v>0</v>
      </c>
      <c r="E17" s="8">
        <v>0</v>
      </c>
      <c r="F17" s="8">
        <v>0</v>
      </c>
      <c r="G17" s="9">
        <v>1</v>
      </c>
      <c r="I17" s="48">
        <v>-27.386008096329</v>
      </c>
      <c r="J17" s="48">
        <v>-61.618518216740298</v>
      </c>
      <c r="K17" s="48">
        <v>-6.8465020240822501</v>
      </c>
      <c r="L17" s="48">
        <v>-6.8465020240822501</v>
      </c>
      <c r="M17" s="48">
        <v>-6.8465020240822501</v>
      </c>
      <c r="O17" s="49">
        <v>5</v>
      </c>
      <c r="P17" s="49">
        <v>4</v>
      </c>
      <c r="Q17" s="49">
        <v>3</v>
      </c>
      <c r="R17" s="49">
        <v>8</v>
      </c>
      <c r="S17" s="49">
        <v>7</v>
      </c>
    </row>
    <row r="18" spans="2:25" x14ac:dyDescent="0.25">
      <c r="B18">
        <v>2</v>
      </c>
      <c r="C18" s="10">
        <v>0</v>
      </c>
      <c r="D18" s="11">
        <v>1</v>
      </c>
      <c r="E18" s="11">
        <v>0</v>
      </c>
      <c r="F18" s="11">
        <v>2</v>
      </c>
      <c r="G18" s="12">
        <v>0</v>
      </c>
      <c r="I18" s="48">
        <v>-9.1550113825898496</v>
      </c>
      <c r="J18" s="48">
        <v>-20.598775610827101</v>
      </c>
      <c r="K18" s="48">
        <v>-2.2887528456474602</v>
      </c>
      <c r="L18" s="48">
        <v>-2.2887528456474602</v>
      </c>
      <c r="M18" s="48">
        <v>-2.2887528456474602</v>
      </c>
      <c r="N18" s="51">
        <v>5</v>
      </c>
      <c r="O18" s="22">
        <v>-1.7844024874584401</v>
      </c>
      <c r="P18" s="23">
        <v>-16.059622387126002</v>
      </c>
      <c r="Q18" s="23">
        <v>-7.1376099498337799</v>
      </c>
      <c r="R18" s="23">
        <v>-1.7844024874584401</v>
      </c>
      <c r="S18" s="24">
        <v>-1.7844024874584401</v>
      </c>
      <c r="U18" s="25">
        <v>-6.8465020240822501</v>
      </c>
      <c r="V18" s="26">
        <v>-61.618518216740298</v>
      </c>
      <c r="W18" s="26">
        <v>-27.386008096329</v>
      </c>
      <c r="X18" s="26">
        <v>-6.8465020240822501</v>
      </c>
      <c r="Y18" s="27">
        <v>-6.8465020240822501</v>
      </c>
    </row>
    <row r="19" spans="2:25" x14ac:dyDescent="0.25">
      <c r="B19">
        <v>3</v>
      </c>
      <c r="C19" s="10">
        <v>0</v>
      </c>
      <c r="D19" s="11">
        <v>1</v>
      </c>
      <c r="E19" s="11">
        <v>0</v>
      </c>
      <c r="F19" s="11">
        <v>3</v>
      </c>
      <c r="G19" s="12">
        <v>0</v>
      </c>
      <c r="I19" s="48">
        <v>-9.1550113825898496</v>
      </c>
      <c r="J19" s="48">
        <v>-20.598775610827101</v>
      </c>
      <c r="K19" s="48">
        <v>-2.2887528456474602</v>
      </c>
      <c r="L19" s="48">
        <v>-2.2887528456474602</v>
      </c>
      <c r="M19" s="48">
        <v>-2.2887528456474602</v>
      </c>
      <c r="N19" s="51">
        <v>4</v>
      </c>
      <c r="O19" s="16">
        <v>-8.7081087067062608</v>
      </c>
      <c r="P19" s="17">
        <v>-78.372978360356299</v>
      </c>
      <c r="Q19" s="17">
        <v>-34.832434826825001</v>
      </c>
      <c r="R19" s="17">
        <v>-8.7081087067062608</v>
      </c>
      <c r="S19" s="18">
        <v>-8.7081087067062608</v>
      </c>
      <c r="U19" s="28">
        <v>-2.2887528456474602</v>
      </c>
      <c r="V19" s="29">
        <v>-20.598775610827101</v>
      </c>
      <c r="W19" s="29">
        <v>-9.1550113825898496</v>
      </c>
      <c r="X19" s="29">
        <v>-2.2887528456474602</v>
      </c>
      <c r="Y19" s="30">
        <v>-2.2887528456474602</v>
      </c>
    </row>
    <row r="20" spans="2:25" x14ac:dyDescent="0.25">
      <c r="B20">
        <v>7</v>
      </c>
      <c r="C20" s="13">
        <v>1</v>
      </c>
      <c r="D20" s="14">
        <v>0</v>
      </c>
      <c r="E20" s="14">
        <v>0</v>
      </c>
      <c r="F20" s="14">
        <v>1</v>
      </c>
      <c r="G20" s="15">
        <v>0</v>
      </c>
      <c r="I20" s="22">
        <v>-26.258581041509899</v>
      </c>
      <c r="J20" s="23">
        <v>-59.081807343397401</v>
      </c>
      <c r="K20" s="23">
        <v>-6.5646452603774899</v>
      </c>
      <c r="L20" s="23">
        <v>-6.5646452603774899</v>
      </c>
      <c r="M20" s="24">
        <v>-6.5646452603774899</v>
      </c>
      <c r="N20" s="49">
        <v>3</v>
      </c>
      <c r="O20" s="16">
        <v>-6.5646452603774899</v>
      </c>
      <c r="P20" s="17">
        <v>-59.081807343397401</v>
      </c>
      <c r="Q20" s="17">
        <v>-26.258581041509899</v>
      </c>
      <c r="R20" s="17">
        <v>-6.5646452603774899</v>
      </c>
      <c r="S20" s="18">
        <v>-6.5646452603774899</v>
      </c>
      <c r="U20" s="28">
        <v>-2.2887528456474602</v>
      </c>
      <c r="V20" s="31">
        <v>-20.598775610827101</v>
      </c>
      <c r="W20" s="29">
        <v>-9.1550113825898496</v>
      </c>
      <c r="X20" s="29">
        <v>-2.2887528456474602</v>
      </c>
      <c r="Y20" s="30">
        <v>-2.2887528456474602</v>
      </c>
    </row>
    <row r="21" spans="2:25" x14ac:dyDescent="0.25">
      <c r="C21" s="50">
        <v>6</v>
      </c>
      <c r="D21" s="50">
        <v>5</v>
      </c>
      <c r="E21" s="50">
        <v>4</v>
      </c>
      <c r="F21" s="50">
        <v>9</v>
      </c>
      <c r="G21" s="50">
        <v>8</v>
      </c>
      <c r="I21" s="16">
        <v>-34.832434826825001</v>
      </c>
      <c r="J21" s="17">
        <v>-78.372978360356299</v>
      </c>
      <c r="K21" s="17">
        <v>-8.7081087067062608</v>
      </c>
      <c r="L21" s="17">
        <v>-8.7081087067062608</v>
      </c>
      <c r="M21" s="18">
        <v>-8.7081087067062608</v>
      </c>
      <c r="N21" s="49">
        <v>8</v>
      </c>
      <c r="O21" s="16">
        <v>-2.4135754035829602</v>
      </c>
      <c r="P21" s="17">
        <v>-21.7221786322466</v>
      </c>
      <c r="Q21" s="17">
        <v>-9.6543016143318408</v>
      </c>
      <c r="R21" s="17">
        <v>-2.4135754035829602</v>
      </c>
      <c r="S21" s="18">
        <v>-2.4135754035829602</v>
      </c>
      <c r="U21" s="32">
        <v>-1.7844024874584401</v>
      </c>
      <c r="V21" s="33">
        <v>-16.059622387126002</v>
      </c>
      <c r="W21" s="33">
        <v>-7.1376099498337799</v>
      </c>
      <c r="X21" s="33">
        <v>-1.7844024874584401</v>
      </c>
      <c r="Y21" s="34">
        <v>-1.7844024874584401</v>
      </c>
    </row>
    <row r="22" spans="2:25" x14ac:dyDescent="0.25">
      <c r="C22" s="49">
        <v>5</v>
      </c>
      <c r="D22" s="49">
        <v>4</v>
      </c>
      <c r="E22" s="49">
        <v>3</v>
      </c>
      <c r="F22" s="49">
        <v>8</v>
      </c>
      <c r="G22" s="49">
        <v>7</v>
      </c>
      <c r="I22" s="19">
        <v>-7.1376099498337799</v>
      </c>
      <c r="J22" s="20">
        <v>-16.059622387126002</v>
      </c>
      <c r="K22" s="20">
        <v>-1.7844024874584401</v>
      </c>
      <c r="L22" s="20">
        <v>-1.7844024874584401</v>
      </c>
      <c r="M22" s="21">
        <v>-1.7844024874584401</v>
      </c>
      <c r="N22" s="49">
        <v>7</v>
      </c>
      <c r="O22" s="19">
        <v>-2.2887528456474602</v>
      </c>
      <c r="P22" s="20">
        <v>-20.598775610827101</v>
      </c>
      <c r="Q22" s="20">
        <v>-9.1550113825898496</v>
      </c>
      <c r="R22" s="20">
        <v>-2.2887528456474602</v>
      </c>
      <c r="S22" s="21">
        <v>-2.2887528456474602</v>
      </c>
    </row>
    <row r="23" spans="2:25" x14ac:dyDescent="0.25">
      <c r="I23" s="48">
        <v>-7.1376099498337799</v>
      </c>
      <c r="J23" s="48">
        <v>-16.059622387126002</v>
      </c>
      <c r="K23" s="48">
        <v>-1.7844024874584401</v>
      </c>
      <c r="L23" s="48">
        <v>-1.7844024874584401</v>
      </c>
      <c r="M23" s="48">
        <v>-1.7844024874584401</v>
      </c>
    </row>
    <row r="24" spans="2:25" x14ac:dyDescent="0.25">
      <c r="I24" s="22">
        <v>-9.1550113825898496</v>
      </c>
      <c r="J24" s="23">
        <v>-20.598775610827101</v>
      </c>
      <c r="K24" s="23">
        <v>-2.2887528456474602</v>
      </c>
      <c r="L24" s="23">
        <v>-2.2887528456474602</v>
      </c>
      <c r="M24" s="24">
        <v>-2.2887528456474602</v>
      </c>
      <c r="O24" s="7">
        <f t="array" ref="O24:S27">MMULT(C17:G20,O18:S22)</f>
        <v>-0.50435035818902008</v>
      </c>
      <c r="P24" s="8">
        <v>-4.5391532237010992</v>
      </c>
      <c r="Q24" s="8">
        <v>-2.0174014327560696</v>
      </c>
      <c r="R24" s="8">
        <v>-0.50435035818902008</v>
      </c>
      <c r="S24" s="9">
        <v>-0.50435035818902008</v>
      </c>
    </row>
    <row r="25" spans="2:25" x14ac:dyDescent="0.25">
      <c r="I25" s="19">
        <v>-9.6543016143318408</v>
      </c>
      <c r="J25" s="20">
        <v>-21.7221786322466</v>
      </c>
      <c r="K25" s="20">
        <v>-2.4135754035829602</v>
      </c>
      <c r="L25" s="20">
        <v>-2.4135754035829602</v>
      </c>
      <c r="M25" s="21">
        <v>-2.4135754035829602</v>
      </c>
      <c r="O25" s="10">
        <v>-13.53525951387218</v>
      </c>
      <c r="P25" s="11">
        <v>-121.81733562484951</v>
      </c>
      <c r="Q25" s="11">
        <v>-54.141038055488679</v>
      </c>
      <c r="R25" s="11">
        <v>-13.53525951387218</v>
      </c>
      <c r="S25" s="12">
        <v>-13.53525951387218</v>
      </c>
    </row>
    <row r="26" spans="2:25" x14ac:dyDescent="0.25">
      <c r="O26" s="10">
        <v>-15.948834917455141</v>
      </c>
      <c r="P26" s="11">
        <v>-143.5395142570961</v>
      </c>
      <c r="Q26" s="11">
        <v>-63.795339669820521</v>
      </c>
      <c r="R26" s="11">
        <v>-15.948834917455141</v>
      </c>
      <c r="S26" s="12">
        <v>-15.948834917455141</v>
      </c>
      <c r="U26" t="s">
        <v>26</v>
      </c>
    </row>
    <row r="27" spans="2:25" x14ac:dyDescent="0.25">
      <c r="I27" t="s">
        <v>26</v>
      </c>
      <c r="O27" s="13">
        <v>-4.1979778910414005</v>
      </c>
      <c r="P27" s="14">
        <v>-37.781801019372601</v>
      </c>
      <c r="Q27" s="14">
        <v>-16.79191156416562</v>
      </c>
      <c r="R27" s="14">
        <v>-4.1979778910414005</v>
      </c>
      <c r="S27" s="15">
        <v>-4.1979778910414005</v>
      </c>
      <c r="U27" s="49">
        <v>5</v>
      </c>
      <c r="V27" s="49">
        <v>4</v>
      </c>
      <c r="W27" s="49">
        <v>3</v>
      </c>
      <c r="X27" s="49">
        <v>8</v>
      </c>
      <c r="Y27" s="49">
        <v>7</v>
      </c>
    </row>
    <row r="28" spans="2:25" x14ac:dyDescent="0.25">
      <c r="I28" s="35">
        <v>6.3421516658932404</v>
      </c>
      <c r="J28" s="36">
        <v>57.0793649930391</v>
      </c>
      <c r="K28" s="36">
        <v>25.368606663572901</v>
      </c>
      <c r="L28" s="36">
        <v>6.3421516658932404</v>
      </c>
      <c r="M28" s="37">
        <v>6.3421516658932404</v>
      </c>
      <c r="U28" s="35">
        <f>O24-U18</f>
        <v>6.3421516658932298</v>
      </c>
      <c r="V28" s="36">
        <f t="shared" ref="V28:Y28" si="9">P24-V18</f>
        <v>57.079364993039199</v>
      </c>
      <c r="W28" s="36">
        <f t="shared" si="9"/>
        <v>25.36860666357293</v>
      </c>
      <c r="X28" s="36">
        <f t="shared" si="9"/>
        <v>6.3421516658932298</v>
      </c>
      <c r="Y28" s="37">
        <f t="shared" si="9"/>
        <v>6.3421516658932298</v>
      </c>
    </row>
    <row r="29" spans="2:25" x14ac:dyDescent="0.25">
      <c r="I29" s="38">
        <v>-11.246506668224701</v>
      </c>
      <c r="J29" s="39">
        <v>-101.218560014022</v>
      </c>
      <c r="K29" s="39">
        <v>-44.986026672898802</v>
      </c>
      <c r="L29" s="39">
        <v>-11.246506668224701</v>
      </c>
      <c r="M29" s="40">
        <v>-11.246506668224701</v>
      </c>
      <c r="U29" s="38">
        <f t="shared" ref="U29:U31" si="10">O25-U19</f>
        <v>-11.24650666822472</v>
      </c>
      <c r="V29" s="39">
        <f t="shared" ref="V29:V31" si="11">P25-V19</f>
        <v>-101.2185600140224</v>
      </c>
      <c r="W29" s="39">
        <f t="shared" ref="W29:W31" si="12">Q25-W19</f>
        <v>-44.986026672898831</v>
      </c>
      <c r="X29" s="39">
        <f t="shared" ref="X29:X31" si="13">R25-X19</f>
        <v>-11.24650666822472</v>
      </c>
      <c r="Y29" s="40">
        <f t="shared" ref="Y29:Y31" si="14">S25-Y19</f>
        <v>-11.24650666822472</v>
      </c>
    </row>
    <row r="30" spans="2:25" x14ac:dyDescent="0.25">
      <c r="I30" s="38">
        <v>-13.660082071807601</v>
      </c>
      <c r="J30" s="39">
        <v>-122.940738646269</v>
      </c>
      <c r="K30" s="39">
        <v>-54.640328287230702</v>
      </c>
      <c r="L30" s="39">
        <v>-13.660082071807601</v>
      </c>
      <c r="M30" s="40">
        <v>-13.660082071807601</v>
      </c>
      <c r="U30" s="38">
        <f t="shared" si="10"/>
        <v>-13.660082071807681</v>
      </c>
      <c r="V30" s="39">
        <f t="shared" si="11"/>
        <v>-122.940738646269</v>
      </c>
      <c r="W30" s="39">
        <f t="shared" si="12"/>
        <v>-54.640328287230673</v>
      </c>
      <c r="X30" s="39">
        <f t="shared" si="13"/>
        <v>-13.660082071807681</v>
      </c>
      <c r="Y30" s="40">
        <f t="shared" si="14"/>
        <v>-13.660082071807681</v>
      </c>
    </row>
    <row r="31" spans="2:25" x14ac:dyDescent="0.25">
      <c r="I31" s="41">
        <v>-2.4135754035829602</v>
      </c>
      <c r="J31" s="42">
        <v>-21.7221786322466</v>
      </c>
      <c r="K31" s="42">
        <v>-9.6543016143318408</v>
      </c>
      <c r="L31" s="42">
        <v>-2.4135754035829602</v>
      </c>
      <c r="M31" s="43">
        <v>-2.4135754035829602</v>
      </c>
      <c r="U31" s="41">
        <f t="shared" si="10"/>
        <v>-2.4135754035829606</v>
      </c>
      <c r="V31" s="42">
        <f t="shared" si="11"/>
        <v>-21.7221786322466</v>
      </c>
      <c r="W31" s="42">
        <f t="shared" si="12"/>
        <v>-9.654301614331839</v>
      </c>
      <c r="X31" s="42">
        <f t="shared" si="13"/>
        <v>-2.4135754035829606</v>
      </c>
      <c r="Y31" s="43">
        <f t="shared" si="14"/>
        <v>-2.4135754035829606</v>
      </c>
    </row>
    <row r="33" spans="12:21" x14ac:dyDescent="0.25">
      <c r="M33" t="s">
        <v>28</v>
      </c>
      <c r="N33" t="s">
        <v>29</v>
      </c>
    </row>
    <row r="34" spans="12:21" x14ac:dyDescent="0.25">
      <c r="M34" s="46">
        <v>0</v>
      </c>
      <c r="N34">
        <v>1</v>
      </c>
      <c r="O34">
        <v>2</v>
      </c>
      <c r="P34" s="52">
        <v>3</v>
      </c>
      <c r="Q34" s="52">
        <v>4</v>
      </c>
      <c r="R34" s="52">
        <v>5</v>
      </c>
      <c r="S34">
        <v>6</v>
      </c>
      <c r="T34" s="52">
        <v>7</v>
      </c>
      <c r="U34" s="52">
        <v>8</v>
      </c>
    </row>
    <row r="35" spans="12:21" x14ac:dyDescent="0.25">
      <c r="L35" s="46">
        <v>0</v>
      </c>
      <c r="M35">
        <v>-27.386008096329</v>
      </c>
      <c r="N35">
        <v>-6.8465020240822501</v>
      </c>
      <c r="O35">
        <v>-6.8465020240822501</v>
      </c>
      <c r="P35" s="48">
        <v>-27.386008096329</v>
      </c>
      <c r="Q35" s="48">
        <v>-61.618518216740298</v>
      </c>
      <c r="R35" s="48">
        <v>-6.8465020240822501</v>
      </c>
      <c r="S35">
        <v>-6.8465020240822501</v>
      </c>
      <c r="T35" s="48">
        <v>-6.8465020240822501</v>
      </c>
      <c r="U35" s="48">
        <v>-6.8465020240822501</v>
      </c>
    </row>
    <row r="36" spans="12:21" x14ac:dyDescent="0.25">
      <c r="L36" s="46">
        <v>1</v>
      </c>
      <c r="M36">
        <v>-9.1550113825898496</v>
      </c>
      <c r="N36">
        <v>-2.2887528456474602</v>
      </c>
      <c r="O36">
        <v>-2.2887528456474602</v>
      </c>
      <c r="P36" s="48">
        <v>-9.1550113825898496</v>
      </c>
      <c r="Q36" s="48">
        <v>-20.598775610827101</v>
      </c>
      <c r="R36" s="48">
        <v>-2.2887528456474602</v>
      </c>
      <c r="S36">
        <v>-2.2887528456474602</v>
      </c>
      <c r="T36" s="48">
        <v>-2.2887528456474602</v>
      </c>
      <c r="U36" s="48">
        <v>-2.2887528456474602</v>
      </c>
    </row>
    <row r="37" spans="12:21" x14ac:dyDescent="0.25">
      <c r="L37" s="46">
        <v>2</v>
      </c>
      <c r="M37">
        <v>-9.1550113825898496</v>
      </c>
      <c r="N37">
        <v>-2.2887528456474602</v>
      </c>
      <c r="O37">
        <v>-2.2887528456474602</v>
      </c>
      <c r="P37" s="48">
        <v>-9.1550113825898496</v>
      </c>
      <c r="Q37" s="48">
        <v>-20.598775610827101</v>
      </c>
      <c r="R37" s="48">
        <v>-2.2887528456474602</v>
      </c>
      <c r="S37">
        <v>-2.2887528456474602</v>
      </c>
      <c r="T37" s="48">
        <v>-2.2887528456474602</v>
      </c>
      <c r="U37" s="48">
        <v>-2.2887528456474602</v>
      </c>
    </row>
    <row r="38" spans="12:21" x14ac:dyDescent="0.25">
      <c r="L38" s="49">
        <v>3</v>
      </c>
      <c r="M38" s="44">
        <v>-26.258581041509899</v>
      </c>
      <c r="N38" s="44">
        <v>-6.5646452603774899</v>
      </c>
      <c r="O38" s="44">
        <v>-6.5646452603774899</v>
      </c>
      <c r="P38" s="22">
        <v>-26.258581041509899</v>
      </c>
      <c r="Q38" s="23">
        <v>-59.081807343397401</v>
      </c>
      <c r="R38" s="23">
        <v>-6.5646452603774899</v>
      </c>
      <c r="S38" s="45">
        <v>-6.5646452603774899</v>
      </c>
      <c r="T38" s="23">
        <v>-6.5646452603774899</v>
      </c>
      <c r="U38" s="24">
        <v>-6.5646452603774899</v>
      </c>
    </row>
    <row r="39" spans="12:21" x14ac:dyDescent="0.25">
      <c r="L39" s="49">
        <v>4</v>
      </c>
      <c r="M39" s="44">
        <v>-34.832434826825001</v>
      </c>
      <c r="N39" s="44">
        <v>-8.7081087067062608</v>
      </c>
      <c r="O39" s="44">
        <v>-8.7081087067062608</v>
      </c>
      <c r="P39" s="16">
        <v>-34.832434826825001</v>
      </c>
      <c r="Q39" s="17">
        <v>-78.372978360356299</v>
      </c>
      <c r="R39" s="17">
        <v>-8.7081087067062608</v>
      </c>
      <c r="S39" s="46">
        <v>-8.7081087067062608</v>
      </c>
      <c r="T39" s="17">
        <v>-8.7081087067062608</v>
      </c>
      <c r="U39" s="18">
        <v>-8.7081087067062608</v>
      </c>
    </row>
    <row r="40" spans="12:21" x14ac:dyDescent="0.25">
      <c r="L40" s="49">
        <v>5</v>
      </c>
      <c r="M40" s="44">
        <v>-7.1376099498337799</v>
      </c>
      <c r="N40" s="44">
        <v>-1.7844024874584401</v>
      </c>
      <c r="O40" s="44">
        <v>-1.7844024874584401</v>
      </c>
      <c r="P40" s="19">
        <v>-7.1376099498337799</v>
      </c>
      <c r="Q40" s="20">
        <v>-16.059622387126002</v>
      </c>
      <c r="R40" s="20">
        <v>-1.7844024874584401</v>
      </c>
      <c r="S40" s="47">
        <v>-1.7844024874584401</v>
      </c>
      <c r="T40" s="20">
        <v>-1.7844024874584401</v>
      </c>
      <c r="U40" s="21">
        <v>-1.7844024874584401</v>
      </c>
    </row>
    <row r="41" spans="12:21" x14ac:dyDescent="0.25">
      <c r="L41" s="46">
        <v>6</v>
      </c>
      <c r="M41" s="44">
        <v>-7.1376099498337799</v>
      </c>
      <c r="N41" s="44">
        <v>-1.7844024874584401</v>
      </c>
      <c r="O41" s="44">
        <v>-1.7844024874584401</v>
      </c>
      <c r="P41" s="48">
        <v>-7.1376099498337799</v>
      </c>
      <c r="Q41" s="48">
        <v>-16.059622387126002</v>
      </c>
      <c r="R41" s="48">
        <v>-1.7844024874584401</v>
      </c>
      <c r="S41" s="44">
        <v>-1.7844024874584401</v>
      </c>
      <c r="T41" s="48">
        <v>-1.7844024874584401</v>
      </c>
      <c r="U41" s="48">
        <v>-1.7844024874584401</v>
      </c>
    </row>
    <row r="42" spans="12:21" x14ac:dyDescent="0.25">
      <c r="L42" s="49">
        <v>7</v>
      </c>
      <c r="M42" s="44">
        <v>-9.1550113825898496</v>
      </c>
      <c r="N42" s="44">
        <v>-2.2887528456474602</v>
      </c>
      <c r="O42" s="44">
        <v>-2.2887528456474602</v>
      </c>
      <c r="P42" s="22">
        <v>-9.1550113825898496</v>
      </c>
      <c r="Q42" s="23">
        <v>-20.598775610827101</v>
      </c>
      <c r="R42" s="23">
        <v>-2.2887528456474602</v>
      </c>
      <c r="S42" s="45">
        <v>-2.2887528456474602</v>
      </c>
      <c r="T42" s="23">
        <v>-2.2887528456474602</v>
      </c>
      <c r="U42" s="24">
        <v>-2.2887528456474602</v>
      </c>
    </row>
    <row r="43" spans="12:21" x14ac:dyDescent="0.25">
      <c r="L43" s="49">
        <v>8</v>
      </c>
      <c r="M43" s="44">
        <v>-9.6543016143318408</v>
      </c>
      <c r="N43" s="44">
        <v>-2.4135754035829602</v>
      </c>
      <c r="O43" s="44">
        <v>-2.4135754035829602</v>
      </c>
      <c r="P43" s="19">
        <v>-9.6543016143318408</v>
      </c>
      <c r="Q43" s="20">
        <v>-21.7221786322466</v>
      </c>
      <c r="R43" s="20">
        <v>-2.4135754035829602</v>
      </c>
      <c r="S43" s="47">
        <v>-2.4135754035829602</v>
      </c>
      <c r="T43" s="20">
        <v>-2.4135754035829602</v>
      </c>
      <c r="U43" s="21">
        <v>-2.4135754035829602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E2" sqref="E2"/>
    </sheetView>
  </sheetViews>
  <sheetFormatPr defaultRowHeight="15" x14ac:dyDescent="0.25"/>
  <cols>
    <col min="2" max="2" width="9.28515625" customWidth="1"/>
  </cols>
  <sheetData>
    <row r="1" spans="2:2" x14ac:dyDescent="0.25">
      <c r="B1" s="53"/>
    </row>
    <row r="2" spans="2:2" x14ac:dyDescent="0.25">
      <c r="B2" s="53"/>
    </row>
    <row r="3" spans="2:2" x14ac:dyDescent="0.25">
      <c r="B3" s="53"/>
    </row>
    <row r="4" spans="2:2" x14ac:dyDescent="0.25">
      <c r="B4" s="53"/>
    </row>
    <row r="5" spans="2:2" x14ac:dyDescent="0.25">
      <c r="B5" s="53"/>
    </row>
    <row r="6" spans="2:2" x14ac:dyDescent="0.25">
      <c r="B6" s="53"/>
    </row>
    <row r="7" spans="2:2" x14ac:dyDescent="0.25">
      <c r="B7" s="53"/>
    </row>
    <row r="8" spans="2:2" x14ac:dyDescent="0.25">
      <c r="B8" s="53"/>
    </row>
    <row r="9" spans="2:2" x14ac:dyDescent="0.25">
      <c r="B9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Francy</cp:lastModifiedBy>
  <dcterms:created xsi:type="dcterms:W3CDTF">2011-11-22T16:37:04Z</dcterms:created>
  <dcterms:modified xsi:type="dcterms:W3CDTF">2012-01-24T10:57:52Z</dcterms:modified>
</cp:coreProperties>
</file>