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https://unaledu-my.sharepoint.com/personal/mmoralespa_unal_edu_co/Documents/"/>
    </mc:Choice>
  </mc:AlternateContent>
  <xr:revisionPtr revIDLastSave="0" documentId="8_{3F0E8538-855F-4521-8C80-D7066717260E}" xr6:coauthVersionLast="47" xr6:coauthVersionMax="47" xr10:uidLastSave="{00000000-0000-0000-0000-000000000000}"/>
  <bookViews>
    <workbookView xWindow="28680" yWindow="-120" windowWidth="29040" windowHeight="15720" xr2:uid="{9C2DD268-F18F-4D87-AF74-B01318775C81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4" i="1" l="1"/>
  <c r="AG14" i="1"/>
  <c r="AH21" i="1"/>
  <c r="AH22" i="1"/>
  <c r="AH23" i="1"/>
  <c r="AH24" i="1"/>
  <c r="AH20" i="1"/>
  <c r="AG21" i="1"/>
  <c r="AG22" i="1"/>
  <c r="AG23" i="1"/>
  <c r="AG24" i="1"/>
  <c r="AG20" i="1"/>
  <c r="AF24" i="1"/>
  <c r="AF23" i="1"/>
  <c r="AF22" i="1"/>
  <c r="AF21" i="1"/>
  <c r="AF20" i="1"/>
  <c r="AE24" i="1"/>
  <c r="AE23" i="1"/>
  <c r="AE22" i="1"/>
  <c r="AE21" i="1"/>
  <c r="AE20" i="1"/>
  <c r="Z35" i="1"/>
  <c r="Z34" i="1"/>
  <c r="Z33" i="1"/>
  <c r="T3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3" i="1"/>
  <c r="T30" i="1"/>
  <c r="T29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3" i="1"/>
  <c r="T22" i="1"/>
  <c r="T2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3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6" i="1"/>
  <c r="O4" i="1"/>
  <c r="O5" i="1"/>
  <c r="O3" i="1"/>
  <c r="V15" i="1"/>
  <c r="V14" i="1"/>
  <c r="V13" i="1"/>
  <c r="V12" i="1"/>
  <c r="V11" i="1"/>
  <c r="U15" i="1"/>
  <c r="U14" i="1"/>
  <c r="U13" i="1"/>
  <c r="U12" i="1"/>
  <c r="U11" i="1"/>
  <c r="Z24" i="1"/>
  <c r="Z23" i="1"/>
  <c r="Z22" i="1"/>
  <c r="Z21" i="1"/>
  <c r="Z20" i="1"/>
  <c r="Y24" i="1"/>
  <c r="Y23" i="1"/>
  <c r="Y22" i="1"/>
  <c r="Y21" i="1"/>
  <c r="Y20" i="1"/>
  <c r="Z16" i="1"/>
  <c r="Z15" i="1"/>
  <c r="Z14" i="1"/>
  <c r="Z13" i="1"/>
  <c r="Z12" i="1"/>
  <c r="Y16" i="1"/>
  <c r="Y15" i="1"/>
  <c r="Y14" i="1"/>
  <c r="Y13" i="1"/>
  <c r="Y12" i="1"/>
  <c r="Z7" i="1"/>
  <c r="AC16" i="1" s="1"/>
  <c r="AE16" i="1" s="1"/>
  <c r="Y7" i="1"/>
  <c r="AB16" i="1" s="1"/>
  <c r="AD16" i="1" s="1"/>
  <c r="Z6" i="1"/>
  <c r="AC15" i="1" s="1"/>
  <c r="AE15" i="1" s="1"/>
  <c r="Y6" i="1"/>
  <c r="AB15" i="1" s="1"/>
  <c r="AD15" i="1" s="1"/>
  <c r="Z5" i="1"/>
  <c r="AC14" i="1" s="1"/>
  <c r="AE14" i="1" s="1"/>
  <c r="Y5" i="1"/>
  <c r="AB14" i="1" s="1"/>
  <c r="AD14" i="1" s="1"/>
  <c r="Z4" i="1"/>
  <c r="AC13" i="1" s="1"/>
  <c r="AE13" i="1" s="1"/>
  <c r="Y4" i="1"/>
  <c r="AB13" i="1" s="1"/>
  <c r="AD13" i="1" s="1"/>
  <c r="Z3" i="1"/>
  <c r="AC12" i="1" s="1"/>
  <c r="AE12" i="1" s="1"/>
  <c r="Y3" i="1"/>
  <c r="AB12" i="1" s="1"/>
  <c r="AD12" i="1" s="1"/>
  <c r="T20" i="1" l="1"/>
  <c r="W33" i="1" s="1"/>
  <c r="T28" i="1"/>
  <c r="T23" i="1"/>
  <c r="AB23" i="1"/>
  <c r="AF7" i="1"/>
  <c r="AA21" i="1"/>
  <c r="AA23" i="1"/>
  <c r="AA24" i="1"/>
  <c r="AB7" i="1"/>
  <c r="AB22" i="1"/>
  <c r="AA20" i="1"/>
  <c r="AA22" i="1"/>
  <c r="AB20" i="1"/>
  <c r="AB21" i="1"/>
  <c r="AB2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3" i="1"/>
  <c r="B7" i="1"/>
  <c r="B6" i="1"/>
  <c r="W34" i="1" l="1"/>
  <c r="W35" i="1"/>
  <c r="AD7" i="1"/>
  <c r="AE3" i="1"/>
  <c r="AE4" i="1" s="1"/>
  <c r="AD3" i="1"/>
  <c r="AD4" i="1" s="1"/>
  <c r="AC3" i="1"/>
  <c r="AC4" i="1" s="1"/>
</calcChain>
</file>

<file path=xl/sharedStrings.xml><?xml version="1.0" encoding="utf-8"?>
<sst xmlns="http://schemas.openxmlformats.org/spreadsheetml/2006/main" count="94" uniqueCount="59">
  <si>
    <t>mV max</t>
  </si>
  <si>
    <t xml:space="preserve">Mediciones ASCENSO </t>
  </si>
  <si>
    <t>Mediciones DESCENSO</t>
  </si>
  <si>
    <t>IDEAL</t>
  </si>
  <si>
    <t>HISTERESIS</t>
  </si>
  <si>
    <t>LINEALIDAD</t>
  </si>
  <si>
    <t>ASCENSO</t>
  </si>
  <si>
    <t>DESCENSO</t>
  </si>
  <si>
    <t>Para linealizar</t>
  </si>
  <si>
    <t>PROMEDIOS NIVEL</t>
  </si>
  <si>
    <t>NO LINEALIDAD</t>
  </si>
  <si>
    <t>mV min</t>
  </si>
  <si>
    <t>RAW</t>
  </si>
  <si>
    <t xml:space="preserve">OUT (mV) </t>
  </si>
  <si>
    <t>Nivel (mm)</t>
  </si>
  <si>
    <t>mV</t>
  </si>
  <si>
    <t>NIVEL</t>
  </si>
  <si>
    <t>Dif ASC - DES</t>
  </si>
  <si>
    <t>ASC</t>
  </si>
  <si>
    <t>DES</t>
  </si>
  <si>
    <t>Xi^2</t>
  </si>
  <si>
    <t>XiYi</t>
  </si>
  <si>
    <t>xi^2</t>
  </si>
  <si>
    <t>mm</t>
  </si>
  <si>
    <t xml:space="preserve">ASCENSO </t>
  </si>
  <si>
    <t xml:space="preserve">DESCENSO </t>
  </si>
  <si>
    <t>ASC-DES</t>
  </si>
  <si>
    <t>Nivel max</t>
  </si>
  <si>
    <t xml:space="preserve">HISTERESIS MAX </t>
  </si>
  <si>
    <t>Nivel min</t>
  </si>
  <si>
    <t>FSO</t>
  </si>
  <si>
    <t xml:space="preserve">Rango nivel </t>
  </si>
  <si>
    <t>PRESISION ABSOLUTA NIVEL (Desviacion)</t>
  </si>
  <si>
    <t>%</t>
  </si>
  <si>
    <t>EXACTITUD MINIMA  %</t>
  </si>
  <si>
    <t>Rango mV</t>
  </si>
  <si>
    <t>PROMEDIOS MV</t>
  </si>
  <si>
    <t>asc</t>
  </si>
  <si>
    <t>des</t>
  </si>
  <si>
    <t>ideal</t>
  </si>
  <si>
    <t>VARIANZA</t>
  </si>
  <si>
    <t xml:space="preserve">INEXACTITUD </t>
  </si>
  <si>
    <t>EXACTITUD %</t>
  </si>
  <si>
    <t>DESC</t>
  </si>
  <si>
    <t>Presicion absoluta salida Mv</t>
  </si>
  <si>
    <t>mv</t>
  </si>
  <si>
    <t>PRESICION NIVEL (Desviacion estandar)</t>
  </si>
  <si>
    <t xml:space="preserve">Presicion Salida Mv </t>
  </si>
  <si>
    <t xml:space="preserve">SUMAS ASCENSO </t>
  </si>
  <si>
    <t xml:space="preserve">xi </t>
  </si>
  <si>
    <t xml:space="preserve">yi </t>
  </si>
  <si>
    <t>xiyi</t>
  </si>
  <si>
    <t>n</t>
  </si>
  <si>
    <t xml:space="preserve">SUMAS DESCENSO </t>
  </si>
  <si>
    <t>SENSIBILIDAD</t>
  </si>
  <si>
    <t>Xi</t>
  </si>
  <si>
    <t>D</t>
  </si>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</sst>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0" fillId="7" borderId="1" xfId="0" applyNumberFormat="1" applyFill="1" applyBorder="1" applyAlignment="1">
      <alignment horizontal="center"/>
    </xf>
    <xf numFmtId="2" fontId="0" fillId="0" borderId="1" xfId="0" applyNumberFormat="1" applyBorder="1"/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9" fontId="0" fillId="8" borderId="1" xfId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/>
    <xf numFmtId="0" fontId="0" fillId="0" borderId="4" xfId="0" applyBorder="1" applyAlignment="1">
      <alignment horizontal="center"/>
    </xf>
    <xf numFmtId="0" fontId="0" fillId="0" borderId="4" xfId="0" applyBorder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769620</xdr:colOff>
      <xdr:row>1</xdr:row>
      <xdr:rowOff>64770</xdr:rowOff>
    </xdr:from>
    <xdr:to>
      <xdr:col>22</xdr:col>
      <xdr:colOff>627064</xdr:colOff>
      <xdr:row>3</xdr:row>
      <xdr:rowOff>129601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80BCED0-E774-9EDE-8FDE-B19B4E55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18770" y="245745"/>
          <a:ext cx="2293939" cy="428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3F589-4123-4343-9F5D-5BBED03EA173}">
  <dimension ref="A1:AH152"/>
  <sheetViews>
    <sheetView tabSelected="1" topLeftCell="Q1" workbookViewId="0">
      <selection activeCell="AH31" sqref="AH31"/>
    </sheetView>
  </sheetViews>
  <sheetFormatPr defaultColWidth="11.42578125" defaultRowHeight="14.45"/>
  <cols>
    <col min="1" max="1" width="13.7109375" bestFit="1" customWidth="1"/>
    <col min="4" max="4" width="12.5703125" bestFit="1" customWidth="1"/>
    <col min="15" max="19" width="15.7109375" customWidth="1"/>
    <col min="20" max="20" width="12.5703125" bestFit="1" customWidth="1"/>
    <col min="23" max="23" width="12.7109375" bestFit="1" customWidth="1"/>
    <col min="26" max="26" width="13.28515625" bestFit="1" customWidth="1"/>
    <col min="28" max="28" width="18" customWidth="1"/>
    <col min="29" max="29" width="13.85546875" customWidth="1"/>
    <col min="30" max="30" width="17.42578125" bestFit="1" customWidth="1"/>
    <col min="32" max="32" width="19.85546875" bestFit="1" customWidth="1"/>
    <col min="33" max="34" width="13.5703125" bestFit="1" customWidth="1"/>
  </cols>
  <sheetData>
    <row r="1" spans="1:34">
      <c r="A1" s="1" t="s">
        <v>0</v>
      </c>
      <c r="B1" s="1">
        <v>2804.57</v>
      </c>
      <c r="C1" s="1"/>
      <c r="D1" s="28" t="s">
        <v>1</v>
      </c>
      <c r="E1" s="28"/>
      <c r="F1" s="28"/>
      <c r="G1" s="28" t="s">
        <v>2</v>
      </c>
      <c r="H1" s="28"/>
      <c r="I1" s="28"/>
      <c r="J1" s="29" t="s">
        <v>3</v>
      </c>
      <c r="K1" s="30"/>
      <c r="L1" s="6" t="s">
        <v>4</v>
      </c>
      <c r="M1" s="29" t="s">
        <v>5</v>
      </c>
      <c r="N1" s="30"/>
      <c r="O1" s="31" t="s">
        <v>6</v>
      </c>
      <c r="P1" s="24"/>
      <c r="Q1" s="24" t="s">
        <v>7</v>
      </c>
      <c r="R1" s="24"/>
      <c r="U1" s="24" t="s">
        <v>8</v>
      </c>
      <c r="V1" s="24"/>
      <c r="X1" s="28" t="s">
        <v>9</v>
      </c>
      <c r="Y1" s="28"/>
      <c r="Z1" s="28"/>
      <c r="AC1" s="19" t="s">
        <v>4</v>
      </c>
      <c r="AD1" s="26" t="s">
        <v>10</v>
      </c>
      <c r="AE1" s="26"/>
    </row>
    <row r="2" spans="1:34">
      <c r="A2" s="1" t="s">
        <v>11</v>
      </c>
      <c r="B2" s="1">
        <v>2061.4699999999998</v>
      </c>
      <c r="C2" s="1"/>
      <c r="D2" s="4" t="s">
        <v>12</v>
      </c>
      <c r="E2" s="4" t="s">
        <v>13</v>
      </c>
      <c r="F2" s="4" t="s">
        <v>14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6" t="s">
        <v>17</v>
      </c>
      <c r="M2" s="6" t="s">
        <v>18</v>
      </c>
      <c r="N2" s="6" t="s">
        <v>19</v>
      </c>
      <c r="O2" s="20" t="s">
        <v>20</v>
      </c>
      <c r="P2" s="21" t="s">
        <v>21</v>
      </c>
      <c r="Q2" s="21" t="s">
        <v>21</v>
      </c>
      <c r="R2" s="21" t="s">
        <v>22</v>
      </c>
      <c r="T2" s="2"/>
      <c r="X2" s="4" t="s">
        <v>23</v>
      </c>
      <c r="Y2" s="4" t="s">
        <v>24</v>
      </c>
      <c r="Z2" s="4" t="s">
        <v>25</v>
      </c>
      <c r="AC2" s="15" t="s">
        <v>26</v>
      </c>
      <c r="AD2" s="15" t="s">
        <v>18</v>
      </c>
      <c r="AE2" s="15" t="s">
        <v>19</v>
      </c>
    </row>
    <row r="3" spans="1:34" ht="15">
      <c r="A3" s="1" t="s">
        <v>27</v>
      </c>
      <c r="B3" s="1">
        <v>60</v>
      </c>
      <c r="C3" s="1"/>
      <c r="D3" s="8">
        <v>2318</v>
      </c>
      <c r="E3" s="8">
        <v>2094</v>
      </c>
      <c r="F3" s="8">
        <v>21.78</v>
      </c>
      <c r="G3" s="9">
        <v>2320</v>
      </c>
      <c r="H3" s="8">
        <v>2060</v>
      </c>
      <c r="I3" s="8">
        <v>20.9</v>
      </c>
      <c r="J3" s="8">
        <v>2061.4699999999998</v>
      </c>
      <c r="K3" s="10">
        <v>20</v>
      </c>
      <c r="L3" s="11">
        <f>ABS(F3-I3)</f>
        <v>0.88000000000000256</v>
      </c>
      <c r="M3" s="11">
        <f>ABS(F3-K3)</f>
        <v>1.7800000000000011</v>
      </c>
      <c r="N3" s="11">
        <f>ABS(I3-K3)</f>
        <v>0.89999999999999858</v>
      </c>
      <c r="O3" s="3">
        <f>E3^2</f>
        <v>4384836</v>
      </c>
      <c r="P3" s="2">
        <f>E3*F3</f>
        <v>45607.32</v>
      </c>
      <c r="Q3" s="2">
        <f>H3*I3</f>
        <v>43054</v>
      </c>
      <c r="R3" s="2">
        <f>H3^2</f>
        <v>4243600</v>
      </c>
      <c r="S3" s="2"/>
      <c r="T3" s="2"/>
      <c r="X3" s="4">
        <v>20</v>
      </c>
      <c r="Y3" s="7">
        <f>SUM(F3:F32)/30</f>
        <v>20.776333333333334</v>
      </c>
      <c r="Z3" s="7">
        <f>SUM(I3:I32)/30</f>
        <v>21.20666666666666</v>
      </c>
      <c r="AB3" s="18" t="s">
        <v>28</v>
      </c>
      <c r="AC3" s="16">
        <f>MAX(L3:L152)</f>
        <v>3.3800000000000026</v>
      </c>
      <c r="AD3" s="16">
        <f>MAX(M3:M152)</f>
        <v>3.9399999999999977</v>
      </c>
      <c r="AE3" s="16">
        <f>MAX(N3:N152)</f>
        <v>2</v>
      </c>
    </row>
    <row r="4" spans="1:34" ht="15">
      <c r="A4" s="1" t="s">
        <v>29</v>
      </c>
      <c r="B4" s="1">
        <v>20</v>
      </c>
      <c r="C4" s="1"/>
      <c r="D4" s="8">
        <v>2346</v>
      </c>
      <c r="E4" s="8">
        <v>2007</v>
      </c>
      <c r="F4" s="8">
        <v>20</v>
      </c>
      <c r="G4" s="9">
        <v>2365</v>
      </c>
      <c r="H4" s="8">
        <v>2080</v>
      </c>
      <c r="I4" s="8">
        <v>21.1</v>
      </c>
      <c r="J4" s="8">
        <v>2061.4699999999998</v>
      </c>
      <c r="K4" s="10">
        <v>20</v>
      </c>
      <c r="L4" s="11">
        <f t="shared" ref="L4:L67" si="0">ABS(F4-I4)</f>
        <v>1.1000000000000014</v>
      </c>
      <c r="M4" s="11">
        <f t="shared" ref="M4:M67" si="1">ABS(F4-K4)</f>
        <v>0</v>
      </c>
      <c r="N4" s="11">
        <f t="shared" ref="N4:N67" si="2">ABS(I4-K4)</f>
        <v>1.1000000000000014</v>
      </c>
      <c r="O4" s="3">
        <f>E4^2</f>
        <v>4028049</v>
      </c>
      <c r="P4" s="2">
        <f t="shared" ref="P4:P67" si="3">E4*F4</f>
        <v>40140</v>
      </c>
      <c r="Q4" s="2">
        <f t="shared" ref="Q4:Q67" si="4">H4*I4</f>
        <v>43888</v>
      </c>
      <c r="R4" s="2">
        <f t="shared" ref="R4:R67" si="5">H4^2</f>
        <v>4326400</v>
      </c>
      <c r="S4" s="2"/>
      <c r="T4" s="2"/>
      <c r="X4" s="4">
        <v>30</v>
      </c>
      <c r="Y4" s="7">
        <f>SUM(F33:F62)/30</f>
        <v>30.217999999999996</v>
      </c>
      <c r="Z4" s="7">
        <f>SUM(I33:I62)/30</f>
        <v>30.143333333333331</v>
      </c>
      <c r="AB4" s="18" t="s">
        <v>30</v>
      </c>
      <c r="AC4" s="17">
        <f>AC3/$B$6</f>
        <v>8.4500000000000061E-2</v>
      </c>
      <c r="AD4" s="17">
        <f t="shared" ref="AD4:AE4" si="6">AD3/$B$6</f>
        <v>9.8499999999999949E-2</v>
      </c>
      <c r="AE4" s="17">
        <f t="shared" si="6"/>
        <v>0.05</v>
      </c>
    </row>
    <row r="5" spans="1:34" ht="15">
      <c r="A5" s="1"/>
      <c r="B5" s="1"/>
      <c r="C5" s="1"/>
      <c r="D5" s="8">
        <v>2386</v>
      </c>
      <c r="E5" s="8">
        <v>2094</v>
      </c>
      <c r="F5" s="8">
        <v>21.78</v>
      </c>
      <c r="G5" s="9">
        <v>2370</v>
      </c>
      <c r="H5" s="8">
        <v>2072</v>
      </c>
      <c r="I5" s="8">
        <v>21</v>
      </c>
      <c r="J5" s="8">
        <v>2061.4699999999998</v>
      </c>
      <c r="K5" s="10">
        <v>20</v>
      </c>
      <c r="L5" s="11">
        <f t="shared" si="0"/>
        <v>0.78000000000000114</v>
      </c>
      <c r="M5" s="11">
        <f t="shared" si="1"/>
        <v>1.7800000000000011</v>
      </c>
      <c r="N5" s="11">
        <f t="shared" si="2"/>
        <v>1</v>
      </c>
      <c r="O5" s="3">
        <f>E5^2</f>
        <v>4384836</v>
      </c>
      <c r="P5" s="2">
        <f t="shared" si="3"/>
        <v>45607.32</v>
      </c>
      <c r="Q5" s="2">
        <f t="shared" si="4"/>
        <v>43512</v>
      </c>
      <c r="R5" s="2">
        <f t="shared" si="5"/>
        <v>4293184</v>
      </c>
      <c r="S5" s="2"/>
      <c r="T5" s="2"/>
      <c r="X5" s="4">
        <v>40</v>
      </c>
      <c r="Y5" s="7">
        <f>SUM(F63:F92)/30</f>
        <v>39.647333333333322</v>
      </c>
      <c r="Z5" s="7">
        <f>SUM(I63:I92)/30</f>
        <v>39.56333333333334</v>
      </c>
    </row>
    <row r="6" spans="1:34" ht="15">
      <c r="A6" s="1" t="s">
        <v>31</v>
      </c>
      <c r="B6" s="1">
        <f>B3-B4</f>
        <v>40</v>
      </c>
      <c r="C6" s="1"/>
      <c r="D6" s="8">
        <v>2388</v>
      </c>
      <c r="E6" s="8">
        <v>2149</v>
      </c>
      <c r="F6" s="8">
        <v>21.79</v>
      </c>
      <c r="G6" s="9">
        <v>2395</v>
      </c>
      <c r="H6" s="8">
        <v>2090</v>
      </c>
      <c r="I6" s="8">
        <v>21.6</v>
      </c>
      <c r="J6" s="8">
        <v>2061.4699999999998</v>
      </c>
      <c r="K6" s="10">
        <v>20</v>
      </c>
      <c r="L6" s="11">
        <f t="shared" si="0"/>
        <v>0.18999999999999773</v>
      </c>
      <c r="M6" s="11">
        <f t="shared" si="1"/>
        <v>1.7899999999999991</v>
      </c>
      <c r="N6" s="11">
        <f t="shared" si="2"/>
        <v>1.6000000000000014</v>
      </c>
      <c r="O6" s="3">
        <f>E6^2</f>
        <v>4618201</v>
      </c>
      <c r="P6" s="2">
        <f t="shared" si="3"/>
        <v>46826.71</v>
      </c>
      <c r="Q6" s="2">
        <f t="shared" si="4"/>
        <v>45144</v>
      </c>
      <c r="R6" s="2">
        <f t="shared" si="5"/>
        <v>4368100</v>
      </c>
      <c r="S6" s="2"/>
      <c r="T6" s="2"/>
      <c r="X6" s="4">
        <v>50</v>
      </c>
      <c r="Y6" s="7">
        <f>SUM(F93:F122)/30</f>
        <v>50.456000000000003</v>
      </c>
      <c r="Z6" s="7">
        <f>SUM(I93:I122)/30</f>
        <v>50.563333333333325</v>
      </c>
      <c r="AB6" s="26" t="s">
        <v>32</v>
      </c>
      <c r="AC6" s="26"/>
      <c r="AD6" s="15" t="s">
        <v>33</v>
      </c>
      <c r="AF6" s="15" t="s">
        <v>34</v>
      </c>
    </row>
    <row r="7" spans="1:34" ht="15">
      <c r="A7" s="1" t="s">
        <v>35</v>
      </c>
      <c r="B7" s="1">
        <f>B1-B2</f>
        <v>743.10000000000036</v>
      </c>
      <c r="C7" s="1"/>
      <c r="D7" s="8">
        <v>2353</v>
      </c>
      <c r="E7" s="8">
        <v>2073</v>
      </c>
      <c r="F7" s="8">
        <v>20.63</v>
      </c>
      <c r="G7" s="9">
        <v>2342</v>
      </c>
      <c r="H7" s="8">
        <v>2065</v>
      </c>
      <c r="I7" s="8">
        <v>20.8</v>
      </c>
      <c r="J7" s="8">
        <v>2061.4699999999998</v>
      </c>
      <c r="K7" s="10">
        <v>20</v>
      </c>
      <c r="L7" s="11">
        <f t="shared" si="0"/>
        <v>0.17000000000000171</v>
      </c>
      <c r="M7" s="11">
        <f t="shared" si="1"/>
        <v>0.62999999999999901</v>
      </c>
      <c r="N7" s="11">
        <f t="shared" si="2"/>
        <v>0.80000000000000071</v>
      </c>
      <c r="O7" s="3">
        <f t="shared" ref="O7:O70" si="7">E7^2</f>
        <v>4297329</v>
      </c>
      <c r="P7" s="2">
        <f t="shared" si="3"/>
        <v>42765.99</v>
      </c>
      <c r="Q7" s="2">
        <f t="shared" si="4"/>
        <v>42952</v>
      </c>
      <c r="R7" s="2">
        <f t="shared" si="5"/>
        <v>4264225</v>
      </c>
      <c r="S7" s="2"/>
      <c r="T7" s="2"/>
      <c r="X7" s="4">
        <v>60</v>
      </c>
      <c r="Y7" s="7">
        <f>SUM(F123:F152)/30</f>
        <v>60.655999999999999</v>
      </c>
      <c r="Z7" s="7">
        <f>SUM(I123:I152)/30</f>
        <v>60.879999999999995</v>
      </c>
      <c r="AB7" s="27">
        <f>SQRT(MAX(Y12:Z16))</f>
        <v>1.7622828716015566</v>
      </c>
      <c r="AC7" s="27"/>
      <c r="AD7" s="16">
        <f>MIN(AA20:AB24)</f>
        <v>94.629143697384507</v>
      </c>
      <c r="AF7" s="16">
        <f>MIN(AD12:AE16)</f>
        <v>94.309965419679372</v>
      </c>
    </row>
    <row r="8" spans="1:34" ht="15">
      <c r="A8" s="1"/>
      <c r="B8" s="1"/>
      <c r="C8" s="1"/>
      <c r="D8" s="8">
        <v>2459</v>
      </c>
      <c r="E8" s="8">
        <v>2097</v>
      </c>
      <c r="F8" s="8">
        <v>21.94</v>
      </c>
      <c r="G8" s="9">
        <v>2358</v>
      </c>
      <c r="H8" s="8">
        <v>2070</v>
      </c>
      <c r="I8" s="8">
        <v>20.9</v>
      </c>
      <c r="J8" s="8">
        <v>2061.4699999999998</v>
      </c>
      <c r="K8" s="10">
        <v>20</v>
      </c>
      <c r="L8" s="11">
        <f t="shared" si="0"/>
        <v>1.0400000000000027</v>
      </c>
      <c r="M8" s="11">
        <f t="shared" si="1"/>
        <v>1.9400000000000013</v>
      </c>
      <c r="N8" s="11">
        <f t="shared" si="2"/>
        <v>0.89999999999999858</v>
      </c>
      <c r="O8" s="3">
        <f t="shared" si="7"/>
        <v>4397409</v>
      </c>
      <c r="P8" s="2">
        <f t="shared" si="3"/>
        <v>46008.18</v>
      </c>
      <c r="Q8" s="2">
        <f t="shared" si="4"/>
        <v>43263</v>
      </c>
      <c r="R8" s="2">
        <f t="shared" si="5"/>
        <v>4284900</v>
      </c>
      <c r="S8" s="2"/>
      <c r="T8" s="2"/>
    </row>
    <row r="9" spans="1:34" ht="15">
      <c r="A9" s="1"/>
      <c r="B9" s="3"/>
      <c r="C9" s="1"/>
      <c r="D9" s="8">
        <v>2333</v>
      </c>
      <c r="E9" s="8">
        <v>2069</v>
      </c>
      <c r="F9" s="8">
        <v>20.41</v>
      </c>
      <c r="G9" s="9">
        <v>2388</v>
      </c>
      <c r="H9" s="8">
        <v>2084</v>
      </c>
      <c r="I9" s="8">
        <v>21.2</v>
      </c>
      <c r="J9" s="8">
        <v>2061.4699999999998</v>
      </c>
      <c r="K9" s="10">
        <v>20</v>
      </c>
      <c r="L9" s="11">
        <f t="shared" si="0"/>
        <v>0.78999999999999915</v>
      </c>
      <c r="M9" s="11">
        <f t="shared" si="1"/>
        <v>0.41000000000000014</v>
      </c>
      <c r="N9" s="11">
        <f t="shared" si="2"/>
        <v>1.1999999999999993</v>
      </c>
      <c r="O9" s="3">
        <f t="shared" si="7"/>
        <v>4280761</v>
      </c>
      <c r="P9" s="2">
        <f t="shared" si="3"/>
        <v>42228.29</v>
      </c>
      <c r="Q9" s="2">
        <f t="shared" si="4"/>
        <v>44180.799999999996</v>
      </c>
      <c r="R9" s="2">
        <f t="shared" si="5"/>
        <v>4343056</v>
      </c>
      <c r="S9" s="2"/>
      <c r="T9" s="25" t="s">
        <v>36</v>
      </c>
      <c r="U9" s="25"/>
      <c r="V9" s="25"/>
    </row>
    <row r="10" spans="1:34" ht="15">
      <c r="A10" s="1"/>
      <c r="B10" s="3"/>
      <c r="C10" s="1"/>
      <c r="D10" s="8">
        <v>2395</v>
      </c>
      <c r="E10" s="8">
        <v>2011</v>
      </c>
      <c r="F10" s="8">
        <v>20</v>
      </c>
      <c r="G10" s="9">
        <v>2335</v>
      </c>
      <c r="H10" s="8">
        <v>2058</v>
      </c>
      <c r="I10" s="8">
        <v>20.8</v>
      </c>
      <c r="J10" s="8">
        <v>2061.4699999999998</v>
      </c>
      <c r="K10" s="10">
        <v>20</v>
      </c>
      <c r="L10" s="11">
        <f t="shared" si="0"/>
        <v>0.80000000000000071</v>
      </c>
      <c r="M10" s="11">
        <f t="shared" si="1"/>
        <v>0</v>
      </c>
      <c r="N10" s="11">
        <f t="shared" si="2"/>
        <v>0.80000000000000071</v>
      </c>
      <c r="O10" s="3">
        <f t="shared" si="7"/>
        <v>4044121</v>
      </c>
      <c r="P10" s="2">
        <f t="shared" si="3"/>
        <v>40220</v>
      </c>
      <c r="Q10" s="2">
        <f t="shared" si="4"/>
        <v>42806.400000000001</v>
      </c>
      <c r="R10" s="2">
        <f t="shared" si="5"/>
        <v>4235364</v>
      </c>
      <c r="S10" s="2"/>
      <c r="T10" s="2" t="s">
        <v>23</v>
      </c>
      <c r="U10" t="s">
        <v>37</v>
      </c>
      <c r="V10" t="s">
        <v>38</v>
      </c>
      <c r="W10" t="s">
        <v>39</v>
      </c>
      <c r="X10" s="24" t="s">
        <v>40</v>
      </c>
      <c r="Y10" s="24"/>
      <c r="Z10" s="24"/>
      <c r="AB10" s="24" t="s">
        <v>41</v>
      </c>
      <c r="AC10" s="24"/>
      <c r="AD10" s="24" t="s">
        <v>42</v>
      </c>
      <c r="AE10" s="24"/>
    </row>
    <row r="11" spans="1:34" ht="15">
      <c r="A11" s="1"/>
      <c r="B11" s="1"/>
      <c r="C11" s="1"/>
      <c r="D11" s="8">
        <v>2445</v>
      </c>
      <c r="E11" s="8">
        <v>2048</v>
      </c>
      <c r="F11" s="8">
        <v>20</v>
      </c>
      <c r="G11" s="9">
        <v>2390</v>
      </c>
      <c r="H11" s="8">
        <v>2092</v>
      </c>
      <c r="I11" s="8">
        <v>21.7</v>
      </c>
      <c r="J11" s="8">
        <v>2061.4699999999998</v>
      </c>
      <c r="K11" s="10">
        <v>20</v>
      </c>
      <c r="L11" s="11">
        <f t="shared" si="0"/>
        <v>1.6999999999999993</v>
      </c>
      <c r="M11" s="11">
        <f t="shared" si="1"/>
        <v>0</v>
      </c>
      <c r="N11" s="11">
        <f t="shared" si="2"/>
        <v>1.6999999999999993</v>
      </c>
      <c r="O11" s="3">
        <f t="shared" si="7"/>
        <v>4194304</v>
      </c>
      <c r="P11" s="2">
        <f t="shared" si="3"/>
        <v>40960</v>
      </c>
      <c r="Q11" s="2">
        <f t="shared" si="4"/>
        <v>45396.4</v>
      </c>
      <c r="R11" s="2">
        <f t="shared" si="5"/>
        <v>4376464</v>
      </c>
      <c r="S11" s="2"/>
      <c r="T11" s="2">
        <v>20</v>
      </c>
      <c r="U11" s="2">
        <f>AVERAGE(E3:E32)</f>
        <v>2070.9666666666667</v>
      </c>
      <c r="V11" s="2">
        <f>AVERAGE(H3:H32)</f>
        <v>2076.2333333333331</v>
      </c>
      <c r="W11">
        <v>2061.4699999999998</v>
      </c>
      <c r="X11" s="1" t="s">
        <v>23</v>
      </c>
      <c r="Y11" s="1" t="s">
        <v>24</v>
      </c>
      <c r="Z11" s="1" t="s">
        <v>25</v>
      </c>
      <c r="AB11" s="1" t="s">
        <v>18</v>
      </c>
      <c r="AC11" s="1" t="s">
        <v>43</v>
      </c>
      <c r="AD11" s="1" t="s">
        <v>18</v>
      </c>
      <c r="AE11" s="1" t="s">
        <v>19</v>
      </c>
    </row>
    <row r="12" spans="1:34" ht="15">
      <c r="A12" s="1"/>
      <c r="B12" s="1"/>
      <c r="C12" s="1"/>
      <c r="D12" s="8">
        <v>2382</v>
      </c>
      <c r="E12" s="8">
        <v>2044</v>
      </c>
      <c r="F12" s="8">
        <v>20</v>
      </c>
      <c r="G12" s="9">
        <v>2362</v>
      </c>
      <c r="H12" s="8">
        <v>2069</v>
      </c>
      <c r="I12" s="8">
        <v>21</v>
      </c>
      <c r="J12" s="8">
        <v>2061.4699999999998</v>
      </c>
      <c r="K12" s="10">
        <v>20</v>
      </c>
      <c r="L12" s="11">
        <f t="shared" si="0"/>
        <v>1</v>
      </c>
      <c r="M12" s="11">
        <f t="shared" si="1"/>
        <v>0</v>
      </c>
      <c r="N12" s="11">
        <f t="shared" si="2"/>
        <v>1</v>
      </c>
      <c r="O12" s="3">
        <f t="shared" si="7"/>
        <v>4177936</v>
      </c>
      <c r="P12" s="2">
        <f t="shared" si="3"/>
        <v>40880</v>
      </c>
      <c r="Q12" s="2">
        <f t="shared" si="4"/>
        <v>43449</v>
      </c>
      <c r="R12" s="2">
        <f t="shared" si="5"/>
        <v>4280761</v>
      </c>
      <c r="S12" s="2"/>
      <c r="T12" s="2">
        <v>30</v>
      </c>
      <c r="U12" s="2">
        <f>AVERAGE(E33:E62)</f>
        <v>2248.2333333333331</v>
      </c>
      <c r="V12" s="2">
        <f>AVERAGE(H33:H62)</f>
        <v>2248.0666666666666</v>
      </c>
      <c r="W12">
        <v>2287.2399999999998</v>
      </c>
      <c r="X12" s="1">
        <v>20</v>
      </c>
      <c r="Y12" s="3">
        <f>_xlfn.VAR.S(F3:F32)</f>
        <v>0.70883781609195395</v>
      </c>
      <c r="Z12" s="3">
        <f>_xlfn.VAR.S(I3:I32)</f>
        <v>0.13650574712643682</v>
      </c>
      <c r="AB12" s="3">
        <f>ABS(Y3-X3)</f>
        <v>0.77633333333333354</v>
      </c>
      <c r="AC12" s="3">
        <f>ABS(Z3-X3)</f>
        <v>1.2066666666666599</v>
      </c>
      <c r="AD12" s="2">
        <f>(1-AB12/Y3)*100</f>
        <v>96.263376598373156</v>
      </c>
      <c r="AE12" s="2">
        <f>(1-AC12/Z3)*100</f>
        <v>94.309965419679372</v>
      </c>
      <c r="AG12" s="24" t="s">
        <v>44</v>
      </c>
      <c r="AH12" s="24"/>
    </row>
    <row r="13" spans="1:34" ht="15">
      <c r="A13" s="1"/>
      <c r="B13" s="1"/>
      <c r="C13" s="1"/>
      <c r="D13" s="8">
        <v>2410</v>
      </c>
      <c r="E13" s="8">
        <v>2023</v>
      </c>
      <c r="F13" s="8">
        <v>20</v>
      </c>
      <c r="G13" s="9">
        <v>2385</v>
      </c>
      <c r="H13" s="8">
        <v>2088</v>
      </c>
      <c r="I13" s="8">
        <v>21.5</v>
      </c>
      <c r="J13" s="8">
        <v>2061.4699999999998</v>
      </c>
      <c r="K13" s="10">
        <v>20</v>
      </c>
      <c r="L13" s="11">
        <f t="shared" si="0"/>
        <v>1.5</v>
      </c>
      <c r="M13" s="11">
        <f t="shared" si="1"/>
        <v>0</v>
      </c>
      <c r="N13" s="11">
        <f t="shared" si="2"/>
        <v>1.5</v>
      </c>
      <c r="O13" s="3">
        <f t="shared" si="7"/>
        <v>4092529</v>
      </c>
      <c r="P13" s="2">
        <f t="shared" si="3"/>
        <v>40460</v>
      </c>
      <c r="Q13" s="2">
        <f t="shared" si="4"/>
        <v>44892</v>
      </c>
      <c r="R13" s="2">
        <f t="shared" si="5"/>
        <v>4359744</v>
      </c>
      <c r="S13" s="2"/>
      <c r="T13" s="2">
        <v>40</v>
      </c>
      <c r="U13" s="2">
        <f>AVERAGE(E63:E92)</f>
        <v>2419.1</v>
      </c>
      <c r="V13" s="2">
        <f>AVERAGE(H63:H92)</f>
        <v>2417.3000000000002</v>
      </c>
      <c r="W13">
        <v>2473.02</v>
      </c>
      <c r="X13" s="1">
        <v>30</v>
      </c>
      <c r="Y13" s="3">
        <f>_xlfn.VAR.S(F33:F62)</f>
        <v>2.6340165517241365</v>
      </c>
      <c r="Z13" s="3">
        <f>_xlfn.VAR.S(I33:I62)</f>
        <v>0.11771264367816091</v>
      </c>
      <c r="AB13" s="3">
        <f t="shared" ref="AB13:AB16" si="8">ABS(Y4-X4)</f>
        <v>0.21799999999999642</v>
      </c>
      <c r="AC13" s="3">
        <f t="shared" ref="AC13:AC16" si="9">ABS(Z4-X4)</f>
        <v>0.14333333333333087</v>
      </c>
      <c r="AD13" s="2">
        <f t="shared" ref="AD13:AD16" si="10">(1-AB13/Y4)*100</f>
        <v>99.278575683367549</v>
      </c>
      <c r="AE13" s="2">
        <f t="shared" ref="AE13:AE16" si="11">(1-AC13/Z4)*100</f>
        <v>99.52449408382175</v>
      </c>
      <c r="AG13" t="s">
        <v>45</v>
      </c>
      <c r="AH13" t="s">
        <v>33</v>
      </c>
    </row>
    <row r="14" spans="1:34" ht="15">
      <c r="A14" s="1"/>
      <c r="B14" s="1"/>
      <c r="C14" s="1"/>
      <c r="D14" s="8">
        <v>2390</v>
      </c>
      <c r="E14" s="8">
        <v>2059</v>
      </c>
      <c r="F14" s="8">
        <v>20</v>
      </c>
      <c r="G14" s="9">
        <v>2400</v>
      </c>
      <c r="H14" s="8">
        <v>2095</v>
      </c>
      <c r="I14" s="8">
        <v>21.9</v>
      </c>
      <c r="J14" s="8">
        <v>2061.4699999999998</v>
      </c>
      <c r="K14" s="10">
        <v>20</v>
      </c>
      <c r="L14" s="11">
        <f t="shared" si="0"/>
        <v>1.8999999999999986</v>
      </c>
      <c r="M14" s="11">
        <f t="shared" si="1"/>
        <v>0</v>
      </c>
      <c r="N14" s="11">
        <f t="shared" si="2"/>
        <v>1.8999999999999986</v>
      </c>
      <c r="O14" s="3">
        <f t="shared" si="7"/>
        <v>4239481</v>
      </c>
      <c r="P14" s="2">
        <f t="shared" si="3"/>
        <v>41180</v>
      </c>
      <c r="Q14" s="2">
        <f t="shared" si="4"/>
        <v>45880.5</v>
      </c>
      <c r="R14" s="2">
        <f t="shared" si="5"/>
        <v>4389025</v>
      </c>
      <c r="S14" s="2"/>
      <c r="T14" s="2">
        <v>50</v>
      </c>
      <c r="U14" s="2">
        <f>AVERAGE(E93:E122)</f>
        <v>2620.5333333333333</v>
      </c>
      <c r="V14" s="2">
        <f>AVERAGE(H93:H122)</f>
        <v>2625.1</v>
      </c>
      <c r="W14">
        <v>2658.79</v>
      </c>
      <c r="X14" s="1">
        <v>40</v>
      </c>
      <c r="Y14" s="3">
        <f>_xlfn.VAR.S(F63:F92)</f>
        <v>3.1056409195402286</v>
      </c>
      <c r="Z14" s="3">
        <f>_xlfn.VAR.S(I63:I92)</f>
        <v>0.18033333333333337</v>
      </c>
      <c r="AB14" s="3">
        <f t="shared" si="8"/>
        <v>0.35266666666667845</v>
      </c>
      <c r="AC14" s="3">
        <f t="shared" si="9"/>
        <v>0.43666666666666032</v>
      </c>
      <c r="AD14" s="2">
        <f t="shared" si="10"/>
        <v>99.110490827462101</v>
      </c>
      <c r="AE14" s="2">
        <f t="shared" si="11"/>
        <v>98.896284438453137</v>
      </c>
      <c r="AG14" s="2">
        <f>MAX(AE20:AF24)</f>
        <v>34.33139711089845</v>
      </c>
      <c r="AH14" s="2">
        <f>MIN(AG20:AH24)</f>
        <v>98.396883735672986</v>
      </c>
    </row>
    <row r="15" spans="1:34" ht="15">
      <c r="A15" s="1"/>
      <c r="B15" s="1"/>
      <c r="C15" s="1"/>
      <c r="D15" s="8">
        <v>2370</v>
      </c>
      <c r="E15" s="8">
        <v>2099</v>
      </c>
      <c r="F15" s="8">
        <v>22.05</v>
      </c>
      <c r="G15" s="9">
        <v>2378</v>
      </c>
      <c r="H15" s="8">
        <v>2082</v>
      </c>
      <c r="I15" s="8">
        <v>21.3</v>
      </c>
      <c r="J15" s="8">
        <v>2061.4699999999998</v>
      </c>
      <c r="K15" s="10">
        <v>20</v>
      </c>
      <c r="L15" s="11">
        <f t="shared" si="0"/>
        <v>0.75</v>
      </c>
      <c r="M15" s="11">
        <f t="shared" si="1"/>
        <v>2.0500000000000007</v>
      </c>
      <c r="N15" s="11">
        <f t="shared" si="2"/>
        <v>1.3000000000000007</v>
      </c>
      <c r="O15" s="3">
        <f t="shared" si="7"/>
        <v>4405801</v>
      </c>
      <c r="P15" s="2">
        <f t="shared" si="3"/>
        <v>46282.950000000004</v>
      </c>
      <c r="Q15" s="2">
        <f t="shared" si="4"/>
        <v>44346.6</v>
      </c>
      <c r="R15" s="2">
        <f t="shared" si="5"/>
        <v>4334724</v>
      </c>
      <c r="S15" s="2"/>
      <c r="T15" s="2">
        <v>60</v>
      </c>
      <c r="U15" s="2">
        <f>AVERAGE(E123:E152)</f>
        <v>2804.5666666666666</v>
      </c>
      <c r="V15" s="2">
        <f>AVERAGE(H123:H152)</f>
        <v>2813.1666666666665</v>
      </c>
      <c r="W15">
        <v>2804.57</v>
      </c>
      <c r="X15" s="1">
        <v>50</v>
      </c>
      <c r="Y15" s="3">
        <f>_xlfn.VAR.S(F93:F122)</f>
        <v>2.6844524137931023</v>
      </c>
      <c r="Z15" s="3">
        <f>_xlfn.VAR.S(I93:I122)</f>
        <v>0.46240229885057416</v>
      </c>
      <c r="AB15" s="3">
        <f t="shared" si="8"/>
        <v>0.45600000000000307</v>
      </c>
      <c r="AC15" s="3">
        <f t="shared" si="9"/>
        <v>0.56333333333332547</v>
      </c>
      <c r="AD15" s="2">
        <f t="shared" si="10"/>
        <v>99.096242270493093</v>
      </c>
      <c r="AE15" s="2">
        <f t="shared" si="11"/>
        <v>98.885885687916158</v>
      </c>
    </row>
    <row r="16" spans="1:34" ht="15">
      <c r="A16" s="1"/>
      <c r="B16" s="1"/>
      <c r="C16" s="1"/>
      <c r="D16" s="8">
        <v>2355</v>
      </c>
      <c r="E16" s="8">
        <v>2074</v>
      </c>
      <c r="F16" s="8">
        <v>20.69</v>
      </c>
      <c r="G16" s="9">
        <v>2346</v>
      </c>
      <c r="H16" s="8">
        <v>2064</v>
      </c>
      <c r="I16" s="8">
        <v>20.9</v>
      </c>
      <c r="J16" s="8">
        <v>2061.4699999999998</v>
      </c>
      <c r="K16" s="10">
        <v>20</v>
      </c>
      <c r="L16" s="11">
        <f t="shared" si="0"/>
        <v>0.2099999999999973</v>
      </c>
      <c r="M16" s="11">
        <f t="shared" si="1"/>
        <v>0.69000000000000128</v>
      </c>
      <c r="N16" s="11">
        <f t="shared" si="2"/>
        <v>0.89999999999999858</v>
      </c>
      <c r="O16" s="3">
        <f t="shared" si="7"/>
        <v>4301476</v>
      </c>
      <c r="P16" s="2">
        <f t="shared" si="3"/>
        <v>42911.060000000005</v>
      </c>
      <c r="Q16" s="2">
        <f t="shared" si="4"/>
        <v>43137.599999999999</v>
      </c>
      <c r="R16" s="2">
        <f t="shared" si="5"/>
        <v>4260096</v>
      </c>
      <c r="S16" s="2"/>
      <c r="X16" s="1">
        <v>60</v>
      </c>
      <c r="Y16" s="3">
        <f>_xlfn.VAR.S(F123:F152)</f>
        <v>1.8742799999999986</v>
      </c>
      <c r="Z16" s="3">
        <f>_xlfn.VAR.S(I123:I152)</f>
        <v>0.46441379310344871</v>
      </c>
      <c r="AB16" s="3">
        <f t="shared" si="8"/>
        <v>0.65599999999999881</v>
      </c>
      <c r="AC16" s="3">
        <f t="shared" si="9"/>
        <v>0.87999999999999545</v>
      </c>
      <c r="AD16" s="2">
        <f t="shared" si="10"/>
        <v>98.918491163281459</v>
      </c>
      <c r="AE16" s="2">
        <f t="shared" si="11"/>
        <v>98.554533508541397</v>
      </c>
    </row>
    <row r="17" spans="1:34" ht="15">
      <c r="A17" s="1"/>
      <c r="B17" s="1"/>
      <c r="C17" s="1"/>
      <c r="D17" s="8">
        <v>2352</v>
      </c>
      <c r="E17" s="8">
        <v>2062</v>
      </c>
      <c r="F17" s="8">
        <v>20.03</v>
      </c>
      <c r="G17" s="9">
        <v>2352</v>
      </c>
      <c r="H17" s="8">
        <v>2068</v>
      </c>
      <c r="I17" s="8">
        <v>21</v>
      </c>
      <c r="J17" s="8">
        <v>2061.4699999999998</v>
      </c>
      <c r="K17" s="10">
        <v>20</v>
      </c>
      <c r="L17" s="11">
        <f t="shared" si="0"/>
        <v>0.96999999999999886</v>
      </c>
      <c r="M17" s="11">
        <f t="shared" si="1"/>
        <v>3.0000000000001137E-2</v>
      </c>
      <c r="N17" s="11">
        <f t="shared" si="2"/>
        <v>1</v>
      </c>
      <c r="O17" s="3">
        <f t="shared" si="7"/>
        <v>4251844</v>
      </c>
      <c r="P17" s="2">
        <f t="shared" si="3"/>
        <v>41301.86</v>
      </c>
      <c r="Q17" s="2">
        <f t="shared" si="4"/>
        <v>43428</v>
      </c>
      <c r="R17" s="2">
        <f t="shared" si="5"/>
        <v>4276624</v>
      </c>
      <c r="S17" s="2"/>
      <c r="T17" s="2"/>
    </row>
    <row r="18" spans="1:34" ht="15">
      <c r="A18" s="1"/>
      <c r="B18" s="1"/>
      <c r="C18" s="1"/>
      <c r="D18" s="8">
        <v>2397</v>
      </c>
      <c r="E18" s="8">
        <v>2056</v>
      </c>
      <c r="F18" s="8">
        <v>20</v>
      </c>
      <c r="G18" s="9">
        <v>2369</v>
      </c>
      <c r="H18" s="8">
        <v>2073</v>
      </c>
      <c r="I18" s="8">
        <v>21.1</v>
      </c>
      <c r="J18" s="8">
        <v>2061.4699999999998</v>
      </c>
      <c r="K18" s="10">
        <v>20</v>
      </c>
      <c r="L18" s="11">
        <f t="shared" si="0"/>
        <v>1.1000000000000014</v>
      </c>
      <c r="M18" s="11">
        <f t="shared" si="1"/>
        <v>0</v>
      </c>
      <c r="N18" s="11">
        <f t="shared" si="2"/>
        <v>1.1000000000000014</v>
      </c>
      <c r="O18" s="3">
        <f t="shared" si="7"/>
        <v>4227136</v>
      </c>
      <c r="P18" s="2">
        <f t="shared" si="3"/>
        <v>41120</v>
      </c>
      <c r="Q18" s="2">
        <f t="shared" si="4"/>
        <v>43740.3</v>
      </c>
      <c r="R18" s="2">
        <f t="shared" si="5"/>
        <v>4297329</v>
      </c>
      <c r="S18" s="2"/>
      <c r="T18" s="2"/>
      <c r="X18" s="24" t="s">
        <v>46</v>
      </c>
      <c r="Y18" s="24"/>
      <c r="Z18" s="24"/>
      <c r="AD18" s="24" t="s">
        <v>47</v>
      </c>
      <c r="AE18" s="24"/>
      <c r="AF18" s="24"/>
    </row>
    <row r="19" spans="1:34" ht="15">
      <c r="A19" s="1"/>
      <c r="B19" s="1"/>
      <c r="C19" s="1"/>
      <c r="D19" s="8">
        <v>2363</v>
      </c>
      <c r="E19" s="8">
        <v>2080</v>
      </c>
      <c r="F19" s="8">
        <v>21.01</v>
      </c>
      <c r="G19" s="9">
        <v>2331</v>
      </c>
      <c r="H19" s="8">
        <v>2056</v>
      </c>
      <c r="I19" s="8">
        <v>20.7</v>
      </c>
      <c r="J19" s="8">
        <v>2061.4699999999998</v>
      </c>
      <c r="K19" s="10">
        <v>20</v>
      </c>
      <c r="L19" s="11">
        <f t="shared" si="0"/>
        <v>0.31000000000000227</v>
      </c>
      <c r="M19" s="11">
        <f t="shared" si="1"/>
        <v>1.0100000000000016</v>
      </c>
      <c r="N19" s="11">
        <f t="shared" si="2"/>
        <v>0.69999999999999929</v>
      </c>
      <c r="O19" s="3">
        <f t="shared" si="7"/>
        <v>4326400</v>
      </c>
      <c r="P19" s="2">
        <f t="shared" si="3"/>
        <v>43700.800000000003</v>
      </c>
      <c r="Q19" s="2">
        <f t="shared" si="4"/>
        <v>42559.199999999997</v>
      </c>
      <c r="R19" s="2">
        <f t="shared" si="5"/>
        <v>4227136</v>
      </c>
      <c r="S19" s="25" t="s">
        <v>48</v>
      </c>
      <c r="T19" s="25"/>
      <c r="X19" s="1" t="s">
        <v>23</v>
      </c>
      <c r="Y19" s="1" t="s">
        <v>24</v>
      </c>
      <c r="Z19" s="1" t="s">
        <v>25</v>
      </c>
      <c r="AA19" s="1" t="s">
        <v>33</v>
      </c>
      <c r="AB19" s="1" t="s">
        <v>33</v>
      </c>
      <c r="AD19" s="1" t="s">
        <v>23</v>
      </c>
      <c r="AE19" s="1" t="s">
        <v>24</v>
      </c>
      <c r="AF19" s="1" t="s">
        <v>25</v>
      </c>
      <c r="AG19" s="1" t="s">
        <v>33</v>
      </c>
      <c r="AH19" s="1" t="s">
        <v>33</v>
      </c>
    </row>
    <row r="20" spans="1:34" ht="15">
      <c r="A20" s="1"/>
      <c r="B20" s="1"/>
      <c r="C20" s="1"/>
      <c r="D20" s="8">
        <v>2294</v>
      </c>
      <c r="E20" s="8">
        <v>2030</v>
      </c>
      <c r="F20" s="8">
        <v>20</v>
      </c>
      <c r="G20" s="9">
        <v>2376</v>
      </c>
      <c r="H20" s="8">
        <v>2081</v>
      </c>
      <c r="I20" s="8">
        <v>21.3</v>
      </c>
      <c r="J20" s="8">
        <v>2061.4699999999998</v>
      </c>
      <c r="K20" s="10">
        <v>20</v>
      </c>
      <c r="L20" s="11">
        <f t="shared" si="0"/>
        <v>1.3000000000000007</v>
      </c>
      <c r="M20" s="11">
        <f t="shared" si="1"/>
        <v>0</v>
      </c>
      <c r="N20" s="11">
        <f t="shared" si="2"/>
        <v>1.3000000000000007</v>
      </c>
      <c r="O20" s="3">
        <f t="shared" si="7"/>
        <v>4120900</v>
      </c>
      <c r="P20" s="2">
        <f t="shared" si="3"/>
        <v>40600</v>
      </c>
      <c r="Q20" s="2">
        <f t="shared" si="4"/>
        <v>44325.3</v>
      </c>
      <c r="R20" s="2">
        <f t="shared" si="5"/>
        <v>4330561</v>
      </c>
      <c r="S20" s="2" t="s">
        <v>22</v>
      </c>
      <c r="T20" s="2">
        <f>SUM(O3:O152)</f>
        <v>897988482</v>
      </c>
      <c r="X20" s="1">
        <v>20</v>
      </c>
      <c r="Y20" s="3">
        <f>_xlfn.STDEV.S(F3:F32)</f>
        <v>0.84192506560379465</v>
      </c>
      <c r="Z20" s="3">
        <f>_xlfn.STDEV.S(I3:I32)</f>
        <v>0.36946684171443156</v>
      </c>
      <c r="AA20" s="3">
        <f>(1-(Y20/Y3))*100</f>
        <v>95.9476725171086</v>
      </c>
      <c r="AB20" s="3">
        <f>(1-(Z20/Z3))*100</f>
        <v>98.257779746709701</v>
      </c>
      <c r="AD20" s="1">
        <v>20</v>
      </c>
      <c r="AE20" s="2">
        <f>_xlfn.STDEV.S(E3:E32)</f>
        <v>33.200003462124172</v>
      </c>
      <c r="AF20" s="2">
        <f>_xlfn.STDEV.S(H3:H32)</f>
        <v>12.378188083475104</v>
      </c>
      <c r="AG20" s="2">
        <f>(1-(AE20/U11))*100</f>
        <v>98.396883735672986</v>
      </c>
      <c r="AH20" s="2">
        <f>(1-(AF20/V11))*100</f>
        <v>99.403815174106541</v>
      </c>
    </row>
    <row r="21" spans="1:34" ht="15">
      <c r="A21" s="1"/>
      <c r="B21" s="1"/>
      <c r="C21" s="1"/>
      <c r="D21" s="8">
        <v>2321</v>
      </c>
      <c r="E21" s="8">
        <v>2062</v>
      </c>
      <c r="F21" s="8">
        <v>20.03</v>
      </c>
      <c r="G21" s="9">
        <v>2392</v>
      </c>
      <c r="H21" s="8">
        <v>2091</v>
      </c>
      <c r="I21" s="8">
        <v>21.7</v>
      </c>
      <c r="J21" s="8">
        <v>2061.4699999999998</v>
      </c>
      <c r="K21" s="10">
        <v>20</v>
      </c>
      <c r="L21" s="11">
        <f t="shared" si="0"/>
        <v>1.6699999999999982</v>
      </c>
      <c r="M21" s="11">
        <f t="shared" si="1"/>
        <v>3.0000000000001137E-2</v>
      </c>
      <c r="N21" s="11">
        <f t="shared" si="2"/>
        <v>1.6999999999999993</v>
      </c>
      <c r="O21" s="3">
        <f t="shared" si="7"/>
        <v>4251844</v>
      </c>
      <c r="P21" s="2">
        <f t="shared" si="3"/>
        <v>41301.86</v>
      </c>
      <c r="Q21" s="2">
        <f t="shared" si="4"/>
        <v>45374.7</v>
      </c>
      <c r="R21" s="2">
        <f t="shared" si="5"/>
        <v>4372281</v>
      </c>
      <c r="S21" s="2" t="s">
        <v>49</v>
      </c>
      <c r="T21" s="2">
        <f>SUM(E3:E152)</f>
        <v>364902</v>
      </c>
      <c r="X21" s="1">
        <v>30</v>
      </c>
      <c r="Y21" s="3">
        <f>_xlfn.STDEV.S(F33:F62)</f>
        <v>1.6229653575243486</v>
      </c>
      <c r="Z21" s="3">
        <f>_xlfn.STDEV.S(I33:I62)</f>
        <v>0.34309276249749265</v>
      </c>
      <c r="AA21" s="3">
        <f t="shared" ref="AA21:AA24" si="12">(1-(Y21/Y4))*100</f>
        <v>94.629143697384507</v>
      </c>
      <c r="AB21" s="3">
        <f t="shared" ref="AB21:AB24" si="13">(1-(Z21/Z4))*100</f>
        <v>98.861795546287212</v>
      </c>
      <c r="AD21" s="1">
        <v>30</v>
      </c>
      <c r="AE21" s="2">
        <f>_xlfn.STDEV.S(E33:E62)</f>
        <v>29.644657986329285</v>
      </c>
      <c r="AF21" s="2">
        <f>_xlfn.STDEV.S(H33:H62)</f>
        <v>9.9756024218169834</v>
      </c>
      <c r="AG21" s="2">
        <f t="shared" ref="AG21:AG24" si="14">(1-(AE21/U12))*100</f>
        <v>98.681424318961732</v>
      </c>
      <c r="AH21" s="2">
        <f t="shared" ref="AH21:AH24" si="15">(1-(AF21/V12))*100</f>
        <v>99.556258603459995</v>
      </c>
    </row>
    <row r="22" spans="1:34" ht="15">
      <c r="A22" s="1"/>
      <c r="B22" s="1"/>
      <c r="C22" s="1"/>
      <c r="D22" s="8">
        <v>2363</v>
      </c>
      <c r="E22" s="8">
        <v>2095</v>
      </c>
      <c r="F22" s="8">
        <v>21.83</v>
      </c>
      <c r="G22" s="9">
        <v>2349</v>
      </c>
      <c r="H22" s="8">
        <v>2067</v>
      </c>
      <c r="I22" s="8">
        <v>20.9</v>
      </c>
      <c r="J22" s="8">
        <v>2061.4699999999998</v>
      </c>
      <c r="K22" s="10">
        <v>20</v>
      </c>
      <c r="L22" s="11">
        <f t="shared" si="0"/>
        <v>0.92999999999999972</v>
      </c>
      <c r="M22" s="11">
        <f t="shared" si="1"/>
        <v>1.8299999999999983</v>
      </c>
      <c r="N22" s="11">
        <f t="shared" si="2"/>
        <v>0.89999999999999858</v>
      </c>
      <c r="O22" s="3">
        <f t="shared" si="7"/>
        <v>4389025</v>
      </c>
      <c r="P22" s="2">
        <f t="shared" si="3"/>
        <v>45733.85</v>
      </c>
      <c r="Q22" s="2">
        <f t="shared" si="4"/>
        <v>43200.299999999996</v>
      </c>
      <c r="R22" s="2">
        <f t="shared" si="5"/>
        <v>4272489</v>
      </c>
      <c r="S22" s="2" t="s">
        <v>50</v>
      </c>
      <c r="T22" s="2">
        <f>SUM(F3:F152)</f>
        <v>6052.609999999996</v>
      </c>
      <c r="X22" s="1">
        <v>40</v>
      </c>
      <c r="Y22" s="3">
        <f>_xlfn.STDEV.S(F63:F92)</f>
        <v>1.7622828716015566</v>
      </c>
      <c r="Z22" s="3">
        <f>_xlfn.STDEV.S(I63:I92)</f>
        <v>0.42465672411176225</v>
      </c>
      <c r="AA22" s="3">
        <f t="shared" si="12"/>
        <v>95.555103651523709</v>
      </c>
      <c r="AB22" s="3">
        <f t="shared" si="13"/>
        <v>98.926640683852654</v>
      </c>
      <c r="AD22" s="1">
        <v>40</v>
      </c>
      <c r="AE22" s="2">
        <f>_xlfn.STDEV.S(E63:E92)</f>
        <v>34.33139711089845</v>
      </c>
      <c r="AF22" s="2">
        <f>_xlfn.STDEV.S(H63:H92)</f>
        <v>10.255864596448692</v>
      </c>
      <c r="AG22" s="2">
        <f t="shared" si="14"/>
        <v>98.58081943239641</v>
      </c>
      <c r="AH22" s="2">
        <f t="shared" si="15"/>
        <v>99.575730583856</v>
      </c>
    </row>
    <row r="23" spans="1:34" ht="15">
      <c r="A23" s="1"/>
      <c r="B23" s="1"/>
      <c r="C23" s="1"/>
      <c r="D23" s="8">
        <v>2477</v>
      </c>
      <c r="E23" s="8">
        <v>2144</v>
      </c>
      <c r="F23" s="8">
        <v>21.55</v>
      </c>
      <c r="G23" s="9">
        <v>2402</v>
      </c>
      <c r="H23" s="8">
        <v>2098</v>
      </c>
      <c r="I23" s="8">
        <v>22</v>
      </c>
      <c r="J23" s="8">
        <v>2061.4699999999998</v>
      </c>
      <c r="K23" s="10">
        <v>20</v>
      </c>
      <c r="L23" s="11">
        <f t="shared" si="0"/>
        <v>0.44999999999999929</v>
      </c>
      <c r="M23" s="11">
        <f t="shared" si="1"/>
        <v>1.5500000000000007</v>
      </c>
      <c r="N23" s="11">
        <f t="shared" si="2"/>
        <v>2</v>
      </c>
      <c r="O23" s="3">
        <f t="shared" si="7"/>
        <v>4596736</v>
      </c>
      <c r="P23" s="2">
        <f t="shared" si="3"/>
        <v>46203.200000000004</v>
      </c>
      <c r="Q23" s="2">
        <f t="shared" si="4"/>
        <v>46156</v>
      </c>
      <c r="R23" s="2">
        <f t="shared" si="5"/>
        <v>4401604</v>
      </c>
      <c r="S23" s="2" t="s">
        <v>51</v>
      </c>
      <c r="T23" s="2">
        <f>SUM(P3:P152)</f>
        <v>15282539.699999997</v>
      </c>
      <c r="X23" s="1">
        <v>50</v>
      </c>
      <c r="Y23" s="3">
        <f>_xlfn.STDEV.S(F93:F122)</f>
        <v>1.6384298623356151</v>
      </c>
      <c r="Z23" s="3">
        <f>_xlfn.STDEV.S(I93:I122)</f>
        <v>0.68000169032920366</v>
      </c>
      <c r="AA23" s="3">
        <f t="shared" si="12"/>
        <v>96.752755148375584</v>
      </c>
      <c r="AB23" s="3">
        <f t="shared" si="13"/>
        <v>98.655148611650333</v>
      </c>
      <c r="AD23" s="1">
        <v>50</v>
      </c>
      <c r="AE23" s="2">
        <f>_xlfn.STDEV.S(E93:E122)</f>
        <v>32.151294641529397</v>
      </c>
      <c r="AF23" s="2">
        <f>_xlfn.STDEV.S(H93:H122)</f>
        <v>8.671594531811202</v>
      </c>
      <c r="AG23" s="2">
        <f t="shared" si="14"/>
        <v>98.773101099972166</v>
      </c>
      <c r="AH23" s="2">
        <f t="shared" si="15"/>
        <v>99.669666125792872</v>
      </c>
    </row>
    <row r="24" spans="1:34" ht="15">
      <c r="A24" s="1"/>
      <c r="B24" s="1"/>
      <c r="C24" s="1"/>
      <c r="D24" s="8">
        <v>2369</v>
      </c>
      <c r="E24" s="8">
        <v>2078</v>
      </c>
      <c r="F24" s="8">
        <v>20.9</v>
      </c>
      <c r="G24" s="9">
        <v>2384</v>
      </c>
      <c r="H24" s="8">
        <v>2087</v>
      </c>
      <c r="I24" s="8">
        <v>21.5</v>
      </c>
      <c r="J24" s="8">
        <v>2061.4699999999998</v>
      </c>
      <c r="K24" s="10">
        <v>20</v>
      </c>
      <c r="L24" s="11">
        <f t="shared" si="0"/>
        <v>0.60000000000000142</v>
      </c>
      <c r="M24" s="11">
        <f t="shared" si="1"/>
        <v>0.89999999999999858</v>
      </c>
      <c r="N24" s="11">
        <f t="shared" si="2"/>
        <v>1.5</v>
      </c>
      <c r="O24" s="3">
        <f t="shared" si="7"/>
        <v>4318084</v>
      </c>
      <c r="P24" s="2">
        <f t="shared" si="3"/>
        <v>43430.2</v>
      </c>
      <c r="Q24" s="2">
        <f t="shared" si="4"/>
        <v>44870.5</v>
      </c>
      <c r="R24" s="2">
        <f t="shared" si="5"/>
        <v>4355569</v>
      </c>
      <c r="S24" s="2" t="s">
        <v>52</v>
      </c>
      <c r="T24" s="2">
        <v>150</v>
      </c>
      <c r="X24" s="1">
        <v>60</v>
      </c>
      <c r="Y24" s="3">
        <f>_xlfn.STDEV.S(F123:F152)</f>
        <v>1.3690434616914098</v>
      </c>
      <c r="Z24" s="3">
        <f>_xlfn.STDEV.S(I123:I152)</f>
        <v>0.68147912154625012</v>
      </c>
      <c r="AA24" s="3">
        <f t="shared" si="12"/>
        <v>97.742938107208829</v>
      </c>
      <c r="AB24" s="3">
        <f t="shared" si="13"/>
        <v>98.880619051336652</v>
      </c>
      <c r="AD24" s="1">
        <v>60</v>
      </c>
      <c r="AE24" s="2">
        <f>_xlfn.STDEV.S(E123:E152)</f>
        <v>25.033334098596491</v>
      </c>
      <c r="AF24" s="2">
        <f>_xlfn.STDEV.S(H123:H152)</f>
        <v>8.6784844272501314</v>
      </c>
      <c r="AG24" s="2">
        <f t="shared" si="14"/>
        <v>99.107408128459667</v>
      </c>
      <c r="AH24" s="2">
        <f t="shared" si="15"/>
        <v>99.691504789599492</v>
      </c>
    </row>
    <row r="25" spans="1:34" ht="15">
      <c r="A25" s="1"/>
      <c r="B25" s="1"/>
      <c r="C25" s="1"/>
      <c r="D25" s="8">
        <v>2319</v>
      </c>
      <c r="E25" s="8">
        <v>2087</v>
      </c>
      <c r="F25" s="8">
        <v>21.4</v>
      </c>
      <c r="G25" s="9">
        <v>2361</v>
      </c>
      <c r="H25" s="8">
        <v>2071</v>
      </c>
      <c r="I25" s="8">
        <v>21.1</v>
      </c>
      <c r="J25" s="8">
        <v>2061.4699999999998</v>
      </c>
      <c r="K25" s="10">
        <v>20</v>
      </c>
      <c r="L25" s="11">
        <f t="shared" si="0"/>
        <v>0.29999999999999716</v>
      </c>
      <c r="M25" s="11">
        <f t="shared" si="1"/>
        <v>1.3999999999999986</v>
      </c>
      <c r="N25" s="11">
        <f t="shared" si="2"/>
        <v>1.1000000000000014</v>
      </c>
      <c r="O25" s="3">
        <f t="shared" si="7"/>
        <v>4355569</v>
      </c>
      <c r="P25" s="2">
        <f t="shared" si="3"/>
        <v>44661.799999999996</v>
      </c>
      <c r="Q25" s="2">
        <f t="shared" si="4"/>
        <v>43698.100000000006</v>
      </c>
      <c r="R25" s="2">
        <f t="shared" si="5"/>
        <v>4289041</v>
      </c>
      <c r="S25" s="2"/>
      <c r="T25" s="2"/>
    </row>
    <row r="26" spans="1:34" ht="15">
      <c r="A26" s="1"/>
      <c r="B26" s="1"/>
      <c r="C26" s="1"/>
      <c r="D26" s="8">
        <v>2373</v>
      </c>
      <c r="E26" s="8">
        <v>2038</v>
      </c>
      <c r="F26" s="8">
        <v>20</v>
      </c>
      <c r="G26" s="9">
        <v>2373</v>
      </c>
      <c r="H26" s="8">
        <v>2079</v>
      </c>
      <c r="I26" s="8">
        <v>21.2</v>
      </c>
      <c r="J26" s="8">
        <v>2061.4699999999998</v>
      </c>
      <c r="K26" s="10">
        <v>20</v>
      </c>
      <c r="L26" s="11">
        <f t="shared" si="0"/>
        <v>1.1999999999999993</v>
      </c>
      <c r="M26" s="11">
        <f t="shared" si="1"/>
        <v>0</v>
      </c>
      <c r="N26" s="11">
        <f t="shared" si="2"/>
        <v>1.1999999999999993</v>
      </c>
      <c r="O26" s="3">
        <f t="shared" si="7"/>
        <v>4153444</v>
      </c>
      <c r="P26" s="2">
        <f t="shared" si="3"/>
        <v>40760</v>
      </c>
      <c r="Q26" s="2">
        <f t="shared" si="4"/>
        <v>44074.799999999996</v>
      </c>
      <c r="R26" s="2">
        <f t="shared" si="5"/>
        <v>4322241</v>
      </c>
      <c r="S26" s="2"/>
      <c r="T26" s="2"/>
      <c r="X26" s="2"/>
    </row>
    <row r="27" spans="1:34" ht="15">
      <c r="A27" s="1"/>
      <c r="B27" s="1"/>
      <c r="C27" s="1"/>
      <c r="D27" s="8">
        <v>2402</v>
      </c>
      <c r="E27" s="8">
        <v>2113</v>
      </c>
      <c r="F27" s="8">
        <v>22.82</v>
      </c>
      <c r="G27" s="9">
        <v>2386</v>
      </c>
      <c r="H27" s="8">
        <v>2089</v>
      </c>
      <c r="I27" s="8">
        <v>21.6</v>
      </c>
      <c r="J27" s="8">
        <v>2061.4699999999998</v>
      </c>
      <c r="K27" s="10">
        <v>20</v>
      </c>
      <c r="L27" s="11">
        <f t="shared" si="0"/>
        <v>1.2199999999999989</v>
      </c>
      <c r="M27" s="11">
        <f t="shared" si="1"/>
        <v>2.8200000000000003</v>
      </c>
      <c r="N27" s="11">
        <f t="shared" si="2"/>
        <v>1.6000000000000014</v>
      </c>
      <c r="O27" s="3">
        <f t="shared" si="7"/>
        <v>4464769</v>
      </c>
      <c r="P27" s="2">
        <f t="shared" si="3"/>
        <v>48218.66</v>
      </c>
      <c r="Q27" s="2">
        <f t="shared" si="4"/>
        <v>45122.400000000001</v>
      </c>
      <c r="R27" s="2">
        <f t="shared" si="5"/>
        <v>4363921</v>
      </c>
      <c r="S27" s="25" t="s">
        <v>53</v>
      </c>
      <c r="T27" s="25"/>
    </row>
    <row r="28" spans="1:34" ht="15">
      <c r="A28" s="1"/>
      <c r="B28" s="1"/>
      <c r="C28" s="1"/>
      <c r="D28" s="8">
        <v>2413</v>
      </c>
      <c r="E28" s="8">
        <v>2071</v>
      </c>
      <c r="F28" s="8">
        <v>20.52</v>
      </c>
      <c r="G28" s="9">
        <v>2337</v>
      </c>
      <c r="H28" s="8">
        <v>2059</v>
      </c>
      <c r="I28" s="8">
        <v>20.8</v>
      </c>
      <c r="J28" s="8">
        <v>2061.4699999999998</v>
      </c>
      <c r="K28" s="10">
        <v>20</v>
      </c>
      <c r="L28" s="11">
        <f t="shared" si="0"/>
        <v>0.28000000000000114</v>
      </c>
      <c r="M28" s="11">
        <f t="shared" si="1"/>
        <v>0.51999999999999957</v>
      </c>
      <c r="N28" s="11">
        <f t="shared" si="2"/>
        <v>0.80000000000000071</v>
      </c>
      <c r="O28" s="3">
        <f t="shared" si="7"/>
        <v>4289041</v>
      </c>
      <c r="P28" s="2">
        <f t="shared" si="3"/>
        <v>42496.92</v>
      </c>
      <c r="Q28" s="2">
        <f t="shared" si="4"/>
        <v>42827.200000000004</v>
      </c>
      <c r="R28" s="2">
        <f t="shared" si="5"/>
        <v>4239481</v>
      </c>
      <c r="S28" s="2" t="s">
        <v>20</v>
      </c>
      <c r="T28" s="2">
        <f>SUM(R3:R152)</f>
        <v>900403082</v>
      </c>
      <c r="X28" s="24" t="s">
        <v>54</v>
      </c>
      <c r="Y28" s="24"/>
      <c r="Z28" s="24"/>
    </row>
    <row r="29" spans="1:34" ht="15">
      <c r="A29" s="1"/>
      <c r="B29" s="1"/>
      <c r="C29" s="1"/>
      <c r="D29" s="8">
        <v>2301</v>
      </c>
      <c r="E29" s="8">
        <v>2054</v>
      </c>
      <c r="F29" s="8">
        <v>20</v>
      </c>
      <c r="G29" s="9">
        <v>2395</v>
      </c>
      <c r="H29" s="8">
        <v>2093</v>
      </c>
      <c r="I29" s="8">
        <v>21.8</v>
      </c>
      <c r="J29" s="8">
        <v>2061.4699999999998</v>
      </c>
      <c r="K29" s="10">
        <v>20</v>
      </c>
      <c r="L29" s="11">
        <f t="shared" si="0"/>
        <v>1.8000000000000007</v>
      </c>
      <c r="M29" s="11">
        <f t="shared" si="1"/>
        <v>0</v>
      </c>
      <c r="N29" s="11">
        <f t="shared" si="2"/>
        <v>1.8000000000000007</v>
      </c>
      <c r="O29" s="3">
        <f t="shared" si="7"/>
        <v>4218916</v>
      </c>
      <c r="P29" s="2">
        <f t="shared" si="3"/>
        <v>41080</v>
      </c>
      <c r="Q29" s="2">
        <f t="shared" si="4"/>
        <v>45627.4</v>
      </c>
      <c r="R29" s="2">
        <f t="shared" si="5"/>
        <v>4380649</v>
      </c>
      <c r="S29" s="2" t="s">
        <v>55</v>
      </c>
      <c r="T29" s="2">
        <f>SUM(H3:H152)</f>
        <v>365396</v>
      </c>
    </row>
    <row r="30" spans="1:34" ht="15">
      <c r="A30" s="1"/>
      <c r="B30" s="1"/>
      <c r="C30" s="1"/>
      <c r="D30" s="8">
        <v>2421</v>
      </c>
      <c r="E30" s="8">
        <v>2084</v>
      </c>
      <c r="F30" s="8">
        <v>21.23</v>
      </c>
      <c r="G30" s="9">
        <v>2370</v>
      </c>
      <c r="H30" s="8">
        <v>2074</v>
      </c>
      <c r="I30" s="8">
        <v>21.1</v>
      </c>
      <c r="J30" s="8">
        <v>2061.4699999999998</v>
      </c>
      <c r="K30" s="10">
        <v>20</v>
      </c>
      <c r="L30" s="11">
        <f t="shared" si="0"/>
        <v>0.12999999999999901</v>
      </c>
      <c r="M30" s="11">
        <f t="shared" si="1"/>
        <v>1.2300000000000004</v>
      </c>
      <c r="N30" s="11">
        <f t="shared" si="2"/>
        <v>1.1000000000000014</v>
      </c>
      <c r="O30" s="3">
        <f t="shared" si="7"/>
        <v>4343056</v>
      </c>
      <c r="P30" s="2">
        <f t="shared" si="3"/>
        <v>44243.32</v>
      </c>
      <c r="Q30" s="2">
        <f t="shared" si="4"/>
        <v>43761.4</v>
      </c>
      <c r="R30" s="2">
        <f t="shared" si="5"/>
        <v>4301476</v>
      </c>
      <c r="S30" s="2" t="s">
        <v>50</v>
      </c>
      <c r="T30" s="2">
        <f>SUM(I3:I152)</f>
        <v>6070.7</v>
      </c>
    </row>
    <row r="31" spans="1:34" ht="15">
      <c r="A31" s="1"/>
      <c r="B31" s="1"/>
      <c r="C31" s="1"/>
      <c r="D31" s="8">
        <v>2326</v>
      </c>
      <c r="E31" s="8">
        <v>2078</v>
      </c>
      <c r="F31" s="8">
        <v>20.9</v>
      </c>
      <c r="G31" s="9">
        <v>2364</v>
      </c>
      <c r="H31" s="8">
        <v>2070</v>
      </c>
      <c r="I31" s="8">
        <v>21</v>
      </c>
      <c r="J31" s="8">
        <v>2061.4699999999998</v>
      </c>
      <c r="K31" s="10">
        <v>20</v>
      </c>
      <c r="L31" s="11">
        <f t="shared" si="0"/>
        <v>0.10000000000000142</v>
      </c>
      <c r="M31" s="11">
        <f t="shared" si="1"/>
        <v>0.89999999999999858</v>
      </c>
      <c r="N31" s="11">
        <f t="shared" si="2"/>
        <v>1</v>
      </c>
      <c r="O31" s="3">
        <f t="shared" si="7"/>
        <v>4318084</v>
      </c>
      <c r="P31" s="2">
        <f t="shared" si="3"/>
        <v>43430.2</v>
      </c>
      <c r="Q31" s="2">
        <f t="shared" si="4"/>
        <v>43470</v>
      </c>
      <c r="R31" s="2">
        <f t="shared" si="5"/>
        <v>4284900</v>
      </c>
      <c r="S31" s="2" t="s">
        <v>51</v>
      </c>
      <c r="T31" s="2">
        <f>SUM(Q3:Q152)</f>
        <v>15343377.599999996</v>
      </c>
    </row>
    <row r="32" spans="1:34" ht="15">
      <c r="A32" s="1"/>
      <c r="B32" s="1"/>
      <c r="C32" s="1"/>
      <c r="D32" s="8">
        <v>2309</v>
      </c>
      <c r="E32" s="8">
        <v>2056</v>
      </c>
      <c r="F32" s="8">
        <v>20</v>
      </c>
      <c r="G32" s="9">
        <v>2341</v>
      </c>
      <c r="H32" s="8">
        <v>2062</v>
      </c>
      <c r="I32" s="8">
        <v>20.8</v>
      </c>
      <c r="J32" s="8">
        <v>2061.4699999999998</v>
      </c>
      <c r="K32" s="10">
        <v>20</v>
      </c>
      <c r="L32" s="11">
        <f t="shared" si="0"/>
        <v>0.80000000000000071</v>
      </c>
      <c r="M32" s="11">
        <f t="shared" si="1"/>
        <v>0</v>
      </c>
      <c r="N32" s="11">
        <f t="shared" si="2"/>
        <v>0.80000000000000071</v>
      </c>
      <c r="O32" s="3">
        <f t="shared" si="7"/>
        <v>4227136</v>
      </c>
      <c r="P32" s="2">
        <f t="shared" si="3"/>
        <v>41120</v>
      </c>
      <c r="Q32" s="2">
        <f t="shared" si="4"/>
        <v>42889.599999999999</v>
      </c>
      <c r="R32" s="2">
        <f t="shared" si="5"/>
        <v>4251844</v>
      </c>
      <c r="S32" s="2" t="s">
        <v>52</v>
      </c>
      <c r="T32" s="2">
        <v>150</v>
      </c>
      <c r="V32" s="24" t="s">
        <v>24</v>
      </c>
      <c r="W32" s="24"/>
      <c r="Y32" s="24" t="s">
        <v>25</v>
      </c>
      <c r="Z32" s="24"/>
    </row>
    <row r="33" spans="1:26">
      <c r="A33" s="1"/>
      <c r="B33" s="1"/>
      <c r="C33" s="1"/>
      <c r="D33" s="5">
        <v>2556</v>
      </c>
      <c r="E33" s="5">
        <v>2243</v>
      </c>
      <c r="F33" s="5">
        <v>29.93</v>
      </c>
      <c r="G33" s="5">
        <v>2540</v>
      </c>
      <c r="H33" s="5">
        <v>2235</v>
      </c>
      <c r="I33" s="5">
        <v>29.8</v>
      </c>
      <c r="J33" s="5">
        <v>2287.69</v>
      </c>
      <c r="K33" s="10">
        <v>30</v>
      </c>
      <c r="L33" s="11">
        <f t="shared" si="0"/>
        <v>0.12999999999999901</v>
      </c>
      <c r="M33" s="11">
        <f t="shared" si="1"/>
        <v>7.0000000000000284E-2</v>
      </c>
      <c r="N33" s="11">
        <f t="shared" si="2"/>
        <v>0.19999999999999929</v>
      </c>
      <c r="O33" s="3">
        <f t="shared" si="7"/>
        <v>5031049</v>
      </c>
      <c r="P33" s="2">
        <f t="shared" si="3"/>
        <v>67132.990000000005</v>
      </c>
      <c r="Q33" s="2">
        <f t="shared" si="4"/>
        <v>66603</v>
      </c>
      <c r="R33" s="2">
        <f t="shared" si="5"/>
        <v>4995225</v>
      </c>
      <c r="S33" s="2"/>
      <c r="V33" t="s">
        <v>56</v>
      </c>
      <c r="W33">
        <f>T24*T20-(T21)^2</f>
        <v>1544802696</v>
      </c>
      <c r="Y33" t="s">
        <v>56</v>
      </c>
      <c r="Z33">
        <f>T32*T28-(T29)^2</f>
        <v>1546225484</v>
      </c>
    </row>
    <row r="34" spans="1:26">
      <c r="A34" s="1"/>
      <c r="B34" s="1"/>
      <c r="C34" s="1"/>
      <c r="D34" s="5">
        <v>2592</v>
      </c>
      <c r="E34" s="5">
        <v>2285</v>
      </c>
      <c r="F34" s="5">
        <v>32.229999999999997</v>
      </c>
      <c r="G34" s="5">
        <v>2555</v>
      </c>
      <c r="H34" s="5">
        <v>2248</v>
      </c>
      <c r="I34" s="5">
        <v>30.1</v>
      </c>
      <c r="J34" s="5">
        <v>2287.69</v>
      </c>
      <c r="K34" s="10">
        <v>30</v>
      </c>
      <c r="L34" s="11">
        <f t="shared" si="0"/>
        <v>2.1299999999999955</v>
      </c>
      <c r="M34" s="11">
        <f t="shared" si="1"/>
        <v>2.2299999999999969</v>
      </c>
      <c r="N34" s="11">
        <f t="shared" si="2"/>
        <v>0.10000000000000142</v>
      </c>
      <c r="O34" s="3">
        <f t="shared" si="7"/>
        <v>5221225</v>
      </c>
      <c r="P34" s="2">
        <f t="shared" si="3"/>
        <v>73645.549999999988</v>
      </c>
      <c r="Q34" s="2">
        <f t="shared" si="4"/>
        <v>67664.800000000003</v>
      </c>
      <c r="R34" s="2">
        <f t="shared" si="5"/>
        <v>5053504</v>
      </c>
      <c r="S34" s="2"/>
      <c r="V34" t="s">
        <v>57</v>
      </c>
      <c r="W34" s="22">
        <f>(T24*T23-(T21)*(T22))/W33</f>
        <v>5.4227935384183953E-2</v>
      </c>
      <c r="Y34" t="s">
        <v>57</v>
      </c>
      <c r="Z34" s="22">
        <f>((T32*T31)-(T29)*(T30))/Z33</f>
        <v>5.387127793581218E-2</v>
      </c>
    </row>
    <row r="35" spans="1:26">
      <c r="A35" s="1"/>
      <c r="B35" s="1"/>
      <c r="C35" s="1"/>
      <c r="D35" s="5">
        <v>2546</v>
      </c>
      <c r="E35" s="5">
        <v>2243</v>
      </c>
      <c r="F35" s="5">
        <v>29.93</v>
      </c>
      <c r="G35" s="5">
        <v>2580</v>
      </c>
      <c r="H35" s="5">
        <v>2260</v>
      </c>
      <c r="I35" s="5">
        <v>30.5</v>
      </c>
      <c r="J35" s="5">
        <v>2287.69</v>
      </c>
      <c r="K35" s="10">
        <v>30</v>
      </c>
      <c r="L35" s="11">
        <f t="shared" si="0"/>
        <v>0.57000000000000028</v>
      </c>
      <c r="M35" s="11">
        <f t="shared" si="1"/>
        <v>7.0000000000000284E-2</v>
      </c>
      <c r="N35" s="11">
        <f t="shared" si="2"/>
        <v>0.5</v>
      </c>
      <c r="O35" s="3">
        <f t="shared" si="7"/>
        <v>5031049</v>
      </c>
      <c r="P35" s="2">
        <f t="shared" si="3"/>
        <v>67132.990000000005</v>
      </c>
      <c r="Q35" s="2">
        <f t="shared" si="4"/>
        <v>68930</v>
      </c>
      <c r="R35" s="2">
        <f t="shared" si="5"/>
        <v>5107600</v>
      </c>
      <c r="S35" s="2"/>
      <c r="V35" t="s">
        <v>58</v>
      </c>
      <c r="W35" s="23">
        <f>((T22*T20)-(T21*T23))/W33</f>
        <v>-91.568480517063264</v>
      </c>
      <c r="Y35" t="s">
        <v>58</v>
      </c>
      <c r="Z35" s="23">
        <f>((T30*T28)-(T29*T31))/Z33</f>
        <v>-90.757663150893464</v>
      </c>
    </row>
    <row r="36" spans="1:26">
      <c r="A36" s="1"/>
      <c r="B36" s="1"/>
      <c r="C36" s="1"/>
      <c r="D36" s="5">
        <v>2558</v>
      </c>
      <c r="E36" s="5">
        <v>2287</v>
      </c>
      <c r="F36" s="5">
        <v>32.340000000000003</v>
      </c>
      <c r="G36" s="5">
        <v>2535</v>
      </c>
      <c r="H36" s="5">
        <v>2230</v>
      </c>
      <c r="I36" s="5">
        <v>29.6</v>
      </c>
      <c r="J36" s="5">
        <v>2287.69</v>
      </c>
      <c r="K36" s="10">
        <v>30</v>
      </c>
      <c r="L36" s="11">
        <f t="shared" si="0"/>
        <v>2.740000000000002</v>
      </c>
      <c r="M36" s="11">
        <f t="shared" si="1"/>
        <v>2.3400000000000034</v>
      </c>
      <c r="N36" s="11">
        <f t="shared" si="2"/>
        <v>0.39999999999999858</v>
      </c>
      <c r="O36" s="3">
        <f t="shared" si="7"/>
        <v>5230369</v>
      </c>
      <c r="P36" s="2">
        <f t="shared" si="3"/>
        <v>73961.58</v>
      </c>
      <c r="Q36" s="2">
        <f t="shared" si="4"/>
        <v>66008</v>
      </c>
      <c r="R36" s="2">
        <f t="shared" si="5"/>
        <v>4972900</v>
      </c>
      <c r="S36" s="2"/>
    </row>
    <row r="37" spans="1:26">
      <c r="A37" s="1"/>
      <c r="B37" s="1"/>
      <c r="C37" s="1"/>
      <c r="D37" s="5">
        <v>2549</v>
      </c>
      <c r="E37" s="5">
        <v>2204</v>
      </c>
      <c r="F37" s="5">
        <v>27.8</v>
      </c>
      <c r="G37" s="5">
        <v>2572</v>
      </c>
      <c r="H37" s="5">
        <v>2254</v>
      </c>
      <c r="I37" s="5">
        <v>30.3</v>
      </c>
      <c r="J37" s="5">
        <v>2287.69</v>
      </c>
      <c r="K37" s="10">
        <v>30</v>
      </c>
      <c r="L37" s="11">
        <f t="shared" si="0"/>
        <v>2.5</v>
      </c>
      <c r="M37" s="11">
        <f t="shared" si="1"/>
        <v>2.1999999999999993</v>
      </c>
      <c r="N37" s="11">
        <f t="shared" si="2"/>
        <v>0.30000000000000071</v>
      </c>
      <c r="O37" s="3">
        <f t="shared" si="7"/>
        <v>4857616</v>
      </c>
      <c r="P37" s="2">
        <f t="shared" si="3"/>
        <v>61271.200000000004</v>
      </c>
      <c r="Q37" s="2">
        <f t="shared" si="4"/>
        <v>68296.2</v>
      </c>
      <c r="R37" s="2">
        <f t="shared" si="5"/>
        <v>5080516</v>
      </c>
      <c r="S37" s="2"/>
    </row>
    <row r="38" spans="1:26">
      <c r="A38" s="1"/>
      <c r="B38" s="1"/>
      <c r="C38" s="1"/>
      <c r="D38" s="5">
        <v>2542</v>
      </c>
      <c r="E38" s="5">
        <v>2282</v>
      </c>
      <c r="F38" s="5">
        <v>32.07</v>
      </c>
      <c r="G38" s="5">
        <v>2548</v>
      </c>
      <c r="H38" s="5">
        <v>2238</v>
      </c>
      <c r="I38" s="5">
        <v>29.9</v>
      </c>
      <c r="J38" s="5">
        <v>2287.69</v>
      </c>
      <c r="K38" s="10">
        <v>30</v>
      </c>
      <c r="L38" s="11">
        <f t="shared" si="0"/>
        <v>2.1700000000000017</v>
      </c>
      <c r="M38" s="11">
        <f t="shared" si="1"/>
        <v>2.0700000000000003</v>
      </c>
      <c r="N38" s="11">
        <f t="shared" si="2"/>
        <v>0.10000000000000142</v>
      </c>
      <c r="O38" s="3">
        <f t="shared" si="7"/>
        <v>5207524</v>
      </c>
      <c r="P38" s="2">
        <f t="shared" si="3"/>
        <v>73183.740000000005</v>
      </c>
      <c r="Q38" s="2">
        <f t="shared" si="4"/>
        <v>66916.2</v>
      </c>
      <c r="R38" s="2">
        <f t="shared" si="5"/>
        <v>5008644</v>
      </c>
      <c r="S38" s="2"/>
    </row>
    <row r="39" spans="1:26">
      <c r="A39" s="1"/>
      <c r="B39" s="1"/>
      <c r="C39" s="1"/>
      <c r="D39" s="5">
        <v>2535</v>
      </c>
      <c r="E39" s="5">
        <v>2218</v>
      </c>
      <c r="F39" s="5">
        <v>28.56</v>
      </c>
      <c r="G39" s="5">
        <v>2565</v>
      </c>
      <c r="H39" s="5">
        <v>2249</v>
      </c>
      <c r="I39" s="5">
        <v>30.1</v>
      </c>
      <c r="J39" s="5">
        <v>2287.69</v>
      </c>
      <c r="K39" s="10">
        <v>30</v>
      </c>
      <c r="L39" s="11">
        <f t="shared" si="0"/>
        <v>1.5400000000000027</v>
      </c>
      <c r="M39" s="11">
        <f t="shared" si="1"/>
        <v>1.4400000000000013</v>
      </c>
      <c r="N39" s="11">
        <f t="shared" si="2"/>
        <v>0.10000000000000142</v>
      </c>
      <c r="O39" s="3">
        <f t="shared" si="7"/>
        <v>4919524</v>
      </c>
      <c r="P39" s="2">
        <f t="shared" si="3"/>
        <v>63346.079999999994</v>
      </c>
      <c r="Q39" s="2">
        <f t="shared" si="4"/>
        <v>67694.900000000009</v>
      </c>
      <c r="R39" s="2">
        <f t="shared" si="5"/>
        <v>5058001</v>
      </c>
      <c r="S39" s="2"/>
    </row>
    <row r="40" spans="1:26">
      <c r="A40" s="1"/>
      <c r="B40" s="1"/>
      <c r="C40" s="1"/>
      <c r="D40" s="5">
        <v>2595</v>
      </c>
      <c r="E40" s="5">
        <v>2283</v>
      </c>
      <c r="F40" s="5">
        <v>32.119999999999997</v>
      </c>
      <c r="G40" s="5">
        <v>2550</v>
      </c>
      <c r="H40" s="5">
        <v>2240</v>
      </c>
      <c r="I40" s="5">
        <v>29.8</v>
      </c>
      <c r="J40" s="5">
        <v>2287.69</v>
      </c>
      <c r="K40" s="10">
        <v>30</v>
      </c>
      <c r="L40" s="11">
        <f t="shared" si="0"/>
        <v>2.3199999999999967</v>
      </c>
      <c r="M40" s="11">
        <f t="shared" si="1"/>
        <v>2.1199999999999974</v>
      </c>
      <c r="N40" s="11">
        <f t="shared" si="2"/>
        <v>0.19999999999999929</v>
      </c>
      <c r="O40" s="3">
        <f t="shared" si="7"/>
        <v>5212089</v>
      </c>
      <c r="P40" s="2">
        <f t="shared" si="3"/>
        <v>73329.959999999992</v>
      </c>
      <c r="Q40" s="2">
        <f t="shared" si="4"/>
        <v>66752</v>
      </c>
      <c r="R40" s="2">
        <f t="shared" si="5"/>
        <v>5017600</v>
      </c>
      <c r="S40" s="2"/>
    </row>
    <row r="41" spans="1:26">
      <c r="A41" s="1"/>
      <c r="B41" s="1"/>
      <c r="C41" s="1"/>
      <c r="D41" s="5">
        <v>2559</v>
      </c>
      <c r="E41" s="5">
        <v>2208</v>
      </c>
      <c r="F41" s="5">
        <v>28.02</v>
      </c>
      <c r="G41" s="5">
        <v>2579</v>
      </c>
      <c r="H41" s="5">
        <v>2256</v>
      </c>
      <c r="I41" s="5">
        <v>30.4</v>
      </c>
      <c r="J41" s="5">
        <v>2287.69</v>
      </c>
      <c r="K41" s="10">
        <v>30</v>
      </c>
      <c r="L41" s="11">
        <f t="shared" si="0"/>
        <v>2.379999999999999</v>
      </c>
      <c r="M41" s="11">
        <f t="shared" si="1"/>
        <v>1.9800000000000004</v>
      </c>
      <c r="N41" s="11">
        <f t="shared" si="2"/>
        <v>0.39999999999999858</v>
      </c>
      <c r="O41" s="3">
        <f t="shared" si="7"/>
        <v>4875264</v>
      </c>
      <c r="P41" s="2">
        <f t="shared" si="3"/>
        <v>61868.159999999996</v>
      </c>
      <c r="Q41" s="2">
        <f t="shared" si="4"/>
        <v>68582.399999999994</v>
      </c>
      <c r="R41" s="2">
        <f t="shared" si="5"/>
        <v>5089536</v>
      </c>
      <c r="S41" s="2"/>
    </row>
    <row r="42" spans="1:26">
      <c r="A42" s="1"/>
      <c r="B42" s="1"/>
      <c r="C42" s="1"/>
      <c r="D42" s="5">
        <v>2559</v>
      </c>
      <c r="E42" s="5">
        <v>2281</v>
      </c>
      <c r="F42" s="5">
        <v>32.01</v>
      </c>
      <c r="G42" s="5">
        <v>2585</v>
      </c>
      <c r="H42" s="5">
        <v>2261</v>
      </c>
      <c r="I42" s="5">
        <v>30.6</v>
      </c>
      <c r="J42" s="5">
        <v>2287.69</v>
      </c>
      <c r="K42" s="10">
        <v>30</v>
      </c>
      <c r="L42" s="11">
        <f t="shared" si="0"/>
        <v>1.4099999999999966</v>
      </c>
      <c r="M42" s="11">
        <f t="shared" si="1"/>
        <v>2.009999999999998</v>
      </c>
      <c r="N42" s="11">
        <f t="shared" si="2"/>
        <v>0.60000000000000142</v>
      </c>
      <c r="O42" s="3">
        <f t="shared" si="7"/>
        <v>5202961</v>
      </c>
      <c r="P42" s="2">
        <f t="shared" si="3"/>
        <v>73014.81</v>
      </c>
      <c r="Q42" s="2">
        <f t="shared" si="4"/>
        <v>69186.600000000006</v>
      </c>
      <c r="R42" s="2">
        <f t="shared" si="5"/>
        <v>5112121</v>
      </c>
      <c r="S42" s="2"/>
    </row>
    <row r="43" spans="1:26">
      <c r="A43" s="1"/>
      <c r="B43" s="1"/>
      <c r="C43" s="1"/>
      <c r="D43" s="5">
        <v>2550</v>
      </c>
      <c r="E43" s="5">
        <v>2236</v>
      </c>
      <c r="F43" s="5">
        <v>29.55</v>
      </c>
      <c r="G43" s="5">
        <v>2542</v>
      </c>
      <c r="H43" s="5">
        <v>2236</v>
      </c>
      <c r="I43" s="5">
        <v>29.8</v>
      </c>
      <c r="J43" s="5">
        <v>2287.69</v>
      </c>
      <c r="K43" s="10">
        <v>30</v>
      </c>
      <c r="L43" s="11">
        <f t="shared" si="0"/>
        <v>0.25</v>
      </c>
      <c r="M43" s="11">
        <f t="shared" si="1"/>
        <v>0.44999999999999929</v>
      </c>
      <c r="N43" s="11">
        <f t="shared" si="2"/>
        <v>0.19999999999999929</v>
      </c>
      <c r="O43" s="3">
        <f t="shared" si="7"/>
        <v>4999696</v>
      </c>
      <c r="P43" s="2">
        <f t="shared" si="3"/>
        <v>66073.8</v>
      </c>
      <c r="Q43" s="2">
        <f t="shared" si="4"/>
        <v>66632.800000000003</v>
      </c>
      <c r="R43" s="2">
        <f t="shared" si="5"/>
        <v>4999696</v>
      </c>
      <c r="S43" s="2"/>
    </row>
    <row r="44" spans="1:26">
      <c r="A44" s="1"/>
      <c r="B44" s="1"/>
      <c r="C44" s="1"/>
      <c r="D44" s="5">
        <v>2495</v>
      </c>
      <c r="E44" s="5">
        <v>2238</v>
      </c>
      <c r="F44" s="5">
        <v>29.66</v>
      </c>
      <c r="G44" s="5">
        <v>2569</v>
      </c>
      <c r="H44" s="5">
        <v>2253</v>
      </c>
      <c r="I44" s="5">
        <v>30.3</v>
      </c>
      <c r="J44" s="5">
        <v>2287.69</v>
      </c>
      <c r="K44" s="10">
        <v>30</v>
      </c>
      <c r="L44" s="11">
        <f t="shared" si="0"/>
        <v>0.64000000000000057</v>
      </c>
      <c r="M44" s="11">
        <f t="shared" si="1"/>
        <v>0.33999999999999986</v>
      </c>
      <c r="N44" s="11">
        <f t="shared" si="2"/>
        <v>0.30000000000000071</v>
      </c>
      <c r="O44" s="3">
        <f t="shared" si="7"/>
        <v>5008644</v>
      </c>
      <c r="P44" s="2">
        <f t="shared" si="3"/>
        <v>66379.08</v>
      </c>
      <c r="Q44" s="2">
        <f t="shared" si="4"/>
        <v>68265.900000000009</v>
      </c>
      <c r="R44" s="2">
        <f t="shared" si="5"/>
        <v>5076009</v>
      </c>
      <c r="S44" s="2"/>
    </row>
    <row r="45" spans="1:26">
      <c r="A45" s="1"/>
      <c r="B45" s="1"/>
      <c r="C45" s="1"/>
      <c r="D45" s="5">
        <v>2598</v>
      </c>
      <c r="E45" s="5">
        <v>2243</v>
      </c>
      <c r="F45" s="5">
        <v>29.93</v>
      </c>
      <c r="G45" s="5">
        <v>2590</v>
      </c>
      <c r="H45" s="5">
        <v>2264</v>
      </c>
      <c r="I45" s="5">
        <v>30.8</v>
      </c>
      <c r="J45" s="5">
        <v>2287.69</v>
      </c>
      <c r="K45" s="10">
        <v>30</v>
      </c>
      <c r="L45" s="11">
        <f t="shared" si="0"/>
        <v>0.87000000000000099</v>
      </c>
      <c r="M45" s="11">
        <f t="shared" si="1"/>
        <v>7.0000000000000284E-2</v>
      </c>
      <c r="N45" s="11">
        <f t="shared" si="2"/>
        <v>0.80000000000000071</v>
      </c>
      <c r="O45" s="3">
        <f t="shared" si="7"/>
        <v>5031049</v>
      </c>
      <c r="P45" s="2">
        <f t="shared" si="3"/>
        <v>67132.990000000005</v>
      </c>
      <c r="Q45" s="2">
        <f t="shared" si="4"/>
        <v>69731.199999999997</v>
      </c>
      <c r="R45" s="2">
        <f t="shared" si="5"/>
        <v>5125696</v>
      </c>
      <c r="S45" s="2"/>
    </row>
    <row r="46" spans="1:26">
      <c r="A46" s="1"/>
      <c r="B46" s="1"/>
      <c r="C46" s="1"/>
      <c r="D46" s="5">
        <v>2559</v>
      </c>
      <c r="E46" s="5">
        <v>2300</v>
      </c>
      <c r="F46" s="5">
        <v>33.049999999999997</v>
      </c>
      <c r="G46" s="5">
        <v>2553</v>
      </c>
      <c r="H46" s="5">
        <v>2241</v>
      </c>
      <c r="I46" s="5">
        <v>29.9</v>
      </c>
      <c r="J46" s="5">
        <v>2287.69</v>
      </c>
      <c r="K46" s="10">
        <v>30</v>
      </c>
      <c r="L46" s="11">
        <f t="shared" si="0"/>
        <v>3.1499999999999986</v>
      </c>
      <c r="M46" s="11">
        <f t="shared" si="1"/>
        <v>3.0499999999999972</v>
      </c>
      <c r="N46" s="11">
        <f t="shared" si="2"/>
        <v>0.10000000000000142</v>
      </c>
      <c r="O46" s="3">
        <f t="shared" si="7"/>
        <v>5290000</v>
      </c>
      <c r="P46" s="2">
        <f t="shared" si="3"/>
        <v>76015</v>
      </c>
      <c r="Q46" s="2">
        <f t="shared" si="4"/>
        <v>67005.899999999994</v>
      </c>
      <c r="R46" s="2">
        <f t="shared" si="5"/>
        <v>5022081</v>
      </c>
      <c r="S46" s="2"/>
    </row>
    <row r="47" spans="1:26">
      <c r="A47" s="1"/>
      <c r="B47" s="1"/>
      <c r="C47" s="1"/>
      <c r="D47" s="5">
        <v>2493</v>
      </c>
      <c r="E47" s="5">
        <v>2263</v>
      </c>
      <c r="F47" s="5">
        <v>31.03</v>
      </c>
      <c r="G47" s="5">
        <v>2546</v>
      </c>
      <c r="H47" s="5">
        <v>2237</v>
      </c>
      <c r="I47" s="5">
        <v>29.8</v>
      </c>
      <c r="J47" s="5">
        <v>2287.69</v>
      </c>
      <c r="K47" s="10">
        <v>30</v>
      </c>
      <c r="L47" s="11">
        <f t="shared" si="0"/>
        <v>1.2300000000000004</v>
      </c>
      <c r="M47" s="11">
        <f t="shared" si="1"/>
        <v>1.0300000000000011</v>
      </c>
      <c r="N47" s="11">
        <f t="shared" si="2"/>
        <v>0.19999999999999929</v>
      </c>
      <c r="O47" s="3">
        <f t="shared" si="7"/>
        <v>5121169</v>
      </c>
      <c r="P47" s="2">
        <f t="shared" si="3"/>
        <v>70220.89</v>
      </c>
      <c r="Q47" s="2">
        <f t="shared" si="4"/>
        <v>66662.600000000006</v>
      </c>
      <c r="R47" s="2">
        <f t="shared" si="5"/>
        <v>5004169</v>
      </c>
      <c r="S47" s="2"/>
    </row>
    <row r="48" spans="1:26">
      <c r="A48" s="1"/>
      <c r="B48" s="1"/>
      <c r="C48" s="1"/>
      <c r="D48" s="5">
        <v>2559</v>
      </c>
      <c r="E48" s="5">
        <v>2278</v>
      </c>
      <c r="F48" s="5">
        <v>31.85</v>
      </c>
      <c r="G48" s="5">
        <v>2582</v>
      </c>
      <c r="H48" s="5">
        <v>2258</v>
      </c>
      <c r="I48" s="5">
        <v>30.5</v>
      </c>
      <c r="J48" s="5">
        <v>2287.69</v>
      </c>
      <c r="K48" s="10">
        <v>30</v>
      </c>
      <c r="L48" s="11">
        <f t="shared" si="0"/>
        <v>1.3500000000000014</v>
      </c>
      <c r="M48" s="11">
        <f t="shared" si="1"/>
        <v>1.8500000000000014</v>
      </c>
      <c r="N48" s="11">
        <f t="shared" si="2"/>
        <v>0.5</v>
      </c>
      <c r="O48" s="3">
        <f t="shared" si="7"/>
        <v>5189284</v>
      </c>
      <c r="P48" s="2">
        <f t="shared" si="3"/>
        <v>72554.3</v>
      </c>
      <c r="Q48" s="2">
        <f t="shared" si="4"/>
        <v>68869</v>
      </c>
      <c r="R48" s="2">
        <f t="shared" si="5"/>
        <v>5098564</v>
      </c>
      <c r="S48" s="2"/>
    </row>
    <row r="49" spans="1:19">
      <c r="A49" s="1"/>
      <c r="B49" s="1"/>
      <c r="C49" s="1"/>
      <c r="D49" s="5">
        <v>2506</v>
      </c>
      <c r="E49" s="5">
        <v>2240</v>
      </c>
      <c r="F49" s="5">
        <v>29.77</v>
      </c>
      <c r="G49" s="5">
        <v>2538</v>
      </c>
      <c r="H49" s="5">
        <v>2233</v>
      </c>
      <c r="I49" s="5">
        <v>29.7</v>
      </c>
      <c r="J49" s="5">
        <v>2287.69</v>
      </c>
      <c r="K49" s="10">
        <v>30</v>
      </c>
      <c r="L49" s="11">
        <f t="shared" si="0"/>
        <v>7.0000000000000284E-2</v>
      </c>
      <c r="M49" s="11">
        <f t="shared" si="1"/>
        <v>0.23000000000000043</v>
      </c>
      <c r="N49" s="11">
        <f t="shared" si="2"/>
        <v>0.30000000000000071</v>
      </c>
      <c r="O49" s="3">
        <f t="shared" si="7"/>
        <v>5017600</v>
      </c>
      <c r="P49" s="2">
        <f t="shared" si="3"/>
        <v>66684.800000000003</v>
      </c>
      <c r="Q49" s="2">
        <f t="shared" si="4"/>
        <v>66320.099999999991</v>
      </c>
      <c r="R49" s="2">
        <f t="shared" si="5"/>
        <v>4986289</v>
      </c>
      <c r="S49" s="2"/>
    </row>
    <row r="50" spans="1:19">
      <c r="A50" s="1"/>
      <c r="B50" s="1"/>
      <c r="C50" s="1"/>
      <c r="D50" s="5">
        <v>2538</v>
      </c>
      <c r="E50" s="5">
        <v>2243</v>
      </c>
      <c r="F50" s="5">
        <v>29.93</v>
      </c>
      <c r="G50" s="5">
        <v>2556</v>
      </c>
      <c r="H50" s="5">
        <v>2245</v>
      </c>
      <c r="I50" s="5">
        <v>30</v>
      </c>
      <c r="J50" s="5">
        <v>2287.69</v>
      </c>
      <c r="K50" s="10">
        <v>30</v>
      </c>
      <c r="L50" s="11">
        <f t="shared" si="0"/>
        <v>7.0000000000000284E-2</v>
      </c>
      <c r="M50" s="11">
        <f t="shared" si="1"/>
        <v>7.0000000000000284E-2</v>
      </c>
      <c r="N50" s="11">
        <f t="shared" si="2"/>
        <v>0</v>
      </c>
      <c r="O50" s="3">
        <f t="shared" si="7"/>
        <v>5031049</v>
      </c>
      <c r="P50" s="2">
        <f t="shared" si="3"/>
        <v>67132.990000000005</v>
      </c>
      <c r="Q50" s="2">
        <f t="shared" si="4"/>
        <v>67350</v>
      </c>
      <c r="R50" s="2">
        <f t="shared" si="5"/>
        <v>5040025</v>
      </c>
      <c r="S50" s="2"/>
    </row>
    <row r="51" spans="1:19">
      <c r="A51" s="1"/>
      <c r="B51" s="1"/>
      <c r="C51" s="1"/>
      <c r="D51" s="5">
        <v>2624</v>
      </c>
      <c r="E51" s="5">
        <v>2232</v>
      </c>
      <c r="F51" s="5">
        <v>29.33</v>
      </c>
      <c r="G51" s="5">
        <v>2593</v>
      </c>
      <c r="H51" s="5">
        <v>2266</v>
      </c>
      <c r="I51" s="5">
        <v>30.8</v>
      </c>
      <c r="J51" s="5">
        <v>2287.69</v>
      </c>
      <c r="K51" s="10">
        <v>30</v>
      </c>
      <c r="L51" s="11">
        <f t="shared" si="0"/>
        <v>1.4700000000000024</v>
      </c>
      <c r="M51" s="11">
        <f t="shared" si="1"/>
        <v>0.67000000000000171</v>
      </c>
      <c r="N51" s="11">
        <f t="shared" si="2"/>
        <v>0.80000000000000071</v>
      </c>
      <c r="O51" s="3">
        <f t="shared" si="7"/>
        <v>4981824</v>
      </c>
      <c r="P51" s="2">
        <f t="shared" si="3"/>
        <v>65464.56</v>
      </c>
      <c r="Q51" s="2">
        <f t="shared" si="4"/>
        <v>69792.800000000003</v>
      </c>
      <c r="R51" s="2">
        <f t="shared" si="5"/>
        <v>5134756</v>
      </c>
      <c r="S51" s="2"/>
    </row>
    <row r="52" spans="1:19">
      <c r="A52" s="1"/>
      <c r="B52" s="1"/>
      <c r="C52" s="1"/>
      <c r="D52" s="5">
        <v>2559</v>
      </c>
      <c r="E52" s="5">
        <v>2283</v>
      </c>
      <c r="F52" s="5">
        <v>32.119999999999997</v>
      </c>
      <c r="G52" s="5">
        <v>2560</v>
      </c>
      <c r="H52" s="5">
        <v>2246</v>
      </c>
      <c r="I52" s="5">
        <v>30</v>
      </c>
      <c r="J52" s="5">
        <v>2287.69</v>
      </c>
      <c r="K52" s="10">
        <v>30</v>
      </c>
      <c r="L52" s="11">
        <f t="shared" si="0"/>
        <v>2.1199999999999974</v>
      </c>
      <c r="M52" s="11">
        <f t="shared" si="1"/>
        <v>2.1199999999999974</v>
      </c>
      <c r="N52" s="11">
        <f t="shared" si="2"/>
        <v>0</v>
      </c>
      <c r="O52" s="3">
        <f t="shared" si="7"/>
        <v>5212089</v>
      </c>
      <c r="P52" s="2">
        <f t="shared" si="3"/>
        <v>73329.959999999992</v>
      </c>
      <c r="Q52" s="2">
        <f t="shared" si="4"/>
        <v>67380</v>
      </c>
      <c r="R52" s="2">
        <f t="shared" si="5"/>
        <v>5044516</v>
      </c>
      <c r="S52" s="2"/>
    </row>
    <row r="53" spans="1:19">
      <c r="A53" s="1"/>
      <c r="B53" s="1"/>
      <c r="C53" s="1"/>
      <c r="D53" s="5">
        <v>2476</v>
      </c>
      <c r="E53" s="5">
        <v>2199</v>
      </c>
      <c r="F53" s="5">
        <v>27.52</v>
      </c>
      <c r="G53" s="5">
        <v>2574</v>
      </c>
      <c r="H53" s="5">
        <v>2255</v>
      </c>
      <c r="I53" s="5">
        <v>30.4</v>
      </c>
      <c r="J53" s="5">
        <v>2287.69</v>
      </c>
      <c r="K53" s="10">
        <v>30</v>
      </c>
      <c r="L53" s="11">
        <f t="shared" si="0"/>
        <v>2.879999999999999</v>
      </c>
      <c r="M53" s="11">
        <f t="shared" si="1"/>
        <v>2.4800000000000004</v>
      </c>
      <c r="N53" s="11">
        <f t="shared" si="2"/>
        <v>0.39999999999999858</v>
      </c>
      <c r="O53" s="3">
        <f t="shared" si="7"/>
        <v>4835601</v>
      </c>
      <c r="P53" s="2">
        <f t="shared" si="3"/>
        <v>60516.479999999996</v>
      </c>
      <c r="Q53" s="2">
        <f t="shared" si="4"/>
        <v>68552</v>
      </c>
      <c r="R53" s="2">
        <f t="shared" si="5"/>
        <v>5085025</v>
      </c>
      <c r="S53" s="2"/>
    </row>
    <row r="54" spans="1:19">
      <c r="A54" s="1"/>
      <c r="B54" s="1"/>
      <c r="C54" s="1"/>
      <c r="D54" s="5">
        <v>2559</v>
      </c>
      <c r="E54" s="5">
        <v>2243</v>
      </c>
      <c r="F54" s="5">
        <v>29.93</v>
      </c>
      <c r="G54" s="5">
        <v>2558</v>
      </c>
      <c r="H54" s="5">
        <v>2243</v>
      </c>
      <c r="I54" s="5">
        <v>29.9</v>
      </c>
      <c r="J54" s="5">
        <v>2287.69</v>
      </c>
      <c r="K54" s="10">
        <v>30</v>
      </c>
      <c r="L54" s="11">
        <f t="shared" si="0"/>
        <v>3.0000000000001137E-2</v>
      </c>
      <c r="M54" s="11">
        <f t="shared" si="1"/>
        <v>7.0000000000000284E-2</v>
      </c>
      <c r="N54" s="11">
        <f t="shared" si="2"/>
        <v>0.10000000000000142</v>
      </c>
      <c r="O54" s="3">
        <f t="shared" si="7"/>
        <v>5031049</v>
      </c>
      <c r="P54" s="2">
        <f t="shared" si="3"/>
        <v>67132.990000000005</v>
      </c>
      <c r="Q54" s="2">
        <f t="shared" si="4"/>
        <v>67065.7</v>
      </c>
      <c r="R54" s="2">
        <f t="shared" si="5"/>
        <v>5031049</v>
      </c>
      <c r="S54" s="2"/>
    </row>
    <row r="55" spans="1:19">
      <c r="A55" s="1"/>
      <c r="B55" s="1"/>
      <c r="C55" s="1"/>
      <c r="D55" s="5">
        <v>2625</v>
      </c>
      <c r="E55" s="5">
        <v>2243</v>
      </c>
      <c r="F55" s="5">
        <v>29.93</v>
      </c>
      <c r="G55" s="5">
        <v>2588</v>
      </c>
      <c r="H55" s="5">
        <v>2263</v>
      </c>
      <c r="I55" s="5">
        <v>30.7</v>
      </c>
      <c r="J55" s="5">
        <v>2287.69</v>
      </c>
      <c r="K55" s="10">
        <v>30</v>
      </c>
      <c r="L55" s="11">
        <f t="shared" si="0"/>
        <v>0.76999999999999957</v>
      </c>
      <c r="M55" s="11">
        <f t="shared" si="1"/>
        <v>7.0000000000000284E-2</v>
      </c>
      <c r="N55" s="11">
        <f t="shared" si="2"/>
        <v>0.69999999999999929</v>
      </c>
      <c r="O55" s="3">
        <f t="shared" si="7"/>
        <v>5031049</v>
      </c>
      <c r="P55" s="2">
        <f t="shared" si="3"/>
        <v>67132.990000000005</v>
      </c>
      <c r="Q55" s="2">
        <f t="shared" si="4"/>
        <v>69474.099999999991</v>
      </c>
      <c r="R55" s="2">
        <f t="shared" si="5"/>
        <v>5121169</v>
      </c>
      <c r="S55" s="2"/>
    </row>
    <row r="56" spans="1:19">
      <c r="A56" s="1"/>
      <c r="B56" s="1"/>
      <c r="C56" s="1"/>
      <c r="D56" s="5">
        <v>2554</v>
      </c>
      <c r="E56" s="5">
        <v>2282</v>
      </c>
      <c r="F56" s="5">
        <v>32.07</v>
      </c>
      <c r="G56" s="5">
        <v>2570</v>
      </c>
      <c r="H56" s="5">
        <v>2251</v>
      </c>
      <c r="I56" s="5">
        <v>30.2</v>
      </c>
      <c r="J56" s="5">
        <v>2287.69</v>
      </c>
      <c r="K56" s="10">
        <v>30</v>
      </c>
      <c r="L56" s="11">
        <f t="shared" si="0"/>
        <v>1.870000000000001</v>
      </c>
      <c r="M56" s="11">
        <f t="shared" si="1"/>
        <v>2.0700000000000003</v>
      </c>
      <c r="N56" s="11">
        <f t="shared" si="2"/>
        <v>0.19999999999999929</v>
      </c>
      <c r="O56" s="3">
        <f t="shared" si="7"/>
        <v>5207524</v>
      </c>
      <c r="P56" s="2">
        <f t="shared" si="3"/>
        <v>73183.740000000005</v>
      </c>
      <c r="Q56" s="2">
        <f t="shared" si="4"/>
        <v>67980.2</v>
      </c>
      <c r="R56" s="2">
        <f t="shared" si="5"/>
        <v>5067001</v>
      </c>
      <c r="S56" s="2"/>
    </row>
    <row r="57" spans="1:19">
      <c r="A57" s="1"/>
      <c r="B57" s="1"/>
      <c r="C57" s="1"/>
      <c r="D57" s="5">
        <v>2535</v>
      </c>
      <c r="E57" s="5">
        <v>2203</v>
      </c>
      <c r="F57" s="5">
        <v>27.74</v>
      </c>
      <c r="G57" s="5">
        <v>2552</v>
      </c>
      <c r="H57" s="5">
        <v>2242</v>
      </c>
      <c r="I57" s="5">
        <v>29.9</v>
      </c>
      <c r="J57" s="5">
        <v>2287.69</v>
      </c>
      <c r="K57" s="10">
        <v>30</v>
      </c>
      <c r="L57" s="11">
        <f t="shared" si="0"/>
        <v>2.16</v>
      </c>
      <c r="M57" s="11">
        <f t="shared" si="1"/>
        <v>2.2600000000000016</v>
      </c>
      <c r="N57" s="11">
        <f t="shared" si="2"/>
        <v>0.10000000000000142</v>
      </c>
      <c r="O57" s="3">
        <f t="shared" si="7"/>
        <v>4853209</v>
      </c>
      <c r="P57" s="2">
        <f t="shared" si="3"/>
        <v>61111.219999999994</v>
      </c>
      <c r="Q57" s="2">
        <f t="shared" si="4"/>
        <v>67035.8</v>
      </c>
      <c r="R57" s="2">
        <f t="shared" si="5"/>
        <v>5026564</v>
      </c>
      <c r="S57" s="2"/>
    </row>
    <row r="58" spans="1:19">
      <c r="A58" s="1"/>
      <c r="B58" s="1"/>
      <c r="C58" s="1"/>
      <c r="D58" s="5">
        <v>2559</v>
      </c>
      <c r="E58" s="5">
        <v>2222</v>
      </c>
      <c r="F58" s="5">
        <v>28.78</v>
      </c>
      <c r="G58" s="5">
        <v>2564</v>
      </c>
      <c r="H58" s="5">
        <v>2247</v>
      </c>
      <c r="I58" s="5">
        <v>30</v>
      </c>
      <c r="J58" s="5">
        <v>2287.69</v>
      </c>
      <c r="K58" s="10">
        <v>30</v>
      </c>
      <c r="L58" s="11">
        <f t="shared" si="0"/>
        <v>1.2199999999999989</v>
      </c>
      <c r="M58" s="11">
        <f t="shared" si="1"/>
        <v>1.2199999999999989</v>
      </c>
      <c r="N58" s="11">
        <f t="shared" si="2"/>
        <v>0</v>
      </c>
      <c r="O58" s="3">
        <f t="shared" si="7"/>
        <v>4937284</v>
      </c>
      <c r="P58" s="2">
        <f t="shared" si="3"/>
        <v>63949.16</v>
      </c>
      <c r="Q58" s="2">
        <f t="shared" si="4"/>
        <v>67410</v>
      </c>
      <c r="R58" s="2">
        <f t="shared" si="5"/>
        <v>5049009</v>
      </c>
      <c r="S58" s="2"/>
    </row>
    <row r="59" spans="1:19">
      <c r="A59" s="1"/>
      <c r="B59" s="1"/>
      <c r="C59" s="1"/>
      <c r="D59" s="5">
        <v>2558</v>
      </c>
      <c r="E59" s="5">
        <v>2213</v>
      </c>
      <c r="F59" s="5">
        <v>28.29</v>
      </c>
      <c r="G59" s="5">
        <v>2547</v>
      </c>
      <c r="H59" s="5">
        <v>2238</v>
      </c>
      <c r="I59" s="5">
        <v>29.8</v>
      </c>
      <c r="J59" s="5">
        <v>2287.69</v>
      </c>
      <c r="K59" s="10">
        <v>30</v>
      </c>
      <c r="L59" s="11">
        <f t="shared" si="0"/>
        <v>1.5100000000000016</v>
      </c>
      <c r="M59" s="11">
        <f t="shared" si="1"/>
        <v>1.7100000000000009</v>
      </c>
      <c r="N59" s="11">
        <f t="shared" si="2"/>
        <v>0.19999999999999929</v>
      </c>
      <c r="O59" s="3">
        <f t="shared" si="7"/>
        <v>4897369</v>
      </c>
      <c r="P59" s="2">
        <f t="shared" si="3"/>
        <v>62605.77</v>
      </c>
      <c r="Q59" s="2">
        <f t="shared" si="4"/>
        <v>66692.400000000009</v>
      </c>
      <c r="R59" s="2">
        <f t="shared" si="5"/>
        <v>5008644</v>
      </c>
      <c r="S59" s="2"/>
    </row>
    <row r="60" spans="1:19">
      <c r="A60" s="1"/>
      <c r="B60" s="1"/>
      <c r="C60" s="1"/>
      <c r="D60" s="5">
        <v>2558</v>
      </c>
      <c r="E60" s="5">
        <v>2268</v>
      </c>
      <c r="F60" s="5">
        <v>31.3</v>
      </c>
      <c r="G60" s="5">
        <v>2581</v>
      </c>
      <c r="H60" s="5">
        <v>2257</v>
      </c>
      <c r="I60" s="5">
        <v>30.5</v>
      </c>
      <c r="J60" s="5">
        <v>2287.69</v>
      </c>
      <c r="K60" s="10">
        <v>30</v>
      </c>
      <c r="L60" s="11">
        <f t="shared" si="0"/>
        <v>0.80000000000000071</v>
      </c>
      <c r="M60" s="11">
        <f t="shared" si="1"/>
        <v>1.3000000000000007</v>
      </c>
      <c r="N60" s="11">
        <f t="shared" si="2"/>
        <v>0.5</v>
      </c>
      <c r="O60" s="3">
        <f t="shared" si="7"/>
        <v>5143824</v>
      </c>
      <c r="P60" s="2">
        <f t="shared" si="3"/>
        <v>70988.400000000009</v>
      </c>
      <c r="Q60" s="2">
        <f t="shared" si="4"/>
        <v>68838.5</v>
      </c>
      <c r="R60" s="2">
        <f t="shared" si="5"/>
        <v>5094049</v>
      </c>
      <c r="S60" s="2"/>
    </row>
    <row r="61" spans="1:19">
      <c r="A61" s="1"/>
      <c r="B61" s="1"/>
      <c r="C61" s="1"/>
      <c r="D61" s="5">
        <v>2524</v>
      </c>
      <c r="E61" s="5">
        <v>2220</v>
      </c>
      <c r="F61" s="5">
        <v>28.67</v>
      </c>
      <c r="G61" s="5">
        <v>2575</v>
      </c>
      <c r="H61" s="5">
        <v>2252</v>
      </c>
      <c r="I61" s="5">
        <v>30.3</v>
      </c>
      <c r="J61" s="5">
        <v>2287.69</v>
      </c>
      <c r="K61" s="10">
        <v>30</v>
      </c>
      <c r="L61" s="11">
        <f t="shared" si="0"/>
        <v>1.629999999999999</v>
      </c>
      <c r="M61" s="11">
        <f t="shared" si="1"/>
        <v>1.3299999999999983</v>
      </c>
      <c r="N61" s="11">
        <f t="shared" si="2"/>
        <v>0.30000000000000071</v>
      </c>
      <c r="O61" s="3">
        <f t="shared" si="7"/>
        <v>4928400</v>
      </c>
      <c r="P61" s="2">
        <f t="shared" si="3"/>
        <v>63647.4</v>
      </c>
      <c r="Q61" s="2">
        <f t="shared" si="4"/>
        <v>68235.600000000006</v>
      </c>
      <c r="R61" s="2">
        <f t="shared" si="5"/>
        <v>5071504</v>
      </c>
      <c r="S61" s="2"/>
    </row>
    <row r="62" spans="1:19">
      <c r="A62" s="1"/>
      <c r="B62" s="1"/>
      <c r="C62" s="1"/>
      <c r="D62" s="5">
        <v>2559</v>
      </c>
      <c r="E62" s="5">
        <v>2264</v>
      </c>
      <c r="F62" s="5">
        <v>31.08</v>
      </c>
      <c r="G62" s="5">
        <v>2559</v>
      </c>
      <c r="H62" s="5">
        <v>2244</v>
      </c>
      <c r="I62" s="5">
        <v>29.9</v>
      </c>
      <c r="J62" s="5">
        <v>2287.69</v>
      </c>
      <c r="K62" s="10">
        <v>30</v>
      </c>
      <c r="L62" s="11">
        <f t="shared" si="0"/>
        <v>1.1799999999999997</v>
      </c>
      <c r="M62" s="11">
        <f t="shared" si="1"/>
        <v>1.0799999999999983</v>
      </c>
      <c r="N62" s="11">
        <f t="shared" si="2"/>
        <v>0.10000000000000142</v>
      </c>
      <c r="O62" s="3">
        <f t="shared" si="7"/>
        <v>5125696</v>
      </c>
      <c r="P62" s="2">
        <f t="shared" si="3"/>
        <v>70365.119999999995</v>
      </c>
      <c r="Q62" s="2">
        <f t="shared" si="4"/>
        <v>67095.599999999991</v>
      </c>
      <c r="R62" s="2">
        <f t="shared" si="5"/>
        <v>5035536</v>
      </c>
      <c r="S62" s="2"/>
    </row>
    <row r="63" spans="1:19">
      <c r="A63" s="1"/>
      <c r="B63" s="1"/>
      <c r="C63" s="1"/>
      <c r="D63" s="12">
        <v>2834</v>
      </c>
      <c r="E63" s="12">
        <v>2374</v>
      </c>
      <c r="F63" s="12">
        <v>37.1</v>
      </c>
      <c r="G63" s="12">
        <v>2740</v>
      </c>
      <c r="H63" s="12">
        <v>2405</v>
      </c>
      <c r="I63" s="12">
        <v>39.1</v>
      </c>
      <c r="J63" s="12">
        <v>2513.4699999999998</v>
      </c>
      <c r="K63" s="10">
        <v>40</v>
      </c>
      <c r="L63" s="11">
        <f t="shared" si="0"/>
        <v>2</v>
      </c>
      <c r="M63" s="11">
        <f t="shared" si="1"/>
        <v>2.8999999999999986</v>
      </c>
      <c r="N63" s="11">
        <f t="shared" si="2"/>
        <v>0.89999999999999858</v>
      </c>
      <c r="O63" s="3">
        <f t="shared" si="7"/>
        <v>5635876</v>
      </c>
      <c r="P63" s="2">
        <f t="shared" si="3"/>
        <v>88075.400000000009</v>
      </c>
      <c r="Q63" s="2">
        <f t="shared" si="4"/>
        <v>94035.5</v>
      </c>
      <c r="R63" s="2">
        <f t="shared" si="5"/>
        <v>5784025</v>
      </c>
      <c r="S63" s="2"/>
    </row>
    <row r="64" spans="1:19">
      <c r="A64" s="1"/>
      <c r="B64" s="1"/>
      <c r="C64" s="1"/>
      <c r="D64" s="12">
        <v>2746</v>
      </c>
      <c r="E64" s="12">
        <v>2442</v>
      </c>
      <c r="F64" s="12">
        <v>40.82</v>
      </c>
      <c r="G64" s="12">
        <v>2765</v>
      </c>
      <c r="H64" s="12">
        <v>2420</v>
      </c>
      <c r="I64" s="12">
        <v>39.700000000000003</v>
      </c>
      <c r="J64" s="12">
        <v>2513.4699999999998</v>
      </c>
      <c r="K64" s="10">
        <v>40</v>
      </c>
      <c r="L64" s="11">
        <f t="shared" si="0"/>
        <v>1.1199999999999974</v>
      </c>
      <c r="M64" s="11">
        <f t="shared" si="1"/>
        <v>0.82000000000000028</v>
      </c>
      <c r="N64" s="11">
        <f t="shared" si="2"/>
        <v>0.29999999999999716</v>
      </c>
      <c r="O64" s="3">
        <f t="shared" si="7"/>
        <v>5963364</v>
      </c>
      <c r="P64" s="2">
        <f t="shared" si="3"/>
        <v>99682.44</v>
      </c>
      <c r="Q64" s="2">
        <f t="shared" si="4"/>
        <v>96074</v>
      </c>
      <c r="R64" s="2">
        <f t="shared" si="5"/>
        <v>5856400</v>
      </c>
      <c r="S64" s="2"/>
    </row>
    <row r="65" spans="1:19">
      <c r="A65" s="1"/>
      <c r="B65" s="1"/>
      <c r="C65" s="1"/>
      <c r="D65" s="12">
        <v>2711</v>
      </c>
      <c r="E65" s="12">
        <v>2417</v>
      </c>
      <c r="F65" s="12">
        <v>39.450000000000003</v>
      </c>
      <c r="G65" s="12">
        <v>2758</v>
      </c>
      <c r="H65" s="12">
        <v>2415</v>
      </c>
      <c r="I65" s="12">
        <v>39.5</v>
      </c>
      <c r="J65" s="12">
        <v>2513.4699999999998</v>
      </c>
      <c r="K65" s="10">
        <v>40</v>
      </c>
      <c r="L65" s="11">
        <f t="shared" si="0"/>
        <v>4.9999999999997158E-2</v>
      </c>
      <c r="M65" s="11">
        <f t="shared" si="1"/>
        <v>0.54999999999999716</v>
      </c>
      <c r="N65" s="11">
        <f t="shared" si="2"/>
        <v>0.5</v>
      </c>
      <c r="O65" s="3">
        <f t="shared" si="7"/>
        <v>5841889</v>
      </c>
      <c r="P65" s="2">
        <f t="shared" si="3"/>
        <v>95350.650000000009</v>
      </c>
      <c r="Q65" s="2">
        <f t="shared" si="4"/>
        <v>95392.5</v>
      </c>
      <c r="R65" s="2">
        <f t="shared" si="5"/>
        <v>5832225</v>
      </c>
      <c r="S65" s="2"/>
    </row>
    <row r="66" spans="1:19">
      <c r="A66" s="1"/>
      <c r="B66" s="1"/>
      <c r="C66" s="1"/>
      <c r="D66" s="12">
        <v>2704</v>
      </c>
      <c r="E66" s="12">
        <v>2419</v>
      </c>
      <c r="F66" s="12">
        <v>39.56</v>
      </c>
      <c r="G66" s="12">
        <v>2790</v>
      </c>
      <c r="H66" s="12">
        <v>2430</v>
      </c>
      <c r="I66" s="12">
        <v>39.9</v>
      </c>
      <c r="J66" s="12">
        <v>2513.4699999999998</v>
      </c>
      <c r="K66" s="10">
        <v>40</v>
      </c>
      <c r="L66" s="11">
        <f t="shared" si="0"/>
        <v>0.33999999999999631</v>
      </c>
      <c r="M66" s="11">
        <f t="shared" si="1"/>
        <v>0.43999999999999773</v>
      </c>
      <c r="N66" s="11">
        <f t="shared" si="2"/>
        <v>0.10000000000000142</v>
      </c>
      <c r="O66" s="3">
        <f t="shared" si="7"/>
        <v>5851561</v>
      </c>
      <c r="P66" s="2">
        <f t="shared" si="3"/>
        <v>95695.64</v>
      </c>
      <c r="Q66" s="2">
        <f t="shared" si="4"/>
        <v>96957</v>
      </c>
      <c r="R66" s="2">
        <f t="shared" si="5"/>
        <v>5904900</v>
      </c>
      <c r="S66" s="2"/>
    </row>
    <row r="67" spans="1:19">
      <c r="A67" s="1"/>
      <c r="B67" s="1"/>
      <c r="C67" s="1"/>
      <c r="D67" s="12">
        <v>2801</v>
      </c>
      <c r="E67" s="12">
        <v>2384</v>
      </c>
      <c r="F67" s="12">
        <v>37.65</v>
      </c>
      <c r="G67" s="12">
        <v>2725</v>
      </c>
      <c r="H67" s="12">
        <v>2396</v>
      </c>
      <c r="I67" s="12">
        <v>38.799999999999997</v>
      </c>
      <c r="J67" s="12">
        <v>2513.4699999999998</v>
      </c>
      <c r="K67" s="10">
        <v>40</v>
      </c>
      <c r="L67" s="11">
        <f t="shared" si="0"/>
        <v>1.1499999999999986</v>
      </c>
      <c r="M67" s="11">
        <f t="shared" si="1"/>
        <v>2.3500000000000014</v>
      </c>
      <c r="N67" s="11">
        <f t="shared" si="2"/>
        <v>1.2000000000000028</v>
      </c>
      <c r="O67" s="3">
        <f t="shared" si="7"/>
        <v>5683456</v>
      </c>
      <c r="P67" s="2">
        <f t="shared" si="3"/>
        <v>89757.599999999991</v>
      </c>
      <c r="Q67" s="2">
        <f t="shared" si="4"/>
        <v>92964.799999999988</v>
      </c>
      <c r="R67" s="2">
        <f t="shared" si="5"/>
        <v>5740816</v>
      </c>
      <c r="S67" s="2"/>
    </row>
    <row r="68" spans="1:19">
      <c r="A68" s="1"/>
      <c r="B68" s="1"/>
      <c r="C68" s="1"/>
      <c r="D68" s="12">
        <v>2751</v>
      </c>
      <c r="E68" s="12">
        <v>2447</v>
      </c>
      <c r="F68" s="12">
        <v>41.09</v>
      </c>
      <c r="G68" s="12">
        <v>2772</v>
      </c>
      <c r="H68" s="12">
        <v>2424</v>
      </c>
      <c r="I68" s="12">
        <v>39.799999999999997</v>
      </c>
      <c r="J68" s="12">
        <v>2513.4699999999998</v>
      </c>
      <c r="K68" s="10">
        <v>40</v>
      </c>
      <c r="L68" s="11">
        <f t="shared" ref="L68:L131" si="16">ABS(F68-I68)</f>
        <v>1.2900000000000063</v>
      </c>
      <c r="M68" s="11">
        <f t="shared" ref="M68:M131" si="17">ABS(F68-K68)</f>
        <v>1.0900000000000034</v>
      </c>
      <c r="N68" s="11">
        <f t="shared" ref="N68:N131" si="18">ABS(I68-K68)</f>
        <v>0.20000000000000284</v>
      </c>
      <c r="O68" s="3">
        <f t="shared" si="7"/>
        <v>5987809</v>
      </c>
      <c r="P68" s="2">
        <f t="shared" ref="P68:P131" si="19">E68*F68</f>
        <v>100547.23000000001</v>
      </c>
      <c r="Q68" s="2">
        <f t="shared" ref="Q68:Q131" si="20">H68*I68</f>
        <v>96475.199999999997</v>
      </c>
      <c r="R68" s="2">
        <f t="shared" ref="R68:R131" si="21">H68^2</f>
        <v>5875776</v>
      </c>
      <c r="S68" s="2"/>
    </row>
    <row r="69" spans="1:19">
      <c r="A69" s="1"/>
      <c r="B69" s="1"/>
      <c r="C69" s="1"/>
      <c r="D69" s="12">
        <v>2704</v>
      </c>
      <c r="E69" s="12">
        <v>2396</v>
      </c>
      <c r="F69" s="12">
        <v>38.299999999999997</v>
      </c>
      <c r="G69" s="12">
        <v>2769</v>
      </c>
      <c r="H69" s="12">
        <v>2422</v>
      </c>
      <c r="I69" s="12">
        <v>39.700000000000003</v>
      </c>
      <c r="J69" s="12">
        <v>2513.4699999999998</v>
      </c>
      <c r="K69" s="10">
        <v>40</v>
      </c>
      <c r="L69" s="11">
        <f t="shared" si="16"/>
        <v>1.4000000000000057</v>
      </c>
      <c r="M69" s="11">
        <f t="shared" si="17"/>
        <v>1.7000000000000028</v>
      </c>
      <c r="N69" s="11">
        <f t="shared" si="18"/>
        <v>0.29999999999999716</v>
      </c>
      <c r="O69" s="3">
        <f t="shared" si="7"/>
        <v>5740816</v>
      </c>
      <c r="P69" s="2">
        <f t="shared" si="19"/>
        <v>91766.799999999988</v>
      </c>
      <c r="Q69" s="2">
        <f t="shared" si="20"/>
        <v>96153.400000000009</v>
      </c>
      <c r="R69" s="2">
        <f t="shared" si="21"/>
        <v>5866084</v>
      </c>
      <c r="S69" s="2"/>
    </row>
    <row r="70" spans="1:19">
      <c r="A70" s="1"/>
      <c r="B70" s="1"/>
      <c r="C70" s="1"/>
      <c r="D70" s="12">
        <v>2718</v>
      </c>
      <c r="E70" s="12">
        <v>2367</v>
      </c>
      <c r="F70" s="12">
        <v>38</v>
      </c>
      <c r="G70" s="12">
        <v>2750</v>
      </c>
      <c r="H70" s="12">
        <v>2410</v>
      </c>
      <c r="I70" s="12">
        <v>39.299999999999997</v>
      </c>
      <c r="J70" s="12">
        <v>2513.4699999999998</v>
      </c>
      <c r="K70" s="10">
        <v>40</v>
      </c>
      <c r="L70" s="11">
        <f t="shared" si="16"/>
        <v>1.2999999999999972</v>
      </c>
      <c r="M70" s="11">
        <f t="shared" si="17"/>
        <v>2</v>
      </c>
      <c r="N70" s="11">
        <f t="shared" si="18"/>
        <v>0.70000000000000284</v>
      </c>
      <c r="O70" s="3">
        <f t="shared" si="7"/>
        <v>5602689</v>
      </c>
      <c r="P70" s="2">
        <f t="shared" si="19"/>
        <v>89946</v>
      </c>
      <c r="Q70" s="2">
        <f t="shared" si="20"/>
        <v>94713</v>
      </c>
      <c r="R70" s="2">
        <f t="shared" si="21"/>
        <v>5808100</v>
      </c>
      <c r="S70" s="2"/>
    </row>
    <row r="71" spans="1:19">
      <c r="A71" s="1"/>
      <c r="B71" s="1"/>
      <c r="C71" s="1"/>
      <c r="D71" s="12">
        <v>2736</v>
      </c>
      <c r="E71" s="12">
        <v>2357</v>
      </c>
      <c r="F71" s="12">
        <v>37.299999999999997</v>
      </c>
      <c r="G71" s="12">
        <v>2785</v>
      </c>
      <c r="H71" s="12">
        <v>2428</v>
      </c>
      <c r="I71" s="12">
        <v>39.799999999999997</v>
      </c>
      <c r="J71" s="12">
        <v>2513.4699999999998</v>
      </c>
      <c r="K71" s="10">
        <v>40</v>
      </c>
      <c r="L71" s="11">
        <f t="shared" si="16"/>
        <v>2.5</v>
      </c>
      <c r="M71" s="11">
        <f t="shared" si="17"/>
        <v>2.7000000000000028</v>
      </c>
      <c r="N71" s="11">
        <f t="shared" si="18"/>
        <v>0.20000000000000284</v>
      </c>
      <c r="O71" s="3">
        <f t="shared" ref="O71:O134" si="22">E71^2</f>
        <v>5555449</v>
      </c>
      <c r="P71" s="2">
        <f t="shared" si="19"/>
        <v>87916.099999999991</v>
      </c>
      <c r="Q71" s="2">
        <f t="shared" si="20"/>
        <v>96634.4</v>
      </c>
      <c r="R71" s="2">
        <f t="shared" si="21"/>
        <v>5895184</v>
      </c>
      <c r="S71" s="2"/>
    </row>
    <row r="72" spans="1:19">
      <c r="A72" s="1"/>
      <c r="B72" s="1"/>
      <c r="C72" s="1"/>
      <c r="D72" s="12">
        <v>2769</v>
      </c>
      <c r="E72" s="12">
        <v>2382</v>
      </c>
      <c r="F72" s="12">
        <v>37.54</v>
      </c>
      <c r="G72" s="12">
        <v>2739</v>
      </c>
      <c r="H72" s="12">
        <v>2403</v>
      </c>
      <c r="I72" s="12">
        <v>39.1</v>
      </c>
      <c r="J72" s="12">
        <v>2513.4699999999998</v>
      </c>
      <c r="K72" s="10">
        <v>40</v>
      </c>
      <c r="L72" s="11">
        <f t="shared" si="16"/>
        <v>1.5600000000000023</v>
      </c>
      <c r="M72" s="11">
        <f t="shared" si="17"/>
        <v>2.4600000000000009</v>
      </c>
      <c r="N72" s="11">
        <f t="shared" si="18"/>
        <v>0.89999999999999858</v>
      </c>
      <c r="O72" s="3">
        <f t="shared" si="22"/>
        <v>5673924</v>
      </c>
      <c r="P72" s="2">
        <f t="shared" si="19"/>
        <v>89420.28</v>
      </c>
      <c r="Q72" s="2">
        <f t="shared" si="20"/>
        <v>93957.3</v>
      </c>
      <c r="R72" s="2">
        <f t="shared" si="21"/>
        <v>5774409</v>
      </c>
      <c r="S72" s="2"/>
    </row>
    <row r="73" spans="1:19">
      <c r="A73" s="1"/>
      <c r="B73" s="1"/>
      <c r="C73" s="1"/>
      <c r="D73" s="12">
        <v>2764</v>
      </c>
      <c r="E73" s="12">
        <v>2437</v>
      </c>
      <c r="F73" s="12">
        <v>40.549999999999997</v>
      </c>
      <c r="G73" s="12">
        <v>2775</v>
      </c>
      <c r="H73" s="12">
        <v>2425</v>
      </c>
      <c r="I73" s="12">
        <v>39.799999999999997</v>
      </c>
      <c r="J73" s="12">
        <v>2513.4699999999998</v>
      </c>
      <c r="K73" s="10">
        <v>40</v>
      </c>
      <c r="L73" s="11">
        <f t="shared" si="16"/>
        <v>0.75</v>
      </c>
      <c r="M73" s="11">
        <f t="shared" si="17"/>
        <v>0.54999999999999716</v>
      </c>
      <c r="N73" s="11">
        <f t="shared" si="18"/>
        <v>0.20000000000000284</v>
      </c>
      <c r="O73" s="3">
        <f t="shared" si="22"/>
        <v>5938969</v>
      </c>
      <c r="P73" s="2">
        <f t="shared" si="19"/>
        <v>98820.349999999991</v>
      </c>
      <c r="Q73" s="2">
        <f t="shared" si="20"/>
        <v>96515</v>
      </c>
      <c r="R73" s="2">
        <f t="shared" si="21"/>
        <v>5880625</v>
      </c>
      <c r="S73" s="2"/>
    </row>
    <row r="74" spans="1:19">
      <c r="A74" s="1"/>
      <c r="B74" s="1"/>
      <c r="C74" s="1"/>
      <c r="D74" s="12">
        <v>2819</v>
      </c>
      <c r="E74" s="12">
        <v>2431</v>
      </c>
      <c r="F74" s="12">
        <v>40.22</v>
      </c>
      <c r="G74" s="12">
        <v>2760</v>
      </c>
      <c r="H74" s="12">
        <v>2416</v>
      </c>
      <c r="I74" s="12">
        <v>39.5</v>
      </c>
      <c r="J74" s="12">
        <v>2513.4699999999998</v>
      </c>
      <c r="K74" s="10">
        <v>40</v>
      </c>
      <c r="L74" s="11">
        <f t="shared" si="16"/>
        <v>0.71999999999999886</v>
      </c>
      <c r="M74" s="11">
        <f t="shared" si="17"/>
        <v>0.21999999999999886</v>
      </c>
      <c r="N74" s="11">
        <f t="shared" si="18"/>
        <v>0.5</v>
      </c>
      <c r="O74" s="3">
        <f t="shared" si="22"/>
        <v>5909761</v>
      </c>
      <c r="P74" s="2">
        <f t="shared" si="19"/>
        <v>97774.819999999992</v>
      </c>
      <c r="Q74" s="2">
        <f t="shared" si="20"/>
        <v>95432</v>
      </c>
      <c r="R74" s="2">
        <f t="shared" si="21"/>
        <v>5837056</v>
      </c>
      <c r="S74" s="2"/>
    </row>
    <row r="75" spans="1:19">
      <c r="A75" s="1"/>
      <c r="B75" s="1"/>
      <c r="C75" s="1"/>
      <c r="D75" s="12">
        <v>2743</v>
      </c>
      <c r="E75" s="12">
        <v>2389</v>
      </c>
      <c r="F75" s="12">
        <v>37.92</v>
      </c>
      <c r="G75" s="12">
        <v>2780</v>
      </c>
      <c r="H75" s="12">
        <v>2427</v>
      </c>
      <c r="I75" s="12">
        <v>39.799999999999997</v>
      </c>
      <c r="J75" s="12">
        <v>2513.4699999999998</v>
      </c>
      <c r="K75" s="10">
        <v>40</v>
      </c>
      <c r="L75" s="11">
        <f t="shared" si="16"/>
        <v>1.8799999999999955</v>
      </c>
      <c r="M75" s="11">
        <f t="shared" si="17"/>
        <v>2.0799999999999983</v>
      </c>
      <c r="N75" s="11">
        <f t="shared" si="18"/>
        <v>0.20000000000000284</v>
      </c>
      <c r="O75" s="3">
        <f t="shared" si="22"/>
        <v>5707321</v>
      </c>
      <c r="P75" s="2">
        <f t="shared" si="19"/>
        <v>90590.88</v>
      </c>
      <c r="Q75" s="2">
        <f t="shared" si="20"/>
        <v>96594.599999999991</v>
      </c>
      <c r="R75" s="2">
        <f t="shared" si="21"/>
        <v>5890329</v>
      </c>
      <c r="S75" s="2"/>
    </row>
    <row r="76" spans="1:19">
      <c r="A76" s="1"/>
      <c r="B76" s="1"/>
      <c r="C76" s="1"/>
      <c r="D76" s="12">
        <v>2724</v>
      </c>
      <c r="E76" s="12">
        <v>2426</v>
      </c>
      <c r="F76" s="12">
        <v>39.94</v>
      </c>
      <c r="G76" s="12">
        <v>2736</v>
      </c>
      <c r="H76" s="12">
        <v>2400</v>
      </c>
      <c r="I76" s="12">
        <v>39</v>
      </c>
      <c r="J76" s="12">
        <v>2513.4699999999998</v>
      </c>
      <c r="K76" s="10">
        <v>40</v>
      </c>
      <c r="L76" s="11">
        <f t="shared" si="16"/>
        <v>0.93999999999999773</v>
      </c>
      <c r="M76" s="11">
        <f t="shared" si="17"/>
        <v>6.0000000000002274E-2</v>
      </c>
      <c r="N76" s="11">
        <f t="shared" si="18"/>
        <v>1</v>
      </c>
      <c r="O76" s="3">
        <f t="shared" si="22"/>
        <v>5885476</v>
      </c>
      <c r="P76" s="2">
        <f t="shared" si="19"/>
        <v>96894.439999999988</v>
      </c>
      <c r="Q76" s="2">
        <f t="shared" si="20"/>
        <v>93600</v>
      </c>
      <c r="R76" s="2">
        <f t="shared" si="21"/>
        <v>5760000</v>
      </c>
      <c r="S76" s="2"/>
    </row>
    <row r="77" spans="1:19">
      <c r="A77" s="1"/>
      <c r="B77" s="1"/>
      <c r="C77" s="1"/>
      <c r="D77" s="12">
        <v>2806</v>
      </c>
      <c r="E77" s="12">
        <v>2476</v>
      </c>
      <c r="F77" s="12">
        <v>42.68</v>
      </c>
      <c r="G77" s="12">
        <v>2753</v>
      </c>
      <c r="H77" s="12">
        <v>2411</v>
      </c>
      <c r="I77" s="12">
        <v>39.299999999999997</v>
      </c>
      <c r="J77" s="12">
        <v>2513.4699999999998</v>
      </c>
      <c r="K77" s="10">
        <v>40</v>
      </c>
      <c r="L77" s="11">
        <f t="shared" si="16"/>
        <v>3.3800000000000026</v>
      </c>
      <c r="M77" s="11">
        <f t="shared" si="17"/>
        <v>2.6799999999999997</v>
      </c>
      <c r="N77" s="11">
        <f t="shared" si="18"/>
        <v>0.70000000000000284</v>
      </c>
      <c r="O77" s="3">
        <f t="shared" si="22"/>
        <v>6130576</v>
      </c>
      <c r="P77" s="2">
        <f t="shared" si="19"/>
        <v>105675.68</v>
      </c>
      <c r="Q77" s="2">
        <f t="shared" si="20"/>
        <v>94752.299999999988</v>
      </c>
      <c r="R77" s="2">
        <f t="shared" si="21"/>
        <v>5812921</v>
      </c>
      <c r="S77" s="2"/>
    </row>
    <row r="78" spans="1:19">
      <c r="A78" s="1"/>
      <c r="B78" s="1"/>
      <c r="C78" s="1"/>
      <c r="D78" s="12">
        <v>2762</v>
      </c>
      <c r="E78" s="12">
        <v>2394</v>
      </c>
      <c r="F78" s="12">
        <v>38.19</v>
      </c>
      <c r="G78" s="12">
        <v>2795</v>
      </c>
      <c r="H78" s="12">
        <v>2435</v>
      </c>
      <c r="I78" s="12">
        <v>40.1</v>
      </c>
      <c r="J78" s="12">
        <v>2513.4699999999998</v>
      </c>
      <c r="K78" s="10">
        <v>40</v>
      </c>
      <c r="L78" s="11">
        <f t="shared" si="16"/>
        <v>1.9100000000000037</v>
      </c>
      <c r="M78" s="11">
        <f t="shared" si="17"/>
        <v>1.8100000000000023</v>
      </c>
      <c r="N78" s="11">
        <f t="shared" si="18"/>
        <v>0.10000000000000142</v>
      </c>
      <c r="O78" s="3">
        <f t="shared" si="22"/>
        <v>5731236</v>
      </c>
      <c r="P78" s="2">
        <f t="shared" si="19"/>
        <v>91426.86</v>
      </c>
      <c r="Q78" s="2">
        <f t="shared" si="20"/>
        <v>97643.5</v>
      </c>
      <c r="R78" s="2">
        <f t="shared" si="21"/>
        <v>5929225</v>
      </c>
      <c r="S78" s="2"/>
    </row>
    <row r="79" spans="1:19">
      <c r="A79" s="1"/>
      <c r="B79" s="1"/>
      <c r="C79" s="1"/>
      <c r="D79" s="12">
        <v>2733</v>
      </c>
      <c r="E79" s="12">
        <v>2421</v>
      </c>
      <c r="F79" s="12">
        <v>39.67</v>
      </c>
      <c r="G79" s="12">
        <v>2767</v>
      </c>
      <c r="H79" s="12">
        <v>2420</v>
      </c>
      <c r="I79" s="12">
        <v>39.6</v>
      </c>
      <c r="J79" s="12">
        <v>2513.4699999999998</v>
      </c>
      <c r="K79" s="10">
        <v>40</v>
      </c>
      <c r="L79" s="11">
        <f t="shared" si="16"/>
        <v>7.0000000000000284E-2</v>
      </c>
      <c r="M79" s="11">
        <f t="shared" si="17"/>
        <v>0.32999999999999829</v>
      </c>
      <c r="N79" s="11">
        <f t="shared" si="18"/>
        <v>0.39999999999999858</v>
      </c>
      <c r="O79" s="3">
        <f t="shared" si="22"/>
        <v>5861241</v>
      </c>
      <c r="P79" s="2">
        <f t="shared" si="19"/>
        <v>96041.07</v>
      </c>
      <c r="Q79" s="2">
        <f t="shared" si="20"/>
        <v>95832</v>
      </c>
      <c r="R79" s="2">
        <f t="shared" si="21"/>
        <v>5856400</v>
      </c>
      <c r="S79" s="2"/>
    </row>
    <row r="80" spans="1:19">
      <c r="A80" s="1"/>
      <c r="B80" s="1"/>
      <c r="C80" s="1"/>
      <c r="D80" s="12">
        <v>2724</v>
      </c>
      <c r="E80" s="12">
        <v>2467</v>
      </c>
      <c r="F80" s="12">
        <v>42.19</v>
      </c>
      <c r="G80" s="12">
        <v>2744</v>
      </c>
      <c r="H80" s="12">
        <v>2405</v>
      </c>
      <c r="I80" s="12">
        <v>39.1</v>
      </c>
      <c r="J80" s="12">
        <v>2513.4699999999998</v>
      </c>
      <c r="K80" s="10">
        <v>40</v>
      </c>
      <c r="L80" s="11">
        <f t="shared" si="16"/>
        <v>3.0899999999999963</v>
      </c>
      <c r="M80" s="11">
        <f t="shared" si="17"/>
        <v>2.1899999999999977</v>
      </c>
      <c r="N80" s="11">
        <f t="shared" si="18"/>
        <v>0.89999999999999858</v>
      </c>
      <c r="O80" s="3">
        <f t="shared" si="22"/>
        <v>6086089</v>
      </c>
      <c r="P80" s="2">
        <f t="shared" si="19"/>
        <v>104082.73</v>
      </c>
      <c r="Q80" s="2">
        <f t="shared" si="20"/>
        <v>94035.5</v>
      </c>
      <c r="R80" s="2">
        <f t="shared" si="21"/>
        <v>5784025</v>
      </c>
      <c r="S80" s="2"/>
    </row>
    <row r="81" spans="1:19">
      <c r="A81" s="1"/>
      <c r="B81" s="1"/>
      <c r="C81" s="1"/>
      <c r="D81" s="12">
        <v>2799</v>
      </c>
      <c r="E81" s="12">
        <v>2387</v>
      </c>
      <c r="F81" s="12">
        <v>37.81</v>
      </c>
      <c r="G81" s="12">
        <v>2770</v>
      </c>
      <c r="H81" s="12">
        <v>2421</v>
      </c>
      <c r="I81" s="12">
        <v>39.700000000000003</v>
      </c>
      <c r="J81" s="12">
        <v>2513.4699999999998</v>
      </c>
      <c r="K81" s="10">
        <v>40</v>
      </c>
      <c r="L81" s="11">
        <f t="shared" si="16"/>
        <v>1.8900000000000006</v>
      </c>
      <c r="M81" s="11">
        <f t="shared" si="17"/>
        <v>2.1899999999999977</v>
      </c>
      <c r="N81" s="11">
        <f t="shared" si="18"/>
        <v>0.29999999999999716</v>
      </c>
      <c r="O81" s="3">
        <f t="shared" si="22"/>
        <v>5697769</v>
      </c>
      <c r="P81" s="2">
        <f t="shared" si="19"/>
        <v>90252.47</v>
      </c>
      <c r="Q81" s="2">
        <f t="shared" si="20"/>
        <v>96113.700000000012</v>
      </c>
      <c r="R81" s="2">
        <f t="shared" si="21"/>
        <v>5861241</v>
      </c>
      <c r="S81" s="2"/>
    </row>
    <row r="82" spans="1:19">
      <c r="A82" s="1"/>
      <c r="B82" s="1"/>
      <c r="C82" s="1"/>
      <c r="D82" s="12">
        <v>2760</v>
      </c>
      <c r="E82" s="12">
        <v>2442</v>
      </c>
      <c r="F82" s="12">
        <v>40.82</v>
      </c>
      <c r="G82" s="12">
        <v>2789</v>
      </c>
      <c r="H82" s="12">
        <v>2432</v>
      </c>
      <c r="I82" s="12">
        <v>39.9</v>
      </c>
      <c r="J82" s="12">
        <v>2513.4699999999998</v>
      </c>
      <c r="K82" s="10">
        <v>40</v>
      </c>
      <c r="L82" s="11">
        <f t="shared" si="16"/>
        <v>0.92000000000000171</v>
      </c>
      <c r="M82" s="11">
        <f t="shared" si="17"/>
        <v>0.82000000000000028</v>
      </c>
      <c r="N82" s="11">
        <f t="shared" si="18"/>
        <v>0.10000000000000142</v>
      </c>
      <c r="O82" s="3">
        <f t="shared" si="22"/>
        <v>5963364</v>
      </c>
      <c r="P82" s="2">
        <f t="shared" si="19"/>
        <v>99682.44</v>
      </c>
      <c r="Q82" s="2">
        <f t="shared" si="20"/>
        <v>97036.800000000003</v>
      </c>
      <c r="R82" s="2">
        <f t="shared" si="21"/>
        <v>5914624</v>
      </c>
      <c r="S82" s="2"/>
    </row>
    <row r="83" spans="1:19">
      <c r="A83" s="1"/>
      <c r="B83" s="1"/>
      <c r="C83" s="1"/>
      <c r="D83" s="12">
        <v>2747</v>
      </c>
      <c r="E83" s="12">
        <v>2446</v>
      </c>
      <c r="F83" s="12">
        <v>41.04</v>
      </c>
      <c r="G83" s="12">
        <v>2749</v>
      </c>
      <c r="H83" s="12">
        <v>2410</v>
      </c>
      <c r="I83" s="12">
        <v>39.299999999999997</v>
      </c>
      <c r="J83" s="12">
        <v>2513.4699999999998</v>
      </c>
      <c r="K83" s="10">
        <v>40</v>
      </c>
      <c r="L83" s="11">
        <f t="shared" si="16"/>
        <v>1.740000000000002</v>
      </c>
      <c r="M83" s="11">
        <f t="shared" si="17"/>
        <v>1.0399999999999991</v>
      </c>
      <c r="N83" s="11">
        <f t="shared" si="18"/>
        <v>0.70000000000000284</v>
      </c>
      <c r="O83" s="3">
        <f t="shared" si="22"/>
        <v>5982916</v>
      </c>
      <c r="P83" s="2">
        <f t="shared" si="19"/>
        <v>100383.84</v>
      </c>
      <c r="Q83" s="2">
        <f t="shared" si="20"/>
        <v>94713</v>
      </c>
      <c r="R83" s="2">
        <f t="shared" si="21"/>
        <v>5808100</v>
      </c>
      <c r="S83" s="2"/>
    </row>
    <row r="84" spans="1:19">
      <c r="A84" s="1"/>
      <c r="B84" s="1"/>
      <c r="C84" s="1"/>
      <c r="D84" s="12">
        <v>2775</v>
      </c>
      <c r="E84" s="12">
        <v>2387</v>
      </c>
      <c r="F84" s="12">
        <v>37.81</v>
      </c>
      <c r="G84" s="12">
        <v>2763</v>
      </c>
      <c r="H84" s="12">
        <v>2417</v>
      </c>
      <c r="I84" s="12">
        <v>39.5</v>
      </c>
      <c r="J84" s="12">
        <v>2513.4699999999998</v>
      </c>
      <c r="K84" s="10">
        <v>40</v>
      </c>
      <c r="L84" s="11">
        <f t="shared" si="16"/>
        <v>1.6899999999999977</v>
      </c>
      <c r="M84" s="11">
        <f t="shared" si="17"/>
        <v>2.1899999999999977</v>
      </c>
      <c r="N84" s="11">
        <f t="shared" si="18"/>
        <v>0.5</v>
      </c>
      <c r="O84" s="3">
        <f t="shared" si="22"/>
        <v>5697769</v>
      </c>
      <c r="P84" s="2">
        <f t="shared" si="19"/>
        <v>90252.47</v>
      </c>
      <c r="Q84" s="2">
        <f t="shared" si="20"/>
        <v>95471.5</v>
      </c>
      <c r="R84" s="2">
        <f t="shared" si="21"/>
        <v>5841889</v>
      </c>
      <c r="S84" s="2"/>
    </row>
    <row r="85" spans="1:19">
      <c r="A85" s="1"/>
      <c r="B85" s="1"/>
      <c r="C85" s="1"/>
      <c r="D85" s="12">
        <v>2751</v>
      </c>
      <c r="E85" s="12">
        <v>2393</v>
      </c>
      <c r="F85" s="12">
        <v>38.14</v>
      </c>
      <c r="G85" s="12">
        <v>2783</v>
      </c>
      <c r="H85" s="12">
        <v>2426</v>
      </c>
      <c r="I85" s="12">
        <v>39.799999999999997</v>
      </c>
      <c r="J85" s="12">
        <v>2513.4699999999998</v>
      </c>
      <c r="K85" s="10">
        <v>40</v>
      </c>
      <c r="L85" s="11">
        <f t="shared" si="16"/>
        <v>1.6599999999999966</v>
      </c>
      <c r="M85" s="11">
        <f t="shared" si="17"/>
        <v>1.8599999999999994</v>
      </c>
      <c r="N85" s="11">
        <f t="shared" si="18"/>
        <v>0.20000000000000284</v>
      </c>
      <c r="O85" s="3">
        <f t="shared" si="22"/>
        <v>5726449</v>
      </c>
      <c r="P85" s="2">
        <f t="shared" si="19"/>
        <v>91269.02</v>
      </c>
      <c r="Q85" s="2">
        <f t="shared" si="20"/>
        <v>96554.799999999988</v>
      </c>
      <c r="R85" s="2">
        <f t="shared" si="21"/>
        <v>5885476</v>
      </c>
      <c r="S85" s="2"/>
    </row>
    <row r="86" spans="1:19">
      <c r="A86" s="1"/>
      <c r="B86" s="1"/>
      <c r="C86" s="1"/>
      <c r="D86" s="12">
        <v>2810</v>
      </c>
      <c r="E86" s="12">
        <v>2499</v>
      </c>
      <c r="F86" s="12">
        <v>43.94</v>
      </c>
      <c r="G86" s="12">
        <v>2778</v>
      </c>
      <c r="H86" s="12">
        <v>2423</v>
      </c>
      <c r="I86" s="12">
        <v>41</v>
      </c>
      <c r="J86" s="12">
        <v>2513.4699999999998</v>
      </c>
      <c r="K86" s="10">
        <v>40</v>
      </c>
      <c r="L86" s="11">
        <f t="shared" si="16"/>
        <v>2.9399999999999977</v>
      </c>
      <c r="M86" s="11">
        <f t="shared" si="17"/>
        <v>3.9399999999999977</v>
      </c>
      <c r="N86" s="11">
        <f t="shared" si="18"/>
        <v>1</v>
      </c>
      <c r="O86" s="3">
        <f t="shared" si="22"/>
        <v>6245001</v>
      </c>
      <c r="P86" s="2">
        <f t="shared" si="19"/>
        <v>109806.06</v>
      </c>
      <c r="Q86" s="2">
        <f t="shared" si="20"/>
        <v>99343</v>
      </c>
      <c r="R86" s="2">
        <f t="shared" si="21"/>
        <v>5870929</v>
      </c>
      <c r="S86" s="2"/>
    </row>
    <row r="87" spans="1:19">
      <c r="A87" s="1"/>
      <c r="B87" s="1"/>
      <c r="C87" s="1"/>
      <c r="D87" s="12">
        <v>2725</v>
      </c>
      <c r="E87" s="12">
        <v>2393</v>
      </c>
      <c r="F87" s="12">
        <v>38.14</v>
      </c>
      <c r="G87" s="12">
        <v>2756</v>
      </c>
      <c r="H87" s="12">
        <v>2414</v>
      </c>
      <c r="I87" s="12">
        <v>39.4</v>
      </c>
      <c r="J87" s="12">
        <v>2513.4699999999998</v>
      </c>
      <c r="K87" s="10">
        <v>40</v>
      </c>
      <c r="L87" s="11">
        <f t="shared" si="16"/>
        <v>1.259999999999998</v>
      </c>
      <c r="M87" s="11">
        <f t="shared" si="17"/>
        <v>1.8599999999999994</v>
      </c>
      <c r="N87" s="11">
        <f t="shared" si="18"/>
        <v>0.60000000000000142</v>
      </c>
      <c r="O87" s="3">
        <f t="shared" si="22"/>
        <v>5726449</v>
      </c>
      <c r="P87" s="2">
        <f t="shared" si="19"/>
        <v>91269.02</v>
      </c>
      <c r="Q87" s="2">
        <f t="shared" si="20"/>
        <v>95111.599999999991</v>
      </c>
      <c r="R87" s="2">
        <f t="shared" si="21"/>
        <v>5827396</v>
      </c>
      <c r="S87" s="2"/>
    </row>
    <row r="88" spans="1:19">
      <c r="A88" s="1"/>
      <c r="B88" s="1"/>
      <c r="C88" s="1"/>
      <c r="D88" s="12">
        <v>2786</v>
      </c>
      <c r="E88" s="12">
        <v>2443</v>
      </c>
      <c r="F88" s="12">
        <v>40.869999999999997</v>
      </c>
      <c r="G88" s="12">
        <v>2738</v>
      </c>
      <c r="H88" s="12">
        <v>2402</v>
      </c>
      <c r="I88" s="12">
        <v>39</v>
      </c>
      <c r="J88" s="12">
        <v>2513.4699999999998</v>
      </c>
      <c r="K88" s="10">
        <v>40</v>
      </c>
      <c r="L88" s="11">
        <f t="shared" si="16"/>
        <v>1.8699999999999974</v>
      </c>
      <c r="M88" s="11">
        <f t="shared" si="17"/>
        <v>0.86999999999999744</v>
      </c>
      <c r="N88" s="11">
        <f t="shared" si="18"/>
        <v>1</v>
      </c>
      <c r="O88" s="3">
        <f t="shared" si="22"/>
        <v>5968249</v>
      </c>
      <c r="P88" s="2">
        <f t="shared" si="19"/>
        <v>99845.409999999989</v>
      </c>
      <c r="Q88" s="2">
        <f t="shared" si="20"/>
        <v>93678</v>
      </c>
      <c r="R88" s="2">
        <f t="shared" si="21"/>
        <v>5769604</v>
      </c>
      <c r="S88" s="2"/>
    </row>
    <row r="89" spans="1:19">
      <c r="A89" s="1"/>
      <c r="B89" s="1"/>
      <c r="C89" s="1"/>
      <c r="D89" s="12">
        <v>2763</v>
      </c>
      <c r="E89" s="12">
        <v>2442</v>
      </c>
      <c r="F89" s="12">
        <v>40.82</v>
      </c>
      <c r="G89" s="12">
        <v>2771</v>
      </c>
      <c r="H89" s="12">
        <v>2421</v>
      </c>
      <c r="I89" s="12">
        <v>39.700000000000003</v>
      </c>
      <c r="J89" s="12">
        <v>2513.4699999999998</v>
      </c>
      <c r="K89" s="10">
        <v>40</v>
      </c>
      <c r="L89" s="11">
        <f t="shared" si="16"/>
        <v>1.1199999999999974</v>
      </c>
      <c r="M89" s="11">
        <f t="shared" si="17"/>
        <v>0.82000000000000028</v>
      </c>
      <c r="N89" s="11">
        <f t="shared" si="18"/>
        <v>0.29999999999999716</v>
      </c>
      <c r="O89" s="3">
        <f t="shared" si="22"/>
        <v>5963364</v>
      </c>
      <c r="P89" s="2">
        <f t="shared" si="19"/>
        <v>99682.44</v>
      </c>
      <c r="Q89" s="2">
        <f t="shared" si="20"/>
        <v>96113.700000000012</v>
      </c>
      <c r="R89" s="2">
        <f t="shared" si="21"/>
        <v>5861241</v>
      </c>
      <c r="S89" s="2"/>
    </row>
    <row r="90" spans="1:19">
      <c r="A90" s="1"/>
      <c r="B90" s="1"/>
      <c r="C90" s="1"/>
      <c r="D90" s="12">
        <v>2788</v>
      </c>
      <c r="E90" s="12">
        <v>2433</v>
      </c>
      <c r="F90" s="12">
        <v>40.33</v>
      </c>
      <c r="G90" s="12">
        <v>2752</v>
      </c>
      <c r="H90" s="12">
        <v>2412</v>
      </c>
      <c r="I90" s="12">
        <v>39.299999999999997</v>
      </c>
      <c r="J90" s="12">
        <v>2513.4699999999998</v>
      </c>
      <c r="K90" s="10">
        <v>40</v>
      </c>
      <c r="L90" s="11">
        <f t="shared" si="16"/>
        <v>1.0300000000000011</v>
      </c>
      <c r="M90" s="11">
        <f t="shared" si="17"/>
        <v>0.32999999999999829</v>
      </c>
      <c r="N90" s="11">
        <f t="shared" si="18"/>
        <v>0.70000000000000284</v>
      </c>
      <c r="O90" s="3">
        <f t="shared" si="22"/>
        <v>5919489</v>
      </c>
      <c r="P90" s="2">
        <f t="shared" si="19"/>
        <v>98122.89</v>
      </c>
      <c r="Q90" s="2">
        <f t="shared" si="20"/>
        <v>94791.599999999991</v>
      </c>
      <c r="R90" s="2">
        <f t="shared" si="21"/>
        <v>5817744</v>
      </c>
      <c r="S90" s="2"/>
    </row>
    <row r="91" spans="1:19">
      <c r="A91" s="1"/>
      <c r="B91" s="1"/>
      <c r="C91" s="1"/>
      <c r="D91" s="12">
        <v>2752</v>
      </c>
      <c r="E91" s="12">
        <v>2452</v>
      </c>
      <c r="F91" s="12">
        <v>41.37</v>
      </c>
      <c r="G91" s="12">
        <v>2764</v>
      </c>
      <c r="H91" s="12">
        <v>2418</v>
      </c>
      <c r="I91" s="12">
        <v>39.5</v>
      </c>
      <c r="J91" s="12">
        <v>2513.4699999999998</v>
      </c>
      <c r="K91" s="10">
        <v>40</v>
      </c>
      <c r="L91" s="11">
        <f t="shared" si="16"/>
        <v>1.8699999999999974</v>
      </c>
      <c r="M91" s="11">
        <f t="shared" si="17"/>
        <v>1.3699999999999974</v>
      </c>
      <c r="N91" s="11">
        <f t="shared" si="18"/>
        <v>0.5</v>
      </c>
      <c r="O91" s="3">
        <f t="shared" si="22"/>
        <v>6012304</v>
      </c>
      <c r="P91" s="2">
        <f t="shared" si="19"/>
        <v>101439.23999999999</v>
      </c>
      <c r="Q91" s="2">
        <f t="shared" si="20"/>
        <v>95511</v>
      </c>
      <c r="R91" s="2">
        <f t="shared" si="21"/>
        <v>5846724</v>
      </c>
      <c r="S91" s="2"/>
    </row>
    <row r="92" spans="1:19">
      <c r="A92" s="1"/>
      <c r="B92" s="1"/>
      <c r="C92" s="1"/>
      <c r="D92" s="12">
        <v>2782</v>
      </c>
      <c r="E92" s="12">
        <v>2430</v>
      </c>
      <c r="F92" s="12">
        <v>40.159999999999997</v>
      </c>
      <c r="G92" s="12">
        <v>2787</v>
      </c>
      <c r="H92" s="12">
        <v>2431</v>
      </c>
      <c r="I92" s="12">
        <v>39.9</v>
      </c>
      <c r="J92" s="12">
        <v>2513.4699999999998</v>
      </c>
      <c r="K92" s="10">
        <v>40</v>
      </c>
      <c r="L92" s="11">
        <f t="shared" si="16"/>
        <v>0.25999999999999801</v>
      </c>
      <c r="M92" s="11">
        <f t="shared" si="17"/>
        <v>0.15999999999999659</v>
      </c>
      <c r="N92" s="11">
        <f t="shared" si="18"/>
        <v>0.10000000000000142</v>
      </c>
      <c r="O92" s="3">
        <f t="shared" si="22"/>
        <v>5904900</v>
      </c>
      <c r="P92" s="2">
        <f t="shared" si="19"/>
        <v>97588.799999999988</v>
      </c>
      <c r="Q92" s="2">
        <f t="shared" si="20"/>
        <v>96996.9</v>
      </c>
      <c r="R92" s="2">
        <f t="shared" si="21"/>
        <v>5909761</v>
      </c>
      <c r="S92" s="2"/>
    </row>
    <row r="93" spans="1:19">
      <c r="A93" s="1"/>
      <c r="B93" s="1"/>
      <c r="C93" s="1"/>
      <c r="D93" s="13">
        <v>3069</v>
      </c>
      <c r="E93" s="13">
        <v>2666</v>
      </c>
      <c r="F93" s="13">
        <v>52.4</v>
      </c>
      <c r="G93" s="13">
        <v>3050</v>
      </c>
      <c r="H93" s="13">
        <v>2610</v>
      </c>
      <c r="I93" s="13">
        <v>50.2</v>
      </c>
      <c r="J93" s="13">
        <v>2739.25</v>
      </c>
      <c r="K93" s="10">
        <v>50</v>
      </c>
      <c r="L93" s="11">
        <f t="shared" si="16"/>
        <v>2.1999999999999957</v>
      </c>
      <c r="M93" s="11">
        <f t="shared" si="17"/>
        <v>2.3999999999999986</v>
      </c>
      <c r="N93" s="11">
        <f t="shared" si="18"/>
        <v>0.20000000000000284</v>
      </c>
      <c r="O93" s="3">
        <f t="shared" si="22"/>
        <v>7107556</v>
      </c>
      <c r="P93" s="2">
        <f t="shared" si="19"/>
        <v>139698.4</v>
      </c>
      <c r="Q93" s="2">
        <f t="shared" si="20"/>
        <v>131022.00000000001</v>
      </c>
      <c r="R93" s="2">
        <f t="shared" si="21"/>
        <v>6812100</v>
      </c>
      <c r="S93" s="2"/>
    </row>
    <row r="94" spans="1:19">
      <c r="A94" s="1"/>
      <c r="B94" s="1"/>
      <c r="C94" s="1"/>
      <c r="D94" s="13">
        <v>3024</v>
      </c>
      <c r="E94" s="13">
        <v>2621</v>
      </c>
      <c r="F94" s="13">
        <v>50.61</v>
      </c>
      <c r="G94" s="13">
        <v>3075</v>
      </c>
      <c r="H94" s="13">
        <v>2620</v>
      </c>
      <c r="I94" s="13">
        <v>50.6</v>
      </c>
      <c r="J94" s="13">
        <v>2739.25</v>
      </c>
      <c r="K94" s="10">
        <v>50</v>
      </c>
      <c r="L94" s="11">
        <f t="shared" si="16"/>
        <v>9.9999999999980105E-3</v>
      </c>
      <c r="M94" s="11">
        <f t="shared" si="17"/>
        <v>0.60999999999999943</v>
      </c>
      <c r="N94" s="11">
        <f t="shared" si="18"/>
        <v>0.60000000000000142</v>
      </c>
      <c r="O94" s="3">
        <f t="shared" si="22"/>
        <v>6869641</v>
      </c>
      <c r="P94" s="2">
        <f t="shared" si="19"/>
        <v>132648.81</v>
      </c>
      <c r="Q94" s="2">
        <f t="shared" si="20"/>
        <v>132572</v>
      </c>
      <c r="R94" s="2">
        <f t="shared" si="21"/>
        <v>6864400</v>
      </c>
      <c r="S94" s="2"/>
    </row>
    <row r="95" spans="1:19">
      <c r="A95" s="1"/>
      <c r="B95" s="1"/>
      <c r="C95" s="1"/>
      <c r="D95" s="13">
        <v>3120</v>
      </c>
      <c r="E95" s="13">
        <v>2611</v>
      </c>
      <c r="F95" s="13">
        <v>50.07</v>
      </c>
      <c r="G95" s="13">
        <v>3080</v>
      </c>
      <c r="H95" s="13">
        <v>2624</v>
      </c>
      <c r="I95" s="13">
        <v>50.7</v>
      </c>
      <c r="J95" s="13">
        <v>2739.25</v>
      </c>
      <c r="K95" s="10">
        <v>50</v>
      </c>
      <c r="L95" s="11">
        <f t="shared" si="16"/>
        <v>0.63000000000000256</v>
      </c>
      <c r="M95" s="11">
        <f t="shared" si="17"/>
        <v>7.0000000000000284E-2</v>
      </c>
      <c r="N95" s="11">
        <f t="shared" si="18"/>
        <v>0.70000000000000284</v>
      </c>
      <c r="O95" s="3">
        <f t="shared" si="22"/>
        <v>6817321</v>
      </c>
      <c r="P95" s="2">
        <f t="shared" si="19"/>
        <v>130732.77</v>
      </c>
      <c r="Q95" s="2">
        <f t="shared" si="20"/>
        <v>133036.80000000002</v>
      </c>
      <c r="R95" s="2">
        <f t="shared" si="21"/>
        <v>6885376</v>
      </c>
      <c r="S95" s="2"/>
    </row>
    <row r="96" spans="1:19">
      <c r="A96" s="1"/>
      <c r="B96" s="1"/>
      <c r="C96" s="1"/>
      <c r="D96" s="13">
        <v>3093</v>
      </c>
      <c r="E96" s="13">
        <v>2606</v>
      </c>
      <c r="F96" s="13">
        <v>49.79</v>
      </c>
      <c r="G96" s="13">
        <v>3102</v>
      </c>
      <c r="H96" s="13">
        <v>2636</v>
      </c>
      <c r="I96" s="13">
        <v>51.1</v>
      </c>
      <c r="J96" s="13">
        <v>2739.25</v>
      </c>
      <c r="K96" s="10">
        <v>50</v>
      </c>
      <c r="L96" s="11">
        <f t="shared" si="16"/>
        <v>1.3100000000000023</v>
      </c>
      <c r="M96" s="11">
        <f t="shared" si="17"/>
        <v>0.21000000000000085</v>
      </c>
      <c r="N96" s="11">
        <f t="shared" si="18"/>
        <v>1.1000000000000014</v>
      </c>
      <c r="O96" s="3">
        <f t="shared" si="22"/>
        <v>6791236</v>
      </c>
      <c r="P96" s="2">
        <f t="shared" si="19"/>
        <v>129752.73999999999</v>
      </c>
      <c r="Q96" s="2">
        <f t="shared" si="20"/>
        <v>134699.6</v>
      </c>
      <c r="R96" s="2">
        <f t="shared" si="21"/>
        <v>6948496</v>
      </c>
      <c r="S96" s="2"/>
    </row>
    <row r="97" spans="1:19">
      <c r="A97" s="1"/>
      <c r="B97" s="1"/>
      <c r="C97" s="1"/>
      <c r="D97" s="13">
        <v>3002</v>
      </c>
      <c r="E97" s="13">
        <v>2663</v>
      </c>
      <c r="F97" s="13">
        <v>52.91</v>
      </c>
      <c r="G97" s="13">
        <v>3064</v>
      </c>
      <c r="H97" s="13">
        <v>2618</v>
      </c>
      <c r="I97" s="13">
        <v>50.5</v>
      </c>
      <c r="J97" s="13">
        <v>2739.25</v>
      </c>
      <c r="K97" s="10">
        <v>50</v>
      </c>
      <c r="L97" s="11">
        <f t="shared" si="16"/>
        <v>2.4099999999999966</v>
      </c>
      <c r="M97" s="11">
        <f t="shared" si="17"/>
        <v>2.9099999999999966</v>
      </c>
      <c r="N97" s="11">
        <f t="shared" si="18"/>
        <v>0.5</v>
      </c>
      <c r="O97" s="3">
        <f t="shared" si="22"/>
        <v>7091569</v>
      </c>
      <c r="P97" s="2">
        <f t="shared" si="19"/>
        <v>140899.32999999999</v>
      </c>
      <c r="Q97" s="2">
        <f t="shared" si="20"/>
        <v>132209</v>
      </c>
      <c r="R97" s="2">
        <f t="shared" si="21"/>
        <v>6853924</v>
      </c>
      <c r="S97" s="2"/>
    </row>
    <row r="98" spans="1:19">
      <c r="A98" s="1"/>
      <c r="B98" s="1"/>
      <c r="C98" s="1"/>
      <c r="D98" s="13">
        <v>3086</v>
      </c>
      <c r="E98" s="13">
        <v>2600</v>
      </c>
      <c r="F98" s="13">
        <v>49.46</v>
      </c>
      <c r="G98" s="13">
        <v>3095</v>
      </c>
      <c r="H98" s="13">
        <v>2633</v>
      </c>
      <c r="I98" s="13">
        <v>51</v>
      </c>
      <c r="J98" s="13">
        <v>2739.25</v>
      </c>
      <c r="K98" s="10">
        <v>50</v>
      </c>
      <c r="L98" s="11">
        <f t="shared" si="16"/>
        <v>1.5399999999999991</v>
      </c>
      <c r="M98" s="11">
        <f t="shared" si="17"/>
        <v>0.53999999999999915</v>
      </c>
      <c r="N98" s="11">
        <f t="shared" si="18"/>
        <v>1</v>
      </c>
      <c r="O98" s="3">
        <f t="shared" si="22"/>
        <v>6760000</v>
      </c>
      <c r="P98" s="2">
        <f t="shared" si="19"/>
        <v>128596</v>
      </c>
      <c r="Q98" s="2">
        <f t="shared" si="20"/>
        <v>134283</v>
      </c>
      <c r="R98" s="2">
        <f t="shared" si="21"/>
        <v>6932689</v>
      </c>
      <c r="S98" s="2"/>
    </row>
    <row r="99" spans="1:19">
      <c r="A99" s="1"/>
      <c r="B99" s="1"/>
      <c r="C99" s="1"/>
      <c r="D99" s="13">
        <v>3082</v>
      </c>
      <c r="E99" s="13">
        <v>2663</v>
      </c>
      <c r="F99" s="13">
        <v>52.91</v>
      </c>
      <c r="G99" s="13">
        <v>3078</v>
      </c>
      <c r="H99" s="13">
        <v>2623</v>
      </c>
      <c r="I99" s="13">
        <v>50.7</v>
      </c>
      <c r="J99" s="13">
        <v>2739.25</v>
      </c>
      <c r="K99" s="10">
        <v>50</v>
      </c>
      <c r="L99" s="11">
        <f t="shared" si="16"/>
        <v>2.2099999999999937</v>
      </c>
      <c r="M99" s="11">
        <f t="shared" si="17"/>
        <v>2.9099999999999966</v>
      </c>
      <c r="N99" s="11">
        <f t="shared" si="18"/>
        <v>0.70000000000000284</v>
      </c>
      <c r="O99" s="3">
        <f t="shared" si="22"/>
        <v>7091569</v>
      </c>
      <c r="P99" s="2">
        <f t="shared" si="19"/>
        <v>140899.32999999999</v>
      </c>
      <c r="Q99" s="2">
        <f t="shared" si="20"/>
        <v>132986.1</v>
      </c>
      <c r="R99" s="2">
        <f t="shared" si="21"/>
        <v>6880129</v>
      </c>
      <c r="S99" s="2"/>
    </row>
    <row r="100" spans="1:19">
      <c r="A100" s="1"/>
      <c r="B100" s="1"/>
      <c r="C100" s="1"/>
      <c r="D100" s="13">
        <v>3142</v>
      </c>
      <c r="E100" s="13">
        <v>2626</v>
      </c>
      <c r="F100" s="13">
        <v>50.89</v>
      </c>
      <c r="G100" s="13">
        <v>3086</v>
      </c>
      <c r="H100" s="13">
        <v>2627</v>
      </c>
      <c r="I100" s="13">
        <v>50.8</v>
      </c>
      <c r="J100" s="13">
        <v>2739.25</v>
      </c>
      <c r="K100" s="10">
        <v>50</v>
      </c>
      <c r="L100" s="11">
        <f t="shared" si="16"/>
        <v>9.0000000000003411E-2</v>
      </c>
      <c r="M100" s="11">
        <f t="shared" si="17"/>
        <v>0.89000000000000057</v>
      </c>
      <c r="N100" s="11">
        <f t="shared" si="18"/>
        <v>0.79999999999999716</v>
      </c>
      <c r="O100" s="3">
        <f t="shared" si="22"/>
        <v>6895876</v>
      </c>
      <c r="P100" s="2">
        <f t="shared" si="19"/>
        <v>133637.14000000001</v>
      </c>
      <c r="Q100" s="2">
        <f t="shared" si="20"/>
        <v>133451.6</v>
      </c>
      <c r="R100" s="2">
        <f t="shared" si="21"/>
        <v>6901129</v>
      </c>
      <c r="S100" s="2"/>
    </row>
    <row r="101" spans="1:19">
      <c r="A101" s="1"/>
      <c r="B101" s="1"/>
      <c r="C101" s="1"/>
      <c r="D101" s="13">
        <v>3113</v>
      </c>
      <c r="E101" s="13">
        <v>2654</v>
      </c>
      <c r="F101" s="13">
        <v>52.42</v>
      </c>
      <c r="G101" s="13">
        <v>3090</v>
      </c>
      <c r="H101" s="13">
        <v>2630</v>
      </c>
      <c r="I101" s="13">
        <v>50.9</v>
      </c>
      <c r="J101" s="13">
        <v>2739.25</v>
      </c>
      <c r="K101" s="10">
        <v>50</v>
      </c>
      <c r="L101" s="11">
        <f t="shared" si="16"/>
        <v>1.5200000000000031</v>
      </c>
      <c r="M101" s="11">
        <f t="shared" si="17"/>
        <v>2.4200000000000017</v>
      </c>
      <c r="N101" s="11">
        <f t="shared" si="18"/>
        <v>0.89999999999999858</v>
      </c>
      <c r="O101" s="3">
        <f t="shared" si="22"/>
        <v>7043716</v>
      </c>
      <c r="P101" s="2">
        <f t="shared" si="19"/>
        <v>139122.68</v>
      </c>
      <c r="Q101" s="2">
        <f t="shared" si="20"/>
        <v>133867</v>
      </c>
      <c r="R101" s="2">
        <f t="shared" si="21"/>
        <v>6916900</v>
      </c>
      <c r="S101" s="2"/>
    </row>
    <row r="102" spans="1:19">
      <c r="A102" s="1"/>
      <c r="B102" s="1"/>
      <c r="C102" s="1"/>
      <c r="D102" s="13">
        <v>3071</v>
      </c>
      <c r="E102" s="13">
        <v>2590</v>
      </c>
      <c r="F102" s="13">
        <v>48.92</v>
      </c>
      <c r="G102" s="13">
        <v>3060</v>
      </c>
      <c r="H102" s="13">
        <v>2615</v>
      </c>
      <c r="I102" s="13">
        <v>50.3</v>
      </c>
      <c r="J102" s="13">
        <v>2739.25</v>
      </c>
      <c r="K102" s="10">
        <v>50</v>
      </c>
      <c r="L102" s="11">
        <f t="shared" si="16"/>
        <v>1.3799999999999955</v>
      </c>
      <c r="M102" s="11">
        <f t="shared" si="17"/>
        <v>1.0799999999999983</v>
      </c>
      <c r="N102" s="11">
        <f t="shared" si="18"/>
        <v>0.29999999999999716</v>
      </c>
      <c r="O102" s="3">
        <f t="shared" si="22"/>
        <v>6708100</v>
      </c>
      <c r="P102" s="2">
        <f t="shared" si="19"/>
        <v>126702.8</v>
      </c>
      <c r="Q102" s="2">
        <f t="shared" si="20"/>
        <v>131534.5</v>
      </c>
      <c r="R102" s="2">
        <f t="shared" si="21"/>
        <v>6838225</v>
      </c>
      <c r="S102" s="2"/>
    </row>
    <row r="103" spans="1:19">
      <c r="A103" s="1"/>
      <c r="B103" s="1"/>
      <c r="C103" s="1"/>
      <c r="D103" s="13">
        <v>3107</v>
      </c>
      <c r="E103" s="13">
        <v>2612</v>
      </c>
      <c r="F103" s="13">
        <v>50.12</v>
      </c>
      <c r="G103" s="13">
        <v>3100</v>
      </c>
      <c r="H103" s="13">
        <v>2635</v>
      </c>
      <c r="I103" s="13">
        <v>51</v>
      </c>
      <c r="J103" s="13">
        <v>2739.25</v>
      </c>
      <c r="K103" s="10">
        <v>50</v>
      </c>
      <c r="L103" s="11">
        <f t="shared" si="16"/>
        <v>0.88000000000000256</v>
      </c>
      <c r="M103" s="11">
        <f t="shared" si="17"/>
        <v>0.11999999999999744</v>
      </c>
      <c r="N103" s="11">
        <f t="shared" si="18"/>
        <v>1</v>
      </c>
      <c r="O103" s="3">
        <f t="shared" si="22"/>
        <v>6822544</v>
      </c>
      <c r="P103" s="2">
        <f t="shared" si="19"/>
        <v>130913.43999999999</v>
      </c>
      <c r="Q103" s="2">
        <f t="shared" si="20"/>
        <v>134385</v>
      </c>
      <c r="R103" s="2">
        <f t="shared" si="21"/>
        <v>6943225</v>
      </c>
      <c r="S103" s="2"/>
    </row>
    <row r="104" spans="1:19">
      <c r="A104" s="1"/>
      <c r="B104" s="1"/>
      <c r="C104" s="1"/>
      <c r="D104" s="13">
        <v>3055</v>
      </c>
      <c r="E104" s="13">
        <v>2597</v>
      </c>
      <c r="F104" s="13">
        <v>49.3</v>
      </c>
      <c r="G104" s="13">
        <v>3070</v>
      </c>
      <c r="H104" s="13">
        <v>2619</v>
      </c>
      <c r="I104" s="13">
        <v>50.5</v>
      </c>
      <c r="J104" s="13">
        <v>2739.25</v>
      </c>
      <c r="K104" s="10">
        <v>50</v>
      </c>
      <c r="L104" s="11">
        <f t="shared" si="16"/>
        <v>1.2000000000000028</v>
      </c>
      <c r="M104" s="11">
        <f t="shared" si="17"/>
        <v>0.70000000000000284</v>
      </c>
      <c r="N104" s="11">
        <f t="shared" si="18"/>
        <v>0.5</v>
      </c>
      <c r="O104" s="3">
        <f t="shared" si="22"/>
        <v>6744409</v>
      </c>
      <c r="P104" s="2">
        <f t="shared" si="19"/>
        <v>128032.09999999999</v>
      </c>
      <c r="Q104" s="2">
        <f t="shared" si="20"/>
        <v>132259.5</v>
      </c>
      <c r="R104" s="2">
        <f t="shared" si="21"/>
        <v>6859161</v>
      </c>
      <c r="S104" s="2"/>
    </row>
    <row r="105" spans="1:19">
      <c r="A105" s="1"/>
      <c r="B105" s="1"/>
      <c r="C105" s="1"/>
      <c r="D105" s="13">
        <v>3047</v>
      </c>
      <c r="E105" s="13">
        <v>2674</v>
      </c>
      <c r="F105" s="13">
        <v>50.25</v>
      </c>
      <c r="G105" s="13">
        <v>3092</v>
      </c>
      <c r="H105" s="13">
        <v>2631</v>
      </c>
      <c r="I105" s="13">
        <v>52</v>
      </c>
      <c r="J105" s="13">
        <v>2739.25</v>
      </c>
      <c r="K105" s="10">
        <v>50</v>
      </c>
      <c r="L105" s="11">
        <f t="shared" si="16"/>
        <v>1.75</v>
      </c>
      <c r="M105" s="11">
        <f t="shared" si="17"/>
        <v>0.25</v>
      </c>
      <c r="N105" s="11">
        <f t="shared" si="18"/>
        <v>2</v>
      </c>
      <c r="O105" s="3">
        <f t="shared" si="22"/>
        <v>7150276</v>
      </c>
      <c r="P105" s="2">
        <f t="shared" si="19"/>
        <v>134368.5</v>
      </c>
      <c r="Q105" s="2">
        <f t="shared" si="20"/>
        <v>136812</v>
      </c>
      <c r="R105" s="2">
        <f t="shared" si="21"/>
        <v>6922161</v>
      </c>
      <c r="S105" s="2"/>
    </row>
    <row r="106" spans="1:19">
      <c r="A106" s="1"/>
      <c r="B106" s="1"/>
      <c r="C106" s="1"/>
      <c r="D106" s="13">
        <v>3129</v>
      </c>
      <c r="E106" s="13">
        <v>2641</v>
      </c>
      <c r="F106" s="13">
        <v>51.71</v>
      </c>
      <c r="G106" s="13">
        <v>3058</v>
      </c>
      <c r="H106" s="13">
        <v>2613</v>
      </c>
      <c r="I106" s="13">
        <v>50.2</v>
      </c>
      <c r="J106" s="13">
        <v>2739.25</v>
      </c>
      <c r="K106" s="10">
        <v>50</v>
      </c>
      <c r="L106" s="11">
        <f t="shared" si="16"/>
        <v>1.509999999999998</v>
      </c>
      <c r="M106" s="11">
        <f t="shared" si="17"/>
        <v>1.7100000000000009</v>
      </c>
      <c r="N106" s="11">
        <f t="shared" si="18"/>
        <v>0.20000000000000284</v>
      </c>
      <c r="O106" s="3">
        <f t="shared" si="22"/>
        <v>6974881</v>
      </c>
      <c r="P106" s="2">
        <f t="shared" si="19"/>
        <v>136566.11000000002</v>
      </c>
      <c r="Q106" s="2">
        <f t="shared" si="20"/>
        <v>131172.6</v>
      </c>
      <c r="R106" s="2">
        <f t="shared" si="21"/>
        <v>6827769</v>
      </c>
      <c r="S106" s="2"/>
    </row>
    <row r="107" spans="1:19">
      <c r="A107" s="1"/>
      <c r="B107" s="1"/>
      <c r="C107" s="1"/>
      <c r="D107" s="13">
        <v>3126</v>
      </c>
      <c r="E107" s="13">
        <v>2664</v>
      </c>
      <c r="F107" s="13">
        <v>52.96</v>
      </c>
      <c r="G107" s="13">
        <v>3083</v>
      </c>
      <c r="H107" s="13">
        <v>2625</v>
      </c>
      <c r="I107" s="13">
        <v>50.8</v>
      </c>
      <c r="J107" s="13">
        <v>2739.25</v>
      </c>
      <c r="K107" s="10">
        <v>50</v>
      </c>
      <c r="L107" s="11">
        <f t="shared" si="16"/>
        <v>2.1600000000000037</v>
      </c>
      <c r="M107" s="11">
        <f t="shared" si="17"/>
        <v>2.9600000000000009</v>
      </c>
      <c r="N107" s="11">
        <f t="shared" si="18"/>
        <v>0.79999999999999716</v>
      </c>
      <c r="O107" s="3">
        <f t="shared" si="22"/>
        <v>7096896</v>
      </c>
      <c r="P107" s="2">
        <f t="shared" si="19"/>
        <v>141085.44</v>
      </c>
      <c r="Q107" s="2">
        <f t="shared" si="20"/>
        <v>133350</v>
      </c>
      <c r="R107" s="2">
        <f t="shared" si="21"/>
        <v>6890625</v>
      </c>
      <c r="S107" s="2"/>
    </row>
    <row r="108" spans="1:19">
      <c r="A108" s="1"/>
      <c r="B108" s="1"/>
      <c r="C108" s="1"/>
      <c r="D108" s="13">
        <v>3182</v>
      </c>
      <c r="E108" s="13">
        <v>2583</v>
      </c>
      <c r="F108" s="13">
        <v>48.53</v>
      </c>
      <c r="G108" s="13">
        <v>3105</v>
      </c>
      <c r="H108" s="13">
        <v>2638</v>
      </c>
      <c r="I108" s="13">
        <v>51.1</v>
      </c>
      <c r="J108" s="13">
        <v>2739.25</v>
      </c>
      <c r="K108" s="10">
        <v>50</v>
      </c>
      <c r="L108" s="11">
        <f t="shared" si="16"/>
        <v>2.5700000000000003</v>
      </c>
      <c r="M108" s="11">
        <f t="shared" si="17"/>
        <v>1.4699999999999989</v>
      </c>
      <c r="N108" s="11">
        <f t="shared" si="18"/>
        <v>1.1000000000000014</v>
      </c>
      <c r="O108" s="3">
        <f t="shared" si="22"/>
        <v>6671889</v>
      </c>
      <c r="P108" s="2">
        <f t="shared" si="19"/>
        <v>125352.99</v>
      </c>
      <c r="Q108" s="2">
        <f t="shared" si="20"/>
        <v>134801.80000000002</v>
      </c>
      <c r="R108" s="2">
        <f t="shared" si="21"/>
        <v>6959044</v>
      </c>
      <c r="S108" s="2"/>
    </row>
    <row r="109" spans="1:19">
      <c r="A109" s="1"/>
      <c r="B109" s="1"/>
      <c r="C109" s="1"/>
      <c r="D109" s="13">
        <v>3094</v>
      </c>
      <c r="E109" s="13">
        <v>2625</v>
      </c>
      <c r="F109" s="13">
        <v>50.83</v>
      </c>
      <c r="G109" s="13">
        <v>3068</v>
      </c>
      <c r="H109" s="13">
        <v>2617</v>
      </c>
      <c r="I109" s="13">
        <v>50.4</v>
      </c>
      <c r="J109" s="13">
        <v>2739.25</v>
      </c>
      <c r="K109" s="10">
        <v>50</v>
      </c>
      <c r="L109" s="11">
        <f t="shared" si="16"/>
        <v>0.42999999999999972</v>
      </c>
      <c r="M109" s="11">
        <f t="shared" si="17"/>
        <v>0.82999999999999829</v>
      </c>
      <c r="N109" s="11">
        <f t="shared" si="18"/>
        <v>0.39999999999999858</v>
      </c>
      <c r="O109" s="3">
        <f t="shared" si="22"/>
        <v>6890625</v>
      </c>
      <c r="P109" s="2">
        <f t="shared" si="19"/>
        <v>133428.75</v>
      </c>
      <c r="Q109" s="2">
        <f t="shared" si="20"/>
        <v>131896.79999999999</v>
      </c>
      <c r="R109" s="2">
        <f t="shared" si="21"/>
        <v>6848689</v>
      </c>
      <c r="S109" s="2"/>
    </row>
    <row r="110" spans="1:19">
      <c r="A110" s="1"/>
      <c r="B110" s="1"/>
      <c r="C110" s="1"/>
      <c r="D110" s="13">
        <v>3018</v>
      </c>
      <c r="E110" s="13">
        <v>2618</v>
      </c>
      <c r="F110" s="13">
        <v>50.45</v>
      </c>
      <c r="G110" s="13">
        <v>3098</v>
      </c>
      <c r="H110" s="13">
        <v>2634</v>
      </c>
      <c r="I110" s="13">
        <v>51</v>
      </c>
      <c r="J110" s="13">
        <v>2739.25</v>
      </c>
      <c r="K110" s="10">
        <v>50</v>
      </c>
      <c r="L110" s="11">
        <f t="shared" si="16"/>
        <v>0.54999999999999716</v>
      </c>
      <c r="M110" s="11">
        <f t="shared" si="17"/>
        <v>0.45000000000000284</v>
      </c>
      <c r="N110" s="11">
        <f t="shared" si="18"/>
        <v>1</v>
      </c>
      <c r="O110" s="3">
        <f t="shared" si="22"/>
        <v>6853924</v>
      </c>
      <c r="P110" s="2">
        <f t="shared" si="19"/>
        <v>132078.1</v>
      </c>
      <c r="Q110" s="2">
        <f t="shared" si="20"/>
        <v>134334</v>
      </c>
      <c r="R110" s="2">
        <f t="shared" si="21"/>
        <v>6937956</v>
      </c>
      <c r="S110" s="2"/>
    </row>
    <row r="111" spans="1:19">
      <c r="A111" s="1"/>
      <c r="B111" s="1"/>
      <c r="C111" s="1"/>
      <c r="D111" s="13">
        <v>2962</v>
      </c>
      <c r="E111" s="13">
        <v>2615</v>
      </c>
      <c r="F111" s="13">
        <v>50.28</v>
      </c>
      <c r="G111" s="13">
        <v>3089</v>
      </c>
      <c r="H111" s="13">
        <v>2629</v>
      </c>
      <c r="I111" s="13">
        <v>50.9</v>
      </c>
      <c r="J111" s="13">
        <v>2739.25</v>
      </c>
      <c r="K111" s="10">
        <v>50</v>
      </c>
      <c r="L111" s="11">
        <f t="shared" si="16"/>
        <v>0.61999999999999744</v>
      </c>
      <c r="M111" s="11">
        <f t="shared" si="17"/>
        <v>0.28000000000000114</v>
      </c>
      <c r="N111" s="11">
        <f t="shared" si="18"/>
        <v>0.89999999999999858</v>
      </c>
      <c r="O111" s="3">
        <f t="shared" si="22"/>
        <v>6838225</v>
      </c>
      <c r="P111" s="2">
        <f t="shared" si="19"/>
        <v>131482.20000000001</v>
      </c>
      <c r="Q111" s="2">
        <f t="shared" si="20"/>
        <v>133816.1</v>
      </c>
      <c r="R111" s="2">
        <f t="shared" si="21"/>
        <v>6911641</v>
      </c>
      <c r="S111" s="2"/>
    </row>
    <row r="112" spans="1:19">
      <c r="A112" s="1"/>
      <c r="B112" s="1"/>
      <c r="C112" s="1"/>
      <c r="D112" s="13">
        <v>3001</v>
      </c>
      <c r="E112" s="13">
        <v>2588</v>
      </c>
      <c r="F112" s="13">
        <v>48.81</v>
      </c>
      <c r="G112" s="13">
        <v>3074</v>
      </c>
      <c r="H112" s="13">
        <v>2621</v>
      </c>
      <c r="I112" s="13">
        <v>50.6</v>
      </c>
      <c r="J112" s="13">
        <v>2739.25</v>
      </c>
      <c r="K112" s="10">
        <v>50</v>
      </c>
      <c r="L112" s="11">
        <f t="shared" si="16"/>
        <v>1.7899999999999991</v>
      </c>
      <c r="M112" s="11">
        <f t="shared" si="17"/>
        <v>1.1899999999999977</v>
      </c>
      <c r="N112" s="11">
        <f t="shared" si="18"/>
        <v>0.60000000000000142</v>
      </c>
      <c r="O112" s="3">
        <f t="shared" si="22"/>
        <v>6697744</v>
      </c>
      <c r="P112" s="2">
        <f t="shared" si="19"/>
        <v>126320.28</v>
      </c>
      <c r="Q112" s="2">
        <f t="shared" si="20"/>
        <v>132622.6</v>
      </c>
      <c r="R112" s="2">
        <f t="shared" si="21"/>
        <v>6869641</v>
      </c>
      <c r="S112" s="2"/>
    </row>
    <row r="113" spans="1:19">
      <c r="A113" s="1"/>
      <c r="B113" s="1"/>
      <c r="C113" s="1"/>
      <c r="D113" s="13">
        <v>3120</v>
      </c>
      <c r="E113" s="13">
        <v>2628</v>
      </c>
      <c r="F113" s="13">
        <v>51</v>
      </c>
      <c r="G113" s="13">
        <v>3056</v>
      </c>
      <c r="H113" s="13">
        <v>2612</v>
      </c>
      <c r="I113" s="13">
        <v>50.2</v>
      </c>
      <c r="J113" s="13">
        <v>2739.25</v>
      </c>
      <c r="K113" s="10">
        <v>50</v>
      </c>
      <c r="L113" s="11">
        <f t="shared" si="16"/>
        <v>0.79999999999999716</v>
      </c>
      <c r="M113" s="11">
        <f t="shared" si="17"/>
        <v>1</v>
      </c>
      <c r="N113" s="11">
        <f t="shared" si="18"/>
        <v>0.20000000000000284</v>
      </c>
      <c r="O113" s="3">
        <f t="shared" si="22"/>
        <v>6906384</v>
      </c>
      <c r="P113" s="2">
        <f t="shared" si="19"/>
        <v>134028</v>
      </c>
      <c r="Q113" s="2">
        <f t="shared" si="20"/>
        <v>131122.4</v>
      </c>
      <c r="R113" s="2">
        <f t="shared" si="21"/>
        <v>6822544</v>
      </c>
      <c r="S113" s="2"/>
    </row>
    <row r="114" spans="1:19">
      <c r="A114" s="1"/>
      <c r="B114" s="1"/>
      <c r="C114" s="1"/>
      <c r="D114" s="13">
        <v>3071</v>
      </c>
      <c r="E114" s="13">
        <v>2554</v>
      </c>
      <c r="F114" s="13">
        <v>46.95</v>
      </c>
      <c r="G114" s="13">
        <v>3087</v>
      </c>
      <c r="H114" s="13">
        <v>2628</v>
      </c>
      <c r="I114" s="13">
        <v>48</v>
      </c>
      <c r="J114" s="13">
        <v>2739.25</v>
      </c>
      <c r="K114" s="10">
        <v>50</v>
      </c>
      <c r="L114" s="11">
        <f t="shared" si="16"/>
        <v>1.0499999999999972</v>
      </c>
      <c r="M114" s="11">
        <f t="shared" si="17"/>
        <v>3.0499999999999972</v>
      </c>
      <c r="N114" s="11">
        <f t="shared" si="18"/>
        <v>2</v>
      </c>
      <c r="O114" s="3">
        <f t="shared" si="22"/>
        <v>6522916</v>
      </c>
      <c r="P114" s="2">
        <f t="shared" si="19"/>
        <v>119910.3</v>
      </c>
      <c r="Q114" s="2">
        <f t="shared" si="20"/>
        <v>126144</v>
      </c>
      <c r="R114" s="2">
        <f t="shared" si="21"/>
        <v>6906384</v>
      </c>
      <c r="S114" s="2"/>
    </row>
    <row r="115" spans="1:19">
      <c r="A115" s="1"/>
      <c r="B115" s="1"/>
      <c r="C115" s="1"/>
      <c r="D115" s="13">
        <v>3001</v>
      </c>
      <c r="E115" s="13">
        <v>2576</v>
      </c>
      <c r="F115" s="13">
        <v>48.15</v>
      </c>
      <c r="G115" s="13">
        <v>3093</v>
      </c>
      <c r="H115" s="13">
        <v>2632</v>
      </c>
      <c r="I115" s="13">
        <v>49.2</v>
      </c>
      <c r="J115" s="13">
        <v>2739.25</v>
      </c>
      <c r="K115" s="10">
        <v>50</v>
      </c>
      <c r="L115" s="11">
        <f t="shared" si="16"/>
        <v>1.0500000000000043</v>
      </c>
      <c r="M115" s="11">
        <f t="shared" si="17"/>
        <v>1.8500000000000014</v>
      </c>
      <c r="N115" s="11">
        <f t="shared" si="18"/>
        <v>0.79999999999999716</v>
      </c>
      <c r="O115" s="3">
        <f t="shared" si="22"/>
        <v>6635776</v>
      </c>
      <c r="P115" s="2">
        <f t="shared" si="19"/>
        <v>124034.4</v>
      </c>
      <c r="Q115" s="2">
        <f t="shared" si="20"/>
        <v>129494.40000000001</v>
      </c>
      <c r="R115" s="2">
        <f t="shared" si="21"/>
        <v>6927424</v>
      </c>
      <c r="S115" s="2"/>
    </row>
    <row r="116" spans="1:19">
      <c r="A116" s="1"/>
      <c r="B116" s="1"/>
      <c r="C116" s="1"/>
      <c r="D116" s="13">
        <v>3001</v>
      </c>
      <c r="E116" s="13">
        <v>2561</v>
      </c>
      <c r="F116" s="13">
        <v>47.33</v>
      </c>
      <c r="G116" s="13">
        <v>3108</v>
      </c>
      <c r="H116" s="13">
        <v>2639</v>
      </c>
      <c r="I116" s="13">
        <v>50.1</v>
      </c>
      <c r="J116" s="13">
        <v>2739.25</v>
      </c>
      <c r="K116" s="10">
        <v>50</v>
      </c>
      <c r="L116" s="11">
        <f t="shared" si="16"/>
        <v>2.7700000000000031</v>
      </c>
      <c r="M116" s="11">
        <f t="shared" si="17"/>
        <v>2.6700000000000017</v>
      </c>
      <c r="N116" s="11">
        <f t="shared" si="18"/>
        <v>0.10000000000000142</v>
      </c>
      <c r="O116" s="3">
        <f t="shared" si="22"/>
        <v>6558721</v>
      </c>
      <c r="P116" s="2">
        <f t="shared" si="19"/>
        <v>121212.12999999999</v>
      </c>
      <c r="Q116" s="2">
        <f t="shared" si="20"/>
        <v>132213.9</v>
      </c>
      <c r="R116" s="2">
        <f t="shared" si="21"/>
        <v>6964321</v>
      </c>
      <c r="S116" s="2"/>
    </row>
    <row r="117" spans="1:19">
      <c r="A117" s="1"/>
      <c r="B117" s="1"/>
      <c r="C117" s="1"/>
      <c r="D117" s="13">
        <v>3071</v>
      </c>
      <c r="E117" s="13">
        <v>2608</v>
      </c>
      <c r="F117" s="13">
        <v>49.9</v>
      </c>
      <c r="G117" s="13">
        <v>3072</v>
      </c>
      <c r="H117" s="13">
        <v>2620</v>
      </c>
      <c r="I117" s="13">
        <v>50.5</v>
      </c>
      <c r="J117" s="13">
        <v>2739.25</v>
      </c>
      <c r="K117" s="10">
        <v>50</v>
      </c>
      <c r="L117" s="11">
        <f t="shared" si="16"/>
        <v>0.60000000000000142</v>
      </c>
      <c r="M117" s="11">
        <f t="shared" si="17"/>
        <v>0.10000000000000142</v>
      </c>
      <c r="N117" s="11">
        <f t="shared" si="18"/>
        <v>0.5</v>
      </c>
      <c r="O117" s="3">
        <f t="shared" si="22"/>
        <v>6801664</v>
      </c>
      <c r="P117" s="2">
        <f t="shared" si="19"/>
        <v>130139.2</v>
      </c>
      <c r="Q117" s="2">
        <f t="shared" si="20"/>
        <v>132310</v>
      </c>
      <c r="R117" s="2">
        <f t="shared" si="21"/>
        <v>6864400</v>
      </c>
      <c r="S117" s="2"/>
    </row>
    <row r="118" spans="1:19">
      <c r="A118" s="1"/>
      <c r="B118" s="1"/>
      <c r="C118" s="1"/>
      <c r="D118" s="13">
        <v>3041</v>
      </c>
      <c r="E118" s="13">
        <v>2615</v>
      </c>
      <c r="F118" s="13">
        <v>50.28</v>
      </c>
      <c r="G118" s="13">
        <v>3054</v>
      </c>
      <c r="H118" s="13">
        <v>2611</v>
      </c>
      <c r="I118" s="13">
        <v>50.2</v>
      </c>
      <c r="J118" s="13">
        <v>2739.25</v>
      </c>
      <c r="K118" s="10">
        <v>50</v>
      </c>
      <c r="L118" s="11">
        <f t="shared" si="16"/>
        <v>7.9999999999998295E-2</v>
      </c>
      <c r="M118" s="11">
        <f t="shared" si="17"/>
        <v>0.28000000000000114</v>
      </c>
      <c r="N118" s="11">
        <f t="shared" si="18"/>
        <v>0.20000000000000284</v>
      </c>
      <c r="O118" s="3">
        <f t="shared" si="22"/>
        <v>6838225</v>
      </c>
      <c r="P118" s="2">
        <f t="shared" si="19"/>
        <v>131482.20000000001</v>
      </c>
      <c r="Q118" s="2">
        <f t="shared" si="20"/>
        <v>131072.20000000001</v>
      </c>
      <c r="R118" s="2">
        <f t="shared" si="21"/>
        <v>6817321</v>
      </c>
      <c r="S118" s="2"/>
    </row>
    <row r="119" spans="1:19">
      <c r="A119" s="1"/>
      <c r="B119" s="1"/>
      <c r="C119" s="1"/>
      <c r="D119" s="13">
        <v>3056</v>
      </c>
      <c r="E119" s="13">
        <v>2658</v>
      </c>
      <c r="F119" s="13">
        <v>52.64</v>
      </c>
      <c r="G119" s="13">
        <v>3082</v>
      </c>
      <c r="H119" s="13">
        <v>2625</v>
      </c>
      <c r="I119" s="13">
        <v>50.8</v>
      </c>
      <c r="J119" s="13">
        <v>2739.25</v>
      </c>
      <c r="K119" s="10">
        <v>50</v>
      </c>
      <c r="L119" s="11">
        <f t="shared" si="16"/>
        <v>1.8400000000000034</v>
      </c>
      <c r="M119" s="11">
        <f t="shared" si="17"/>
        <v>2.6400000000000006</v>
      </c>
      <c r="N119" s="11">
        <f t="shared" si="18"/>
        <v>0.79999999999999716</v>
      </c>
      <c r="O119" s="3">
        <f t="shared" si="22"/>
        <v>7064964</v>
      </c>
      <c r="P119" s="2">
        <f t="shared" si="19"/>
        <v>139917.12</v>
      </c>
      <c r="Q119" s="2">
        <f t="shared" si="20"/>
        <v>133350</v>
      </c>
      <c r="R119" s="2">
        <f t="shared" si="21"/>
        <v>6890625</v>
      </c>
      <c r="S119" s="2"/>
    </row>
    <row r="120" spans="1:19">
      <c r="A120" s="1"/>
      <c r="B120" s="1"/>
      <c r="C120" s="1"/>
      <c r="D120" s="13">
        <v>3097</v>
      </c>
      <c r="E120" s="13">
        <v>2653</v>
      </c>
      <c r="F120" s="13">
        <v>52.36</v>
      </c>
      <c r="G120" s="13">
        <v>3096</v>
      </c>
      <c r="H120" s="13">
        <v>2633</v>
      </c>
      <c r="I120" s="13">
        <v>51</v>
      </c>
      <c r="J120" s="13">
        <v>2739.25</v>
      </c>
      <c r="K120" s="10">
        <v>50</v>
      </c>
      <c r="L120" s="11">
        <f t="shared" si="16"/>
        <v>1.3599999999999994</v>
      </c>
      <c r="M120" s="11">
        <f t="shared" si="17"/>
        <v>2.3599999999999994</v>
      </c>
      <c r="N120" s="11">
        <f t="shared" si="18"/>
        <v>1</v>
      </c>
      <c r="O120" s="3">
        <f t="shared" si="22"/>
        <v>7038409</v>
      </c>
      <c r="P120" s="2">
        <f t="shared" si="19"/>
        <v>138911.07999999999</v>
      </c>
      <c r="Q120" s="2">
        <f t="shared" si="20"/>
        <v>134283</v>
      </c>
      <c r="R120" s="2">
        <f t="shared" si="21"/>
        <v>6932689</v>
      </c>
      <c r="S120" s="2"/>
    </row>
    <row r="121" spans="1:19">
      <c r="A121" s="1"/>
      <c r="B121" s="1"/>
      <c r="C121" s="1"/>
      <c r="D121" s="13">
        <v>3007</v>
      </c>
      <c r="E121" s="13">
        <v>2639</v>
      </c>
      <c r="F121" s="13">
        <v>51.6</v>
      </c>
      <c r="G121" s="13">
        <v>3065</v>
      </c>
      <c r="H121" s="13">
        <v>2618</v>
      </c>
      <c r="I121" s="13">
        <v>50.5</v>
      </c>
      <c r="J121" s="13">
        <v>2739.25</v>
      </c>
      <c r="K121" s="10">
        <v>50</v>
      </c>
      <c r="L121" s="11">
        <f t="shared" si="16"/>
        <v>1.1000000000000014</v>
      </c>
      <c r="M121" s="11">
        <f t="shared" si="17"/>
        <v>1.6000000000000014</v>
      </c>
      <c r="N121" s="11">
        <f t="shared" si="18"/>
        <v>0.5</v>
      </c>
      <c r="O121" s="3">
        <f t="shared" si="22"/>
        <v>6964321</v>
      </c>
      <c r="P121" s="2">
        <f t="shared" si="19"/>
        <v>136172.4</v>
      </c>
      <c r="Q121" s="2">
        <f t="shared" si="20"/>
        <v>132209</v>
      </c>
      <c r="R121" s="2">
        <f t="shared" si="21"/>
        <v>6853924</v>
      </c>
      <c r="S121" s="2"/>
    </row>
    <row r="122" spans="1:19">
      <c r="A122" s="1"/>
      <c r="B122" s="1"/>
      <c r="C122" s="1"/>
      <c r="D122" s="13">
        <v>3056</v>
      </c>
      <c r="E122" s="13">
        <v>2607</v>
      </c>
      <c r="F122" s="13">
        <v>49.85</v>
      </c>
      <c r="G122" s="13">
        <v>3104</v>
      </c>
      <c r="H122" s="13">
        <v>2637</v>
      </c>
      <c r="I122" s="13">
        <v>51.1</v>
      </c>
      <c r="J122" s="13">
        <v>2739.25</v>
      </c>
      <c r="K122" s="10">
        <v>50</v>
      </c>
      <c r="L122" s="11">
        <f t="shared" si="16"/>
        <v>1.25</v>
      </c>
      <c r="M122" s="11">
        <f t="shared" si="17"/>
        <v>0.14999999999999858</v>
      </c>
      <c r="N122" s="11">
        <f t="shared" si="18"/>
        <v>1.1000000000000014</v>
      </c>
      <c r="O122" s="3">
        <f t="shared" si="22"/>
        <v>6796449</v>
      </c>
      <c r="P122" s="2">
        <f t="shared" si="19"/>
        <v>129958.95</v>
      </c>
      <c r="Q122" s="2">
        <f t="shared" si="20"/>
        <v>134750.70000000001</v>
      </c>
      <c r="R122" s="2">
        <f t="shared" si="21"/>
        <v>6953769</v>
      </c>
      <c r="S122" s="2"/>
    </row>
    <row r="123" spans="1:19">
      <c r="A123" s="1"/>
      <c r="B123" s="1"/>
      <c r="C123" s="1"/>
      <c r="D123" s="14">
        <v>3324</v>
      </c>
      <c r="E123" s="14">
        <v>2823</v>
      </c>
      <c r="F123" s="14">
        <v>61.66</v>
      </c>
      <c r="G123" s="14">
        <v>3330</v>
      </c>
      <c r="H123" s="14">
        <v>2800</v>
      </c>
      <c r="I123" s="14">
        <v>60.5</v>
      </c>
      <c r="J123" s="14">
        <v>2804.57</v>
      </c>
      <c r="K123" s="10">
        <v>60</v>
      </c>
      <c r="L123" s="11">
        <f t="shared" si="16"/>
        <v>1.1599999999999966</v>
      </c>
      <c r="M123" s="11">
        <f t="shared" si="17"/>
        <v>1.6599999999999966</v>
      </c>
      <c r="N123" s="11">
        <f t="shared" si="18"/>
        <v>0.5</v>
      </c>
      <c r="O123" s="3">
        <f t="shared" si="22"/>
        <v>7969329</v>
      </c>
      <c r="P123" s="2">
        <f t="shared" si="19"/>
        <v>174066.18</v>
      </c>
      <c r="Q123" s="2">
        <f t="shared" si="20"/>
        <v>169400</v>
      </c>
      <c r="R123" s="2">
        <f t="shared" si="21"/>
        <v>7840000</v>
      </c>
      <c r="S123" s="2"/>
    </row>
    <row r="124" spans="1:19">
      <c r="A124" s="1"/>
      <c r="B124" s="1"/>
      <c r="C124" s="1"/>
      <c r="D124" s="14">
        <v>3312</v>
      </c>
      <c r="E124" s="14">
        <v>2802</v>
      </c>
      <c r="F124" s="14">
        <v>60.51</v>
      </c>
      <c r="G124" s="14">
        <v>3345</v>
      </c>
      <c r="H124" s="14">
        <v>2808</v>
      </c>
      <c r="I124" s="14">
        <v>60.8</v>
      </c>
      <c r="J124" s="14">
        <v>2804.57</v>
      </c>
      <c r="K124" s="10">
        <v>60</v>
      </c>
      <c r="L124" s="11">
        <f t="shared" si="16"/>
        <v>0.28999999999999915</v>
      </c>
      <c r="M124" s="11">
        <f t="shared" si="17"/>
        <v>0.50999999999999801</v>
      </c>
      <c r="N124" s="11">
        <f t="shared" si="18"/>
        <v>0.79999999999999716</v>
      </c>
      <c r="O124" s="3">
        <f t="shared" si="22"/>
        <v>7851204</v>
      </c>
      <c r="P124" s="2">
        <f t="shared" si="19"/>
        <v>169549.02</v>
      </c>
      <c r="Q124" s="2">
        <f t="shared" si="20"/>
        <v>170726.39999999999</v>
      </c>
      <c r="R124" s="2">
        <f t="shared" si="21"/>
        <v>7884864</v>
      </c>
      <c r="S124" s="2"/>
    </row>
    <row r="125" spans="1:19">
      <c r="A125" s="1"/>
      <c r="B125" s="1"/>
      <c r="C125" s="1"/>
      <c r="D125" s="14">
        <v>3412</v>
      </c>
      <c r="E125" s="14">
        <v>2791</v>
      </c>
      <c r="F125" s="14">
        <v>59.91</v>
      </c>
      <c r="G125" s="14">
        <v>3360</v>
      </c>
      <c r="H125" s="14">
        <v>2816</v>
      </c>
      <c r="I125" s="14">
        <v>61.1</v>
      </c>
      <c r="J125" s="14">
        <v>2804.57</v>
      </c>
      <c r="K125" s="10">
        <v>60</v>
      </c>
      <c r="L125" s="11">
        <f t="shared" si="16"/>
        <v>1.1900000000000048</v>
      </c>
      <c r="M125" s="11">
        <f t="shared" si="17"/>
        <v>9.0000000000003411E-2</v>
      </c>
      <c r="N125" s="11">
        <f t="shared" si="18"/>
        <v>1.1000000000000014</v>
      </c>
      <c r="O125" s="3">
        <f t="shared" si="22"/>
        <v>7789681</v>
      </c>
      <c r="P125" s="2">
        <f t="shared" si="19"/>
        <v>167208.81</v>
      </c>
      <c r="Q125" s="2">
        <f t="shared" si="20"/>
        <v>172057.60000000001</v>
      </c>
      <c r="R125" s="2">
        <f t="shared" si="21"/>
        <v>7929856</v>
      </c>
      <c r="S125" s="2"/>
    </row>
    <row r="126" spans="1:19">
      <c r="A126" s="1"/>
      <c r="B126" s="1"/>
      <c r="C126" s="1"/>
      <c r="D126" s="14">
        <v>3340</v>
      </c>
      <c r="E126" s="14">
        <v>2824</v>
      </c>
      <c r="F126" s="14">
        <v>61.72</v>
      </c>
      <c r="G126" s="14">
        <v>3325</v>
      </c>
      <c r="H126" s="14">
        <v>2798</v>
      </c>
      <c r="I126" s="14">
        <v>60.4</v>
      </c>
      <c r="J126" s="14">
        <v>2804.57</v>
      </c>
      <c r="K126" s="10">
        <v>60</v>
      </c>
      <c r="L126" s="11">
        <f t="shared" si="16"/>
        <v>1.3200000000000003</v>
      </c>
      <c r="M126" s="11">
        <f t="shared" si="17"/>
        <v>1.7199999999999989</v>
      </c>
      <c r="N126" s="11">
        <f t="shared" si="18"/>
        <v>0.39999999999999858</v>
      </c>
      <c r="O126" s="3">
        <f t="shared" si="22"/>
        <v>7974976</v>
      </c>
      <c r="P126" s="2">
        <f t="shared" si="19"/>
        <v>174297.28</v>
      </c>
      <c r="Q126" s="2">
        <f t="shared" si="20"/>
        <v>168999.19999999998</v>
      </c>
      <c r="R126" s="2">
        <f t="shared" si="21"/>
        <v>7828804</v>
      </c>
      <c r="S126" s="2"/>
    </row>
    <row r="127" spans="1:19">
      <c r="A127" s="1"/>
      <c r="B127" s="1"/>
      <c r="C127" s="1"/>
      <c r="D127" s="14">
        <v>3312</v>
      </c>
      <c r="E127" s="14">
        <v>2805</v>
      </c>
      <c r="F127" s="14">
        <v>60.68</v>
      </c>
      <c r="G127" s="14">
        <v>3358</v>
      </c>
      <c r="H127" s="14">
        <v>2815</v>
      </c>
      <c r="I127" s="14">
        <v>61.1</v>
      </c>
      <c r="J127" s="14">
        <v>2804.57</v>
      </c>
      <c r="K127" s="10">
        <v>60</v>
      </c>
      <c r="L127" s="11">
        <f t="shared" si="16"/>
        <v>0.42000000000000171</v>
      </c>
      <c r="M127" s="11">
        <f t="shared" si="17"/>
        <v>0.67999999999999972</v>
      </c>
      <c r="N127" s="11">
        <f t="shared" si="18"/>
        <v>1.1000000000000014</v>
      </c>
      <c r="O127" s="3">
        <f t="shared" si="22"/>
        <v>7868025</v>
      </c>
      <c r="P127" s="2">
        <f t="shared" si="19"/>
        <v>170207.4</v>
      </c>
      <c r="Q127" s="2">
        <f t="shared" si="20"/>
        <v>171996.5</v>
      </c>
      <c r="R127" s="2">
        <f t="shared" si="21"/>
        <v>7924225</v>
      </c>
      <c r="S127" s="2"/>
    </row>
    <row r="128" spans="1:19">
      <c r="A128" s="1"/>
      <c r="B128" s="1"/>
      <c r="C128" s="1"/>
      <c r="D128" s="14">
        <v>3295</v>
      </c>
      <c r="E128" s="14">
        <v>2847</v>
      </c>
      <c r="F128" s="14">
        <v>62.98</v>
      </c>
      <c r="G128" s="14">
        <v>3380</v>
      </c>
      <c r="H128" s="14">
        <v>2825</v>
      </c>
      <c r="I128" s="14">
        <v>61.5</v>
      </c>
      <c r="J128" s="14">
        <v>2804.57</v>
      </c>
      <c r="K128" s="10">
        <v>60</v>
      </c>
      <c r="L128" s="11">
        <f t="shared" si="16"/>
        <v>1.4799999999999969</v>
      </c>
      <c r="M128" s="11">
        <f t="shared" si="17"/>
        <v>2.9799999999999969</v>
      </c>
      <c r="N128" s="11">
        <f t="shared" si="18"/>
        <v>1.5</v>
      </c>
      <c r="O128" s="3">
        <f t="shared" si="22"/>
        <v>8105409</v>
      </c>
      <c r="P128" s="2">
        <f t="shared" si="19"/>
        <v>179304.06</v>
      </c>
      <c r="Q128" s="2">
        <f t="shared" si="20"/>
        <v>173737.5</v>
      </c>
      <c r="R128" s="2">
        <f t="shared" si="21"/>
        <v>7980625</v>
      </c>
      <c r="S128" s="2"/>
    </row>
    <row r="129" spans="1:19">
      <c r="A129" s="1"/>
      <c r="B129" s="1"/>
      <c r="C129" s="1"/>
      <c r="D129" s="14">
        <v>3437</v>
      </c>
      <c r="E129" s="14">
        <v>2758</v>
      </c>
      <c r="F129" s="14">
        <v>58.11</v>
      </c>
      <c r="G129" s="14">
        <v>3342</v>
      </c>
      <c r="H129" s="14">
        <v>2807</v>
      </c>
      <c r="I129" s="14">
        <v>60.8</v>
      </c>
      <c r="J129" s="14">
        <v>2804.57</v>
      </c>
      <c r="K129" s="10">
        <v>60</v>
      </c>
      <c r="L129" s="11">
        <f t="shared" si="16"/>
        <v>2.6899999999999977</v>
      </c>
      <c r="M129" s="11">
        <f t="shared" si="17"/>
        <v>1.8900000000000006</v>
      </c>
      <c r="N129" s="11">
        <f t="shared" si="18"/>
        <v>0.79999999999999716</v>
      </c>
      <c r="O129" s="3">
        <f t="shared" si="22"/>
        <v>7606564</v>
      </c>
      <c r="P129" s="2">
        <f t="shared" si="19"/>
        <v>160267.38</v>
      </c>
      <c r="Q129" s="2">
        <f t="shared" si="20"/>
        <v>170665.60000000001</v>
      </c>
      <c r="R129" s="2">
        <f t="shared" si="21"/>
        <v>7879249</v>
      </c>
      <c r="S129" s="2"/>
    </row>
    <row r="130" spans="1:19">
      <c r="A130" s="1"/>
      <c r="B130" s="1"/>
      <c r="C130" s="1"/>
      <c r="D130" s="14">
        <v>3302</v>
      </c>
      <c r="E130" s="14">
        <v>2832</v>
      </c>
      <c r="F130" s="14">
        <v>62.16</v>
      </c>
      <c r="G130" s="14">
        <v>3368</v>
      </c>
      <c r="H130" s="14">
        <v>2819</v>
      </c>
      <c r="I130" s="14">
        <v>61.2</v>
      </c>
      <c r="J130" s="14">
        <v>2804.57</v>
      </c>
      <c r="K130" s="10">
        <v>60</v>
      </c>
      <c r="L130" s="11">
        <f t="shared" si="16"/>
        <v>0.95999999999999375</v>
      </c>
      <c r="M130" s="11">
        <f t="shared" si="17"/>
        <v>2.1599999999999966</v>
      </c>
      <c r="N130" s="11">
        <f t="shared" si="18"/>
        <v>1.2000000000000028</v>
      </c>
      <c r="O130" s="3">
        <f t="shared" si="22"/>
        <v>8020224</v>
      </c>
      <c r="P130" s="2">
        <f t="shared" si="19"/>
        <v>176037.12</v>
      </c>
      <c r="Q130" s="2">
        <f t="shared" si="20"/>
        <v>172522.80000000002</v>
      </c>
      <c r="R130" s="2">
        <f t="shared" si="21"/>
        <v>7946761</v>
      </c>
      <c r="S130" s="2"/>
    </row>
    <row r="131" spans="1:19">
      <c r="A131" s="1"/>
      <c r="B131" s="1"/>
      <c r="C131" s="1"/>
      <c r="D131" s="14">
        <v>3391</v>
      </c>
      <c r="E131" s="14">
        <v>2815</v>
      </c>
      <c r="F131" s="14">
        <v>61.23</v>
      </c>
      <c r="G131" s="14">
        <v>3338</v>
      </c>
      <c r="H131" s="14">
        <v>2805</v>
      </c>
      <c r="I131" s="14">
        <v>60.7</v>
      </c>
      <c r="J131" s="14">
        <v>2804.57</v>
      </c>
      <c r="K131" s="10">
        <v>60</v>
      </c>
      <c r="L131" s="11">
        <f t="shared" si="16"/>
        <v>0.52999999999999403</v>
      </c>
      <c r="M131" s="11">
        <f t="shared" si="17"/>
        <v>1.2299999999999969</v>
      </c>
      <c r="N131" s="11">
        <f t="shared" si="18"/>
        <v>0.70000000000000284</v>
      </c>
      <c r="O131" s="3">
        <f t="shared" si="22"/>
        <v>7924225</v>
      </c>
      <c r="P131" s="2">
        <f t="shared" si="19"/>
        <v>172362.44999999998</v>
      </c>
      <c r="Q131" s="2">
        <f t="shared" si="20"/>
        <v>170263.5</v>
      </c>
      <c r="R131" s="2">
        <f t="shared" si="21"/>
        <v>7868025</v>
      </c>
      <c r="S131" s="2"/>
    </row>
    <row r="132" spans="1:19">
      <c r="A132" s="1"/>
      <c r="B132" s="1"/>
      <c r="C132" s="1"/>
      <c r="D132" s="14">
        <v>3399</v>
      </c>
      <c r="E132" s="14">
        <v>2815</v>
      </c>
      <c r="F132" s="14">
        <v>61.23</v>
      </c>
      <c r="G132" s="14">
        <v>3374</v>
      </c>
      <c r="H132" s="14">
        <v>2822</v>
      </c>
      <c r="I132" s="14">
        <v>61.4</v>
      </c>
      <c r="J132" s="14">
        <v>2804.57</v>
      </c>
      <c r="K132" s="10">
        <v>60</v>
      </c>
      <c r="L132" s="11">
        <f t="shared" ref="L132:L152" si="23">ABS(F132-I132)</f>
        <v>0.17000000000000171</v>
      </c>
      <c r="M132" s="11">
        <f t="shared" ref="M132:M152" si="24">ABS(F132-K132)</f>
        <v>1.2299999999999969</v>
      </c>
      <c r="N132" s="11">
        <f t="shared" ref="N132:N152" si="25">ABS(I132-K132)</f>
        <v>1.3999999999999986</v>
      </c>
      <c r="O132" s="3">
        <f t="shared" si="22"/>
        <v>7924225</v>
      </c>
      <c r="P132" s="2">
        <f t="shared" ref="P132:P152" si="26">E132*F132</f>
        <v>172362.44999999998</v>
      </c>
      <c r="Q132" s="2">
        <f t="shared" ref="Q132:Q152" si="27">H132*I132</f>
        <v>173270.8</v>
      </c>
      <c r="R132" s="2">
        <f t="shared" ref="R132:R152" si="28">H132^2</f>
        <v>7963684</v>
      </c>
      <c r="S132" s="2"/>
    </row>
    <row r="133" spans="1:19">
      <c r="A133" s="1"/>
      <c r="B133" s="1"/>
      <c r="C133" s="1"/>
      <c r="D133" s="14">
        <v>3306</v>
      </c>
      <c r="E133" s="14">
        <v>2792</v>
      </c>
      <c r="F133" s="14">
        <v>59.97</v>
      </c>
      <c r="G133" s="14">
        <v>3350</v>
      </c>
      <c r="H133" s="14">
        <v>2809</v>
      </c>
      <c r="I133" s="14">
        <v>60.9</v>
      </c>
      <c r="J133" s="14">
        <v>2804.57</v>
      </c>
      <c r="K133" s="10">
        <v>60</v>
      </c>
      <c r="L133" s="11">
        <f t="shared" si="23"/>
        <v>0.92999999999999972</v>
      </c>
      <c r="M133" s="11">
        <f t="shared" si="24"/>
        <v>3.0000000000001137E-2</v>
      </c>
      <c r="N133" s="11">
        <f t="shared" si="25"/>
        <v>0.89999999999999858</v>
      </c>
      <c r="O133" s="3">
        <f t="shared" si="22"/>
        <v>7795264</v>
      </c>
      <c r="P133" s="2">
        <f t="shared" si="26"/>
        <v>167436.24</v>
      </c>
      <c r="Q133" s="2">
        <f t="shared" si="27"/>
        <v>171068.1</v>
      </c>
      <c r="R133" s="2">
        <f t="shared" si="28"/>
        <v>7890481</v>
      </c>
      <c r="S133" s="2"/>
    </row>
    <row r="134" spans="1:19">
      <c r="A134" s="1"/>
      <c r="B134" s="1"/>
      <c r="C134" s="1"/>
      <c r="D134" s="14">
        <v>3296</v>
      </c>
      <c r="E134" s="14">
        <v>2746</v>
      </c>
      <c r="F134" s="14">
        <v>57.45</v>
      </c>
      <c r="G134" s="14">
        <v>3348</v>
      </c>
      <c r="H134" s="14">
        <v>2808</v>
      </c>
      <c r="I134" s="14">
        <v>58</v>
      </c>
      <c r="J134" s="14">
        <v>2804.57</v>
      </c>
      <c r="K134" s="10">
        <v>60</v>
      </c>
      <c r="L134" s="11">
        <f t="shared" si="23"/>
        <v>0.54999999999999716</v>
      </c>
      <c r="M134" s="11">
        <f t="shared" si="24"/>
        <v>2.5499999999999972</v>
      </c>
      <c r="N134" s="11">
        <f t="shared" si="25"/>
        <v>2</v>
      </c>
      <c r="O134" s="3">
        <f t="shared" si="22"/>
        <v>7540516</v>
      </c>
      <c r="P134" s="2">
        <f t="shared" si="26"/>
        <v>157757.70000000001</v>
      </c>
      <c r="Q134" s="2">
        <f t="shared" si="27"/>
        <v>162864</v>
      </c>
      <c r="R134" s="2">
        <f t="shared" si="28"/>
        <v>7884864</v>
      </c>
      <c r="S134" s="2"/>
    </row>
    <row r="135" spans="1:19">
      <c r="A135" s="1"/>
      <c r="B135" s="1"/>
      <c r="C135" s="1"/>
      <c r="D135" s="14">
        <v>3367</v>
      </c>
      <c r="E135" s="14">
        <v>2792</v>
      </c>
      <c r="F135" s="14">
        <v>59.97</v>
      </c>
      <c r="G135" s="14">
        <v>3385</v>
      </c>
      <c r="H135" s="14">
        <v>2827</v>
      </c>
      <c r="I135" s="14">
        <v>61.6</v>
      </c>
      <c r="J135" s="14">
        <v>2804.57</v>
      </c>
      <c r="K135" s="10">
        <v>60</v>
      </c>
      <c r="L135" s="11">
        <f t="shared" si="23"/>
        <v>1.6300000000000026</v>
      </c>
      <c r="M135" s="11">
        <f t="shared" si="24"/>
        <v>3.0000000000001137E-2</v>
      </c>
      <c r="N135" s="11">
        <f t="shared" si="25"/>
        <v>1.6000000000000014</v>
      </c>
      <c r="O135" s="3">
        <f t="shared" ref="O135:O152" si="29">E135^2</f>
        <v>7795264</v>
      </c>
      <c r="P135" s="2">
        <f t="shared" si="26"/>
        <v>167436.24</v>
      </c>
      <c r="Q135" s="2">
        <f t="shared" si="27"/>
        <v>174143.2</v>
      </c>
      <c r="R135" s="2">
        <f t="shared" si="28"/>
        <v>7991929</v>
      </c>
      <c r="S135" s="2"/>
    </row>
    <row r="136" spans="1:19">
      <c r="A136" s="1"/>
      <c r="B136" s="1"/>
      <c r="C136" s="1"/>
      <c r="D136" s="14">
        <v>3377</v>
      </c>
      <c r="E136" s="14">
        <v>2816</v>
      </c>
      <c r="F136" s="14">
        <v>61.28</v>
      </c>
      <c r="G136" s="14">
        <v>3365</v>
      </c>
      <c r="H136" s="14">
        <v>2818</v>
      </c>
      <c r="I136" s="14">
        <v>61.2</v>
      </c>
      <c r="J136" s="14">
        <v>2804.57</v>
      </c>
      <c r="K136" s="10">
        <v>60</v>
      </c>
      <c r="L136" s="11">
        <f t="shared" si="23"/>
        <v>7.9999999999998295E-2</v>
      </c>
      <c r="M136" s="11">
        <f t="shared" si="24"/>
        <v>1.2800000000000011</v>
      </c>
      <c r="N136" s="11">
        <f t="shared" si="25"/>
        <v>1.2000000000000028</v>
      </c>
      <c r="O136" s="3">
        <f t="shared" si="29"/>
        <v>7929856</v>
      </c>
      <c r="P136" s="2">
        <f t="shared" si="26"/>
        <v>172564.48000000001</v>
      </c>
      <c r="Q136" s="2">
        <f t="shared" si="27"/>
        <v>172461.6</v>
      </c>
      <c r="R136" s="2">
        <f t="shared" si="28"/>
        <v>7941124</v>
      </c>
      <c r="S136" s="2"/>
    </row>
    <row r="137" spans="1:19">
      <c r="A137" s="1"/>
      <c r="B137" s="1"/>
      <c r="C137" s="1"/>
      <c r="D137" s="14">
        <v>3347</v>
      </c>
      <c r="E137" s="14">
        <v>2798</v>
      </c>
      <c r="F137" s="14">
        <v>60.3</v>
      </c>
      <c r="G137" s="14">
        <v>3336</v>
      </c>
      <c r="H137" s="14">
        <v>2804</v>
      </c>
      <c r="I137" s="14">
        <v>60.6</v>
      </c>
      <c r="J137" s="14">
        <v>2804.57</v>
      </c>
      <c r="K137" s="10">
        <v>60</v>
      </c>
      <c r="L137" s="11">
        <f t="shared" si="23"/>
        <v>0.30000000000000426</v>
      </c>
      <c r="M137" s="11">
        <f t="shared" si="24"/>
        <v>0.29999999999999716</v>
      </c>
      <c r="N137" s="11">
        <f t="shared" si="25"/>
        <v>0.60000000000000142</v>
      </c>
      <c r="O137" s="3">
        <f t="shared" si="29"/>
        <v>7828804</v>
      </c>
      <c r="P137" s="2">
        <f t="shared" si="26"/>
        <v>168719.4</v>
      </c>
      <c r="Q137" s="2">
        <f t="shared" si="27"/>
        <v>169922.4</v>
      </c>
      <c r="R137" s="2">
        <f t="shared" si="28"/>
        <v>7862416</v>
      </c>
      <c r="S137" s="2"/>
    </row>
    <row r="138" spans="1:19">
      <c r="A138" s="1"/>
      <c r="B138" s="1"/>
      <c r="C138" s="1"/>
      <c r="D138" s="14">
        <v>3344</v>
      </c>
      <c r="E138" s="14">
        <v>2835</v>
      </c>
      <c r="F138" s="14">
        <v>62.32</v>
      </c>
      <c r="G138" s="14">
        <v>3378</v>
      </c>
      <c r="H138" s="14">
        <v>2824</v>
      </c>
      <c r="I138" s="14">
        <v>61.4</v>
      </c>
      <c r="J138" s="14">
        <v>2804.57</v>
      </c>
      <c r="K138" s="10">
        <v>60</v>
      </c>
      <c r="L138" s="11">
        <f t="shared" si="23"/>
        <v>0.92000000000000171</v>
      </c>
      <c r="M138" s="11">
        <f t="shared" si="24"/>
        <v>2.3200000000000003</v>
      </c>
      <c r="N138" s="11">
        <f t="shared" si="25"/>
        <v>1.3999999999999986</v>
      </c>
      <c r="O138" s="3">
        <f t="shared" si="29"/>
        <v>8037225</v>
      </c>
      <c r="P138" s="2">
        <f t="shared" si="26"/>
        <v>176677.2</v>
      </c>
      <c r="Q138" s="2">
        <f t="shared" si="27"/>
        <v>173393.6</v>
      </c>
      <c r="R138" s="2">
        <f t="shared" si="28"/>
        <v>7974976</v>
      </c>
      <c r="S138" s="2"/>
    </row>
    <row r="139" spans="1:19">
      <c r="A139" s="1"/>
      <c r="B139" s="1"/>
      <c r="C139" s="1"/>
      <c r="D139" s="14">
        <v>3312</v>
      </c>
      <c r="E139" s="14">
        <v>2823</v>
      </c>
      <c r="F139" s="14">
        <v>61.66</v>
      </c>
      <c r="G139" s="14">
        <v>3354</v>
      </c>
      <c r="H139" s="14">
        <v>2811</v>
      </c>
      <c r="I139" s="14">
        <v>61</v>
      </c>
      <c r="J139" s="14">
        <v>2804.57</v>
      </c>
      <c r="K139" s="10">
        <v>60</v>
      </c>
      <c r="L139" s="11">
        <f t="shared" si="23"/>
        <v>0.65999999999999659</v>
      </c>
      <c r="M139" s="11">
        <f t="shared" si="24"/>
        <v>1.6599999999999966</v>
      </c>
      <c r="N139" s="11">
        <f t="shared" si="25"/>
        <v>1</v>
      </c>
      <c r="O139" s="3">
        <f t="shared" si="29"/>
        <v>7969329</v>
      </c>
      <c r="P139" s="2">
        <f t="shared" si="26"/>
        <v>174066.18</v>
      </c>
      <c r="Q139" s="2">
        <f t="shared" si="27"/>
        <v>171471</v>
      </c>
      <c r="R139" s="2">
        <f t="shared" si="28"/>
        <v>7901721</v>
      </c>
      <c r="S139" s="2"/>
    </row>
    <row r="140" spans="1:19">
      <c r="A140" s="1"/>
      <c r="B140" s="1"/>
      <c r="C140" s="1"/>
      <c r="D140" s="14">
        <v>3280</v>
      </c>
      <c r="E140" s="14">
        <v>2764</v>
      </c>
      <c r="F140" s="14">
        <v>58.44</v>
      </c>
      <c r="G140" s="14">
        <v>3362</v>
      </c>
      <c r="H140" s="14">
        <v>2815</v>
      </c>
      <c r="I140" s="14">
        <v>59.8</v>
      </c>
      <c r="J140" s="14">
        <v>2804.57</v>
      </c>
      <c r="K140" s="10">
        <v>60</v>
      </c>
      <c r="L140" s="11">
        <f t="shared" si="23"/>
        <v>1.3599999999999994</v>
      </c>
      <c r="M140" s="11">
        <f t="shared" si="24"/>
        <v>1.5600000000000023</v>
      </c>
      <c r="N140" s="11">
        <f t="shared" si="25"/>
        <v>0.20000000000000284</v>
      </c>
      <c r="O140" s="3">
        <f t="shared" si="29"/>
        <v>7639696</v>
      </c>
      <c r="P140" s="2">
        <f t="shared" si="26"/>
        <v>161528.16</v>
      </c>
      <c r="Q140" s="2">
        <f t="shared" si="27"/>
        <v>168337</v>
      </c>
      <c r="R140" s="2">
        <f t="shared" si="28"/>
        <v>7924225</v>
      </c>
      <c r="S140" s="2"/>
    </row>
    <row r="141" spans="1:19">
      <c r="A141" s="1"/>
      <c r="B141" s="1"/>
      <c r="C141" s="1"/>
      <c r="D141" s="14">
        <v>3401</v>
      </c>
      <c r="E141" s="14">
        <v>2788</v>
      </c>
      <c r="F141" s="14">
        <v>59.75</v>
      </c>
      <c r="G141" s="14">
        <v>3332</v>
      </c>
      <c r="H141" s="14">
        <v>2802</v>
      </c>
      <c r="I141" s="14">
        <v>60.5</v>
      </c>
      <c r="J141" s="14">
        <v>2804.57</v>
      </c>
      <c r="K141" s="10">
        <v>60</v>
      </c>
      <c r="L141" s="11">
        <f t="shared" si="23"/>
        <v>0.75</v>
      </c>
      <c r="M141" s="11">
        <f t="shared" si="24"/>
        <v>0.25</v>
      </c>
      <c r="N141" s="11">
        <f t="shared" si="25"/>
        <v>0.5</v>
      </c>
      <c r="O141" s="3">
        <f t="shared" si="29"/>
        <v>7772944</v>
      </c>
      <c r="P141" s="2">
        <f t="shared" si="26"/>
        <v>166583</v>
      </c>
      <c r="Q141" s="2">
        <f t="shared" si="27"/>
        <v>169521</v>
      </c>
      <c r="R141" s="2">
        <f t="shared" si="28"/>
        <v>7851204</v>
      </c>
      <c r="S141" s="2"/>
    </row>
    <row r="142" spans="1:19">
      <c r="A142" s="1"/>
      <c r="B142" s="1"/>
      <c r="C142" s="1"/>
      <c r="D142" s="14">
        <v>3287</v>
      </c>
      <c r="E142" s="14">
        <v>2850</v>
      </c>
      <c r="F142" s="14">
        <v>63.14</v>
      </c>
      <c r="G142" s="14">
        <v>3382</v>
      </c>
      <c r="H142" s="14">
        <v>2826</v>
      </c>
      <c r="I142" s="14">
        <v>61.5</v>
      </c>
      <c r="J142" s="14">
        <v>2804.57</v>
      </c>
      <c r="K142" s="10">
        <v>60</v>
      </c>
      <c r="L142" s="11">
        <f t="shared" si="23"/>
        <v>1.6400000000000006</v>
      </c>
      <c r="M142" s="11">
        <f t="shared" si="24"/>
        <v>3.1400000000000006</v>
      </c>
      <c r="N142" s="11">
        <f t="shared" si="25"/>
        <v>1.5</v>
      </c>
      <c r="O142" s="3">
        <f t="shared" si="29"/>
        <v>8122500</v>
      </c>
      <c r="P142" s="2">
        <f t="shared" si="26"/>
        <v>179949</v>
      </c>
      <c r="Q142" s="2">
        <f t="shared" si="27"/>
        <v>173799</v>
      </c>
      <c r="R142" s="2">
        <f t="shared" si="28"/>
        <v>7986276</v>
      </c>
      <c r="S142" s="2"/>
    </row>
    <row r="143" spans="1:19">
      <c r="A143" s="1"/>
      <c r="B143" s="1"/>
      <c r="C143" s="1"/>
      <c r="D143" s="14">
        <v>3347</v>
      </c>
      <c r="E143" s="14">
        <v>2811</v>
      </c>
      <c r="F143" s="14">
        <v>61.01</v>
      </c>
      <c r="G143" s="14">
        <v>3340</v>
      </c>
      <c r="H143" s="14">
        <v>2806</v>
      </c>
      <c r="I143" s="14">
        <v>60.7</v>
      </c>
      <c r="J143" s="14">
        <v>2804.57</v>
      </c>
      <c r="K143" s="10">
        <v>60</v>
      </c>
      <c r="L143" s="11">
        <f t="shared" si="23"/>
        <v>0.30999999999999517</v>
      </c>
      <c r="M143" s="11">
        <f t="shared" si="24"/>
        <v>1.009999999999998</v>
      </c>
      <c r="N143" s="11">
        <f t="shared" si="25"/>
        <v>0.70000000000000284</v>
      </c>
      <c r="O143" s="3">
        <f t="shared" si="29"/>
        <v>7901721</v>
      </c>
      <c r="P143" s="2">
        <f t="shared" si="26"/>
        <v>171499.11</v>
      </c>
      <c r="Q143" s="2">
        <f t="shared" si="27"/>
        <v>170324.2</v>
      </c>
      <c r="R143" s="2">
        <f t="shared" si="28"/>
        <v>7873636</v>
      </c>
      <c r="S143" s="2"/>
    </row>
    <row r="144" spans="1:19">
      <c r="A144" s="1"/>
      <c r="B144" s="1"/>
      <c r="C144" s="1"/>
      <c r="D144" s="14">
        <v>3405</v>
      </c>
      <c r="E144" s="14">
        <v>2829</v>
      </c>
      <c r="F144" s="14">
        <v>61.99</v>
      </c>
      <c r="G144" s="14">
        <v>3370</v>
      </c>
      <c r="H144" s="14">
        <v>2820</v>
      </c>
      <c r="I144" s="14">
        <v>61.3</v>
      </c>
      <c r="J144" s="14">
        <v>2804.57</v>
      </c>
      <c r="K144" s="10">
        <v>60</v>
      </c>
      <c r="L144" s="11">
        <f t="shared" si="23"/>
        <v>0.69000000000000483</v>
      </c>
      <c r="M144" s="11">
        <f t="shared" si="24"/>
        <v>1.990000000000002</v>
      </c>
      <c r="N144" s="11">
        <f t="shared" si="25"/>
        <v>1.2999999999999972</v>
      </c>
      <c r="O144" s="3">
        <f t="shared" si="29"/>
        <v>8003241</v>
      </c>
      <c r="P144" s="2">
        <f t="shared" si="26"/>
        <v>175369.71</v>
      </c>
      <c r="Q144" s="2">
        <f t="shared" si="27"/>
        <v>172866</v>
      </c>
      <c r="R144" s="2">
        <f t="shared" si="28"/>
        <v>7952400</v>
      </c>
      <c r="S144" s="2"/>
    </row>
    <row r="145" spans="1:19">
      <c r="A145" s="1"/>
      <c r="B145" s="1"/>
      <c r="C145" s="1"/>
      <c r="D145" s="14">
        <v>3294</v>
      </c>
      <c r="E145" s="14">
        <v>2781</v>
      </c>
      <c r="F145" s="14">
        <v>59.37</v>
      </c>
      <c r="G145" s="14">
        <v>3356</v>
      </c>
      <c r="H145" s="14">
        <v>2812</v>
      </c>
      <c r="I145" s="14">
        <v>61</v>
      </c>
      <c r="J145" s="14">
        <v>2804.57</v>
      </c>
      <c r="K145" s="10">
        <v>60</v>
      </c>
      <c r="L145" s="11">
        <f t="shared" si="23"/>
        <v>1.6300000000000026</v>
      </c>
      <c r="M145" s="11">
        <f t="shared" si="24"/>
        <v>0.63000000000000256</v>
      </c>
      <c r="N145" s="11">
        <f t="shared" si="25"/>
        <v>1</v>
      </c>
      <c r="O145" s="3">
        <f t="shared" si="29"/>
        <v>7733961</v>
      </c>
      <c r="P145" s="2">
        <f t="shared" si="26"/>
        <v>165107.97</v>
      </c>
      <c r="Q145" s="2">
        <f t="shared" si="27"/>
        <v>171532</v>
      </c>
      <c r="R145" s="2">
        <f t="shared" si="28"/>
        <v>7907344</v>
      </c>
      <c r="S145" s="2"/>
    </row>
    <row r="146" spans="1:19">
      <c r="A146" s="1"/>
      <c r="B146" s="1"/>
      <c r="C146" s="1"/>
      <c r="D146" s="14">
        <v>3344</v>
      </c>
      <c r="E146" s="14">
        <v>2818</v>
      </c>
      <c r="F146" s="14">
        <v>61.39</v>
      </c>
      <c r="G146" s="14">
        <v>3344</v>
      </c>
      <c r="H146" s="14">
        <v>2807</v>
      </c>
      <c r="I146" s="14">
        <v>60.8</v>
      </c>
      <c r="J146" s="14">
        <v>2804.57</v>
      </c>
      <c r="K146" s="10">
        <v>60</v>
      </c>
      <c r="L146" s="11">
        <f t="shared" si="23"/>
        <v>0.59000000000000341</v>
      </c>
      <c r="M146" s="11">
        <f t="shared" si="24"/>
        <v>1.3900000000000006</v>
      </c>
      <c r="N146" s="11">
        <f t="shared" si="25"/>
        <v>0.79999999999999716</v>
      </c>
      <c r="O146" s="3">
        <f t="shared" si="29"/>
        <v>7941124</v>
      </c>
      <c r="P146" s="2">
        <f t="shared" si="26"/>
        <v>172997.02</v>
      </c>
      <c r="Q146" s="2">
        <f t="shared" si="27"/>
        <v>170665.60000000001</v>
      </c>
      <c r="R146" s="2">
        <f t="shared" si="28"/>
        <v>7879249</v>
      </c>
      <c r="S146" s="2"/>
    </row>
    <row r="147" spans="1:19">
      <c r="A147" s="1"/>
      <c r="B147" s="1"/>
      <c r="C147" s="1"/>
      <c r="D147" s="14">
        <v>3498</v>
      </c>
      <c r="E147" s="14">
        <v>2803</v>
      </c>
      <c r="F147" s="14">
        <v>60.57</v>
      </c>
      <c r="G147" s="14">
        <v>3387</v>
      </c>
      <c r="H147" s="14">
        <v>2828</v>
      </c>
      <c r="I147" s="14">
        <v>61.6</v>
      </c>
      <c r="J147" s="14">
        <v>2804.57</v>
      </c>
      <c r="K147" s="10">
        <v>60</v>
      </c>
      <c r="L147" s="11">
        <f t="shared" si="23"/>
        <v>1.0300000000000011</v>
      </c>
      <c r="M147" s="11">
        <f t="shared" si="24"/>
        <v>0.57000000000000028</v>
      </c>
      <c r="N147" s="11">
        <f t="shared" si="25"/>
        <v>1.6000000000000014</v>
      </c>
      <c r="O147" s="3">
        <f t="shared" si="29"/>
        <v>7856809</v>
      </c>
      <c r="P147" s="2">
        <f t="shared" si="26"/>
        <v>169777.71</v>
      </c>
      <c r="Q147" s="2">
        <f t="shared" si="27"/>
        <v>174204.80000000002</v>
      </c>
      <c r="R147" s="2">
        <f t="shared" si="28"/>
        <v>7997584</v>
      </c>
      <c r="S147" s="2"/>
    </row>
    <row r="148" spans="1:19">
      <c r="A148" s="1"/>
      <c r="B148" s="1"/>
      <c r="C148" s="1"/>
      <c r="D148" s="14">
        <v>3335</v>
      </c>
      <c r="E148" s="14">
        <v>2771</v>
      </c>
      <c r="F148" s="14">
        <v>58.82</v>
      </c>
      <c r="G148" s="14">
        <v>3366</v>
      </c>
      <c r="H148" s="14">
        <v>2819</v>
      </c>
      <c r="I148" s="14">
        <v>61.2</v>
      </c>
      <c r="J148" s="14">
        <v>2804.57</v>
      </c>
      <c r="K148" s="10">
        <v>60</v>
      </c>
      <c r="L148" s="11">
        <f t="shared" si="23"/>
        <v>2.3800000000000026</v>
      </c>
      <c r="M148" s="11">
        <f t="shared" si="24"/>
        <v>1.1799999999999997</v>
      </c>
      <c r="N148" s="11">
        <f t="shared" si="25"/>
        <v>1.2000000000000028</v>
      </c>
      <c r="O148" s="3">
        <f t="shared" si="29"/>
        <v>7678441</v>
      </c>
      <c r="P148" s="2">
        <f t="shared" si="26"/>
        <v>162990.22</v>
      </c>
      <c r="Q148" s="2">
        <f t="shared" si="27"/>
        <v>172522.80000000002</v>
      </c>
      <c r="R148" s="2">
        <f t="shared" si="28"/>
        <v>7946761</v>
      </c>
      <c r="S148" s="2"/>
    </row>
    <row r="149" spans="1:19">
      <c r="A149" s="1"/>
      <c r="B149" s="1"/>
      <c r="C149" s="1"/>
      <c r="D149" s="14">
        <v>3376</v>
      </c>
      <c r="E149" s="14">
        <v>2819</v>
      </c>
      <c r="F149" s="14">
        <v>61.44</v>
      </c>
      <c r="G149" s="14">
        <v>3334</v>
      </c>
      <c r="H149" s="14">
        <v>2803</v>
      </c>
      <c r="I149" s="14">
        <v>60.6</v>
      </c>
      <c r="J149" s="14">
        <v>2804.57</v>
      </c>
      <c r="K149" s="10">
        <v>60</v>
      </c>
      <c r="L149" s="11">
        <f t="shared" si="23"/>
        <v>0.83999999999999631</v>
      </c>
      <c r="M149" s="11">
        <f t="shared" si="24"/>
        <v>1.4399999999999977</v>
      </c>
      <c r="N149" s="11">
        <f t="shared" si="25"/>
        <v>0.60000000000000142</v>
      </c>
      <c r="O149" s="3">
        <f t="shared" si="29"/>
        <v>7946761</v>
      </c>
      <c r="P149" s="2">
        <f t="shared" si="26"/>
        <v>173199.35999999999</v>
      </c>
      <c r="Q149" s="2">
        <f t="shared" si="27"/>
        <v>169861.80000000002</v>
      </c>
      <c r="R149" s="2">
        <f t="shared" si="28"/>
        <v>7856809</v>
      </c>
      <c r="S149" s="2"/>
    </row>
    <row r="150" spans="1:19">
      <c r="A150" s="1"/>
      <c r="B150" s="1"/>
      <c r="C150" s="1"/>
      <c r="D150" s="14">
        <v>3274</v>
      </c>
      <c r="E150" s="14">
        <v>2809</v>
      </c>
      <c r="F150" s="14">
        <v>60.9</v>
      </c>
      <c r="G150" s="14">
        <v>3352</v>
      </c>
      <c r="H150" s="14">
        <v>2810</v>
      </c>
      <c r="I150" s="14">
        <v>61</v>
      </c>
      <c r="J150" s="14">
        <v>2804.57</v>
      </c>
      <c r="K150" s="10">
        <v>60</v>
      </c>
      <c r="L150" s="11">
        <f t="shared" si="23"/>
        <v>0.10000000000000142</v>
      </c>
      <c r="M150" s="11">
        <f t="shared" si="24"/>
        <v>0.89999999999999858</v>
      </c>
      <c r="N150" s="11">
        <f t="shared" si="25"/>
        <v>1</v>
      </c>
      <c r="O150" s="3">
        <f t="shared" si="29"/>
        <v>7890481</v>
      </c>
      <c r="P150" s="2">
        <f t="shared" si="26"/>
        <v>171068.1</v>
      </c>
      <c r="Q150" s="2">
        <f t="shared" si="27"/>
        <v>171410</v>
      </c>
      <c r="R150" s="2">
        <f t="shared" si="28"/>
        <v>7896100</v>
      </c>
      <c r="S150" s="2"/>
    </row>
    <row r="151" spans="1:19">
      <c r="A151" s="1"/>
      <c r="B151" s="1"/>
      <c r="C151" s="1"/>
      <c r="D151" s="14">
        <v>3325</v>
      </c>
      <c r="E151" s="14">
        <v>2790</v>
      </c>
      <c r="F151" s="14">
        <v>59.86</v>
      </c>
      <c r="G151" s="14">
        <v>3376</v>
      </c>
      <c r="H151" s="14">
        <v>2823</v>
      </c>
      <c r="I151" s="14">
        <v>61.4</v>
      </c>
      <c r="J151" s="14">
        <v>2804.57</v>
      </c>
      <c r="K151" s="10">
        <v>60</v>
      </c>
      <c r="L151" s="11">
        <f t="shared" si="23"/>
        <v>1.5399999999999991</v>
      </c>
      <c r="M151" s="11">
        <f t="shared" si="24"/>
        <v>0.14000000000000057</v>
      </c>
      <c r="N151" s="11">
        <f t="shared" si="25"/>
        <v>1.3999999999999986</v>
      </c>
      <c r="O151" s="3">
        <f t="shared" si="29"/>
        <v>7784100</v>
      </c>
      <c r="P151" s="2">
        <f t="shared" si="26"/>
        <v>167009.4</v>
      </c>
      <c r="Q151" s="2">
        <f t="shared" si="27"/>
        <v>173332.19999999998</v>
      </c>
      <c r="R151" s="2">
        <f t="shared" si="28"/>
        <v>7969329</v>
      </c>
      <c r="S151" s="2"/>
    </row>
    <row r="152" spans="1:19">
      <c r="A152" s="1"/>
      <c r="B152" s="1"/>
      <c r="C152" s="1"/>
      <c r="D152" s="14">
        <v>3319</v>
      </c>
      <c r="E152" s="14">
        <v>2790</v>
      </c>
      <c r="F152" s="14">
        <v>59.86</v>
      </c>
      <c r="G152" s="14">
        <v>3348</v>
      </c>
      <c r="H152" s="14">
        <v>2808</v>
      </c>
      <c r="I152" s="14">
        <v>60.8</v>
      </c>
      <c r="J152" s="14">
        <v>2804.57</v>
      </c>
      <c r="K152" s="10">
        <v>60</v>
      </c>
      <c r="L152" s="11">
        <f t="shared" si="23"/>
        <v>0.93999999999999773</v>
      </c>
      <c r="M152" s="11">
        <f t="shared" si="24"/>
        <v>0.14000000000000057</v>
      </c>
      <c r="N152" s="11">
        <f t="shared" si="25"/>
        <v>0.79999999999999716</v>
      </c>
      <c r="O152" s="3">
        <f t="shared" si="29"/>
        <v>7784100</v>
      </c>
      <c r="P152" s="2">
        <f t="shared" si="26"/>
        <v>167009.4</v>
      </c>
      <c r="Q152" s="2">
        <f t="shared" si="27"/>
        <v>170726.39999999999</v>
      </c>
      <c r="R152" s="2">
        <f t="shared" si="28"/>
        <v>7884864</v>
      </c>
      <c r="S152" s="2"/>
    </row>
  </sheetData>
  <mergeCells count="23">
    <mergeCell ref="D1:F1"/>
    <mergeCell ref="G1:I1"/>
    <mergeCell ref="M1:N1"/>
    <mergeCell ref="X1:Z1"/>
    <mergeCell ref="X10:Z10"/>
    <mergeCell ref="O1:P1"/>
    <mergeCell ref="J1:K1"/>
    <mergeCell ref="T9:V9"/>
    <mergeCell ref="U1:V1"/>
    <mergeCell ref="Q1:R1"/>
    <mergeCell ref="AD1:AE1"/>
    <mergeCell ref="AB6:AC6"/>
    <mergeCell ref="AB7:AC7"/>
    <mergeCell ref="X18:Z18"/>
    <mergeCell ref="AB10:AC10"/>
    <mergeCell ref="AD10:AE10"/>
    <mergeCell ref="AD18:AF18"/>
    <mergeCell ref="AG12:AH12"/>
    <mergeCell ref="S19:T19"/>
    <mergeCell ref="V32:W32"/>
    <mergeCell ref="S27:T27"/>
    <mergeCell ref="Y32:Z32"/>
    <mergeCell ref="X28:Z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A2B0F3D589BE549B09981DF6AF253C7" ma:contentTypeVersion="6" ma:contentTypeDescription="Crear nuevo documento." ma:contentTypeScope="" ma:versionID="05d169c1fa05b6070f062975ca497d00">
  <xsd:schema xmlns:xsd="http://www.w3.org/2001/XMLSchema" xmlns:xs="http://www.w3.org/2001/XMLSchema" xmlns:p="http://schemas.microsoft.com/office/2006/metadata/properties" xmlns:ns3="79b2b8b7-875a-46bc-ac4e-e1d158e557b6" targetNamespace="http://schemas.microsoft.com/office/2006/metadata/properties" ma:root="true" ma:fieldsID="e76e22ac5750778bfb606f7883b196f7" ns3:_="">
    <xsd:import namespace="79b2b8b7-875a-46bc-ac4e-e1d158e557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b2b8b7-875a-46bc-ac4e-e1d158e557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9b2b8b7-875a-46bc-ac4e-e1d158e557b6" xsi:nil="true"/>
  </documentManagement>
</p:properties>
</file>

<file path=customXml/itemProps1.xml><?xml version="1.0" encoding="utf-8"?>
<ds:datastoreItem xmlns:ds="http://schemas.openxmlformats.org/officeDocument/2006/customXml" ds:itemID="{FE697817-6524-4230-8DC4-BE16AD3D0AD0}"/>
</file>

<file path=customXml/itemProps2.xml><?xml version="1.0" encoding="utf-8"?>
<ds:datastoreItem xmlns:ds="http://schemas.openxmlformats.org/officeDocument/2006/customXml" ds:itemID="{E3601821-36DB-451C-8F30-554CC3B300C1}"/>
</file>

<file path=customXml/itemProps3.xml><?xml version="1.0" encoding="utf-8"?>
<ds:datastoreItem xmlns:ds="http://schemas.openxmlformats.org/officeDocument/2006/customXml" ds:itemID="{8EE43FB1-CA8E-4CE2-8A26-332B45AC16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Alejandro Morales Pantoja</dc:creator>
  <cp:keywords/>
  <dc:description/>
  <cp:lastModifiedBy/>
  <cp:revision/>
  <dcterms:created xsi:type="dcterms:W3CDTF">2025-10-20T00:25:08Z</dcterms:created>
  <dcterms:modified xsi:type="dcterms:W3CDTF">2025-10-23T02:51:03Z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0x0101009A2B0F3D589BE549B09981DF6AF253C7</vt:lpwstr>
  </property>
</Properties>
</file>