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HandyDevices\Oven\Oven_hw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B11" i="1"/>
  <c r="B12" i="1" s="1"/>
  <c r="B13" i="1" s="1"/>
  <c r="B5" i="1"/>
  <c r="B6" i="1" s="1"/>
  <c r="B7" i="1" s="1"/>
  <c r="B14" i="1" l="1"/>
  <c r="B17" i="1"/>
  <c r="B21" i="1" l="1"/>
  <c r="B16" i="1"/>
  <c r="B18" i="1"/>
  <c r="B19" i="1" s="1"/>
  <c r="D17" i="1"/>
</calcChain>
</file>

<file path=xl/sharedStrings.xml><?xml version="1.0" encoding="utf-8"?>
<sst xmlns="http://schemas.openxmlformats.org/spreadsheetml/2006/main" count="38" uniqueCount="28">
  <si>
    <t>Vref</t>
  </si>
  <si>
    <t>RA</t>
  </si>
  <si>
    <t>k</t>
  </si>
  <si>
    <t>RB</t>
  </si>
  <si>
    <t>R</t>
  </si>
  <si>
    <t>RTD0</t>
  </si>
  <si>
    <t>Rsum</t>
  </si>
  <si>
    <t>I0</t>
  </si>
  <si>
    <t>uA</t>
  </si>
  <si>
    <t>uV</t>
  </si>
  <si>
    <t>U0</t>
  </si>
  <si>
    <t>Ktemp</t>
  </si>
  <si>
    <t>Ohm/K</t>
  </si>
  <si>
    <t>Temp</t>
  </si>
  <si>
    <t>C</t>
  </si>
  <si>
    <t>I</t>
  </si>
  <si>
    <t>U</t>
  </si>
  <si>
    <t>Diff</t>
  </si>
  <si>
    <t>VRefIn</t>
  </si>
  <si>
    <t>Lsb</t>
  </si>
  <si>
    <t>DiffAdc</t>
  </si>
  <si>
    <t>Ohm</t>
  </si>
  <si>
    <t>V</t>
  </si>
  <si>
    <t>ADC value</t>
  </si>
  <si>
    <t>VFb</t>
  </si>
  <si>
    <t>Rup</t>
  </si>
  <si>
    <t>Rdown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</si>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</sst>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</cellStyleXfs>
  <cellXfs count="10">
    <xf numFmtId="0" fontId="0" fillId="0" borderId="0" xfId="0"/>
    <xf numFmtId="0" fontId="4" fillId="4" borderId="1" xfId="3"/>
    <xf numFmtId="0" fontId="2" fillId="2" borderId="0" xfId="1"/>
    <xf numFmtId="0" fontId="5" fillId="5" borderId="2" xfId="4"/>
    <xf numFmtId="0" fontId="0" fillId="6" borderId="3" xfId="5" applyFont="1"/>
    <xf numFmtId="0" fontId="4" fillId="4" borderId="0" xfId="3" applyBorder="1"/>
    <xf numFmtId="0" fontId="3" fillId="3" borderId="0" xfId="2"/>
    <xf numFmtId="2" fontId="3" fillId="3" borderId="0" xfId="2" applyNumberFormat="1" applyAlignment="1"/>
    <xf numFmtId="171" fontId="4" fillId="4" borderId="1" xfId="3" applyNumberFormat="1"/>
    <xf numFmtId="1" fontId="0" fillId="0" borderId="0" xfId="0" applyNumberFormat="1"/>
  </cellXfs>
  <cellStyles count="6">
    <cellStyle name="Bad" xfId="2" builtinId="27"/>
    <cellStyle name="Calculation" xfId="3" builtinId="22"/>
    <cellStyle name="Check Cell" xfId="4" builtinId="23"/>
    <cellStyle name="Good" xfId="1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4" sqref="I4"/>
    </sheetView>
  </sheetViews>
  <sheetFormatPr defaultRowHeight="15" x14ac:dyDescent="0.25"/>
  <cols>
    <col min="4" max="4" width="12.28515625" bestFit="1" customWidth="1"/>
  </cols>
  <sheetData>
    <row r="1" spans="1:10" ht="16.5" thickTop="1" thickBot="1" x14ac:dyDescent="0.3">
      <c r="A1" t="s">
        <v>0</v>
      </c>
      <c r="B1">
        <v>3300000</v>
      </c>
      <c r="C1" t="s">
        <v>9</v>
      </c>
      <c r="H1" s="3" t="s">
        <v>24</v>
      </c>
      <c r="I1" s="3">
        <v>0.8</v>
      </c>
      <c r="J1" t="s">
        <v>22</v>
      </c>
    </row>
    <row r="2" spans="1:10" ht="15.75" thickTop="1" x14ac:dyDescent="0.25">
      <c r="A2" t="s">
        <v>1</v>
      </c>
      <c r="B2">
        <v>10000</v>
      </c>
      <c r="C2" t="s">
        <v>21</v>
      </c>
      <c r="H2" s="2" t="s">
        <v>25</v>
      </c>
      <c r="I2" s="2">
        <v>30</v>
      </c>
      <c r="J2" t="s">
        <v>2</v>
      </c>
    </row>
    <row r="3" spans="1:10" ht="15.75" thickBot="1" x14ac:dyDescent="0.3">
      <c r="A3" t="s">
        <v>3</v>
      </c>
      <c r="B3">
        <v>10000</v>
      </c>
      <c r="C3" t="s">
        <v>21</v>
      </c>
      <c r="H3" s="2" t="s">
        <v>26</v>
      </c>
      <c r="I3" s="2">
        <v>5.0999999999999996</v>
      </c>
      <c r="J3" t="s">
        <v>2</v>
      </c>
    </row>
    <row r="4" spans="1:10" ht="16.5" thickTop="1" thickBot="1" x14ac:dyDescent="0.3">
      <c r="A4" s="3" t="s">
        <v>5</v>
      </c>
      <c r="B4" s="3">
        <v>100</v>
      </c>
      <c r="H4" s="1" t="s">
        <v>27</v>
      </c>
      <c r="I4" s="1">
        <f>I1*(I2/I3)+I1</f>
        <v>5.5058823529411764</v>
      </c>
    </row>
    <row r="5" spans="1:10" ht="15.75" thickTop="1" x14ac:dyDescent="0.25">
      <c r="A5" s="4" t="s">
        <v>6</v>
      </c>
      <c r="B5" s="4">
        <f>B4+B3+B2</f>
        <v>20100</v>
      </c>
    </row>
    <row r="6" spans="1:10" x14ac:dyDescent="0.25">
      <c r="A6" s="1" t="s">
        <v>7</v>
      </c>
      <c r="B6" s="1">
        <f>B1/B5</f>
        <v>164.17910447761193</v>
      </c>
      <c r="C6" t="s">
        <v>8</v>
      </c>
    </row>
    <row r="7" spans="1:10" x14ac:dyDescent="0.25">
      <c r="A7" s="1" t="s">
        <v>10</v>
      </c>
      <c r="B7" s="1">
        <f>B4*B6</f>
        <v>16417.910447761195</v>
      </c>
      <c r="C7" t="s">
        <v>9</v>
      </c>
    </row>
    <row r="8" spans="1:10" ht="15.75" thickBot="1" x14ac:dyDescent="0.3"/>
    <row r="9" spans="1:10" ht="16.5" thickTop="1" thickBot="1" x14ac:dyDescent="0.3">
      <c r="A9" s="3" t="s">
        <v>11</v>
      </c>
      <c r="B9" s="3">
        <v>0.38500000000000001</v>
      </c>
      <c r="C9" t="s">
        <v>12</v>
      </c>
    </row>
    <row r="10" spans="1:10" ht="15.75" thickTop="1" x14ac:dyDescent="0.25">
      <c r="A10" s="2" t="s">
        <v>13</v>
      </c>
      <c r="B10" s="2">
        <v>1</v>
      </c>
      <c r="C10" t="s">
        <v>14</v>
      </c>
    </row>
    <row r="11" spans="1:10" x14ac:dyDescent="0.25">
      <c r="A11" s="1" t="s">
        <v>4</v>
      </c>
      <c r="B11" s="1">
        <f>B4+B9*B10</f>
        <v>100.38500000000001</v>
      </c>
    </row>
    <row r="12" spans="1:10" x14ac:dyDescent="0.25">
      <c r="A12" s="4" t="s">
        <v>6</v>
      </c>
      <c r="B12" s="4">
        <f>B2+B3+B11</f>
        <v>20100.384999999998</v>
      </c>
    </row>
    <row r="13" spans="1:10" x14ac:dyDescent="0.25">
      <c r="A13" s="4" t="s">
        <v>15</v>
      </c>
      <c r="B13" s="4">
        <f>B1/B12</f>
        <v>164.17595981370508</v>
      </c>
      <c r="C13" t="s">
        <v>8</v>
      </c>
    </row>
    <row r="14" spans="1:10" x14ac:dyDescent="0.25">
      <c r="A14" s="1" t="s">
        <v>16</v>
      </c>
      <c r="B14" s="1">
        <f>B13*B11</f>
        <v>16480.803725898786</v>
      </c>
      <c r="C14" t="s">
        <v>9</v>
      </c>
    </row>
    <row r="16" spans="1:10" x14ac:dyDescent="0.25">
      <c r="A16" s="1" t="s">
        <v>17</v>
      </c>
      <c r="B16" s="8">
        <f>B14-B7</f>
        <v>62.893278137591551</v>
      </c>
      <c r="C16" t="s">
        <v>9</v>
      </c>
    </row>
    <row r="17" spans="1:5" x14ac:dyDescent="0.25">
      <c r="A17" s="1" t="s">
        <v>18</v>
      </c>
      <c r="B17" s="1">
        <f>B13*(B11+B3)</f>
        <v>1658240.4018629496</v>
      </c>
      <c r="C17" t="s">
        <v>9</v>
      </c>
      <c r="D17" s="7">
        <f>B17/1000000</f>
        <v>1.6582404018629495</v>
      </c>
      <c r="E17" s="6" t="s">
        <v>22</v>
      </c>
    </row>
    <row r="18" spans="1:5" x14ac:dyDescent="0.25">
      <c r="A18" s="5" t="s">
        <v>19</v>
      </c>
      <c r="B18" s="1">
        <f>B17/2^21</f>
        <v>0.79071064084193687</v>
      </c>
      <c r="C18" t="s">
        <v>9</v>
      </c>
    </row>
    <row r="19" spans="1:5" x14ac:dyDescent="0.25">
      <c r="A19" s="5" t="s">
        <v>20</v>
      </c>
      <c r="B19" s="9">
        <f>B16/B18</f>
        <v>79.540194464341255</v>
      </c>
    </row>
    <row r="21" spans="1:5" x14ac:dyDescent="0.25">
      <c r="A21" s="5" t="s">
        <v>23</v>
      </c>
      <c r="B21">
        <f>(B14/B17)*2^21</f>
        <v>20843.027619244218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Kruglov</dc:creator>
  <cp:lastModifiedBy>Gennady Kruglov</cp:lastModifiedBy>
  <dcterms:created xsi:type="dcterms:W3CDTF">2016-04-26T20:23:54Z</dcterms:created>
  <dcterms:modified xsi:type="dcterms:W3CDTF">2016-04-28T18:22:57Z</dcterms:modified>
</cp:coreProperties>
</file>