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80" windowWidth="18195" windowHeight="8385" activeTab="4"/>
  </bookViews>
  <sheets>
    <sheet name="Sheet1" sheetId="1" r:id="rId1"/>
    <sheet name="Частоты" sheetId="2" r:id="rId2"/>
    <sheet name="816" sheetId="3" r:id="rId3"/>
    <sheet name="Tirno BOM" sheetId="4" r:id="rId4"/>
    <sheet name="Sheet2" sheetId="5" r:id="rId5"/>
  </sheets>
  <definedNames>
    <definedName name="_xlnm._FilterDatabase" localSheetId="3" hidden="1">'Tirno BOM'!$A$1:$C$1</definedName>
    <definedName name="tirno" localSheetId="3">'Tirno BOM'!$A$1:$C$78</definedName>
  </definedNames>
  <calcPr calcId="144315"/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7" i="5"/>
  <c r="G18" i="5"/>
  <c r="G19" i="5"/>
  <c r="G10" i="5"/>
  <c r="E12" i="5"/>
  <c r="E13" i="5" s="1"/>
  <c r="E14" i="5" s="1"/>
  <c r="E15" i="5" s="1"/>
  <c r="E16" i="5" s="1"/>
  <c r="E17" i="5" s="1"/>
  <c r="E18" i="5" s="1"/>
  <c r="E19" i="5" s="1"/>
  <c r="E11" i="5"/>
  <c r="B10" i="5"/>
  <c r="A5" i="5"/>
  <c r="B3" i="5"/>
  <c r="B2" i="3" l="1"/>
  <c r="B12" i="2" l="1"/>
  <c r="B10" i="2"/>
  <c r="B8" i="2"/>
  <c r="B13" i="2" s="1"/>
  <c r="B4" i="2"/>
  <c r="H34" i="1" l="1"/>
  <c r="H35" i="1"/>
  <c r="H36" i="1"/>
  <c r="H32" i="1"/>
  <c r="H33" i="1"/>
  <c r="H31" i="1"/>
  <c r="B34" i="1"/>
  <c r="B37" i="1" s="1"/>
  <c r="B33" i="1"/>
  <c r="B31" i="1"/>
  <c r="B30" i="1"/>
  <c r="B36" i="1" s="1"/>
  <c r="B21" i="1"/>
  <c r="B20" i="1"/>
  <c r="B18" i="1"/>
  <c r="B17" i="1"/>
  <c r="B23" i="1" s="1"/>
  <c r="B8" i="1"/>
  <c r="B24" i="1" s="1"/>
  <c r="B7" i="1"/>
  <c r="B9" i="1" l="1"/>
  <c r="B10" i="1" s="1"/>
</calcChain>
</file>

<file path=xl/connections.xml><?xml version="1.0" encoding="utf-8"?>
<connections xmlns="http://schemas.openxmlformats.org/spreadsheetml/2006/main">
  <connection id="1" name="tirno" type="6" refreshedVersion="4" background="1" saveData="1">
    <textPr codePage="866" sourceFile="D:\Nute\Lia\Tirno\Hardware\tirno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<sst xmlns="http://schemas.openxmlformats.org/spreadsheetml/2006/main" count="245" uniqueCount="163">
  <si>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</si>
  <si>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</si>
  <si>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</si>
  <si>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</si>
  <si>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</si>
  <si>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</si>
  <si>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</si>
  <si>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</si>
  <si>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</si>
  <si>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</si>
  <si>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</si>
  <si>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</si>
  <si>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</si>
  <si>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</si>
  <si>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</si>
  <si>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</si>
  <si>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</si>
  <si>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</si>
  <si>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</si>
  <si>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</si>
  <si>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</si>
  <si>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</si>
  <si>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</si>
  <si>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</si>
  <si>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</si>
  <si>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</si>
  <si>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</si>
  <si>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</si>
  <si>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</si>
  <si>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</si>
  <si>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</si>
  <si>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</si>
  <si>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</si>
  <si>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</si>
  <si>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</si>
  <si>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</si>
  <si>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</si>
  <si>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</si>
  <si>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</si>
  <si>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</si>
  <si>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</si>
  <si>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</si>
  <si>
    <t>ref</t>
  </si>
  <si>
    <t>value</t>
  </si>
  <si>
    <t>footprint</t>
  </si>
  <si>
    <t>C1</t>
  </si>
  <si>
    <t>10u</t>
  </si>
  <si>
    <t>C2</t>
  </si>
  <si>
    <t>0.1u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</si>
  <si>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</si>
  <si>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</si>
  <si>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</si>
  <si>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</si>
  <si>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</si>
  <si>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</si>
  <si>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</si>
  <si>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</si>
  <si>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</si>
  <si>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C21</t>
  </si>
  <si>
    <t>C22</t>
  </si>
  <si>
    <t>C41</t>
  </si>
  <si>
    <t>C51</t>
  </si>
  <si>
    <t>C81</t>
  </si>
  <si>
    <t>12pF</t>
  </si>
  <si>
    <t>C91</t>
  </si>
  <si>
    <t>10n</t>
  </si>
  <si>
    <t>C101</t>
  </si>
  <si>
    <t>C111</t>
  </si>
  <si>
    <t>2p2</t>
  </si>
  <si>
    <t>C121</t>
  </si>
  <si>
    <t>1p</t>
  </si>
  <si>
    <t>C122</t>
  </si>
  <si>
    <t>1p5</t>
  </si>
  <si>
    <t>C123</t>
  </si>
  <si>
    <t>3p3</t>
  </si>
  <si>
    <t>C124</t>
  </si>
  <si>
    <t>100p</t>
  </si>
  <si>
    <t>C125</t>
  </si>
  <si>
    <t>12p</t>
  </si>
  <si>
    <t>C131</t>
  </si>
  <si>
    <t>C141</t>
  </si>
  <si>
    <t>C151</t>
  </si>
  <si>
    <t>220p</t>
  </si>
  <si>
    <t>C181</t>
  </si>
  <si>
    <t>C1231</t>
  </si>
  <si>
    <t>6p8</t>
  </si>
  <si>
    <t>D1</t>
  </si>
  <si>
    <t>D_SHOTTKY</t>
  </si>
  <si>
    <t>DA1</t>
  </si>
  <si>
    <t>LM2703</t>
  </si>
  <si>
    <t>DA2</t>
  </si>
  <si>
    <t>AAT3221</t>
  </si>
  <si>
    <t>DD1</t>
  </si>
  <si>
    <t>ATMEGA324</t>
  </si>
  <si>
    <t>DD2</t>
  </si>
  <si>
    <t>CC1101</t>
  </si>
  <si>
    <t>DD3</t>
  </si>
  <si>
    <t>FT232R</t>
  </si>
  <si>
    <t>HOLE1</t>
  </si>
  <si>
    <t>HOLE_METALLED</t>
  </si>
  <si>
    <t>HOLE2</t>
  </si>
  <si>
    <t>HOLE3</t>
  </si>
  <si>
    <t>HOLE4</t>
  </si>
  <si>
    <t>1.8uH</t>
  </si>
  <si>
    <t>L121</t>
  </si>
  <si>
    <t>12nH</t>
  </si>
  <si>
    <t>L122</t>
  </si>
  <si>
    <t>18nH</t>
  </si>
  <si>
    <t>L123</t>
  </si>
  <si>
    <t>L124</t>
  </si>
  <si>
    <t>L131</t>
  </si>
  <si>
    <t>L132</t>
  </si>
  <si>
    <t>Q1</t>
  </si>
  <si>
    <t>NOKIA1100</t>
  </si>
  <si>
    <t>Q2</t>
  </si>
  <si>
    <t>IRLML6302</t>
  </si>
  <si>
    <t>R1</t>
  </si>
  <si>
    <t>R2</t>
  </si>
  <si>
    <t>10k</t>
  </si>
  <si>
    <t>R3</t>
  </si>
  <si>
    <t>R4</t>
  </si>
  <si>
    <t>20k</t>
  </si>
  <si>
    <t>R5</t>
  </si>
  <si>
    <t>R6</t>
  </si>
  <si>
    <t>R171</t>
  </si>
  <si>
    <t>56k</t>
  </si>
  <si>
    <t>SW1</t>
  </si>
  <si>
    <t>PUSHBUTTON</t>
  </si>
  <si>
    <t>SW2</t>
  </si>
  <si>
    <t>SW3</t>
  </si>
  <si>
    <t>SW4</t>
  </si>
  <si>
    <t>TP1</t>
  </si>
  <si>
    <t>TESTPOINT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</si>
  <si>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</si>
  <si>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</si>
  <si>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</si>
  <si>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</si>
  <si>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</si>
  <si>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</si>
  <si>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</si>
  <si>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</si>
  <si>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</si>
  <si>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</si>
  <si>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XL1</t>
  </si>
  <si>
    <t>PWRCONN</t>
  </si>
  <si>
    <t>XL3</t>
  </si>
  <si>
    <t>CONN_2</t>
  </si>
  <si>
    <t>XL4</t>
  </si>
  <si>
    <t>ATMEL_JTAG</t>
  </si>
  <si>
    <t>XL5</t>
  </si>
  <si>
    <t>USB_MINI_B</t>
  </si>
  <si>
    <t>XL6</t>
  </si>
  <si>
    <t>SMA_L</t>
  </si>
  <si>
    <t>XL7</t>
  </si>
  <si>
    <t>CONN_3</t>
  </si>
  <si>
    <t>XTAL1</t>
  </si>
  <si>
    <t>26MHz</t>
  </si>
  <si>
    <t>x cc2500</t>
  </si>
  <si>
    <t>Ohm</t>
  </si>
  <si>
    <t>C</t>
  </si>
  <si>
    <t>pF</t>
  </si>
  <si>
    <t>RSSI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</si>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</sst>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  <xf numFmtId="0" fontId="3" fillId="0" borderId="3" xfId="0" applyFont="1" applyBorder="1" applyAlignment="1">
      <alignment horizontal="center"/>
    </xf>
    <xf numFmtId="164" fontId="0" fillId="0" borderId="0" xfId="0" applyNumberFormat="1" applyAlignment="1">
      <alignment horizontal="left" indent="3"/>
    </xf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ir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9" sqref="A19"/>
    </sheetView>
  </sheetViews>
  <sheetFormatPr defaultRowHeight="15" x14ac:dyDescent="0.25"/>
  <cols>
    <col min="1" max="1" width="23.5703125" customWidth="1"/>
    <col min="2" max="2" width="10" bestFit="1" customWidth="1"/>
  </cols>
  <sheetData>
    <row r="1" spans="1:3" x14ac:dyDescent="0.25">
      <c r="A1" s="7" t="s">
        <v>25</v>
      </c>
      <c r="B1" s="7">
        <v>2400</v>
      </c>
      <c r="C1" t="s">
        <v>0</v>
      </c>
    </row>
    <row r="2" spans="1:3" x14ac:dyDescent="0.25">
      <c r="A2" s="7" t="s">
        <v>26</v>
      </c>
      <c r="B2" s="7">
        <v>2483.5</v>
      </c>
      <c r="C2" t="s">
        <v>0</v>
      </c>
    </row>
    <row r="3" spans="1:3" x14ac:dyDescent="0.25">
      <c r="A3" t="s">
        <v>27</v>
      </c>
      <c r="B3">
        <v>0.25</v>
      </c>
      <c r="C3" t="s">
        <v>0</v>
      </c>
    </row>
    <row r="4" spans="1:3" x14ac:dyDescent="0.25">
      <c r="A4" s="3" t="s">
        <v>28</v>
      </c>
      <c r="B4" s="3">
        <f>(B2-B1)/B3</f>
        <v>334</v>
      </c>
    </row>
    <row r="7" spans="1:3" x14ac:dyDescent="0.25">
      <c r="A7" t="s">
        <v>29</v>
      </c>
      <c r="B7">
        <v>600</v>
      </c>
      <c r="C7" t="s">
        <v>30</v>
      </c>
    </row>
    <row r="8" spans="1:3" x14ac:dyDescent="0.25">
      <c r="A8" t="s">
        <v>31</v>
      </c>
      <c r="B8">
        <f>B7*0.8</f>
        <v>480</v>
      </c>
      <c r="C8" t="s">
        <v>30</v>
      </c>
    </row>
    <row r="9" spans="1:3" x14ac:dyDescent="0.25">
      <c r="A9" t="s">
        <v>32</v>
      </c>
      <c r="B9">
        <v>20</v>
      </c>
      <c r="C9" t="s">
        <v>33</v>
      </c>
    </row>
    <row r="10" spans="1:3" x14ac:dyDescent="0.25">
      <c r="A10" t="s">
        <v>36</v>
      </c>
      <c r="B10">
        <f>B9*2</f>
        <v>40</v>
      </c>
      <c r="C10" t="s">
        <v>33</v>
      </c>
    </row>
    <row r="11" spans="1:3" x14ac:dyDescent="0.25">
      <c r="A11" t="s">
        <v>34</v>
      </c>
      <c r="B11">
        <v>2.44</v>
      </c>
      <c r="C11" t="s">
        <v>35</v>
      </c>
    </row>
    <row r="12" spans="1:3" x14ac:dyDescent="0.25">
      <c r="A12" t="s">
        <v>37</v>
      </c>
      <c r="B12">
        <f>B11*B10</f>
        <v>97.6</v>
      </c>
      <c r="C12" t="s">
        <v>30</v>
      </c>
    </row>
    <row r="13" spans="1:3" x14ac:dyDescent="0.25">
      <c r="A13" t="s">
        <v>38</v>
      </c>
      <c r="B13">
        <f>B8-2*B12</f>
        <v>284.8</v>
      </c>
      <c r="C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4" workbookViewId="0">
      <selection activeCell="B30" sqref="B30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" bestFit="1" customWidth="1"/>
  </cols>
  <sheetData>
    <row r="1" spans="1:3" x14ac:dyDescent="0.25">
      <c r="A1" s="8" t="s">
        <v>42</v>
      </c>
      <c r="B1" s="8" t="s">
        <v>43</v>
      </c>
      <c r="C1" s="8" t="s">
        <v>44</v>
      </c>
    </row>
    <row r="2" spans="1:3" x14ac:dyDescent="0.25">
      <c r="A2" t="s">
        <v>45</v>
      </c>
      <c r="B2" t="s">
        <v>46</v>
      </c>
    </row>
    <row r="3" spans="1:3" x14ac:dyDescent="0.25">
      <c r="A3" t="s">
        <v>47</v>
      </c>
      <c r="B3" t="s">
        <v>48</v>
      </c>
    </row>
    <row r="4" spans="1:3" x14ac:dyDescent="0.25">
      <c r="A4" t="s">
        <v>49</v>
      </c>
      <c r="B4" t="s">
        <v>48</v>
      </c>
    </row>
    <row r="5" spans="1:3" x14ac:dyDescent="0.25">
      <c r="A5" t="s">
        <v>50</v>
      </c>
      <c r="B5" t="s">
        <v>46</v>
      </c>
    </row>
    <row r="6" spans="1:3" x14ac:dyDescent="0.25">
      <c r="A6" t="s">
        <v>51</v>
      </c>
      <c r="B6" t="s">
        <v>48</v>
      </c>
    </row>
    <row r="7" spans="1:3" x14ac:dyDescent="0.25">
      <c r="A7" t="s">
        <v>52</v>
      </c>
      <c r="B7" t="s">
        <v>48</v>
      </c>
    </row>
    <row r="8" spans="1:3" x14ac:dyDescent="0.25">
      <c r="A8" t="s">
        <v>53</v>
      </c>
      <c r="B8" t="s">
        <v>48</v>
      </c>
    </row>
    <row r="9" spans="1:3" x14ac:dyDescent="0.25">
      <c r="A9" t="s">
        <v>54</v>
      </c>
      <c r="B9" t="s">
        <v>48</v>
      </c>
    </row>
    <row r="10" spans="1:3" x14ac:dyDescent="0.25">
      <c r="A10" t="s">
        <v>55</v>
      </c>
      <c r="B10" t="s">
        <v>48</v>
      </c>
    </row>
    <row r="11" spans="1:3" x14ac:dyDescent="0.25">
      <c r="A11" t="s">
        <v>56</v>
      </c>
      <c r="B11" t="s">
        <v>48</v>
      </c>
    </row>
    <row r="12" spans="1:3" x14ac:dyDescent="0.25">
      <c r="A12" t="s">
        <v>57</v>
      </c>
      <c r="B12" t="s">
        <v>48</v>
      </c>
    </row>
    <row r="13" spans="1:3" x14ac:dyDescent="0.25">
      <c r="A13" t="s">
        <v>58</v>
      </c>
      <c r="B13" t="s">
        <v>48</v>
      </c>
    </row>
    <row r="14" spans="1:3" x14ac:dyDescent="0.25">
      <c r="A14" t="s">
        <v>59</v>
      </c>
      <c r="B14" t="s">
        <v>48</v>
      </c>
    </row>
    <row r="15" spans="1:3" x14ac:dyDescent="0.25">
      <c r="A15" t="s">
        <v>60</v>
      </c>
      <c r="B15" t="s">
        <v>48</v>
      </c>
    </row>
    <row r="16" spans="1:3" x14ac:dyDescent="0.25">
      <c r="A16" t="s">
        <v>61</v>
      </c>
      <c r="B16" t="s">
        <v>48</v>
      </c>
    </row>
    <row r="17" spans="1:2" x14ac:dyDescent="0.25">
      <c r="A17" t="s">
        <v>62</v>
      </c>
      <c r="B17" t="s">
        <v>63</v>
      </c>
    </row>
    <row r="18" spans="1:2" x14ac:dyDescent="0.25">
      <c r="A18" t="s">
        <v>64</v>
      </c>
      <c r="B18" t="s">
        <v>65</v>
      </c>
    </row>
    <row r="19" spans="1:2" x14ac:dyDescent="0.25">
      <c r="A19" t="s">
        <v>66</v>
      </c>
      <c r="B19" t="s">
        <v>63</v>
      </c>
    </row>
    <row r="20" spans="1:2" x14ac:dyDescent="0.25">
      <c r="A20" t="s">
        <v>67</v>
      </c>
      <c r="B20" t="s">
        <v>68</v>
      </c>
    </row>
    <row r="21" spans="1:2" x14ac:dyDescent="0.25">
      <c r="A21" t="s">
        <v>69</v>
      </c>
      <c r="B21" t="s">
        <v>70</v>
      </c>
    </row>
    <row r="22" spans="1:2" x14ac:dyDescent="0.25">
      <c r="A22" t="s">
        <v>71</v>
      </c>
      <c r="B22" t="s">
        <v>72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75</v>
      </c>
      <c r="B24" t="s">
        <v>76</v>
      </c>
    </row>
    <row r="25" spans="1:2" x14ac:dyDescent="0.25">
      <c r="A25" t="s">
        <v>77</v>
      </c>
      <c r="B25" t="s">
        <v>78</v>
      </c>
    </row>
    <row r="26" spans="1:2" x14ac:dyDescent="0.25">
      <c r="A26" t="s">
        <v>79</v>
      </c>
      <c r="B26" t="s">
        <v>72</v>
      </c>
    </row>
    <row r="27" spans="1:2" x14ac:dyDescent="0.25">
      <c r="A27" t="s">
        <v>80</v>
      </c>
      <c r="B27" t="s">
        <v>65</v>
      </c>
    </row>
    <row r="28" spans="1:2" x14ac:dyDescent="0.25">
      <c r="A28" t="s">
        <v>81</v>
      </c>
      <c r="B28" t="s">
        <v>82</v>
      </c>
    </row>
    <row r="29" spans="1:2" x14ac:dyDescent="0.25">
      <c r="A29" t="s">
        <v>83</v>
      </c>
      <c r="B29" t="s">
        <v>82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96</v>
      </c>
      <c r="B36" t="s">
        <v>97</v>
      </c>
    </row>
    <row r="37" spans="1:2" x14ac:dyDescent="0.25">
      <c r="A37" t="s">
        <v>98</v>
      </c>
      <c r="B37" t="s">
        <v>99</v>
      </c>
    </row>
    <row r="38" spans="1:2" x14ac:dyDescent="0.25">
      <c r="A38" t="s">
        <v>100</v>
      </c>
      <c r="B38" t="s">
        <v>99</v>
      </c>
    </row>
    <row r="39" spans="1:2" x14ac:dyDescent="0.25">
      <c r="A39" t="s">
        <v>101</v>
      </c>
      <c r="B39" t="s">
        <v>99</v>
      </c>
    </row>
    <row r="40" spans="1:2" x14ac:dyDescent="0.25">
      <c r="A40" t="s">
        <v>102</v>
      </c>
      <c r="B40" t="s">
        <v>99</v>
      </c>
    </row>
    <row r="41" spans="1:2" x14ac:dyDescent="0.25">
      <c r="A41" t="s">
        <v>19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105</v>
      </c>
    </row>
    <row r="45" spans="1:2" x14ac:dyDescent="0.25">
      <c r="A45" t="s">
        <v>109</v>
      </c>
      <c r="B45" t="s">
        <v>105</v>
      </c>
    </row>
    <row r="46" spans="1:2" x14ac:dyDescent="0.25">
      <c r="A46" t="s">
        <v>110</v>
      </c>
      <c r="B46" t="s">
        <v>105</v>
      </c>
    </row>
    <row r="47" spans="1:2" x14ac:dyDescent="0.25">
      <c r="A47" t="s">
        <v>111</v>
      </c>
      <c r="B47" t="s">
        <v>107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>
        <v>330</v>
      </c>
    </row>
    <row r="51" spans="1:2" x14ac:dyDescent="0.25">
      <c r="A51" t="s">
        <v>117</v>
      </c>
      <c r="B51" t="s">
        <v>118</v>
      </c>
    </row>
    <row r="52" spans="1:2" x14ac:dyDescent="0.25">
      <c r="A52" t="s">
        <v>119</v>
      </c>
      <c r="B52" t="s">
        <v>118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118</v>
      </c>
    </row>
    <row r="55" spans="1:2" x14ac:dyDescent="0.25">
      <c r="A55" t="s">
        <v>123</v>
      </c>
      <c r="B55">
        <v>22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127</v>
      </c>
    </row>
    <row r="59" spans="1:2" x14ac:dyDescent="0.25">
      <c r="A59" t="s">
        <v>129</v>
      </c>
      <c r="B59" t="s">
        <v>127</v>
      </c>
    </row>
    <row r="60" spans="1:2" x14ac:dyDescent="0.25">
      <c r="A60" t="s">
        <v>130</v>
      </c>
      <c r="B60" t="s">
        <v>127</v>
      </c>
    </row>
    <row r="61" spans="1:2" x14ac:dyDescent="0.25">
      <c r="A61" t="s">
        <v>131</v>
      </c>
      <c r="B61" t="s">
        <v>132</v>
      </c>
    </row>
    <row r="62" spans="1:2" x14ac:dyDescent="0.25">
      <c r="A62" t="s">
        <v>133</v>
      </c>
      <c r="B62" t="s">
        <v>132</v>
      </c>
    </row>
    <row r="63" spans="1:2" x14ac:dyDescent="0.25">
      <c r="A63" t="s">
        <v>134</v>
      </c>
      <c r="B63" t="s">
        <v>132</v>
      </c>
    </row>
    <row r="64" spans="1:2" x14ac:dyDescent="0.25">
      <c r="A64" t="s">
        <v>135</v>
      </c>
      <c r="B64" t="s">
        <v>132</v>
      </c>
    </row>
    <row r="65" spans="1:2" x14ac:dyDescent="0.25">
      <c r="A65" t="s">
        <v>136</v>
      </c>
      <c r="B65" t="s">
        <v>132</v>
      </c>
    </row>
    <row r="66" spans="1:2" x14ac:dyDescent="0.25">
      <c r="A66" t="s">
        <v>137</v>
      </c>
      <c r="B66" t="s">
        <v>132</v>
      </c>
    </row>
    <row r="67" spans="1:2" x14ac:dyDescent="0.25">
      <c r="A67" t="s">
        <v>138</v>
      </c>
      <c r="B67" t="s">
        <v>132</v>
      </c>
    </row>
    <row r="68" spans="1:2" x14ac:dyDescent="0.25">
      <c r="A68" t="s">
        <v>139</v>
      </c>
      <c r="B68" t="s">
        <v>132</v>
      </c>
    </row>
    <row r="69" spans="1:2" x14ac:dyDescent="0.25">
      <c r="A69" t="s">
        <v>140</v>
      </c>
      <c r="B69" t="s">
        <v>132</v>
      </c>
    </row>
    <row r="70" spans="1:2" x14ac:dyDescent="0.25">
      <c r="A70" t="s">
        <v>141</v>
      </c>
      <c r="B70" t="s">
        <v>132</v>
      </c>
    </row>
    <row r="71" spans="1:2" x14ac:dyDescent="0.25">
      <c r="A71" t="s">
        <v>142</v>
      </c>
      <c r="B71" t="s">
        <v>132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</sheetData>
  <autoFilter ref="A1:C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3" sqref="B3"/>
    </sheetView>
  </sheetViews>
  <sheetFormatPr defaultRowHeight="15" x14ac:dyDescent="0.25"/>
  <cols>
    <col min="2" max="2" width="10.28515625" customWidth="1"/>
  </cols>
  <sheetData>
    <row r="1" spans="1:7" x14ac:dyDescent="0.25">
      <c r="A1" t="s">
        <v>39</v>
      </c>
      <c r="B1">
        <v>868</v>
      </c>
      <c r="C1" t="s">
        <v>0</v>
      </c>
    </row>
    <row r="2" spans="1:7" x14ac:dyDescent="0.25">
      <c r="A2" t="s">
        <v>157</v>
      </c>
      <c r="B2">
        <v>43</v>
      </c>
      <c r="C2" t="s">
        <v>158</v>
      </c>
    </row>
    <row r="3" spans="1:7" x14ac:dyDescent="0.25">
      <c r="A3" t="s">
        <v>159</v>
      </c>
      <c r="B3" s="9">
        <f>1000000000000/(2*PI()*B1*10^6*B2)</f>
        <v>4.2641448690358841</v>
      </c>
      <c r="C3" t="s">
        <v>160</v>
      </c>
    </row>
    <row r="5" spans="1:7" x14ac:dyDescent="0.25">
      <c r="A5">
        <f>37/50</f>
        <v>0.74</v>
      </c>
    </row>
    <row r="9" spans="1:7" x14ac:dyDescent="0.25">
      <c r="A9" t="s">
        <v>161</v>
      </c>
      <c r="B9">
        <v>200</v>
      </c>
    </row>
    <row r="10" spans="1:7" x14ac:dyDescent="0.25">
      <c r="A10" t="s">
        <v>161</v>
      </c>
      <c r="B10">
        <f>IF((B9&gt;128),(((B9-256)/2)-74),((B9/2)-74))</f>
        <v>-102</v>
      </c>
      <c r="C10" t="s">
        <v>162</v>
      </c>
      <c r="E10">
        <v>10</v>
      </c>
      <c r="F10">
        <v>225</v>
      </c>
      <c r="G10">
        <f>IF((F10&gt;128),(((F10-256)/2)-74),((F10/2)-74))</f>
        <v>-89.5</v>
      </c>
    </row>
    <row r="11" spans="1:7" x14ac:dyDescent="0.25">
      <c r="E11">
        <f>E10+10</f>
        <v>20</v>
      </c>
      <c r="F11">
        <v>243</v>
      </c>
      <c r="G11">
        <f t="shared" ref="G11:G19" si="0">IF((F11&gt;128),(((F11-256)/2)-74),((F11/2)-74))</f>
        <v>-80.5</v>
      </c>
    </row>
    <row r="12" spans="1:7" x14ac:dyDescent="0.25">
      <c r="E12">
        <f t="shared" ref="E12:E19" si="1">E11+10</f>
        <v>30</v>
      </c>
      <c r="F12">
        <v>243</v>
      </c>
      <c r="G12">
        <f t="shared" si="0"/>
        <v>-80.5</v>
      </c>
    </row>
    <row r="13" spans="1:7" x14ac:dyDescent="0.25">
      <c r="E13">
        <f t="shared" si="1"/>
        <v>40</v>
      </c>
      <c r="F13">
        <v>245</v>
      </c>
      <c r="G13">
        <f t="shared" si="0"/>
        <v>-79.5</v>
      </c>
    </row>
    <row r="14" spans="1:7" x14ac:dyDescent="0.25">
      <c r="E14">
        <f t="shared" si="1"/>
        <v>50</v>
      </c>
      <c r="F14">
        <v>240</v>
      </c>
      <c r="G14">
        <f t="shared" si="0"/>
        <v>-82</v>
      </c>
    </row>
    <row r="15" spans="1:7" x14ac:dyDescent="0.25">
      <c r="E15">
        <f t="shared" si="1"/>
        <v>60</v>
      </c>
      <c r="F15">
        <v>237</v>
      </c>
      <c r="G15">
        <f t="shared" si="0"/>
        <v>-83.5</v>
      </c>
    </row>
    <row r="16" spans="1:7" x14ac:dyDescent="0.25">
      <c r="E16">
        <f t="shared" si="1"/>
        <v>70</v>
      </c>
      <c r="F16">
        <v>215</v>
      </c>
      <c r="G16">
        <f t="shared" si="0"/>
        <v>-94.5</v>
      </c>
    </row>
    <row r="17" spans="5:7" x14ac:dyDescent="0.25">
      <c r="E17">
        <f t="shared" si="1"/>
        <v>80</v>
      </c>
      <c r="F17">
        <v>225</v>
      </c>
      <c r="G17">
        <f t="shared" si="0"/>
        <v>-89.5</v>
      </c>
    </row>
    <row r="18" spans="5:7" x14ac:dyDescent="0.25">
      <c r="E18">
        <f t="shared" si="1"/>
        <v>90</v>
      </c>
      <c r="F18">
        <v>208</v>
      </c>
      <c r="G18">
        <f t="shared" si="0"/>
        <v>-98</v>
      </c>
    </row>
    <row r="19" spans="5:7" x14ac:dyDescent="0.25">
      <c r="E19">
        <f t="shared" si="1"/>
        <v>100</v>
      </c>
      <c r="F19">
        <v>212</v>
      </c>
      <c r="G19">
        <f t="shared" si="0"/>
        <v>-96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Частоты</vt:lpstr>
      <vt:lpstr>816</vt:lpstr>
      <vt:lpstr>Tirno BOM</vt:lpstr>
      <vt:lpstr>Sheet2</vt:lpstr>
      <vt:lpstr>'Tirno BOM'!tirno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2010-08-18T07:52:04Z</dcterms:modified>
</cp:coreProperties>
</file>