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80" windowWidth="18195" windowHeight="8385" activeTab="3"/>
  </bookViews>
  <sheets>
    <sheet name="Sheet1" sheetId="1" r:id="rId1"/>
    <sheet name="Частоты" sheetId="2" r:id="rId2"/>
    <sheet name="816" sheetId="3" r:id="rId3"/>
    <sheet name="Tirno BOM" sheetId="4" r:id="rId4"/>
  </sheets>
  <definedNames>
    <definedName name="_xlnm._FilterDatabase" localSheetId="3" hidden="1">'Tirno BOM'!$A$1:$C$1</definedName>
    <definedName name="tirno" localSheetId="3">'Tirno BOM'!$A$1:$C$78</definedName>
  </definedNames>
  <calcPr calcId="144315"/>
</workbook>
</file>

<file path=xl/calcChain.xml><?xml version="1.0" encoding="utf-8"?>
<calcChain xmlns="http://schemas.openxmlformats.org/spreadsheetml/2006/main">
  <c r="B2" i="3" l="1"/>
  <c r="B12" i="2" l="1"/>
  <c r="B10" i="2"/>
  <c r="B8" i="2"/>
  <c r="B13" i="2" s="1"/>
  <c r="B4" i="2"/>
  <c r="H34" i="1" l="1"/>
  <c r="H35" i="1"/>
  <c r="H36" i="1"/>
  <c r="H32" i="1"/>
  <c r="H33" i="1"/>
  <c r="H31" i="1"/>
  <c r="B34" i="1"/>
  <c r="B37" i="1" s="1"/>
  <c r="B33" i="1"/>
  <c r="B31" i="1"/>
  <c r="B30" i="1"/>
  <c r="B36" i="1" s="1"/>
  <c r="B21" i="1"/>
  <c r="B20" i="1"/>
  <c r="B18" i="1"/>
  <c r="B17" i="1"/>
  <c r="B23" i="1" s="1"/>
  <c r="B8" i="1"/>
  <c r="B24" i="1" s="1"/>
  <c r="B7" i="1"/>
  <c r="B9" i="1" l="1"/>
  <c r="B10" i="1" s="1"/>
</calcChain>
</file>

<file path=xl/connections.xml><?xml version="1.0" encoding="utf-8"?>
<connections xmlns="http://schemas.openxmlformats.org/spreadsheetml/2006/main">
  <connection id="1" name="tirno" type="6" refreshedVersion="4" background="1" saveData="1">
    <textPr codePage="866" sourceFile="D:\Nute\Lia\Tirno\Hardware\tirno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<sst xmlns="http://schemas.openxmlformats.org/spreadsheetml/2006/main" count="236" uniqueCount="157">
  <si>
    <t>MHz</t>
  </si>
  <si>
    <t>Lambda/4</t>
  </si>
  <si>
    <t>Fmin</t>
  </si>
  <si>
    <t>Fmax</t>
  </si>
  <si>
    <t>Lambda min</t>
  </si>
  <si>
    <t>Lambda max</t>
  </si>
  <si>
    <t>Lambda aver</t>
  </si>
  <si>
    <t>cm</t>
  </si>
  <si>
    <t>For LambdaMin:</t>
  </si>
  <si>
    <t>Dmin</t>
  </si>
  <si>
    <t>Dmax</t>
  </si>
  <si>
    <t>For LambdaMax:</t>
  </si>
  <si>
    <t>Resume:</t>
  </si>
  <si>
    <t>H11</t>
  </si>
  <si>
    <t>E01</t>
  </si>
  <si>
    <t>2.62…3.41</t>
  </si>
  <si>
    <t>2.06…2.62</t>
  </si>
  <si>
    <t>k min</t>
  </si>
  <si>
    <t>k max</t>
  </si>
  <si>
    <t>L1</t>
  </si>
  <si>
    <t>L2</t>
  </si>
  <si>
    <t>D2</t>
  </si>
  <si>
    <t>H3</t>
  </si>
  <si>
    <t>H2</t>
  </si>
  <si>
    <t>H1</t>
  </si>
  <si>
    <t>F min</t>
  </si>
  <si>
    <t>F max</t>
  </si>
  <si>
    <t>Channel bandwidth</t>
  </si>
  <si>
    <t>Channel number</t>
  </si>
  <si>
    <t>Channel filter bandwidth</t>
  </si>
  <si>
    <t>kHz</t>
  </si>
  <si>
    <t>Signal bandwidth, 80%</t>
  </si>
  <si>
    <t>Crystal accuracy</t>
  </si>
  <si>
    <t>ppm</t>
  </si>
  <si>
    <t>F average</t>
  </si>
  <si>
    <t>GHz</t>
  </si>
  <si>
    <t>Total uncertainty</t>
  </si>
  <si>
    <t>F uncertainty</t>
  </si>
  <si>
    <t>Original signal bandwidth</t>
  </si>
  <si>
    <t>f</t>
  </si>
  <si>
    <t>Wavelength</t>
  </si>
  <si>
    <t>m</t>
  </si>
  <si>
    <t>ref</t>
  </si>
  <si>
    <t>value</t>
  </si>
  <si>
    <t>footprint</t>
  </si>
  <si>
    <t>C1</t>
  </si>
  <si>
    <t>10u</t>
  </si>
  <si>
    <t>C2</t>
  </si>
  <si>
    <t>0.1u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</si>
  <si>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</si>
  <si>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</si>
  <si>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</si>
  <si>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</si>
  <si>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</si>
  <si>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</si>
  <si>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</si>
  <si>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</si>
  <si>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</si>
  <si>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C21</t>
  </si>
  <si>
    <t>C22</t>
  </si>
  <si>
    <t>C41</t>
  </si>
  <si>
    <t>C51</t>
  </si>
  <si>
    <t>C81</t>
  </si>
  <si>
    <t>12pF</t>
  </si>
  <si>
    <t>C91</t>
  </si>
  <si>
    <t>10n</t>
  </si>
  <si>
    <t>C101</t>
  </si>
  <si>
    <t>C111</t>
  </si>
  <si>
    <t>2p2</t>
  </si>
  <si>
    <t>C121</t>
  </si>
  <si>
    <t>1p</t>
  </si>
  <si>
    <t>C122</t>
  </si>
  <si>
    <t>1p5</t>
  </si>
  <si>
    <t>C123</t>
  </si>
  <si>
    <t>3p3</t>
  </si>
  <si>
    <t>C124</t>
  </si>
  <si>
    <t>100p</t>
  </si>
  <si>
    <t>C125</t>
  </si>
  <si>
    <t>12p</t>
  </si>
  <si>
    <t>C131</t>
  </si>
  <si>
    <t>C141</t>
  </si>
  <si>
    <t>C151</t>
  </si>
  <si>
    <t>220p</t>
  </si>
  <si>
    <t>C181</t>
  </si>
  <si>
    <t>C1231</t>
  </si>
  <si>
    <t>6p8</t>
  </si>
  <si>
    <t>D1</t>
  </si>
  <si>
    <t>D_SHOTTKY</t>
  </si>
  <si>
    <t>DA1</t>
  </si>
  <si>
    <t>LM2703</t>
  </si>
  <si>
    <t>DA2</t>
  </si>
  <si>
    <t>AAT3221</t>
  </si>
  <si>
    <t>DD1</t>
  </si>
  <si>
    <t>ATMEGA324</t>
  </si>
  <si>
    <t>DD2</t>
  </si>
  <si>
    <t>CC1101</t>
  </si>
  <si>
    <t>DD3</t>
  </si>
  <si>
    <t>FT232R</t>
  </si>
  <si>
    <t>HOLE1</t>
  </si>
  <si>
    <t>HOLE_METALLED</t>
  </si>
  <si>
    <t>HOLE2</t>
  </si>
  <si>
    <t>HOLE3</t>
  </si>
  <si>
    <t>HOLE4</t>
  </si>
  <si>
    <t>1.8uH</t>
  </si>
  <si>
    <t>L121</t>
  </si>
  <si>
    <t>12nH</t>
  </si>
  <si>
    <t>L122</t>
  </si>
  <si>
    <t>18nH</t>
  </si>
  <si>
    <t>L123</t>
  </si>
  <si>
    <t>L124</t>
  </si>
  <si>
    <t>L131</t>
  </si>
  <si>
    <t>L132</t>
  </si>
  <si>
    <t>Q1</t>
  </si>
  <si>
    <t>NOKIA1100</t>
  </si>
  <si>
    <t>Q2</t>
  </si>
  <si>
    <t>IRLML6302</t>
  </si>
  <si>
    <t>R1</t>
  </si>
  <si>
    <t>R2</t>
  </si>
  <si>
    <t>10k</t>
  </si>
  <si>
    <t>R3</t>
  </si>
  <si>
    <t>R4</t>
  </si>
  <si>
    <t>20k</t>
  </si>
  <si>
    <t>R5</t>
  </si>
  <si>
    <t>R6</t>
  </si>
  <si>
    <t>R171</t>
  </si>
  <si>
    <t>56k</t>
  </si>
  <si>
    <t>SW1</t>
  </si>
  <si>
    <t>PUSHBUTTON</t>
  </si>
  <si>
    <t>SW2</t>
  </si>
  <si>
    <t>SW3</t>
  </si>
  <si>
    <t>SW4</t>
  </si>
  <si>
    <t>TP1</t>
  </si>
  <si>
    <t>TESTPOINT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</si>
  <si>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</si>
  <si>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</si>
  <si>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</si>
  <si>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</si>
  <si>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</si>
  <si>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</si>
  <si>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</si>
  <si>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</si>
  <si>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</si>
  <si>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</si>
  <si>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XL1</t>
  </si>
  <si>
    <t>PWRCONN</t>
  </si>
  <si>
    <t>XL3</t>
  </si>
  <si>
    <t>CONN_2</t>
  </si>
  <si>
    <t>XL4</t>
  </si>
  <si>
    <t>ATMEL_JTAG</t>
  </si>
  <si>
    <t>XL5</t>
  </si>
  <si>
    <t>USB_MINI_B</t>
  </si>
  <si>
    <t>XL6</t>
  </si>
  <si>
    <t>SMA_L</t>
  </si>
  <si>
    <t>XL7</t>
  </si>
  <si>
    <t>CONN_3</t>
  </si>
  <si>
    <t>XTAL1</t>
  </si>
  <si>
    <t>26MHz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</si>
</sst>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9">
    <xf numFmtId="0" fontId="0" fillId="0" borderId="0" xfId="0"/>
    <xf numFmtId="0" fontId="2" fillId="3" borderId="2" xfId="2"/>
    <xf numFmtId="2" fontId="0" fillId="0" borderId="0" xfId="0" applyNumberFormat="1"/>
    <xf numFmtId="0" fontId="1" fillId="2" borderId="1" xfId="1"/>
    <xf numFmtId="2" fontId="1" fillId="2" borderId="1" xfId="1" applyNumberFormat="1"/>
    <xf numFmtId="0" fontId="3" fillId="0" borderId="0" xfId="0" applyFont="1"/>
    <xf numFmtId="0" fontId="4" fillId="4" borderId="0" xfId="3"/>
    <xf numFmtId="0" fontId="5" fillId="5" borderId="0" xfId="4"/>
    <xf numFmtId="0" fontId="3" fillId="0" borderId="3" xfId="0" applyFont="1" applyBorder="1" applyAlignment="1">
      <alignment horizontal="center"/>
    </xf>
  </cellXfs>
  <cellStyles count="5">
    <cellStyle name="Accent1" xfId="3" builtinId="29"/>
    <cellStyle name="Calculation" xfId="1" builtinId="22"/>
    <cellStyle name="Check Cell" xfId="2" builtinId="23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irn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7"/>
  <sheetViews>
    <sheetView topLeftCell="A15" workbookViewId="0">
      <selection activeCell="H31" sqref="H31:H36"/>
    </sheetView>
  </sheetViews>
  <sheetFormatPr defaultRowHeight="15" x14ac:dyDescent="0.25"/>
  <cols>
    <col min="1" max="1" width="16" customWidth="1"/>
    <col min="2" max="2" width="9.5703125" bestFit="1" customWidth="1"/>
  </cols>
  <sheetData>
    <row r="4" spans="1:3" ht="15.75" thickBot="1" x14ac:dyDescent="0.3"/>
    <row r="5" spans="1:3" ht="16.5" thickTop="1" thickBot="1" x14ac:dyDescent="0.3">
      <c r="A5" s="1" t="s">
        <v>2</v>
      </c>
      <c r="B5" s="1">
        <v>2400</v>
      </c>
      <c r="C5" t="s">
        <v>0</v>
      </c>
    </row>
    <row r="6" spans="1:3" ht="16.5" thickTop="1" thickBot="1" x14ac:dyDescent="0.3">
      <c r="A6" s="1" t="s">
        <v>3</v>
      </c>
      <c r="B6" s="1">
        <v>2483.5</v>
      </c>
      <c r="C6" t="s">
        <v>0</v>
      </c>
    </row>
    <row r="7" spans="1:3" ht="15.75" thickTop="1" x14ac:dyDescent="0.25">
      <c r="A7" t="s">
        <v>4</v>
      </c>
      <c r="B7">
        <f>100*3*10^8/(B5*10^6)</f>
        <v>12.5</v>
      </c>
      <c r="C7" t="s">
        <v>7</v>
      </c>
    </row>
    <row r="8" spans="1:3" x14ac:dyDescent="0.25">
      <c r="A8" t="s">
        <v>5</v>
      </c>
      <c r="B8" s="2">
        <f>100*3*10^8/(B6*10^6)</f>
        <v>12.079726192872961</v>
      </c>
      <c r="C8" t="s">
        <v>7</v>
      </c>
    </row>
    <row r="9" spans="1:3" x14ac:dyDescent="0.25">
      <c r="A9" t="s">
        <v>6</v>
      </c>
      <c r="B9" s="2">
        <f>(B7+B8)/2</f>
        <v>12.289863096436481</v>
      </c>
      <c r="C9" t="s">
        <v>7</v>
      </c>
    </row>
    <row r="10" spans="1:3" x14ac:dyDescent="0.25">
      <c r="A10" s="3" t="s">
        <v>1</v>
      </c>
      <c r="B10" s="4">
        <f>B9/4</f>
        <v>3.0724657741091201</v>
      </c>
      <c r="C10" t="s">
        <v>7</v>
      </c>
    </row>
    <row r="13" spans="1:3" s="6" customFormat="1" x14ac:dyDescent="0.25">
      <c r="A13" s="6" t="s">
        <v>13</v>
      </c>
      <c r="B13" s="6" t="s">
        <v>15</v>
      </c>
    </row>
    <row r="14" spans="1:3" x14ac:dyDescent="0.25">
      <c r="A14" t="s">
        <v>17</v>
      </c>
      <c r="B14">
        <v>2.62</v>
      </c>
    </row>
    <row r="15" spans="1:3" x14ac:dyDescent="0.25">
      <c r="A15" t="s">
        <v>18</v>
      </c>
      <c r="B15">
        <v>3.41</v>
      </c>
    </row>
    <row r="16" spans="1:3" x14ac:dyDescent="0.25">
      <c r="A16" s="5" t="s">
        <v>8</v>
      </c>
    </row>
    <row r="17" spans="1:8" x14ac:dyDescent="0.25">
      <c r="A17" t="s">
        <v>9</v>
      </c>
      <c r="B17" s="2">
        <f>2*$B$7/B15</f>
        <v>7.3313782991202343</v>
      </c>
      <c r="C17" t="s">
        <v>7</v>
      </c>
    </row>
    <row r="18" spans="1:8" x14ac:dyDescent="0.25">
      <c r="A18" t="s">
        <v>10</v>
      </c>
      <c r="B18" s="2">
        <f>2*$B$7/B14</f>
        <v>9.5419847328244263</v>
      </c>
      <c r="C18" t="s">
        <v>7</v>
      </c>
    </row>
    <row r="19" spans="1:8" x14ac:dyDescent="0.25">
      <c r="A19" s="5" t="s">
        <v>11</v>
      </c>
    </row>
    <row r="20" spans="1:8" x14ac:dyDescent="0.25">
      <c r="A20" t="s">
        <v>9</v>
      </c>
      <c r="B20" s="2">
        <f>2*$B$8/B15</f>
        <v>7.084883397579449</v>
      </c>
      <c r="C20" t="s">
        <v>7</v>
      </c>
    </row>
    <row r="21" spans="1:8" x14ac:dyDescent="0.25">
      <c r="A21" t="s">
        <v>10</v>
      </c>
      <c r="B21" s="2">
        <f>2*$B$8/B14</f>
        <v>9.2211650327274501</v>
      </c>
      <c r="C21" t="s">
        <v>7</v>
      </c>
    </row>
    <row r="22" spans="1:8" x14ac:dyDescent="0.25">
      <c r="A22" s="5" t="s">
        <v>12</v>
      </c>
    </row>
    <row r="23" spans="1:8" x14ac:dyDescent="0.25">
      <c r="A23" t="s">
        <v>9</v>
      </c>
      <c r="B23" s="2">
        <f>B17</f>
        <v>7.3313782991202343</v>
      </c>
      <c r="C23" t="s">
        <v>7</v>
      </c>
    </row>
    <row r="24" spans="1:8" x14ac:dyDescent="0.25">
      <c r="A24" t="s">
        <v>10</v>
      </c>
      <c r="B24" s="2">
        <f>B21</f>
        <v>9.2211650327274501</v>
      </c>
      <c r="C24" t="s">
        <v>7</v>
      </c>
    </row>
    <row r="26" spans="1:8" s="6" customFormat="1" x14ac:dyDescent="0.25">
      <c r="A26" s="6" t="s">
        <v>14</v>
      </c>
      <c r="B26" s="6" t="s">
        <v>16</v>
      </c>
    </row>
    <row r="27" spans="1:8" x14ac:dyDescent="0.25">
      <c r="A27" t="s">
        <v>17</v>
      </c>
      <c r="B27">
        <v>2.06</v>
      </c>
    </row>
    <row r="28" spans="1:8" x14ac:dyDescent="0.25">
      <c r="A28" t="s">
        <v>18</v>
      </c>
      <c r="B28">
        <v>2.62</v>
      </c>
    </row>
    <row r="29" spans="1:8" x14ac:dyDescent="0.25">
      <c r="A29" s="5" t="s">
        <v>8</v>
      </c>
    </row>
    <row r="30" spans="1:8" x14ac:dyDescent="0.25">
      <c r="A30" t="s">
        <v>9</v>
      </c>
      <c r="B30" s="2">
        <f>2*$B$7/B28</f>
        <v>9.5419847328244263</v>
      </c>
      <c r="C30" t="s">
        <v>7</v>
      </c>
    </row>
    <row r="31" spans="1:8" x14ac:dyDescent="0.25">
      <c r="A31" t="s">
        <v>10</v>
      </c>
      <c r="B31" s="2">
        <f>2*$B$7/B27</f>
        <v>12.135922330097086</v>
      </c>
      <c r="C31" t="s">
        <v>7</v>
      </c>
      <c r="E31" t="s">
        <v>19</v>
      </c>
      <c r="F31">
        <v>44.7</v>
      </c>
      <c r="G31">
        <v>1</v>
      </c>
      <c r="H31">
        <f>F31*G31</f>
        <v>44.7</v>
      </c>
    </row>
    <row r="32" spans="1:8" x14ac:dyDescent="0.25">
      <c r="A32" s="5" t="s">
        <v>11</v>
      </c>
      <c r="E32" t="s">
        <v>20</v>
      </c>
      <c r="F32">
        <v>21</v>
      </c>
      <c r="G32">
        <v>2</v>
      </c>
      <c r="H32">
        <f t="shared" ref="H32:H36" si="0">F32*G32</f>
        <v>42</v>
      </c>
    </row>
    <row r="33" spans="1:8" x14ac:dyDescent="0.25">
      <c r="A33" t="s">
        <v>9</v>
      </c>
      <c r="B33" s="2">
        <f>2*$B$8/B28</f>
        <v>9.2211650327274501</v>
      </c>
      <c r="C33" t="s">
        <v>7</v>
      </c>
      <c r="E33" t="s">
        <v>21</v>
      </c>
      <c r="F33">
        <v>0.9</v>
      </c>
      <c r="G33">
        <v>2</v>
      </c>
      <c r="H33">
        <f t="shared" si="0"/>
        <v>1.8</v>
      </c>
    </row>
    <row r="34" spans="1:8" x14ac:dyDescent="0.25">
      <c r="A34" t="s">
        <v>10</v>
      </c>
      <c r="B34" s="2">
        <f>2*$B$8/B27</f>
        <v>11.727889507643651</v>
      </c>
      <c r="C34" t="s">
        <v>7</v>
      </c>
      <c r="E34" t="s">
        <v>22</v>
      </c>
      <c r="F34">
        <v>6</v>
      </c>
      <c r="G34">
        <v>2</v>
      </c>
      <c r="H34">
        <f t="shared" si="0"/>
        <v>12</v>
      </c>
    </row>
    <row r="35" spans="1:8" x14ac:dyDescent="0.25">
      <c r="A35" s="5" t="s">
        <v>12</v>
      </c>
      <c r="E35" t="s">
        <v>23</v>
      </c>
      <c r="F35">
        <v>3.1</v>
      </c>
      <c r="G35">
        <v>2</v>
      </c>
      <c r="H35">
        <f t="shared" si="0"/>
        <v>6.2</v>
      </c>
    </row>
    <row r="36" spans="1:8" x14ac:dyDescent="0.25">
      <c r="A36" t="s">
        <v>9</v>
      </c>
      <c r="B36" s="2">
        <f>B30</f>
        <v>9.5419847328244263</v>
      </c>
      <c r="C36" t="s">
        <v>7</v>
      </c>
      <c r="E36" t="s">
        <v>24</v>
      </c>
      <c r="F36">
        <v>2.4</v>
      </c>
      <c r="G36">
        <v>2</v>
      </c>
      <c r="H36">
        <f t="shared" si="0"/>
        <v>4.8</v>
      </c>
    </row>
    <row r="37" spans="1:8" x14ac:dyDescent="0.25">
      <c r="A37" t="s">
        <v>10</v>
      </c>
      <c r="B37" s="2">
        <f>B34</f>
        <v>11.727889507643651</v>
      </c>
      <c r="C3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9" sqref="A19"/>
    </sheetView>
  </sheetViews>
  <sheetFormatPr defaultRowHeight="15" x14ac:dyDescent="0.25"/>
  <cols>
    <col min="1" max="1" width="23.5703125" customWidth="1"/>
    <col min="2" max="2" width="10" bestFit="1" customWidth="1"/>
  </cols>
  <sheetData>
    <row r="1" spans="1:3" x14ac:dyDescent="0.25">
      <c r="A1" s="7" t="s">
        <v>25</v>
      </c>
      <c r="B1" s="7">
        <v>2400</v>
      </c>
      <c r="C1" t="s">
        <v>0</v>
      </c>
    </row>
    <row r="2" spans="1:3" x14ac:dyDescent="0.25">
      <c r="A2" s="7" t="s">
        <v>26</v>
      </c>
      <c r="B2" s="7">
        <v>2483.5</v>
      </c>
      <c r="C2" t="s">
        <v>0</v>
      </c>
    </row>
    <row r="3" spans="1:3" x14ac:dyDescent="0.25">
      <c r="A3" t="s">
        <v>27</v>
      </c>
      <c r="B3">
        <v>0.25</v>
      </c>
      <c r="C3" t="s">
        <v>0</v>
      </c>
    </row>
    <row r="4" spans="1:3" x14ac:dyDescent="0.25">
      <c r="A4" s="3" t="s">
        <v>28</v>
      </c>
      <c r="B4" s="3">
        <f>(B2-B1)/B3</f>
        <v>334</v>
      </c>
    </row>
    <row r="7" spans="1:3" x14ac:dyDescent="0.25">
      <c r="A7" t="s">
        <v>29</v>
      </c>
      <c r="B7">
        <v>600</v>
      </c>
      <c r="C7" t="s">
        <v>30</v>
      </c>
    </row>
    <row r="8" spans="1:3" x14ac:dyDescent="0.25">
      <c r="A8" t="s">
        <v>31</v>
      </c>
      <c r="B8">
        <f>B7*0.8</f>
        <v>480</v>
      </c>
      <c r="C8" t="s">
        <v>30</v>
      </c>
    </row>
    <row r="9" spans="1:3" x14ac:dyDescent="0.25">
      <c r="A9" t="s">
        <v>32</v>
      </c>
      <c r="B9">
        <v>20</v>
      </c>
      <c r="C9" t="s">
        <v>33</v>
      </c>
    </row>
    <row r="10" spans="1:3" x14ac:dyDescent="0.25">
      <c r="A10" t="s">
        <v>36</v>
      </c>
      <c r="B10">
        <f>B9*2</f>
        <v>40</v>
      </c>
      <c r="C10" t="s">
        <v>33</v>
      </c>
    </row>
    <row r="11" spans="1:3" x14ac:dyDescent="0.25">
      <c r="A11" t="s">
        <v>34</v>
      </c>
      <c r="B11">
        <v>2.44</v>
      </c>
      <c r="C11" t="s">
        <v>35</v>
      </c>
    </row>
    <row r="12" spans="1:3" x14ac:dyDescent="0.25">
      <c r="A12" t="s">
        <v>37</v>
      </c>
      <c r="B12">
        <f>B11*B10</f>
        <v>97.6</v>
      </c>
      <c r="C12" t="s">
        <v>30</v>
      </c>
    </row>
    <row r="13" spans="1:3" x14ac:dyDescent="0.25">
      <c r="A13" t="s">
        <v>38</v>
      </c>
      <c r="B13">
        <f>B8-2*B12</f>
        <v>284.8</v>
      </c>
      <c r="C1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39</v>
      </c>
      <c r="B1">
        <v>868</v>
      </c>
      <c r="C1" t="s">
        <v>0</v>
      </c>
    </row>
    <row r="2" spans="1:3" x14ac:dyDescent="0.25">
      <c r="A2" t="s">
        <v>40</v>
      </c>
      <c r="B2">
        <f>3*10^8/(B1*10^6)</f>
        <v>0.34562211981566821</v>
      </c>
      <c r="C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topLeftCell="A44" workbookViewId="0">
      <selection activeCell="B30" sqref="B30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" bestFit="1" customWidth="1"/>
  </cols>
  <sheetData>
    <row r="1" spans="1:3" x14ac:dyDescent="0.25">
      <c r="A1" s="8" t="s">
        <v>42</v>
      </c>
      <c r="B1" s="8" t="s">
        <v>43</v>
      </c>
      <c r="C1" s="8" t="s">
        <v>44</v>
      </c>
    </row>
    <row r="2" spans="1:3" x14ac:dyDescent="0.25">
      <c r="A2" t="s">
        <v>45</v>
      </c>
      <c r="B2" t="s">
        <v>46</v>
      </c>
    </row>
    <row r="3" spans="1:3" x14ac:dyDescent="0.25">
      <c r="A3" t="s">
        <v>47</v>
      </c>
      <c r="B3" t="s">
        <v>48</v>
      </c>
    </row>
    <row r="4" spans="1:3" x14ac:dyDescent="0.25">
      <c r="A4" t="s">
        <v>49</v>
      </c>
      <c r="B4" t="s">
        <v>48</v>
      </c>
    </row>
    <row r="5" spans="1:3" x14ac:dyDescent="0.25">
      <c r="A5" t="s">
        <v>50</v>
      </c>
      <c r="B5" t="s">
        <v>46</v>
      </c>
    </row>
    <row r="6" spans="1:3" x14ac:dyDescent="0.25">
      <c r="A6" t="s">
        <v>51</v>
      </c>
      <c r="B6" t="s">
        <v>48</v>
      </c>
    </row>
    <row r="7" spans="1:3" x14ac:dyDescent="0.25">
      <c r="A7" t="s">
        <v>52</v>
      </c>
      <c r="B7" t="s">
        <v>48</v>
      </c>
    </row>
    <row r="8" spans="1:3" x14ac:dyDescent="0.25">
      <c r="A8" t="s">
        <v>53</v>
      </c>
      <c r="B8" t="s">
        <v>48</v>
      </c>
    </row>
    <row r="9" spans="1:3" x14ac:dyDescent="0.25">
      <c r="A9" t="s">
        <v>54</v>
      </c>
      <c r="B9" t="s">
        <v>48</v>
      </c>
    </row>
    <row r="10" spans="1:3" x14ac:dyDescent="0.25">
      <c r="A10" t="s">
        <v>55</v>
      </c>
      <c r="B10" t="s">
        <v>48</v>
      </c>
    </row>
    <row r="11" spans="1:3" x14ac:dyDescent="0.25">
      <c r="A11" t="s">
        <v>56</v>
      </c>
      <c r="B11" t="s">
        <v>48</v>
      </c>
    </row>
    <row r="12" spans="1:3" x14ac:dyDescent="0.25">
      <c r="A12" t="s">
        <v>57</v>
      </c>
      <c r="B12" t="s">
        <v>48</v>
      </c>
    </row>
    <row r="13" spans="1:3" x14ac:dyDescent="0.25">
      <c r="A13" t="s">
        <v>58</v>
      </c>
      <c r="B13" t="s">
        <v>48</v>
      </c>
    </row>
    <row r="14" spans="1:3" x14ac:dyDescent="0.25">
      <c r="A14" t="s">
        <v>59</v>
      </c>
      <c r="B14" t="s">
        <v>48</v>
      </c>
    </row>
    <row r="15" spans="1:3" x14ac:dyDescent="0.25">
      <c r="A15" t="s">
        <v>60</v>
      </c>
      <c r="B15" t="s">
        <v>48</v>
      </c>
    </row>
    <row r="16" spans="1:3" x14ac:dyDescent="0.25">
      <c r="A16" t="s">
        <v>61</v>
      </c>
      <c r="B16" t="s">
        <v>48</v>
      </c>
    </row>
    <row r="17" spans="1:2" x14ac:dyDescent="0.25">
      <c r="A17" t="s">
        <v>62</v>
      </c>
      <c r="B17" t="s">
        <v>63</v>
      </c>
    </row>
    <row r="18" spans="1:2" x14ac:dyDescent="0.25">
      <c r="A18" t="s">
        <v>64</v>
      </c>
      <c r="B18" t="s">
        <v>65</v>
      </c>
    </row>
    <row r="19" spans="1:2" x14ac:dyDescent="0.25">
      <c r="A19" t="s">
        <v>66</v>
      </c>
      <c r="B19" t="s">
        <v>63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70</v>
      </c>
    </row>
    <row r="22" spans="1:2" x14ac:dyDescent="0.25">
      <c r="A22" t="s">
        <v>71</v>
      </c>
      <c r="B22" t="s">
        <v>72</v>
      </c>
    </row>
    <row r="23" spans="1:2" x14ac:dyDescent="0.25">
      <c r="A23" t="s">
        <v>73</v>
      </c>
      <c r="B23" t="s">
        <v>74</v>
      </c>
    </row>
    <row r="24" spans="1:2" x14ac:dyDescent="0.25">
      <c r="A24" t="s">
        <v>75</v>
      </c>
      <c r="B24" t="s">
        <v>76</v>
      </c>
    </row>
    <row r="25" spans="1:2" x14ac:dyDescent="0.25">
      <c r="A25" t="s">
        <v>77</v>
      </c>
      <c r="B25" t="s">
        <v>78</v>
      </c>
    </row>
    <row r="26" spans="1:2" x14ac:dyDescent="0.25">
      <c r="A26" t="s">
        <v>79</v>
      </c>
      <c r="B26" t="s">
        <v>72</v>
      </c>
    </row>
    <row r="27" spans="1:2" x14ac:dyDescent="0.25">
      <c r="A27" t="s">
        <v>80</v>
      </c>
      <c r="B27" t="s">
        <v>65</v>
      </c>
    </row>
    <row r="28" spans="1:2" x14ac:dyDescent="0.25">
      <c r="A28" t="s">
        <v>81</v>
      </c>
      <c r="B28" t="s">
        <v>82</v>
      </c>
    </row>
    <row r="29" spans="1:2" x14ac:dyDescent="0.25">
      <c r="A29" t="s">
        <v>83</v>
      </c>
      <c r="B29" t="s">
        <v>82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96</v>
      </c>
      <c r="B36" t="s">
        <v>97</v>
      </c>
    </row>
    <row r="37" spans="1:2" x14ac:dyDescent="0.25">
      <c r="A37" t="s">
        <v>98</v>
      </c>
      <c r="B37" t="s">
        <v>99</v>
      </c>
    </row>
    <row r="38" spans="1:2" x14ac:dyDescent="0.25">
      <c r="A38" t="s">
        <v>100</v>
      </c>
      <c r="B38" t="s">
        <v>99</v>
      </c>
    </row>
    <row r="39" spans="1:2" x14ac:dyDescent="0.25">
      <c r="A39" t="s">
        <v>101</v>
      </c>
      <c r="B39" t="s">
        <v>99</v>
      </c>
    </row>
    <row r="40" spans="1:2" x14ac:dyDescent="0.25">
      <c r="A40" t="s">
        <v>102</v>
      </c>
      <c r="B40" t="s">
        <v>99</v>
      </c>
    </row>
    <row r="41" spans="1:2" x14ac:dyDescent="0.25">
      <c r="A41" t="s">
        <v>19</v>
      </c>
      <c r="B41" t="s">
        <v>103</v>
      </c>
    </row>
    <row r="42" spans="1:2" x14ac:dyDescent="0.25">
      <c r="A42" t="s">
        <v>104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105</v>
      </c>
    </row>
    <row r="45" spans="1:2" x14ac:dyDescent="0.25">
      <c r="A45" t="s">
        <v>109</v>
      </c>
      <c r="B45" t="s">
        <v>105</v>
      </c>
    </row>
    <row r="46" spans="1:2" x14ac:dyDescent="0.25">
      <c r="A46" t="s">
        <v>110</v>
      </c>
      <c r="B46" t="s">
        <v>105</v>
      </c>
    </row>
    <row r="47" spans="1:2" x14ac:dyDescent="0.25">
      <c r="A47" t="s">
        <v>111</v>
      </c>
      <c r="B47" t="s">
        <v>107</v>
      </c>
    </row>
    <row r="48" spans="1:2" x14ac:dyDescent="0.25">
      <c r="A48" t="s">
        <v>112</v>
      </c>
      <c r="B48" t="s">
        <v>113</v>
      </c>
    </row>
    <row r="49" spans="1:2" x14ac:dyDescent="0.25">
      <c r="A49" t="s">
        <v>114</v>
      </c>
      <c r="B49" t="s">
        <v>115</v>
      </c>
    </row>
    <row r="50" spans="1:2" x14ac:dyDescent="0.25">
      <c r="A50" t="s">
        <v>116</v>
      </c>
      <c r="B50">
        <v>330</v>
      </c>
    </row>
    <row r="51" spans="1:2" x14ac:dyDescent="0.25">
      <c r="A51" t="s">
        <v>117</v>
      </c>
      <c r="B51" t="s">
        <v>118</v>
      </c>
    </row>
    <row r="52" spans="1:2" x14ac:dyDescent="0.25">
      <c r="A52" t="s">
        <v>119</v>
      </c>
      <c r="B52" t="s">
        <v>118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118</v>
      </c>
    </row>
    <row r="55" spans="1:2" x14ac:dyDescent="0.25">
      <c r="A55" t="s">
        <v>123</v>
      </c>
      <c r="B55">
        <v>22</v>
      </c>
    </row>
    <row r="56" spans="1:2" x14ac:dyDescent="0.25">
      <c r="A56" t="s">
        <v>124</v>
      </c>
      <c r="B56" t="s">
        <v>125</v>
      </c>
    </row>
    <row r="57" spans="1:2" x14ac:dyDescent="0.25">
      <c r="A57" t="s">
        <v>126</v>
      </c>
      <c r="B57" t="s">
        <v>127</v>
      </c>
    </row>
    <row r="58" spans="1:2" x14ac:dyDescent="0.25">
      <c r="A58" t="s">
        <v>128</v>
      </c>
      <c r="B58" t="s">
        <v>127</v>
      </c>
    </row>
    <row r="59" spans="1:2" x14ac:dyDescent="0.25">
      <c r="A59" t="s">
        <v>129</v>
      </c>
      <c r="B59" t="s">
        <v>127</v>
      </c>
    </row>
    <row r="60" spans="1:2" x14ac:dyDescent="0.25">
      <c r="A60" t="s">
        <v>130</v>
      </c>
      <c r="B60" t="s">
        <v>127</v>
      </c>
    </row>
    <row r="61" spans="1:2" x14ac:dyDescent="0.25">
      <c r="A61" t="s">
        <v>131</v>
      </c>
      <c r="B61" t="s">
        <v>132</v>
      </c>
    </row>
    <row r="62" spans="1:2" x14ac:dyDescent="0.25">
      <c r="A62" t="s">
        <v>133</v>
      </c>
      <c r="B62" t="s">
        <v>132</v>
      </c>
    </row>
    <row r="63" spans="1:2" x14ac:dyDescent="0.25">
      <c r="A63" t="s">
        <v>134</v>
      </c>
      <c r="B63" t="s">
        <v>132</v>
      </c>
    </row>
    <row r="64" spans="1:2" x14ac:dyDescent="0.25">
      <c r="A64" t="s">
        <v>135</v>
      </c>
      <c r="B64" t="s">
        <v>132</v>
      </c>
    </row>
    <row r="65" spans="1:2" x14ac:dyDescent="0.25">
      <c r="A65" t="s">
        <v>136</v>
      </c>
      <c r="B65" t="s">
        <v>132</v>
      </c>
    </row>
    <row r="66" spans="1:2" x14ac:dyDescent="0.25">
      <c r="A66" t="s">
        <v>137</v>
      </c>
      <c r="B66" t="s">
        <v>132</v>
      </c>
    </row>
    <row r="67" spans="1:2" x14ac:dyDescent="0.25">
      <c r="A67" t="s">
        <v>138</v>
      </c>
      <c r="B67" t="s">
        <v>132</v>
      </c>
    </row>
    <row r="68" spans="1:2" x14ac:dyDescent="0.25">
      <c r="A68" t="s">
        <v>139</v>
      </c>
      <c r="B68" t="s">
        <v>132</v>
      </c>
    </row>
    <row r="69" spans="1:2" x14ac:dyDescent="0.25">
      <c r="A69" t="s">
        <v>140</v>
      </c>
      <c r="B69" t="s">
        <v>132</v>
      </c>
    </row>
    <row r="70" spans="1:2" x14ac:dyDescent="0.25">
      <c r="A70" t="s">
        <v>141</v>
      </c>
      <c r="B70" t="s">
        <v>132</v>
      </c>
    </row>
    <row r="71" spans="1:2" x14ac:dyDescent="0.25">
      <c r="A71" t="s">
        <v>142</v>
      </c>
      <c r="B71" t="s">
        <v>132</v>
      </c>
    </row>
    <row r="72" spans="1:2" x14ac:dyDescent="0.25">
      <c r="A72" t="s">
        <v>143</v>
      </c>
      <c r="B72" t="s">
        <v>144</v>
      </c>
    </row>
    <row r="73" spans="1:2" x14ac:dyDescent="0.25">
      <c r="A73" t="s">
        <v>145</v>
      </c>
      <c r="B73" t="s">
        <v>146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149</v>
      </c>
      <c r="B75" t="s">
        <v>150</v>
      </c>
    </row>
    <row r="76" spans="1:2" x14ac:dyDescent="0.25">
      <c r="A76" t="s">
        <v>151</v>
      </c>
      <c r="B76" t="s">
        <v>152</v>
      </c>
    </row>
    <row r="77" spans="1:2" x14ac:dyDescent="0.25">
      <c r="A77" t="s">
        <v>153</v>
      </c>
      <c r="B77" t="s">
        <v>154</v>
      </c>
    </row>
    <row r="78" spans="1:2" x14ac:dyDescent="0.25">
      <c r="A78" t="s">
        <v>155</v>
      </c>
      <c r="B78" t="s">
        <v>156</v>
      </c>
    </row>
  </sheetData>
  <autoFilter ref="A1:C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Частоты</vt:lpstr>
      <vt:lpstr>816</vt:lpstr>
      <vt:lpstr>Tirno BOM</vt:lpstr>
      <vt:lpstr>'Tirno BOM'!tirno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2010-07-24T09:41:10Z</dcterms:created>
  <dcterms:modified xsi:type="dcterms:W3CDTF">2010-08-16T07:48:37Z</dcterms:modified>
</cp:coreProperties>
</file>