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Kristi\Desktop\kristi\data analyst portfolio\"/>
    </mc:Choice>
  </mc:AlternateContent>
  <xr:revisionPtr revIDLastSave="0" documentId="13_ncr:1_{9B5BEF08-7637-4A98-A349-AE89A2906514}" xr6:coauthVersionLast="47" xr6:coauthVersionMax="47" xr10:uidLastSave="{00000000-0000-0000-0000-000000000000}"/>
  <bookViews>
    <workbookView xWindow="-108" yWindow="-108" windowWidth="23256" windowHeight="12576" xr2:uid="{B6383559-5CD7-4938-BB17-7F960BF55670}"/>
  </bookViews>
  <sheets>
    <sheet name="costco 02 2022 - 03 2023"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1" l="1"/>
  <c r="C31" i="1"/>
  <c r="B31" i="1"/>
  <c r="F14" i="1"/>
  <c r="E14" i="1"/>
  <c r="C5" i="1"/>
  <c r="C6" i="1"/>
  <c r="C7" i="1"/>
  <c r="C8" i="1"/>
  <c r="C9" i="1"/>
  <c r="C10" i="1"/>
  <c r="C11" i="1"/>
  <c r="C12" i="1"/>
  <c r="C13" i="1"/>
  <c r="B5" i="1"/>
  <c r="D5" i="1" s="1"/>
  <c r="B6" i="1"/>
  <c r="B7" i="1"/>
  <c r="D7" i="1" s="1"/>
  <c r="B8" i="1"/>
  <c r="B9" i="1"/>
  <c r="B10" i="1"/>
  <c r="B11" i="1"/>
  <c r="B12" i="1"/>
  <c r="B13" i="1"/>
  <c r="C3" i="1"/>
  <c r="C4" i="1"/>
  <c r="B3" i="1"/>
  <c r="B4" i="1"/>
  <c r="C2" i="1"/>
  <c r="B2" i="1"/>
  <c r="B14" i="1" s="1"/>
  <c r="D2" i="1" l="1"/>
  <c r="D4" i="1"/>
  <c r="D3" i="1"/>
  <c r="C14" i="1"/>
  <c r="D14" i="1" s="1"/>
  <c r="D8" i="1"/>
  <c r="D10" i="1"/>
  <c r="D13" i="1"/>
  <c r="D12" i="1"/>
  <c r="D11" i="1"/>
  <c r="D9" i="1"/>
  <c r="D6" i="1"/>
</calcChain>
</file>

<file path=xl/sharedStrings.xml><?xml version="1.0" encoding="utf-8"?>
<sst xmlns="http://schemas.openxmlformats.org/spreadsheetml/2006/main" count="25" uniqueCount="23">
  <si>
    <t>date</t>
  </si>
  <si>
    <t>gas cb</t>
  </si>
  <si>
    <t>ware cb</t>
  </si>
  <si>
    <t>gas total</t>
  </si>
  <si>
    <t>costco total</t>
  </si>
  <si>
    <t>subtotal</t>
  </si>
  <si>
    <t>1. which card is best for shopping at costco:</t>
  </si>
  <si>
    <t xml:space="preserve">  1a. Costco exe membership + citi card: 2% warehouse purchase, 4% gas purchase</t>
  </si>
  <si>
    <t xml:space="preserve">  1b. General card card: 2% boa/2% wells fargo, 5% gas quarterly card</t>
  </si>
  <si>
    <t>2. citi card-&gt;one year of cash back: 2/2022 ~ 3/2023: $128.87</t>
  </si>
  <si>
    <t>membership</t>
  </si>
  <si>
    <t>general(best case)</t>
  </si>
  <si>
    <t>general(worst case)</t>
  </si>
  <si>
    <t>total</t>
  </si>
  <si>
    <t xml:space="preserve">cash back: </t>
  </si>
  <si>
    <t>Type of credit card cash back:</t>
  </si>
  <si>
    <t>Conclusion:</t>
  </si>
  <si>
    <t xml:space="preserve">After deducting the general membership cost and the exe membership cost for all three sceneriors, it turns out that the exe membership is still the best route to go giving back higher cash back, despite the $120 membership fees.   </t>
  </si>
  <si>
    <t>3. general card-&gt;best case  5% gas cb: $100.43  2% warehouse cb: $48.52 =$148.95</t>
  </si>
  <si>
    <t>4. general card-&gt;worst case  2% gas cb: $40.17  2% warehouse cb: $48.52 =$88.69</t>
  </si>
  <si>
    <t>costo+citi</t>
  </si>
  <si>
    <t xml:space="preserve">An alternative route is if a 5% gas cash back card is available, then the 5% gas cash back card pairing with general membership will be the best route. </t>
  </si>
  <si>
    <t>warehouse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</si>
</sst>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3" x14ac:knownFonts="1">
    <font>
      <sz val="11"/>
      <color theme="1"/>
      <name val="Calibri"/>
      <family val="2"/>
      <scheme val="minor"/>
    </font>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2">
    <xf numFmtId="0" fontId="0" fillId="0" borderId="0"/>
    <xf numFmtId="44" fontId="1" fillId="0" borderId="0" applyFont="0" applyFill="0" applyBorder="0" applyAlignment="0" applyProtection="0"/>
  </cellStyleXfs>
  <cellXfs count="13">
    <xf numFmtId="0" fontId="0" fillId="0" borderId="0" xfId="0"/>
    <xf numFmtId="0" fontId="0" fillId="0" borderId="1" xfId="0" applyBorder="1"/>
    <xf numFmtId="44" fontId="0" fillId="0" borderId="1" xfId="1" applyFont="1" applyBorder="1"/>
    <xf numFmtId="44" fontId="0" fillId="2" borderId="1" xfId="1" applyFont="1" applyFill="1" applyBorder="1"/>
    <xf numFmtId="14" fontId="0" fillId="0" borderId="2" xfId="0" applyNumberFormat="1" applyBorder="1"/>
    <xf numFmtId="44" fontId="0" fillId="0" borderId="3" xfId="1" applyFont="1" applyBorder="1"/>
    <xf numFmtId="0" fontId="0" fillId="0" borderId="4" xfId="0" applyBorder="1"/>
    <xf numFmtId="0" fontId="0" fillId="0" borderId="5" xfId="0" applyBorder="1"/>
    <xf numFmtId="0" fontId="0" fillId="2" borderId="5" xfId="0" applyFill="1" applyBorder="1"/>
    <xf numFmtId="0" fontId="0" fillId="0" borderId="6" xfId="0" applyBorder="1"/>
    <xf numFmtId="0" fontId="0" fillId="0" borderId="7" xfId="0" applyBorder="1"/>
    <xf numFmtId="44" fontId="0" fillId="0" borderId="8" xfId="0" applyNumberFormat="1" applyBorder="1"/>
    <xf numFmtId="44" fontId="0" fillId="0" borderId="9" xfId="0" applyNumberFormat="1" applyBorder="1"/>
  </cellXfs>
  <cellStyles count="2">
    <cellStyle name="Currency" xfId="1" builtinId="4"/>
    <cellStyle name="Normal" xfId="0" builtinId="0"/>
  </cellStyles>
  <dxfs count="11">
    <dxf>
      <font>
        <b val="0"/>
        <i val="0"/>
        <strike val="0"/>
        <condense val="0"/>
        <extend val="0"/>
        <outline val="0"/>
        <shadow val="0"/>
        <u val="none"/>
        <vertAlign val="baseline"/>
        <sz val="11"/>
        <color theme="1"/>
        <name val="Calibri"/>
        <family val="2"/>
        <scheme val="minor"/>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fill>
        <patternFill patternType="solid">
          <fgColor indexed="64"/>
          <bgColor rgb="FFFFFF00"/>
        </patternFill>
      </fil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dxf>
    <dxf>
      <border outline="0">
        <bottom style="thin">
          <color indexed="64"/>
        </bottom>
      </border>
    </dxf>
    <dxf>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'costco 02 2022 - 03 2023'!$B$1</c:f>
              <c:strCache>
                <c:ptCount val="1"/>
                <c:pt idx="0">
                  <c:v>gas total</c:v>
                </c:pt>
              </c:strCache>
            </c:strRef>
          </c:tx>
          <c:spPr>
            <a:solidFill>
              <a:schemeClr val="accent1"/>
            </a:solidFill>
            <a:ln>
              <a:noFill/>
            </a:ln>
            <a:effectLst/>
          </c:spPr>
          <c:invertIfNegative val="0"/>
          <c:cat>
            <c:numRef>
              <c:f>'costco 02 2022 - 03 2023'!$A$2:$A$13</c:f>
              <c:numCache>
                <c:formatCode>m/d/yyyy</c:formatCode>
                <c:ptCount val="12"/>
                <c:pt idx="0">
                  <c:v>44608</c:v>
                </c:pt>
                <c:pt idx="1">
                  <c:v>44665</c:v>
                </c:pt>
                <c:pt idx="2">
                  <c:v>44695</c:v>
                </c:pt>
                <c:pt idx="3">
                  <c:v>44726</c:v>
                </c:pt>
                <c:pt idx="4">
                  <c:v>44756</c:v>
                </c:pt>
                <c:pt idx="5">
                  <c:v>44787</c:v>
                </c:pt>
                <c:pt idx="6">
                  <c:v>44848</c:v>
                </c:pt>
                <c:pt idx="7">
                  <c:v>44879</c:v>
                </c:pt>
                <c:pt idx="8">
                  <c:v>44909</c:v>
                </c:pt>
                <c:pt idx="9">
                  <c:v>44940</c:v>
                </c:pt>
                <c:pt idx="10">
                  <c:v>44971</c:v>
                </c:pt>
                <c:pt idx="11">
                  <c:v>44999</c:v>
                </c:pt>
              </c:numCache>
            </c:numRef>
          </c:cat>
          <c:val>
            <c:numRef>
              <c:f>'costco 02 2022 - 03 2023'!$B$2:$B$13</c:f>
              <c:numCache>
                <c:formatCode>_("$"* #,##0.00_);_("$"* \(#,##0.00\);_("$"* "-"??_);_(@_)</c:formatCode>
                <c:ptCount val="12"/>
                <c:pt idx="0">
                  <c:v>177.5</c:v>
                </c:pt>
                <c:pt idx="1">
                  <c:v>169.75</c:v>
                </c:pt>
                <c:pt idx="2">
                  <c:v>209.24999999999997</c:v>
                </c:pt>
                <c:pt idx="3">
                  <c:v>231.5</c:v>
                </c:pt>
                <c:pt idx="4">
                  <c:v>204.25</c:v>
                </c:pt>
                <c:pt idx="5">
                  <c:v>76.75</c:v>
                </c:pt>
                <c:pt idx="6">
                  <c:v>166</c:v>
                </c:pt>
                <c:pt idx="7">
                  <c:v>200.25</c:v>
                </c:pt>
                <c:pt idx="8">
                  <c:v>199</c:v>
                </c:pt>
                <c:pt idx="9">
                  <c:v>118.99999999999999</c:v>
                </c:pt>
                <c:pt idx="10">
                  <c:v>105.25</c:v>
                </c:pt>
                <c:pt idx="11">
                  <c:v>150.25</c:v>
                </c:pt>
              </c:numCache>
            </c:numRef>
          </c:val>
          <c:extLst>
            <c:ext xmlns:c16="http://schemas.microsoft.com/office/drawing/2014/chart" uri="{C3380CC4-5D6E-409C-BE32-E72D297353CC}">
              <c16:uniqueId val="{00000000-4A42-4BA5-AECB-C64E748A80BB}"/>
            </c:ext>
          </c:extLst>
        </c:ser>
        <c:ser>
          <c:idx val="1"/>
          <c:order val="1"/>
          <c:tx>
            <c:strRef>
              <c:f>'costco 02 2022 - 03 2023'!$C$1</c:f>
              <c:strCache>
                <c:ptCount val="1"/>
                <c:pt idx="0">
                  <c:v>warehouse total</c:v>
                </c:pt>
              </c:strCache>
            </c:strRef>
          </c:tx>
          <c:spPr>
            <a:solidFill>
              <a:schemeClr val="accent2"/>
            </a:solidFill>
            <a:ln>
              <a:noFill/>
            </a:ln>
            <a:effectLst/>
          </c:spPr>
          <c:invertIfNegative val="0"/>
          <c:cat>
            <c:numRef>
              <c:f>'costco 02 2022 - 03 2023'!$A$2:$A$13</c:f>
              <c:numCache>
                <c:formatCode>m/d/yyyy</c:formatCode>
                <c:ptCount val="12"/>
                <c:pt idx="0">
                  <c:v>44608</c:v>
                </c:pt>
                <c:pt idx="1">
                  <c:v>44665</c:v>
                </c:pt>
                <c:pt idx="2">
                  <c:v>44695</c:v>
                </c:pt>
                <c:pt idx="3">
                  <c:v>44726</c:v>
                </c:pt>
                <c:pt idx="4">
                  <c:v>44756</c:v>
                </c:pt>
                <c:pt idx="5">
                  <c:v>44787</c:v>
                </c:pt>
                <c:pt idx="6">
                  <c:v>44848</c:v>
                </c:pt>
                <c:pt idx="7">
                  <c:v>44879</c:v>
                </c:pt>
                <c:pt idx="8">
                  <c:v>44909</c:v>
                </c:pt>
                <c:pt idx="9">
                  <c:v>44940</c:v>
                </c:pt>
                <c:pt idx="10">
                  <c:v>44971</c:v>
                </c:pt>
                <c:pt idx="11">
                  <c:v>44999</c:v>
                </c:pt>
              </c:numCache>
            </c:numRef>
          </c:cat>
          <c:val>
            <c:numRef>
              <c:f>'costco 02 2022 - 03 2023'!$C$2:$C$13</c:f>
              <c:numCache>
                <c:formatCode>_("$"* #,##0.00_);_("$"* \(#,##0.00\);_("$"* "-"??_);_(@_)</c:formatCode>
                <c:ptCount val="12"/>
                <c:pt idx="0">
                  <c:v>41.5</c:v>
                </c:pt>
                <c:pt idx="1">
                  <c:v>185.5</c:v>
                </c:pt>
                <c:pt idx="2">
                  <c:v>101</c:v>
                </c:pt>
                <c:pt idx="3">
                  <c:v>245</c:v>
                </c:pt>
                <c:pt idx="4">
                  <c:v>204</c:v>
                </c:pt>
                <c:pt idx="5">
                  <c:v>84</c:v>
                </c:pt>
                <c:pt idx="6">
                  <c:v>120</c:v>
                </c:pt>
                <c:pt idx="7">
                  <c:v>268.5</c:v>
                </c:pt>
                <c:pt idx="8">
                  <c:v>394</c:v>
                </c:pt>
                <c:pt idx="9">
                  <c:v>376.5</c:v>
                </c:pt>
                <c:pt idx="10">
                  <c:v>365</c:v>
                </c:pt>
                <c:pt idx="11">
                  <c:v>41</c:v>
                </c:pt>
              </c:numCache>
            </c:numRef>
          </c:val>
          <c:extLst>
            <c:ext xmlns:c16="http://schemas.microsoft.com/office/drawing/2014/chart" uri="{C3380CC4-5D6E-409C-BE32-E72D297353CC}">
              <c16:uniqueId val="{00000001-4A42-4BA5-AECB-C64E748A80BB}"/>
            </c:ext>
          </c:extLst>
        </c:ser>
        <c:dLbls>
          <c:showLegendKey val="0"/>
          <c:showVal val="0"/>
          <c:showCatName val="0"/>
          <c:showSerName val="0"/>
          <c:showPercent val="0"/>
          <c:showBubbleSize val="0"/>
        </c:dLbls>
        <c:gapWidth val="219"/>
        <c:overlap val="-27"/>
        <c:axId val="583326320"/>
        <c:axId val="549909168"/>
      </c:barChart>
      <c:dateAx>
        <c:axId val="583326320"/>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909168"/>
        <c:crosses val="autoZero"/>
        <c:auto val="1"/>
        <c:lblOffset val="100"/>
        <c:baseTimeUnit val="months"/>
      </c:dateAx>
      <c:valAx>
        <c:axId val="549909168"/>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00_);_(&quot;$&quot;* \(#,##0.0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3263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'costco 02 2022 - 03 2023'!$B$27</c:f>
              <c:strCache>
                <c:ptCount val="1"/>
                <c:pt idx="0">
                  <c:v>costo+citi</c:v>
                </c:pt>
              </c:strCache>
            </c:strRef>
          </c:tx>
          <c:spPr>
            <a:solidFill>
              <a:schemeClr val="accent1"/>
            </a:solidFill>
            <a:ln>
              <a:noFill/>
            </a:ln>
            <a:effectLst/>
          </c:spPr>
          <c:invertIfNegative val="0"/>
          <c:cat>
            <c:strRef>
              <c:f>'costco 02 2022 - 03 2023'!$A$28:$A$31</c:f>
              <c:strCache>
                <c:ptCount val="4"/>
                <c:pt idx="0">
                  <c:v>membership</c:v>
                </c:pt>
                <c:pt idx="1">
                  <c:v>gas cb</c:v>
                </c:pt>
                <c:pt idx="2">
                  <c:v>ware cb</c:v>
                </c:pt>
                <c:pt idx="3">
                  <c:v>total</c:v>
                </c:pt>
              </c:strCache>
            </c:strRef>
          </c:cat>
          <c:val>
            <c:numRef>
              <c:f>'costco 02 2022 - 03 2023'!$B$28:$B$31</c:f>
              <c:numCache>
                <c:formatCode>General</c:formatCode>
                <c:ptCount val="4"/>
                <c:pt idx="0">
                  <c:v>120</c:v>
                </c:pt>
                <c:pt idx="1">
                  <c:v>80.349999999999994</c:v>
                </c:pt>
                <c:pt idx="2">
                  <c:v>48.52</c:v>
                </c:pt>
                <c:pt idx="3">
                  <c:v>68.87</c:v>
                </c:pt>
              </c:numCache>
            </c:numRef>
          </c:val>
          <c:extLst>
            <c:ext xmlns:c16="http://schemas.microsoft.com/office/drawing/2014/chart" uri="{C3380CC4-5D6E-409C-BE32-E72D297353CC}">
              <c16:uniqueId val="{00000000-2F81-4EC4-BFF9-BCAB47A0A47B}"/>
            </c:ext>
          </c:extLst>
        </c:ser>
        <c:ser>
          <c:idx val="1"/>
          <c:order val="1"/>
          <c:tx>
            <c:strRef>
              <c:f>'costco 02 2022 - 03 2023'!$C$27</c:f>
              <c:strCache>
                <c:ptCount val="1"/>
                <c:pt idx="0">
                  <c:v>general(best case)</c:v>
                </c:pt>
              </c:strCache>
            </c:strRef>
          </c:tx>
          <c:spPr>
            <a:solidFill>
              <a:schemeClr val="accent2"/>
            </a:solidFill>
            <a:ln>
              <a:noFill/>
            </a:ln>
            <a:effectLst/>
          </c:spPr>
          <c:invertIfNegative val="0"/>
          <c:cat>
            <c:strRef>
              <c:f>'costco 02 2022 - 03 2023'!$A$28:$A$31</c:f>
              <c:strCache>
                <c:ptCount val="4"/>
                <c:pt idx="0">
                  <c:v>membership</c:v>
                </c:pt>
                <c:pt idx="1">
                  <c:v>gas cb</c:v>
                </c:pt>
                <c:pt idx="2">
                  <c:v>ware cb</c:v>
                </c:pt>
                <c:pt idx="3">
                  <c:v>total</c:v>
                </c:pt>
              </c:strCache>
            </c:strRef>
          </c:cat>
          <c:val>
            <c:numRef>
              <c:f>'costco 02 2022 - 03 2023'!$C$28:$C$31</c:f>
              <c:numCache>
                <c:formatCode>General</c:formatCode>
                <c:ptCount val="4"/>
                <c:pt idx="0">
                  <c:v>60</c:v>
                </c:pt>
                <c:pt idx="1">
                  <c:v>100.43</c:v>
                </c:pt>
                <c:pt idx="2">
                  <c:v>48.52</c:v>
                </c:pt>
                <c:pt idx="3">
                  <c:v>88.950000000000017</c:v>
                </c:pt>
              </c:numCache>
            </c:numRef>
          </c:val>
          <c:extLst>
            <c:ext xmlns:c16="http://schemas.microsoft.com/office/drawing/2014/chart" uri="{C3380CC4-5D6E-409C-BE32-E72D297353CC}">
              <c16:uniqueId val="{00000001-2F81-4EC4-BFF9-BCAB47A0A47B}"/>
            </c:ext>
          </c:extLst>
        </c:ser>
        <c:ser>
          <c:idx val="2"/>
          <c:order val="2"/>
          <c:tx>
            <c:strRef>
              <c:f>'costco 02 2022 - 03 2023'!$D$27</c:f>
              <c:strCache>
                <c:ptCount val="1"/>
                <c:pt idx="0">
                  <c:v>general(worst case)</c:v>
                </c:pt>
              </c:strCache>
            </c:strRef>
          </c:tx>
          <c:spPr>
            <a:solidFill>
              <a:schemeClr val="accent3"/>
            </a:solidFill>
            <a:ln>
              <a:noFill/>
            </a:ln>
            <a:effectLst/>
          </c:spPr>
          <c:invertIfNegative val="0"/>
          <c:cat>
            <c:strRef>
              <c:f>'costco 02 2022 - 03 2023'!$A$28:$A$31</c:f>
              <c:strCache>
                <c:ptCount val="4"/>
                <c:pt idx="0">
                  <c:v>membership</c:v>
                </c:pt>
                <c:pt idx="1">
                  <c:v>gas cb</c:v>
                </c:pt>
                <c:pt idx="2">
                  <c:v>ware cb</c:v>
                </c:pt>
                <c:pt idx="3">
                  <c:v>total</c:v>
                </c:pt>
              </c:strCache>
            </c:strRef>
          </c:cat>
          <c:val>
            <c:numRef>
              <c:f>'costco 02 2022 - 03 2023'!$D$28:$D$31</c:f>
              <c:numCache>
                <c:formatCode>General</c:formatCode>
                <c:ptCount val="4"/>
                <c:pt idx="0">
                  <c:v>60</c:v>
                </c:pt>
                <c:pt idx="1">
                  <c:v>40.17</c:v>
                </c:pt>
                <c:pt idx="2">
                  <c:v>48.52</c:v>
                </c:pt>
                <c:pt idx="3">
                  <c:v>28.689999999999998</c:v>
                </c:pt>
              </c:numCache>
            </c:numRef>
          </c:val>
          <c:extLst>
            <c:ext xmlns:c16="http://schemas.microsoft.com/office/drawing/2014/chart" uri="{C3380CC4-5D6E-409C-BE32-E72D297353CC}">
              <c16:uniqueId val="{00000002-2F81-4EC4-BFF9-BCAB47A0A47B}"/>
            </c:ext>
          </c:extLst>
        </c:ser>
        <c:dLbls>
          <c:showLegendKey val="0"/>
          <c:showVal val="0"/>
          <c:showCatName val="0"/>
          <c:showSerName val="0"/>
          <c:showPercent val="0"/>
          <c:showBubbleSize val="0"/>
        </c:dLbls>
        <c:gapWidth val="219"/>
        <c:overlap val="-27"/>
        <c:axId val="592648416"/>
        <c:axId val="559151072"/>
      </c:barChart>
      <c:catAx>
        <c:axId val="5926484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151072"/>
        <c:crosses val="autoZero"/>
        <c:auto val="1"/>
        <c:lblAlgn val="ctr"/>
        <c:lblOffset val="100"/>
        <c:noMultiLvlLbl val="0"/>
      </c:catAx>
      <c:valAx>
        <c:axId val="559151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6484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6</xdr:col>
      <xdr:colOff>83820</xdr:colOff>
      <xdr:row>0</xdr:row>
      <xdr:rowOff>106680</xdr:rowOff>
    </xdr:from>
    <xdr:to>
      <xdr:col>20</xdr:col>
      <xdr:colOff>571500</xdr:colOff>
      <xdr:row>22</xdr:row>
      <xdr:rowOff>95250</xdr:rowOff>
    </xdr:to>
    <xdr:graphicFrame macro="">
      <xdr:nvGraphicFramePr>
        <xdr:cNvPr id="3" name="Chart 2">
          <a:extLst>
            <a:ext uri="{FF2B5EF4-FFF2-40B4-BE49-F238E27FC236}">
              <a16:creationId xmlns:a16="http://schemas.microsoft.com/office/drawing/2014/main" id="{44ACAA85-7159-CC52-6CE4-B24F753840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381000</xdr:colOff>
      <xdr:row>37</xdr:row>
      <xdr:rowOff>125730</xdr:rowOff>
    </xdr:from>
    <xdr:to>
      <xdr:col>19</xdr:col>
      <xdr:colOff>45720</xdr:colOff>
      <xdr:row>52</xdr:row>
      <xdr:rowOff>125730</xdr:rowOff>
    </xdr:to>
    <xdr:graphicFrame macro="">
      <xdr:nvGraphicFramePr>
        <xdr:cNvPr id="5" name="Chart 4">
          <a:extLst>
            <a:ext uri="{FF2B5EF4-FFF2-40B4-BE49-F238E27FC236}">
              <a16:creationId xmlns:a16="http://schemas.microsoft.com/office/drawing/2014/main" id="{D8D2E886-D067-184C-CA9C-585AB2D263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1712D1-684B-4684-85E2-A74B88BFD2F2}" name="Table1" displayName="Table1" ref="A1:F14" totalsRowShown="0" headerRowDxfId="10" dataDxfId="8" headerRowBorderDxfId="9" tableBorderDxfId="7" totalsRowBorderDxfId="6" dataCellStyle="Currency">
  <autoFilter ref="A1:F14" xr:uid="{651712D1-684B-4684-85E2-A74B88BFD2F2}"/>
  <tableColumns count="6">
    <tableColumn id="1" xr3:uid="{E0E57D47-584C-49BE-877B-65491060A168}" name="date" dataDxfId="5"/>
    <tableColumn id="2" xr3:uid="{EBA527AA-AC7F-4CD9-A69E-A3E886A2E228}" name="gas total" dataDxfId="4" dataCellStyle="Currency"/>
    <tableColumn id="3" xr3:uid="{E3F0F416-7BE7-49A3-BF77-9609B72E2C93}" name="warehouse total" dataDxfId="3" dataCellStyle="Currency"/>
    <tableColumn id="4" xr3:uid="{ECDAD15B-2AB4-48ED-83C4-90C558D342F7}" name="costco total" dataDxfId="2" dataCellStyle="Currency"/>
    <tableColumn id="5" xr3:uid="{2F6B2844-B226-4C77-B6F9-08B318A07C61}" name="gas cb" dataDxfId="1" dataCellStyle="Currency"/>
    <tableColumn id="6" xr3:uid="{4276B39C-4311-4054-B962-5074B0AF1F27}" name="ware cb" dataDxfId="0" dataCellStyle="Currenc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ACBEF-3415-4473-819E-5ACAB3DF7EC7}">
  <dimension ref="A1:F37"/>
  <sheetViews>
    <sheetView tabSelected="1" workbookViewId="0">
      <selection activeCell="H26" sqref="H26"/>
    </sheetView>
  </sheetViews>
  <sheetFormatPr defaultRowHeight="14.4" x14ac:dyDescent="0.3"/>
  <cols>
    <col min="1" max="1" width="11.5546875" customWidth="1"/>
    <col min="2" max="2" width="10.109375" bestFit="1" customWidth="1"/>
    <col min="3" max="3" width="17.109375" customWidth="1"/>
    <col min="4" max="4" width="17" bestFit="1" customWidth="1"/>
    <col min="5" max="5" width="9" customWidth="1"/>
    <col min="6" max="6" width="10.21875" customWidth="1"/>
  </cols>
  <sheetData>
    <row r="1" spans="1:6" x14ac:dyDescent="0.3">
      <c r="A1" s="6" t="s">
        <v>0</v>
      </c>
      <c r="B1" s="7" t="s">
        <v>3</v>
      </c>
      <c r="C1" s="7" t="s">
        <v>22</v>
      </c>
      <c r="D1" s="8" t="s">
        <v>4</v>
      </c>
      <c r="E1" s="7" t="s">
        <v>1</v>
      </c>
      <c r="F1" s="9" t="s">
        <v>2</v>
      </c>
    </row>
    <row r="2" spans="1:6" x14ac:dyDescent="0.3">
      <c r="A2" s="4">
        <v>44608</v>
      </c>
      <c r="B2" s="2">
        <f>E2/0.04</f>
        <v>177.5</v>
      </c>
      <c r="C2" s="2">
        <f>F2/0.02</f>
        <v>41.5</v>
      </c>
      <c r="D2" s="3">
        <f>B2+C2</f>
        <v>219</v>
      </c>
      <c r="E2" s="2">
        <v>7.1</v>
      </c>
      <c r="F2" s="5">
        <v>0.83</v>
      </c>
    </row>
    <row r="3" spans="1:6" x14ac:dyDescent="0.3">
      <c r="A3" s="4">
        <v>44665</v>
      </c>
      <c r="B3" s="2">
        <f t="shared" ref="B3:B13" si="0">E3/0.04</f>
        <v>169.75</v>
      </c>
      <c r="C3" s="2">
        <f t="shared" ref="C3:C13" si="1">F3/0.02</f>
        <v>185.5</v>
      </c>
      <c r="D3" s="3">
        <f t="shared" ref="D3:D13" si="2">B3+C3</f>
        <v>355.25</v>
      </c>
      <c r="E3" s="2">
        <v>6.79</v>
      </c>
      <c r="F3" s="5">
        <v>3.71</v>
      </c>
    </row>
    <row r="4" spans="1:6" x14ac:dyDescent="0.3">
      <c r="A4" s="4">
        <v>44695</v>
      </c>
      <c r="B4" s="2">
        <f t="shared" si="0"/>
        <v>209.24999999999997</v>
      </c>
      <c r="C4" s="2">
        <f t="shared" si="1"/>
        <v>101</v>
      </c>
      <c r="D4" s="3">
        <f t="shared" si="2"/>
        <v>310.25</v>
      </c>
      <c r="E4" s="2">
        <v>8.3699999999999992</v>
      </c>
      <c r="F4" s="5">
        <v>2.02</v>
      </c>
    </row>
    <row r="5" spans="1:6" x14ac:dyDescent="0.3">
      <c r="A5" s="4">
        <v>44726</v>
      </c>
      <c r="B5" s="2">
        <f t="shared" si="0"/>
        <v>231.5</v>
      </c>
      <c r="C5" s="2">
        <f t="shared" si="1"/>
        <v>245</v>
      </c>
      <c r="D5" s="3">
        <f t="shared" si="2"/>
        <v>476.5</v>
      </c>
      <c r="E5" s="2">
        <v>9.26</v>
      </c>
      <c r="F5" s="5">
        <v>4.9000000000000004</v>
      </c>
    </row>
    <row r="6" spans="1:6" x14ac:dyDescent="0.3">
      <c r="A6" s="4">
        <v>44756</v>
      </c>
      <c r="B6" s="2">
        <f t="shared" si="0"/>
        <v>204.25</v>
      </c>
      <c r="C6" s="2">
        <f t="shared" si="1"/>
        <v>204</v>
      </c>
      <c r="D6" s="3">
        <f t="shared" si="2"/>
        <v>408.25</v>
      </c>
      <c r="E6" s="2">
        <v>8.17</v>
      </c>
      <c r="F6" s="5">
        <v>4.08</v>
      </c>
    </row>
    <row r="7" spans="1:6" x14ac:dyDescent="0.3">
      <c r="A7" s="4">
        <v>44787</v>
      </c>
      <c r="B7" s="2">
        <f t="shared" si="0"/>
        <v>76.75</v>
      </c>
      <c r="C7" s="2">
        <f t="shared" si="1"/>
        <v>84</v>
      </c>
      <c r="D7" s="3">
        <f t="shared" si="2"/>
        <v>160.75</v>
      </c>
      <c r="E7" s="2">
        <v>3.07</v>
      </c>
      <c r="F7" s="5">
        <v>1.68</v>
      </c>
    </row>
    <row r="8" spans="1:6" x14ac:dyDescent="0.3">
      <c r="A8" s="4">
        <v>44848</v>
      </c>
      <c r="B8" s="2">
        <f t="shared" si="0"/>
        <v>166</v>
      </c>
      <c r="C8" s="2">
        <f t="shared" si="1"/>
        <v>120</v>
      </c>
      <c r="D8" s="3">
        <f t="shared" si="2"/>
        <v>286</v>
      </c>
      <c r="E8" s="2">
        <v>6.64</v>
      </c>
      <c r="F8" s="5">
        <v>2.4</v>
      </c>
    </row>
    <row r="9" spans="1:6" x14ac:dyDescent="0.3">
      <c r="A9" s="4">
        <v>44879</v>
      </c>
      <c r="B9" s="2">
        <f t="shared" si="0"/>
        <v>200.25</v>
      </c>
      <c r="C9" s="2">
        <f t="shared" si="1"/>
        <v>268.5</v>
      </c>
      <c r="D9" s="3">
        <f t="shared" si="2"/>
        <v>468.75</v>
      </c>
      <c r="E9" s="2">
        <v>8.01</v>
      </c>
      <c r="F9" s="5">
        <v>5.37</v>
      </c>
    </row>
    <row r="10" spans="1:6" x14ac:dyDescent="0.3">
      <c r="A10" s="4">
        <v>44909</v>
      </c>
      <c r="B10" s="2">
        <f t="shared" si="0"/>
        <v>199</v>
      </c>
      <c r="C10" s="2">
        <f t="shared" si="1"/>
        <v>394</v>
      </c>
      <c r="D10" s="3">
        <f t="shared" si="2"/>
        <v>593</v>
      </c>
      <c r="E10" s="2">
        <v>7.96</v>
      </c>
      <c r="F10" s="5">
        <v>7.88</v>
      </c>
    </row>
    <row r="11" spans="1:6" x14ac:dyDescent="0.3">
      <c r="A11" s="4">
        <v>44940</v>
      </c>
      <c r="B11" s="2">
        <f t="shared" si="0"/>
        <v>118.99999999999999</v>
      </c>
      <c r="C11" s="2">
        <f t="shared" si="1"/>
        <v>376.5</v>
      </c>
      <c r="D11" s="3">
        <f t="shared" si="2"/>
        <v>495.5</v>
      </c>
      <c r="E11" s="2">
        <v>4.76</v>
      </c>
      <c r="F11" s="5">
        <v>7.53</v>
      </c>
    </row>
    <row r="12" spans="1:6" x14ac:dyDescent="0.3">
      <c r="A12" s="4">
        <v>44971</v>
      </c>
      <c r="B12" s="2">
        <f t="shared" si="0"/>
        <v>105.25</v>
      </c>
      <c r="C12" s="2">
        <f t="shared" si="1"/>
        <v>365</v>
      </c>
      <c r="D12" s="3">
        <f t="shared" si="2"/>
        <v>470.25</v>
      </c>
      <c r="E12" s="2">
        <v>4.21</v>
      </c>
      <c r="F12" s="5">
        <v>7.3</v>
      </c>
    </row>
    <row r="13" spans="1:6" x14ac:dyDescent="0.3">
      <c r="A13" s="4">
        <v>44999</v>
      </c>
      <c r="B13" s="2">
        <f t="shared" si="0"/>
        <v>150.25</v>
      </c>
      <c r="C13" s="2">
        <f t="shared" si="1"/>
        <v>41</v>
      </c>
      <c r="D13" s="3">
        <f t="shared" si="2"/>
        <v>191.25</v>
      </c>
      <c r="E13" s="2">
        <v>6.01</v>
      </c>
      <c r="F13" s="5">
        <v>0.82</v>
      </c>
    </row>
    <row r="14" spans="1:6" x14ac:dyDescent="0.3">
      <c r="A14" s="10" t="s">
        <v>5</v>
      </c>
      <c r="B14" s="11">
        <f>SUM(B2:B13)</f>
        <v>2008.75</v>
      </c>
      <c r="C14" s="11">
        <f>SUM(C2:C13)</f>
        <v>2426</v>
      </c>
      <c r="D14" s="11">
        <f>SUM(B14:C14)</f>
        <v>4434.75</v>
      </c>
      <c r="E14" s="11">
        <f>SUM(E2:E13)</f>
        <v>80.349999999999994</v>
      </c>
      <c r="F14" s="12">
        <f>SUM(F2:F13)</f>
        <v>48.52</v>
      </c>
    </row>
    <row r="16" spans="1:6" x14ac:dyDescent="0.3">
      <c r="A16" t="s">
        <v>15</v>
      </c>
    </row>
    <row r="17" spans="1:4" x14ac:dyDescent="0.3">
      <c r="A17" t="s">
        <v>6</v>
      </c>
    </row>
    <row r="18" spans="1:4" x14ac:dyDescent="0.3">
      <c r="A18" t="s">
        <v>7</v>
      </c>
    </row>
    <row r="19" spans="1:4" x14ac:dyDescent="0.3">
      <c r="A19" t="s">
        <v>8</v>
      </c>
    </row>
    <row r="21" spans="1:4" x14ac:dyDescent="0.3">
      <c r="A21" t="s">
        <v>14</v>
      </c>
    </row>
    <row r="22" spans="1:4" x14ac:dyDescent="0.3">
      <c r="A22" t="s">
        <v>9</v>
      </c>
    </row>
    <row r="23" spans="1:4" x14ac:dyDescent="0.3">
      <c r="A23" t="s">
        <v>18</v>
      </c>
    </row>
    <row r="24" spans="1:4" x14ac:dyDescent="0.3">
      <c r="A24" t="s">
        <v>19</v>
      </c>
    </row>
    <row r="27" spans="1:4" x14ac:dyDescent="0.3">
      <c r="A27" s="1"/>
      <c r="B27" s="1" t="s">
        <v>20</v>
      </c>
      <c r="C27" s="1" t="s">
        <v>11</v>
      </c>
      <c r="D27" s="1" t="s">
        <v>12</v>
      </c>
    </row>
    <row r="28" spans="1:4" x14ac:dyDescent="0.3">
      <c r="A28" s="1" t="s">
        <v>10</v>
      </c>
      <c r="B28" s="1">
        <v>120</v>
      </c>
      <c r="C28" s="1">
        <v>60</v>
      </c>
      <c r="D28" s="1">
        <v>60</v>
      </c>
    </row>
    <row r="29" spans="1:4" x14ac:dyDescent="0.3">
      <c r="A29" s="1" t="s">
        <v>1</v>
      </c>
      <c r="B29" s="1">
        <v>80.349999999999994</v>
      </c>
      <c r="C29" s="1">
        <v>100.43</v>
      </c>
      <c r="D29" s="1">
        <v>40.17</v>
      </c>
    </row>
    <row r="30" spans="1:4" x14ac:dyDescent="0.3">
      <c r="A30" s="1" t="s">
        <v>2</v>
      </c>
      <c r="B30" s="1">
        <v>48.52</v>
      </c>
      <c r="C30" s="1">
        <v>48.52</v>
      </c>
      <c r="D30" s="1">
        <v>48.52</v>
      </c>
    </row>
    <row r="31" spans="1:4" x14ac:dyDescent="0.3">
      <c r="A31" s="1" t="s">
        <v>13</v>
      </c>
      <c r="B31" s="1">
        <f>B29+B30-60</f>
        <v>68.87</v>
      </c>
      <c r="C31" s="1">
        <f>C29+C30-C28</f>
        <v>88.950000000000017</v>
      </c>
      <c r="D31" s="1">
        <f>D29+D30-D28</f>
        <v>28.689999999999998</v>
      </c>
    </row>
    <row r="34" spans="1:1" x14ac:dyDescent="0.3">
      <c r="A34" t="s">
        <v>16</v>
      </c>
    </row>
    <row r="36" spans="1:1" x14ac:dyDescent="0.3">
      <c r="A36" t="s">
        <v>17</v>
      </c>
    </row>
    <row r="37" spans="1:1" x14ac:dyDescent="0.3">
      <c r="A37" t="s">
        <v>21</v>
      </c>
    </row>
  </sheetData>
  <phoneticPr fontId="2" type="noConversion"/>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costco 02 2022 - 03 2023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 Hsiao</dc:creator>
  <cp:lastModifiedBy>Kristi Hsiao</cp:lastModifiedBy>
  <dcterms:created xsi:type="dcterms:W3CDTF">2023-03-24T00:04:50Z</dcterms:created>
  <dcterms:modified xsi:type="dcterms:W3CDTF">2023-05-06T03:54:36Z</dcterms:modified>
</cp:coreProperties>
</file>