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\Documents\Homework\Winter 2015\Capestone\Results\"/>
    </mc:Choice>
  </mc:AlternateContent>
  <bookViews>
    <workbookView xWindow="0" yWindow="0" windowWidth="12030" windowHeight="6945"/>
  </bookViews>
  <sheets>
    <sheet name="Sheet1" sheetId="1" r:id="rId1"/>
    <sheet name="tables with exp. and chi" sheetId="2" r:id="rId2"/>
    <sheet name="manual ent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F13" i="1"/>
  <c r="E13" i="1"/>
  <c r="F12" i="1" l="1"/>
  <c r="E12" i="1"/>
  <c r="D12" i="1"/>
  <c r="C12" i="1"/>
  <c r="B12" i="1"/>
  <c r="D14" i="1"/>
  <c r="C14" i="1"/>
  <c r="B14" i="1"/>
  <c r="D13" i="1"/>
  <c r="C13" i="1"/>
  <c r="B13" i="1"/>
  <c r="G13" i="1" l="1"/>
  <c r="G14" i="1"/>
  <c r="B16" i="1" s="1"/>
  <c r="B17" i="1" l="1"/>
  <c r="E16" i="1"/>
  <c r="H26" i="3"/>
  <c r="H24" i="3"/>
  <c r="H22" i="3"/>
  <c r="H20" i="3"/>
  <c r="H18" i="3"/>
  <c r="H14" i="3"/>
  <c r="H27" i="3" s="1"/>
  <c r="G14" i="3"/>
  <c r="G28" i="3" s="1"/>
  <c r="F14" i="3"/>
  <c r="F27" i="3" s="1"/>
  <c r="E14" i="3"/>
  <c r="E28" i="3" s="1"/>
  <c r="D14" i="3"/>
  <c r="D27" i="3" s="1"/>
  <c r="B14" i="3"/>
  <c r="B27" i="3" s="1"/>
  <c r="I13" i="3"/>
  <c r="I12" i="3"/>
  <c r="I11" i="3"/>
  <c r="I10" i="3"/>
  <c r="I9" i="3"/>
  <c r="I8" i="3"/>
  <c r="I7" i="3"/>
  <c r="I6" i="3"/>
  <c r="I5" i="3"/>
  <c r="I3" i="3"/>
  <c r="H106" i="2"/>
  <c r="H105" i="2"/>
  <c r="H104" i="2"/>
  <c r="H103" i="2"/>
  <c r="H102" i="2"/>
  <c r="H101" i="2"/>
  <c r="H100" i="2"/>
  <c r="H99" i="2"/>
  <c r="H98" i="2"/>
  <c r="H97" i="2"/>
  <c r="H96" i="2"/>
  <c r="H92" i="2"/>
  <c r="G92" i="2"/>
  <c r="G99" i="2" s="1"/>
  <c r="F92" i="2"/>
  <c r="F105" i="2" s="1"/>
  <c r="E92" i="2"/>
  <c r="E104" i="2" s="1"/>
  <c r="D92" i="2"/>
  <c r="D106" i="2" s="1"/>
  <c r="C92" i="2"/>
  <c r="C99" i="2" s="1"/>
  <c r="B92" i="2"/>
  <c r="B99" i="2" s="1"/>
  <c r="I91" i="2"/>
  <c r="I90" i="2"/>
  <c r="I89" i="2"/>
  <c r="I88" i="2"/>
  <c r="I87" i="2"/>
  <c r="I86" i="2"/>
  <c r="I85" i="2"/>
  <c r="I83" i="2"/>
  <c r="I84" i="2"/>
  <c r="I82" i="2"/>
  <c r="H19" i="2"/>
  <c r="I19" i="2" s="1"/>
  <c r="J19" i="2" s="1"/>
  <c r="F24" i="2"/>
  <c r="D25" i="2"/>
  <c r="B25" i="2"/>
  <c r="F23" i="2"/>
  <c r="F22" i="2"/>
  <c r="F21" i="2"/>
  <c r="H30" i="2"/>
  <c r="H31" i="2"/>
  <c r="B32" i="2"/>
  <c r="D32" i="2"/>
  <c r="F32" i="2"/>
  <c r="G100" i="2" l="1"/>
  <c r="G101" i="2"/>
  <c r="G96" i="2"/>
  <c r="B103" i="2"/>
  <c r="F28" i="3"/>
  <c r="G27" i="3"/>
  <c r="F19" i="3"/>
  <c r="F21" i="3"/>
  <c r="F23" i="3"/>
  <c r="F25" i="3"/>
  <c r="B19" i="3"/>
  <c r="B23" i="3"/>
  <c r="B21" i="3"/>
  <c r="B25" i="3"/>
  <c r="E27" i="3"/>
  <c r="D18" i="3"/>
  <c r="D20" i="3"/>
  <c r="D22" i="3"/>
  <c r="D24" i="3"/>
  <c r="D26" i="3"/>
  <c r="B28" i="3"/>
  <c r="B18" i="3"/>
  <c r="F18" i="3"/>
  <c r="D19" i="3"/>
  <c r="H19" i="3"/>
  <c r="B20" i="3"/>
  <c r="F20" i="3"/>
  <c r="D21" i="3"/>
  <c r="H21" i="3"/>
  <c r="B22" i="3"/>
  <c r="F22" i="3"/>
  <c r="D23" i="3"/>
  <c r="H23" i="3"/>
  <c r="B24" i="3"/>
  <c r="F24" i="3"/>
  <c r="D25" i="3"/>
  <c r="H25" i="3"/>
  <c r="B26" i="3"/>
  <c r="F26" i="3"/>
  <c r="D28" i="3"/>
  <c r="H28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C105" i="2"/>
  <c r="B101" i="2"/>
  <c r="B105" i="2"/>
  <c r="C103" i="2"/>
  <c r="E96" i="2"/>
  <c r="E100" i="2"/>
  <c r="E102" i="2"/>
  <c r="E105" i="2"/>
  <c r="E106" i="2"/>
  <c r="E97" i="2"/>
  <c r="E98" i="2"/>
  <c r="E99" i="2"/>
  <c r="E101" i="2"/>
  <c r="E103" i="2"/>
  <c r="C100" i="2"/>
  <c r="C101" i="2"/>
  <c r="C102" i="2"/>
  <c r="C104" i="2"/>
  <c r="C106" i="2"/>
  <c r="B100" i="2"/>
  <c r="B102" i="2"/>
  <c r="B104" i="2"/>
  <c r="B106" i="2"/>
  <c r="D99" i="2"/>
  <c r="D96" i="2"/>
  <c r="D97" i="2"/>
  <c r="D101" i="2"/>
  <c r="D98" i="2"/>
  <c r="D100" i="2"/>
  <c r="D102" i="2"/>
  <c r="D103" i="2"/>
  <c r="D104" i="2"/>
  <c r="D105" i="2"/>
  <c r="F97" i="2"/>
  <c r="F98" i="2"/>
  <c r="F99" i="2"/>
  <c r="F100" i="2"/>
  <c r="F101" i="2"/>
  <c r="F102" i="2"/>
  <c r="F104" i="2"/>
  <c r="F106" i="2"/>
  <c r="F96" i="2"/>
  <c r="F103" i="2"/>
  <c r="G102" i="2"/>
  <c r="G103" i="2"/>
  <c r="G104" i="2"/>
  <c r="G105" i="2"/>
  <c r="G106" i="2"/>
  <c r="G98" i="2"/>
  <c r="G97" i="2"/>
  <c r="C96" i="2"/>
  <c r="C97" i="2"/>
  <c r="C98" i="2"/>
  <c r="B96" i="2"/>
  <c r="B98" i="2"/>
  <c r="B97" i="2"/>
  <c r="H32" i="2"/>
  <c r="G30" i="2" s="1"/>
  <c r="G31" i="2" l="1"/>
  <c r="C31" i="2"/>
  <c r="I31" i="2" s="1"/>
  <c r="C30" i="2"/>
  <c r="I30" i="2" s="1"/>
  <c r="E31" i="2"/>
  <c r="E30" i="2"/>
  <c r="I81" i="2" l="1"/>
  <c r="H75" i="2"/>
  <c r="F75" i="2"/>
  <c r="D75" i="2"/>
  <c r="B75" i="2"/>
  <c r="J74" i="2"/>
  <c r="J73" i="2"/>
  <c r="J72" i="2"/>
  <c r="J71" i="2"/>
  <c r="H58" i="2"/>
  <c r="F58" i="2"/>
  <c r="D58" i="2"/>
  <c r="B58" i="2"/>
  <c r="H67" i="2"/>
  <c r="F67" i="2"/>
  <c r="D67" i="2"/>
  <c r="B67" i="2"/>
  <c r="J66" i="2"/>
  <c r="J65" i="2"/>
  <c r="J64" i="2"/>
  <c r="J57" i="2"/>
  <c r="J56" i="2"/>
  <c r="H40" i="2"/>
  <c r="H50" i="2"/>
  <c r="H49" i="2"/>
  <c r="F51" i="2"/>
  <c r="D51" i="2"/>
  <c r="B51" i="2"/>
  <c r="H48" i="2"/>
  <c r="H47" i="2"/>
  <c r="F41" i="2"/>
  <c r="D41" i="2"/>
  <c r="B41" i="2"/>
  <c r="H39" i="2"/>
  <c r="H38" i="2"/>
  <c r="F15" i="2"/>
  <c r="D16" i="2"/>
  <c r="B16" i="2"/>
  <c r="F14" i="2"/>
  <c r="F13" i="2"/>
  <c r="D7" i="2"/>
  <c r="B7" i="2"/>
  <c r="F6" i="2"/>
  <c r="F5" i="2"/>
  <c r="I92" i="2" l="1"/>
  <c r="H41" i="2"/>
  <c r="E39" i="2" s="1"/>
  <c r="J67" i="2"/>
  <c r="I64" i="2" s="1"/>
  <c r="N64" i="2" s="1"/>
  <c r="J58" i="2"/>
  <c r="F16" i="2"/>
  <c r="E14" i="2" s="1"/>
  <c r="H14" i="2" s="1"/>
  <c r="C57" i="2"/>
  <c r="K57" i="2" s="1"/>
  <c r="G57" i="2"/>
  <c r="M57" i="2" s="1"/>
  <c r="J75" i="2"/>
  <c r="C73" i="2" s="1"/>
  <c r="K73" i="2" s="1"/>
  <c r="G73" i="2"/>
  <c r="M73" i="2" s="1"/>
  <c r="E66" i="2"/>
  <c r="L66" i="2" s="1"/>
  <c r="C40" i="2"/>
  <c r="I40" i="2" s="1"/>
  <c r="G39" i="2"/>
  <c r="C39" i="2"/>
  <c r="E40" i="2"/>
  <c r="J40" i="2" s="1"/>
  <c r="C38" i="2"/>
  <c r="I38" i="2" s="1"/>
  <c r="E38" i="2"/>
  <c r="G38" i="2"/>
  <c r="G40" i="2"/>
  <c r="K40" i="2" s="1"/>
  <c r="K38" i="2"/>
  <c r="F7" i="2"/>
  <c r="E6" i="2" s="1"/>
  <c r="H6" i="2" s="1"/>
  <c r="P81" i="2" l="1"/>
  <c r="P93" i="2" s="1"/>
  <c r="O82" i="2"/>
  <c r="O94" i="2" s="1"/>
  <c r="M82" i="2"/>
  <c r="N82" i="2"/>
  <c r="N94" i="2" s="1"/>
  <c r="N81" i="2"/>
  <c r="N93" i="2" s="1"/>
  <c r="M81" i="2"/>
  <c r="M93" i="2" s="1"/>
  <c r="O81" i="2"/>
  <c r="O93" i="2" s="1"/>
  <c r="K81" i="2"/>
  <c r="K93" i="2" s="1"/>
  <c r="J81" i="2"/>
  <c r="J93" i="2" s="1"/>
  <c r="L81" i="2"/>
  <c r="L93" i="2" s="1"/>
  <c r="O91" i="2"/>
  <c r="O103" i="2" s="1"/>
  <c r="M91" i="2"/>
  <c r="M103" i="2" s="1"/>
  <c r="P90" i="2"/>
  <c r="P102" i="2" s="1"/>
  <c r="N90" i="2"/>
  <c r="N102" i="2" s="1"/>
  <c r="L90" i="2"/>
  <c r="O89" i="2"/>
  <c r="O101" i="2" s="1"/>
  <c r="M89" i="2"/>
  <c r="M101" i="2" s="1"/>
  <c r="P88" i="2"/>
  <c r="P100" i="2" s="1"/>
  <c r="N88" i="2"/>
  <c r="N100" i="2" s="1"/>
  <c r="P87" i="2"/>
  <c r="P99" i="2" s="1"/>
  <c r="N87" i="2"/>
  <c r="N99" i="2" s="1"/>
  <c r="O86" i="2"/>
  <c r="O98" i="2" s="1"/>
  <c r="P85" i="2"/>
  <c r="P97" i="2" s="1"/>
  <c r="N85" i="2"/>
  <c r="N97" i="2" s="1"/>
  <c r="P91" i="2"/>
  <c r="P103" i="2" s="1"/>
  <c r="N91" i="2"/>
  <c r="N103" i="2" s="1"/>
  <c r="L91" i="2"/>
  <c r="L103" i="2" s="1"/>
  <c r="O90" i="2"/>
  <c r="O102" i="2" s="1"/>
  <c r="M90" i="2"/>
  <c r="K90" i="2"/>
  <c r="P89" i="2"/>
  <c r="P101" i="2" s="1"/>
  <c r="N89" i="2"/>
  <c r="N101" i="2" s="1"/>
  <c r="L89" i="2"/>
  <c r="L101" i="2" s="1"/>
  <c r="O88" i="2"/>
  <c r="O100" i="2" s="1"/>
  <c r="M88" i="2"/>
  <c r="M100" i="2" s="1"/>
  <c r="O87" i="2"/>
  <c r="O99" i="2" s="1"/>
  <c r="P86" i="2"/>
  <c r="P98" i="2" s="1"/>
  <c r="N86" i="2"/>
  <c r="N98" i="2" s="1"/>
  <c r="O85" i="2"/>
  <c r="O97" i="2" s="1"/>
  <c r="K91" i="2"/>
  <c r="K103" i="2" s="1"/>
  <c r="J89" i="2"/>
  <c r="J101" i="2" s="1"/>
  <c r="J90" i="2"/>
  <c r="J102" i="2" s="1"/>
  <c r="J91" i="2"/>
  <c r="J103" i="2" s="1"/>
  <c r="K89" i="2"/>
  <c r="K101" i="2" s="1"/>
  <c r="J83" i="2"/>
  <c r="J95" i="2" s="1"/>
  <c r="K102" i="2"/>
  <c r="L102" i="2"/>
  <c r="J86" i="2"/>
  <c r="J98" i="2" s="1"/>
  <c r="L88" i="2"/>
  <c r="L100" i="2" s="1"/>
  <c r="L86" i="2"/>
  <c r="L98" i="2" s="1"/>
  <c r="P83" i="2"/>
  <c r="P95" i="2" s="1"/>
  <c r="L83" i="2"/>
  <c r="L95" i="2" s="1"/>
  <c r="M94" i="2"/>
  <c r="M87" i="2"/>
  <c r="M99" i="2" s="1"/>
  <c r="M86" i="2"/>
  <c r="M98" i="2" s="1"/>
  <c r="M85" i="2"/>
  <c r="M97" i="2" s="1"/>
  <c r="O83" i="2"/>
  <c r="O95" i="2" s="1"/>
  <c r="P82" i="2"/>
  <c r="P94" i="2" s="1"/>
  <c r="K83" i="2"/>
  <c r="K95" i="2" s="1"/>
  <c r="J82" i="2"/>
  <c r="J94" i="2" s="1"/>
  <c r="L84" i="2"/>
  <c r="L96" i="2" s="1"/>
  <c r="M84" i="2"/>
  <c r="M96" i="2" s="1"/>
  <c r="J87" i="2"/>
  <c r="J99" i="2" s="1"/>
  <c r="J84" i="2"/>
  <c r="J96" i="2" s="1"/>
  <c r="K84" i="2"/>
  <c r="K96" i="2" s="1"/>
  <c r="L87" i="2"/>
  <c r="L99" i="2" s="1"/>
  <c r="L85" i="2"/>
  <c r="L97" i="2" s="1"/>
  <c r="N83" i="2"/>
  <c r="N95" i="2" s="1"/>
  <c r="K82" i="2"/>
  <c r="K94" i="2" s="1"/>
  <c r="K88" i="2"/>
  <c r="K100" i="2" s="1"/>
  <c r="K87" i="2"/>
  <c r="K99" i="2" s="1"/>
  <c r="K86" i="2"/>
  <c r="K98" i="2" s="1"/>
  <c r="K85" i="2"/>
  <c r="K97" i="2" s="1"/>
  <c r="M83" i="2"/>
  <c r="M95" i="2" s="1"/>
  <c r="L82" i="2"/>
  <c r="L94" i="2" s="1"/>
  <c r="P84" i="2"/>
  <c r="P96" i="2" s="1"/>
  <c r="M102" i="2"/>
  <c r="J85" i="2"/>
  <c r="J97" i="2" s="1"/>
  <c r="J88" i="2"/>
  <c r="J100" i="2" s="1"/>
  <c r="N84" i="2"/>
  <c r="N96" i="2" s="1"/>
  <c r="O84" i="2"/>
  <c r="O96" i="2" s="1"/>
  <c r="G64" i="2"/>
  <c r="M64" i="2" s="1"/>
  <c r="C15" i="2"/>
  <c r="G15" i="2" s="1"/>
  <c r="C14" i="2"/>
  <c r="G14" i="2" s="1"/>
  <c r="E64" i="2"/>
  <c r="L64" i="2" s="1"/>
  <c r="E13" i="2"/>
  <c r="H13" i="2" s="1"/>
  <c r="I65" i="2"/>
  <c r="N65" i="2" s="1"/>
  <c r="G66" i="2"/>
  <c r="M66" i="2" s="1"/>
  <c r="I66" i="2"/>
  <c r="N66" i="2" s="1"/>
  <c r="E15" i="2"/>
  <c r="H15" i="2" s="1"/>
  <c r="C13" i="2"/>
  <c r="G13" i="2" s="1"/>
  <c r="G65" i="2"/>
  <c r="M65" i="2" s="1"/>
  <c r="E65" i="2"/>
  <c r="L65" i="2" s="1"/>
  <c r="C64" i="2"/>
  <c r="K64" i="2" s="1"/>
  <c r="C66" i="2"/>
  <c r="K66" i="2" s="1"/>
  <c r="C65" i="2"/>
  <c r="K65" i="2" s="1"/>
  <c r="I56" i="2"/>
  <c r="N56" i="2" s="1"/>
  <c r="G56" i="2"/>
  <c r="M56" i="2" s="1"/>
  <c r="E56" i="2"/>
  <c r="L56" i="2" s="1"/>
  <c r="C56" i="2"/>
  <c r="K56" i="2" s="1"/>
  <c r="E57" i="2"/>
  <c r="L57" i="2" s="1"/>
  <c r="I57" i="2"/>
  <c r="N57" i="2" s="1"/>
  <c r="G72" i="2"/>
  <c r="M72" i="2" s="1"/>
  <c r="I72" i="2"/>
  <c r="N72" i="2" s="1"/>
  <c r="G74" i="2"/>
  <c r="M74" i="2" s="1"/>
  <c r="E72" i="2"/>
  <c r="L72" i="2" s="1"/>
  <c r="I71" i="2"/>
  <c r="N71" i="2" s="1"/>
  <c r="I73" i="2"/>
  <c r="N73" i="2" s="1"/>
  <c r="G71" i="2"/>
  <c r="M71" i="2" s="1"/>
  <c r="E74" i="2"/>
  <c r="L74" i="2" s="1"/>
  <c r="I74" i="2"/>
  <c r="N74" i="2" s="1"/>
  <c r="E71" i="2"/>
  <c r="L71" i="2" s="1"/>
  <c r="C72" i="2"/>
  <c r="K72" i="2" s="1"/>
  <c r="E73" i="2"/>
  <c r="L73" i="2" s="1"/>
  <c r="C74" i="2"/>
  <c r="K74" i="2" s="1"/>
  <c r="C71" i="2"/>
  <c r="K71" i="2" s="1"/>
  <c r="C5" i="2"/>
  <c r="G5" i="2" s="1"/>
  <c r="H51" i="2"/>
  <c r="E50" i="2" s="1"/>
  <c r="J50" i="2" s="1"/>
  <c r="J38" i="2"/>
  <c r="K39" i="2"/>
  <c r="I39" i="2"/>
  <c r="J39" i="2"/>
  <c r="E5" i="2"/>
  <c r="H5" i="2" s="1"/>
  <c r="C6" i="2"/>
  <c r="G6" i="2" s="1"/>
  <c r="H94" i="2" l="1"/>
  <c r="L68" i="2"/>
  <c r="H17" i="2"/>
  <c r="G50" i="2"/>
  <c r="K50" i="2" s="1"/>
  <c r="C50" i="2"/>
  <c r="I50" i="2" s="1"/>
  <c r="L59" i="2"/>
  <c r="L76" i="2"/>
  <c r="H8" i="2"/>
  <c r="G49" i="2"/>
  <c r="K49" i="2" s="1"/>
  <c r="G47" i="2"/>
  <c r="K47" i="2" s="1"/>
  <c r="E49" i="2"/>
  <c r="J49" i="2" s="1"/>
  <c r="E47" i="2"/>
  <c r="J47" i="2" s="1"/>
  <c r="C49" i="2"/>
  <c r="I49" i="2" s="1"/>
  <c r="C47" i="2"/>
  <c r="I47" i="2" s="1"/>
  <c r="E48" i="2"/>
  <c r="J48" i="2" s="1"/>
  <c r="C48" i="2"/>
  <c r="I48" i="2" s="1"/>
  <c r="G48" i="2"/>
  <c r="K48" i="2" s="1"/>
  <c r="J42" i="2"/>
  <c r="J52" i="2" l="1"/>
  <c r="F25" i="2"/>
  <c r="C23" i="2" s="1"/>
  <c r="G23" i="2" s="1"/>
  <c r="C21" i="2" l="1"/>
  <c r="G21" i="2" s="1"/>
  <c r="C24" i="2"/>
  <c r="G24" i="2" s="1"/>
  <c r="C22" i="2"/>
  <c r="G22" i="2" s="1"/>
  <c r="E23" i="2"/>
  <c r="H23" i="2" s="1"/>
  <c r="E24" i="2"/>
  <c r="H24" i="2" s="1"/>
  <c r="E22" i="2"/>
  <c r="H22" i="2" s="1"/>
  <c r="E21" i="2"/>
  <c r="H21" i="2" s="1"/>
  <c r="H26" i="2" l="1"/>
  <c r="C14" i="3"/>
  <c r="I4" i="3"/>
  <c r="C19" i="3" l="1"/>
  <c r="C23" i="3"/>
  <c r="C22" i="3"/>
  <c r="C21" i="3"/>
  <c r="C28" i="3"/>
  <c r="C24" i="3"/>
  <c r="C27" i="3"/>
  <c r="C18" i="3"/>
  <c r="C26" i="3"/>
  <c r="C20" i="3"/>
  <c r="C25" i="3"/>
  <c r="I14" i="3"/>
  <c r="P11" i="3" l="1"/>
  <c r="P23" i="3" s="1"/>
  <c r="J13" i="3"/>
  <c r="J25" i="3" s="1"/>
  <c r="L7" i="3"/>
  <c r="L19" i="3" s="1"/>
  <c r="L12" i="3"/>
  <c r="L24" i="3" s="1"/>
  <c r="N9" i="3"/>
  <c r="N21" i="3" s="1"/>
  <c r="P6" i="3"/>
  <c r="P18" i="3" s="1"/>
  <c r="O11" i="3"/>
  <c r="O23" i="3" s="1"/>
  <c r="O7" i="3"/>
  <c r="O19" i="3" s="1"/>
  <c r="M12" i="3"/>
  <c r="M24" i="3" s="1"/>
  <c r="P7" i="3"/>
  <c r="P19" i="3" s="1"/>
  <c r="N8" i="3"/>
  <c r="N20" i="3" s="1"/>
  <c r="L13" i="3"/>
  <c r="L25" i="3" s="1"/>
  <c r="L10" i="3"/>
  <c r="L22" i="3" s="1"/>
  <c r="N7" i="3"/>
  <c r="N19" i="3" s="1"/>
  <c r="N6" i="3"/>
  <c r="N18" i="3" s="1"/>
  <c r="M11" i="3"/>
  <c r="M23" i="3" s="1"/>
  <c r="N12" i="3"/>
  <c r="N24" i="3" s="1"/>
  <c r="M5" i="3"/>
  <c r="M17" i="3" s="1"/>
  <c r="J11" i="3"/>
  <c r="J23" i="3" s="1"/>
  <c r="L8" i="3"/>
  <c r="L20" i="3" s="1"/>
  <c r="L5" i="3"/>
  <c r="L17" i="3" s="1"/>
  <c r="O10" i="3"/>
  <c r="O22" i="3" s="1"/>
  <c r="O6" i="3"/>
  <c r="O18" i="3" s="1"/>
  <c r="M7" i="3"/>
  <c r="M19" i="3" s="1"/>
  <c r="O12" i="3"/>
  <c r="O24" i="3" s="1"/>
  <c r="J6" i="3"/>
  <c r="J18" i="3" s="1"/>
  <c r="J12" i="3"/>
  <c r="J24" i="3" s="1"/>
  <c r="J9" i="3"/>
  <c r="J21" i="3" s="1"/>
  <c r="L6" i="3"/>
  <c r="L18" i="3" s="1"/>
  <c r="L9" i="3"/>
  <c r="L21" i="3" s="1"/>
  <c r="J8" i="3"/>
  <c r="J20" i="3" s="1"/>
  <c r="J10" i="3"/>
  <c r="J22" i="3" s="1"/>
  <c r="M13" i="3"/>
  <c r="M25" i="3" s="1"/>
  <c r="M10" i="3"/>
  <c r="M22" i="3" s="1"/>
  <c r="J7" i="3"/>
  <c r="J19" i="3" s="1"/>
  <c r="L3" i="3"/>
  <c r="L15" i="3" s="1"/>
  <c r="O9" i="3"/>
  <c r="O21" i="3" s="1"/>
  <c r="O5" i="3"/>
  <c r="O17" i="3" s="1"/>
  <c r="N13" i="3"/>
  <c r="N25" i="3" s="1"/>
  <c r="L11" i="3"/>
  <c r="L23" i="3" s="1"/>
  <c r="N5" i="3"/>
  <c r="N17" i="3" s="1"/>
  <c r="P12" i="3"/>
  <c r="P24" i="3" s="1"/>
  <c r="M8" i="3"/>
  <c r="M20" i="3" s="1"/>
  <c r="P5" i="3"/>
  <c r="P17" i="3" s="1"/>
  <c r="P3" i="3"/>
  <c r="P15" i="3" s="1"/>
  <c r="J5" i="3"/>
  <c r="J17" i="3" s="1"/>
  <c r="P9" i="3"/>
  <c r="P21" i="3" s="1"/>
  <c r="P13" i="3"/>
  <c r="P25" i="3" s="1"/>
  <c r="P10" i="3"/>
  <c r="P22" i="3" s="1"/>
  <c r="M6" i="3"/>
  <c r="M18" i="3" s="1"/>
  <c r="O13" i="3"/>
  <c r="O25" i="3" s="1"/>
  <c r="O8" i="3"/>
  <c r="O20" i="3" s="1"/>
  <c r="O3" i="3"/>
  <c r="O15" i="3" s="1"/>
  <c r="N10" i="3"/>
  <c r="N22" i="3" s="1"/>
  <c r="M9" i="3"/>
  <c r="M21" i="3" s="1"/>
  <c r="N3" i="3"/>
  <c r="N15" i="3" s="1"/>
  <c r="N11" i="3"/>
  <c r="N23" i="3" s="1"/>
  <c r="P8" i="3"/>
  <c r="P20" i="3" s="1"/>
  <c r="M3" i="3"/>
  <c r="M15" i="3" s="1"/>
  <c r="J3" i="3"/>
  <c r="N4" i="3"/>
  <c r="N16" i="3" s="1"/>
  <c r="J4" i="3"/>
  <c r="J16" i="3" s="1"/>
  <c r="K9" i="3"/>
  <c r="K21" i="3" s="1"/>
  <c r="K13" i="3"/>
  <c r="K25" i="3" s="1"/>
  <c r="K6" i="3"/>
  <c r="K18" i="3" s="1"/>
  <c r="K10" i="3"/>
  <c r="K22" i="3" s="1"/>
  <c r="K4" i="3"/>
  <c r="K16" i="3" s="1"/>
  <c r="L4" i="3"/>
  <c r="L16" i="3" s="1"/>
  <c r="K5" i="3"/>
  <c r="K17" i="3" s="1"/>
  <c r="M4" i="3"/>
  <c r="M16" i="3" s="1"/>
  <c r="O4" i="3"/>
  <c r="O16" i="3" s="1"/>
  <c r="P4" i="3"/>
  <c r="P16" i="3" s="1"/>
  <c r="K3" i="3"/>
  <c r="K15" i="3" s="1"/>
  <c r="K7" i="3"/>
  <c r="K19" i="3" s="1"/>
  <c r="K11" i="3"/>
  <c r="K23" i="3" s="1"/>
  <c r="K8" i="3"/>
  <c r="K20" i="3" s="1"/>
  <c r="K12" i="3"/>
  <c r="K24" i="3" s="1"/>
  <c r="C33" i="3" l="1"/>
  <c r="I16" i="3"/>
  <c r="J15" i="3"/>
  <c r="H16" i="3" s="1"/>
</calcChain>
</file>

<file path=xl/sharedStrings.xml><?xml version="1.0" encoding="utf-8"?>
<sst xmlns="http://schemas.openxmlformats.org/spreadsheetml/2006/main" count="336" uniqueCount="116">
  <si>
    <t>2x2</t>
  </si>
  <si>
    <t>table</t>
  </si>
  <si>
    <t>Cond 1</t>
  </si>
  <si>
    <t>Cond 2</t>
  </si>
  <si>
    <t>expected</t>
  </si>
  <si>
    <t>observed</t>
  </si>
  <si>
    <t>total</t>
  </si>
  <si>
    <t>cond a</t>
  </si>
  <si>
    <t>cond b</t>
  </si>
  <si>
    <t>df</t>
  </si>
  <si>
    <t>value</t>
  </si>
  <si>
    <t>p-value</t>
  </si>
  <si>
    <t>&lt;0.005</t>
  </si>
  <si>
    <t>2x3</t>
  </si>
  <si>
    <t>Chi-^2Stat</t>
  </si>
  <si>
    <t>3X2</t>
  </si>
  <si>
    <t>cond c</t>
  </si>
  <si>
    <t>Cond 3</t>
  </si>
  <si>
    <t>3x3</t>
  </si>
  <si>
    <t>Cond c</t>
  </si>
  <si>
    <t>4x3</t>
  </si>
  <si>
    <t>cond d</t>
  </si>
  <si>
    <t>3x4</t>
  </si>
  <si>
    <t>exp</t>
  </si>
  <si>
    <t>Cond 4</t>
  </si>
  <si>
    <t>Cond a</t>
  </si>
  <si>
    <t>Cond b</t>
  </si>
  <si>
    <t>2x4</t>
  </si>
  <si>
    <t>Total</t>
  </si>
  <si>
    <t>.90&gt;p&gt;0.1</t>
  </si>
  <si>
    <t>Chi^2Stat</t>
  </si>
  <si>
    <t>p&lt;.005</t>
  </si>
  <si>
    <t>Cond d</t>
  </si>
  <si>
    <t>4x4</t>
  </si>
  <si>
    <t>.05&gt;p&gt; .025</t>
  </si>
  <si>
    <t>x^2 statistic</t>
  </si>
  <si>
    <t>cond 1</t>
  </si>
  <si>
    <t>cond 2</t>
  </si>
  <si>
    <t>cond 3</t>
  </si>
  <si>
    <t>cond 4</t>
  </si>
  <si>
    <t>cond 5</t>
  </si>
  <si>
    <t xml:space="preserve">cond 6 </t>
  </si>
  <si>
    <t>cond 7</t>
  </si>
  <si>
    <t>exp 1</t>
  </si>
  <si>
    <t>exp 2</t>
  </si>
  <si>
    <t>exp 3</t>
  </si>
  <si>
    <t>exp 4</t>
  </si>
  <si>
    <t>exp 5</t>
  </si>
  <si>
    <t>exp 6</t>
  </si>
  <si>
    <t>exp 7</t>
  </si>
  <si>
    <t>4X2</t>
  </si>
  <si>
    <t>33-36.4</t>
  </si>
  <si>
    <t>^2</t>
  </si>
  <si>
    <t>/36.4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</si>
  <si>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</si>
  <si>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</si>
  <si>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</si>
  <si>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</si>
  <si>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</si>
  <si>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</si>
  <si>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</si>
  <si>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</si>
  <si>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</si>
  <si>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</si>
  <si>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</si>
  <si>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df (r-1)(c-1)</t>
  </si>
  <si>
    <t>p=</t>
  </si>
  <si>
    <r>
      <t>One-Way Anoval Model: xjj=mu+</t>
    </r>
    <r>
      <rPr>
        <i/>
        <sz val="11"/>
        <color theme="1"/>
        <rFont val="Calibri"/>
        <scheme val="minor"/>
      </rPr>
      <t>Ejj</t>
    </r>
  </si>
  <si>
    <t>face book example:</t>
  </si>
  <si>
    <t>There are five profiles so I=5</t>
  </si>
  <si>
    <t>pooled sample variance    S_p^2</t>
  </si>
  <si>
    <t>Pooled standard deviation S_p</t>
  </si>
  <si>
    <t>n_1</t>
  </si>
  <si>
    <t>n_2</t>
  </si>
  <si>
    <t>n_3</t>
  </si>
  <si>
    <t>n_4</t>
  </si>
  <si>
    <t>n_5</t>
  </si>
  <si>
    <t>Standard deviation: S_1, S_2, etc.</t>
  </si>
  <si>
    <t>Sample sizes: N_1 = 24, N_2 =33, etc.</t>
  </si>
  <si>
    <t>S_1</t>
  </si>
  <si>
    <t>S_2</t>
  </si>
  <si>
    <t>S_3</t>
  </si>
  <si>
    <t>S_4</t>
  </si>
  <si>
    <t>S_5</t>
  </si>
  <si>
    <t>S_p^2=</t>
  </si>
  <si>
    <t>numerator</t>
  </si>
  <si>
    <t xml:space="preserve">s_p^2 </t>
  </si>
  <si>
    <t>S_p=</t>
  </si>
  <si>
    <t>sums of numerator and demoninator</t>
  </si>
  <si>
    <t>enter</t>
  </si>
  <si>
    <t>val. Variance</t>
  </si>
  <si>
    <t>Anova: Single Factor</t>
  </si>
  <si>
    <t>SUMMARY</t>
  </si>
  <si>
    <t>Groups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</si>
  <si>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</si>
  <si>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</si>
  <si>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</si>
  <si>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</si>
  <si>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</si>
  <si>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</si>
  <si>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</si>
  <si>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</si>
  <si>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</si>
  <si>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</si>
  <si>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</si>
  <si>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</si>
  <si>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</si>
  <si>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</si>
  <si>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</si>
  <si>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</si>
  <si>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</si>
  <si>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MSE=</t>
  </si>
  <si>
    <t>Column 1</t>
  </si>
  <si>
    <t>Column 2</t>
  </si>
  <si>
    <t>Column 3</t>
  </si>
  <si>
    <t>Column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</si>
</sst>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h]:mm:ss;@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3" xfId="0" applyFill="1" applyBorder="1"/>
    <xf numFmtId="0" fontId="0" fillId="3" borderId="3" xfId="0" applyFill="1" applyBorder="1"/>
    <xf numFmtId="0" fontId="0" fillId="0" borderId="0" xfId="0" applyFill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12" xfId="0" applyFill="1" applyBorder="1"/>
    <xf numFmtId="0" fontId="0" fillId="4" borderId="13" xfId="0" applyFill="1" applyBorder="1"/>
    <xf numFmtId="0" fontId="0" fillId="0" borderId="7" xfId="0" applyFill="1" applyBorder="1"/>
    <xf numFmtId="0" fontId="0" fillId="0" borderId="9" xfId="0" applyBorder="1"/>
    <xf numFmtId="0" fontId="0" fillId="4" borderId="5" xfId="0" applyFill="1" applyBorder="1"/>
    <xf numFmtId="0" fontId="0" fillId="4" borderId="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2" xfId="0" applyFill="1" applyBorder="1"/>
    <xf numFmtId="0" fontId="0" fillId="0" borderId="16" xfId="0" applyBorder="1"/>
    <xf numFmtId="0" fontId="0" fillId="6" borderId="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8" borderId="0" xfId="0" applyFill="1"/>
    <xf numFmtId="0" fontId="0" fillId="0" borderId="3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2" fillId="0" borderId="5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66" fontId="0" fillId="3" borderId="3" xfId="0" applyNumberFormat="1" applyFill="1" applyBorder="1"/>
    <xf numFmtId="166" fontId="0" fillId="2" borderId="3" xfId="0" applyNumberFormat="1" applyFill="1" applyBorder="1"/>
    <xf numFmtId="166" fontId="0" fillId="5" borderId="0" xfId="0" applyNumberFormat="1" applyFill="1"/>
    <xf numFmtId="166" fontId="0" fillId="0" borderId="0" xfId="0" applyNumberFormat="1"/>
    <xf numFmtId="0" fontId="0" fillId="3" borderId="3" xfId="0" applyNumberFormat="1" applyFill="1" applyBorder="1"/>
    <xf numFmtId="0" fontId="0" fillId="2" borderId="3" xfId="0" applyNumberFormat="1" applyFill="1" applyBorder="1"/>
    <xf numFmtId="0" fontId="0" fillId="5" borderId="0" xfId="0" applyNumberFormat="1" applyFill="1"/>
    <xf numFmtId="0" fontId="0" fillId="0" borderId="0" xfId="0" applyNumberFormat="1"/>
    <xf numFmtId="0" fontId="0" fillId="6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'tables with exp. and chi'!$B$96:$B$106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'tables with exp. and chi'!$C$96:$C$106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'tables with exp. and chi'!$D$96:$D$106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'tables with exp. and chi'!$E$96:$E$106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'tables with exp. and chi'!$F$96:$F$106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'tables with exp. and chi'!$G$96:$G$106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'tables with exp. and chi'!$H$96:$H$106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4528"/>
        <c:axId val="476016096"/>
      </c:barChart>
      <c:catAx>
        <c:axId val="4760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16096"/>
        <c:crosses val="autoZero"/>
        <c:auto val="1"/>
        <c:lblAlgn val="ctr"/>
        <c:lblOffset val="100"/>
        <c:noMultiLvlLbl val="0"/>
      </c:catAx>
      <c:valAx>
        <c:axId val="4760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'tables with exp. and chi'!$B$96:$B$106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'tables with exp. and chi'!$C$96:$C$106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'tables with exp. and chi'!$D$96:$D$106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'tables with exp. and chi'!$E$96:$E$106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'tables with exp. and chi'!$F$96:$F$106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'tables with exp. and chi'!$G$96:$G$106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'tables with exp. and chi'!$H$96:$H$106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6488"/>
        <c:axId val="476018448"/>
      </c:barChart>
      <c:catAx>
        <c:axId val="47601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18448"/>
        <c:crosses val="autoZero"/>
        <c:auto val="1"/>
        <c:lblAlgn val="ctr"/>
        <c:lblOffset val="100"/>
        <c:noMultiLvlLbl val="0"/>
      </c:catAx>
      <c:valAx>
        <c:axId val="4760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1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103</xdr:row>
      <xdr:rowOff>76200</xdr:rowOff>
    </xdr:from>
    <xdr:to>
      <xdr:col>15</xdr:col>
      <xdr:colOff>209550</xdr:colOff>
      <xdr:row>118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25</xdr:row>
      <xdr:rowOff>76200</xdr:rowOff>
    </xdr:from>
    <xdr:to>
      <xdr:col>15</xdr:col>
      <xdr:colOff>209550</xdr:colOff>
      <xdr:row>40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L6" sqref="L6"/>
    </sheetView>
  </sheetViews>
  <sheetFormatPr defaultRowHeight="14.25"/>
  <cols>
    <col min="1" max="1" width="8.875" customWidth="1"/>
  </cols>
  <sheetData>
    <row r="1" spans="1:17">
      <c r="A1" t="s">
        <v>67</v>
      </c>
      <c r="H1">
        <v>16</v>
      </c>
      <c r="I1">
        <v>11</v>
      </c>
      <c r="J1">
        <v>20</v>
      </c>
      <c r="K1">
        <v>21</v>
      </c>
      <c r="L1">
        <v>14</v>
      </c>
      <c r="M1">
        <v>7</v>
      </c>
    </row>
    <row r="2" spans="1:17">
      <c r="A2" t="s">
        <v>68</v>
      </c>
      <c r="H2">
        <v>37</v>
      </c>
      <c r="I2">
        <v>32</v>
      </c>
      <c r="J2">
        <v>20</v>
      </c>
      <c r="K2">
        <v>29</v>
      </c>
      <c r="L2">
        <v>37</v>
      </c>
      <c r="M2">
        <v>32</v>
      </c>
    </row>
    <row r="3" spans="1:17">
      <c r="B3" t="s">
        <v>69</v>
      </c>
      <c r="H3">
        <v>21</v>
      </c>
      <c r="I3">
        <v>12</v>
      </c>
      <c r="J3">
        <v>14</v>
      </c>
      <c r="K3">
        <v>17</v>
      </c>
      <c r="L3">
        <v>13</v>
      </c>
      <c r="M3">
        <v>20</v>
      </c>
    </row>
    <row r="4" spans="1:17">
      <c r="B4" t="s">
        <v>70</v>
      </c>
      <c r="H4">
        <v>45</v>
      </c>
      <c r="I4">
        <v>59</v>
      </c>
      <c r="J4">
        <v>48</v>
      </c>
      <c r="K4">
        <v>46</v>
      </c>
      <c r="L4">
        <v>38</v>
      </c>
      <c r="M4">
        <v>47</v>
      </c>
    </row>
    <row r="5" spans="1:17">
      <c r="B5" t="s">
        <v>71</v>
      </c>
    </row>
    <row r="6" spans="1:17">
      <c r="B6" t="s">
        <v>77</v>
      </c>
      <c r="M6" t="s">
        <v>91</v>
      </c>
    </row>
    <row r="7" spans="1:17">
      <c r="B7" t="s">
        <v>78</v>
      </c>
    </row>
    <row r="8" spans="1:17" ht="15" thickBot="1">
      <c r="A8" t="s">
        <v>86</v>
      </c>
      <c r="B8" s="35" t="s">
        <v>72</v>
      </c>
      <c r="C8" s="35" t="s">
        <v>73</v>
      </c>
      <c r="D8" s="35" t="s">
        <v>74</v>
      </c>
      <c r="E8" s="35" t="s">
        <v>75</v>
      </c>
      <c r="F8" s="35" t="s">
        <v>76</v>
      </c>
      <c r="M8" t="s">
        <v>92</v>
      </c>
    </row>
    <row r="9" spans="1:17">
      <c r="A9" t="s">
        <v>89</v>
      </c>
      <c r="B9" s="36">
        <v>24</v>
      </c>
      <c r="C9" s="36">
        <v>33</v>
      </c>
      <c r="D9" s="36">
        <v>26</v>
      </c>
      <c r="E9" s="36">
        <v>30</v>
      </c>
      <c r="F9" s="36">
        <v>21</v>
      </c>
      <c r="M9" s="39" t="s">
        <v>93</v>
      </c>
      <c r="N9" s="39" t="s">
        <v>94</v>
      </c>
      <c r="O9" s="39" t="s">
        <v>95</v>
      </c>
      <c r="P9" s="39" t="s">
        <v>96</v>
      </c>
      <c r="Q9" s="39" t="s">
        <v>97</v>
      </c>
    </row>
    <row r="10" spans="1:17">
      <c r="B10" s="35" t="s">
        <v>79</v>
      </c>
      <c r="C10" s="35" t="s">
        <v>80</v>
      </c>
      <c r="D10" s="35" t="s">
        <v>81</v>
      </c>
      <c r="E10" s="35" t="s">
        <v>82</v>
      </c>
      <c r="F10" s="35" t="s">
        <v>83</v>
      </c>
      <c r="M10" s="37" t="s">
        <v>98</v>
      </c>
      <c r="N10" s="37">
        <v>6</v>
      </c>
      <c r="O10" s="37">
        <v>89</v>
      </c>
      <c r="P10" s="37">
        <v>14.833333333333334</v>
      </c>
      <c r="Q10" s="37">
        <v>28.566666666666652</v>
      </c>
    </row>
    <row r="11" spans="1:17">
      <c r="A11" t="s">
        <v>89</v>
      </c>
      <c r="B11" s="36">
        <v>1</v>
      </c>
      <c r="C11" s="36">
        <v>0.85</v>
      </c>
      <c r="D11" s="36">
        <v>1.01</v>
      </c>
      <c r="E11" s="36">
        <v>1.43</v>
      </c>
      <c r="F11" s="36">
        <v>1.02</v>
      </c>
      <c r="M11" s="37" t="s">
        <v>99</v>
      </c>
      <c r="N11" s="37">
        <v>6</v>
      </c>
      <c r="O11" s="37">
        <v>187</v>
      </c>
      <c r="P11" s="37">
        <v>31.166666666666668</v>
      </c>
      <c r="Q11" s="37">
        <v>39.766666666666609</v>
      </c>
    </row>
    <row r="12" spans="1:17">
      <c r="A12" t="s">
        <v>90</v>
      </c>
      <c r="B12">
        <f>B11*B11</f>
        <v>1</v>
      </c>
      <c r="C12">
        <f t="shared" ref="C12:F12" si="0">C11*C11</f>
        <v>0.72249999999999992</v>
      </c>
      <c r="D12">
        <f t="shared" si="0"/>
        <v>1.0201</v>
      </c>
      <c r="E12">
        <f t="shared" si="0"/>
        <v>2.0448999999999997</v>
      </c>
      <c r="F12">
        <f t="shared" si="0"/>
        <v>1.0404</v>
      </c>
      <c r="G12" t="s">
        <v>88</v>
      </c>
      <c r="M12" s="37" t="s">
        <v>100</v>
      </c>
      <c r="N12" s="37">
        <v>6</v>
      </c>
      <c r="O12" s="37">
        <v>97</v>
      </c>
      <c r="P12" s="37">
        <v>16.166666666666668</v>
      </c>
      <c r="Q12" s="37">
        <v>14.166666666666652</v>
      </c>
    </row>
    <row r="13" spans="1:17" ht="15" thickBot="1">
      <c r="A13" t="s">
        <v>85</v>
      </c>
      <c r="B13" s="31">
        <f>(B9-1)*(B11^2)</f>
        <v>23</v>
      </c>
      <c r="C13" s="32">
        <f t="shared" ref="C13:F13" si="1">(C9-1)*(C11^2)</f>
        <v>23.119999999999997</v>
      </c>
      <c r="D13" s="32">
        <f t="shared" si="1"/>
        <v>25.502500000000001</v>
      </c>
      <c r="E13" s="31">
        <f t="shared" si="1"/>
        <v>59.302099999999989</v>
      </c>
      <c r="F13" s="31">
        <f t="shared" si="1"/>
        <v>20.808</v>
      </c>
      <c r="G13" s="29">
        <f>SUM(B13:F13)</f>
        <v>151.73259999999999</v>
      </c>
      <c r="M13" s="38" t="s">
        <v>101</v>
      </c>
      <c r="N13" s="38">
        <v>6</v>
      </c>
      <c r="O13" s="38">
        <v>283</v>
      </c>
      <c r="P13" s="38">
        <v>47.166666666666664</v>
      </c>
      <c r="Q13" s="38">
        <v>46.166666666666785</v>
      </c>
    </row>
    <row r="14" spans="1:17">
      <c r="B14" s="33">
        <f>(B9-1)</f>
        <v>23</v>
      </c>
      <c r="C14" s="34">
        <f t="shared" ref="C14:F14" si="2">(C9-1)</f>
        <v>32</v>
      </c>
      <c r="D14" s="34">
        <f t="shared" si="2"/>
        <v>25</v>
      </c>
      <c r="E14" s="33">
        <f t="shared" si="2"/>
        <v>29</v>
      </c>
      <c r="F14" s="33">
        <f t="shared" si="2"/>
        <v>20</v>
      </c>
      <c r="G14" s="30">
        <f>SUM(B14:F14)</f>
        <v>129</v>
      </c>
    </row>
    <row r="16" spans="1:17" ht="15" thickBot="1">
      <c r="A16" t="s">
        <v>84</v>
      </c>
      <c r="B16">
        <f>G13/G14</f>
        <v>1.1762217054263566</v>
      </c>
      <c r="D16" t="s">
        <v>111</v>
      </c>
      <c r="E16">
        <f>B16^2</f>
        <v>1.3834975003160868</v>
      </c>
      <c r="M16" t="s">
        <v>102</v>
      </c>
    </row>
    <row r="17" spans="1:19">
      <c r="A17" t="s">
        <v>87</v>
      </c>
      <c r="B17">
        <f>SQRT(B16)</f>
        <v>1.0845375537187989</v>
      </c>
      <c r="M17" s="39" t="s">
        <v>103</v>
      </c>
      <c r="N17" s="39" t="s">
        <v>104</v>
      </c>
      <c r="O17" s="39" t="s">
        <v>9</v>
      </c>
      <c r="P17" s="39" t="s">
        <v>105</v>
      </c>
      <c r="Q17" s="39" t="s">
        <v>106</v>
      </c>
      <c r="R17" s="39" t="s">
        <v>107</v>
      </c>
      <c r="S17" s="39" t="s">
        <v>108</v>
      </c>
    </row>
    <row r="18" spans="1:19">
      <c r="M18" s="37" t="s">
        <v>109</v>
      </c>
      <c r="N18" s="37">
        <v>4134.0000000000009</v>
      </c>
      <c r="O18" s="37">
        <v>3</v>
      </c>
      <c r="P18" s="37">
        <v>1378.0000000000002</v>
      </c>
      <c r="Q18" s="37">
        <v>42.839378238341979</v>
      </c>
      <c r="R18" s="40">
        <v>6.7976262933759516E-9</v>
      </c>
      <c r="S18" s="37">
        <v>3.0983912121407795</v>
      </c>
    </row>
    <row r="19" spans="1:19">
      <c r="M19" s="37" t="s">
        <v>110</v>
      </c>
      <c r="N19" s="37">
        <v>643.33333333333326</v>
      </c>
      <c r="O19" s="37">
        <v>20</v>
      </c>
      <c r="P19" s="37">
        <v>32.166666666666664</v>
      </c>
      <c r="Q19" s="37"/>
      <c r="R19" s="37"/>
      <c r="S19" s="37"/>
    </row>
    <row r="20" spans="1:19">
      <c r="M20" s="37"/>
      <c r="N20" s="37"/>
      <c r="O20" s="37"/>
      <c r="P20" s="37"/>
      <c r="Q20" s="37"/>
      <c r="R20" s="37"/>
      <c r="S20" s="37"/>
    </row>
    <row r="21" spans="1:19" ht="15" thickBot="1">
      <c r="M21" s="38" t="s">
        <v>28</v>
      </c>
      <c r="N21" s="38">
        <v>4777.3333333333339</v>
      </c>
      <c r="O21" s="38">
        <v>23</v>
      </c>
      <c r="P21" s="38"/>
      <c r="Q21" s="38"/>
      <c r="R21" s="38"/>
      <c r="S21" s="38"/>
    </row>
    <row r="24" spans="1:19">
      <c r="B24">
        <v>12</v>
      </c>
      <c r="C24">
        <v>8</v>
      </c>
      <c r="D24">
        <v>6</v>
      </c>
      <c r="E24">
        <v>10</v>
      </c>
      <c r="G24" t="s">
        <v>91</v>
      </c>
    </row>
    <row r="25" spans="1:19">
      <c r="B25">
        <v>13</v>
      </c>
      <c r="C25">
        <v>9</v>
      </c>
      <c r="D25">
        <v>10</v>
      </c>
      <c r="E25">
        <v>12</v>
      </c>
    </row>
    <row r="26" spans="1:19" ht="15" thickBot="1">
      <c r="B26">
        <v>16</v>
      </c>
      <c r="C26">
        <v>7</v>
      </c>
      <c r="D26">
        <v>9</v>
      </c>
      <c r="E26">
        <v>10</v>
      </c>
      <c r="G26" t="s">
        <v>92</v>
      </c>
    </row>
    <row r="27" spans="1:19">
      <c r="B27">
        <v>15</v>
      </c>
      <c r="C27">
        <v>10</v>
      </c>
      <c r="D27">
        <v>7</v>
      </c>
      <c r="E27">
        <v>16</v>
      </c>
      <c r="G27" s="39" t="s">
        <v>93</v>
      </c>
      <c r="H27" s="39" t="s">
        <v>94</v>
      </c>
      <c r="I27" s="39" t="s">
        <v>95</v>
      </c>
      <c r="J27" s="39" t="s">
        <v>96</v>
      </c>
      <c r="K27" s="39" t="s">
        <v>97</v>
      </c>
    </row>
    <row r="28" spans="1:19">
      <c r="B28">
        <v>11</v>
      </c>
      <c r="C28">
        <v>9</v>
      </c>
      <c r="D28">
        <v>7</v>
      </c>
      <c r="E28">
        <v>15</v>
      </c>
      <c r="G28" s="37" t="s">
        <v>112</v>
      </c>
      <c r="H28" s="37">
        <v>5</v>
      </c>
      <c r="I28" s="37">
        <v>67</v>
      </c>
      <c r="J28" s="37">
        <v>13.4</v>
      </c>
      <c r="K28" s="37">
        <v>4.3000000000000114</v>
      </c>
    </row>
    <row r="29" spans="1:19">
      <c r="G29" s="37" t="s">
        <v>113</v>
      </c>
      <c r="H29" s="37">
        <v>5</v>
      </c>
      <c r="I29" s="37">
        <v>43</v>
      </c>
      <c r="J29" s="37">
        <v>8.6</v>
      </c>
      <c r="K29" s="37">
        <v>1.2999999999999972</v>
      </c>
    </row>
    <row r="30" spans="1:19">
      <c r="G30" s="37" t="s">
        <v>114</v>
      </c>
      <c r="H30" s="37">
        <v>5</v>
      </c>
      <c r="I30" s="37">
        <v>39</v>
      </c>
      <c r="J30" s="37">
        <v>7.8</v>
      </c>
      <c r="K30" s="37">
        <v>2.7000000000000028</v>
      </c>
    </row>
    <row r="31" spans="1:19" ht="15" thickBot="1">
      <c r="G31" s="38" t="s">
        <v>115</v>
      </c>
      <c r="H31" s="38">
        <v>5</v>
      </c>
      <c r="I31" s="38">
        <v>63</v>
      </c>
      <c r="J31" s="38">
        <v>12.6</v>
      </c>
      <c r="K31" s="38">
        <v>7.8000000000000114</v>
      </c>
    </row>
    <row r="34" spans="7:13" ht="15" thickBot="1">
      <c r="G34" t="s">
        <v>102</v>
      </c>
    </row>
    <row r="35" spans="7:13">
      <c r="G35" s="39" t="s">
        <v>103</v>
      </c>
      <c r="H35" s="39" t="s">
        <v>104</v>
      </c>
      <c r="I35" s="39" t="s">
        <v>9</v>
      </c>
      <c r="J35" s="39" t="s">
        <v>105</v>
      </c>
      <c r="K35" s="39" t="s">
        <v>106</v>
      </c>
      <c r="L35" s="39" t="s">
        <v>107</v>
      </c>
      <c r="M35" s="39" t="s">
        <v>108</v>
      </c>
    </row>
    <row r="36" spans="7:13">
      <c r="G36" s="37" t="s">
        <v>109</v>
      </c>
      <c r="H36" s="37">
        <v>118.4</v>
      </c>
      <c r="I36" s="37">
        <v>3</v>
      </c>
      <c r="J36" s="37">
        <v>39.466666666666669</v>
      </c>
      <c r="K36" s="37">
        <v>9.8053830227743273</v>
      </c>
      <c r="L36" s="37">
        <v>6.5632403434495853E-4</v>
      </c>
      <c r="M36" s="37">
        <v>3.2388715174535854</v>
      </c>
    </row>
    <row r="37" spans="7:13">
      <c r="G37" s="37" t="s">
        <v>110</v>
      </c>
      <c r="H37" s="37">
        <v>64.400000000000006</v>
      </c>
      <c r="I37" s="37">
        <v>16</v>
      </c>
      <c r="J37" s="37">
        <v>4.0250000000000004</v>
      </c>
      <c r="K37" s="37"/>
      <c r="L37" s="37"/>
      <c r="M37" s="37"/>
    </row>
    <row r="38" spans="7:13">
      <c r="G38" s="37"/>
      <c r="H38" s="37"/>
      <c r="I38" s="37"/>
      <c r="J38" s="37"/>
      <c r="K38" s="37"/>
      <c r="L38" s="37"/>
      <c r="M38" s="37"/>
    </row>
    <row r="39" spans="7:13" ht="15" thickBot="1">
      <c r="G39" s="38" t="s">
        <v>28</v>
      </c>
      <c r="H39" s="38">
        <v>182.8</v>
      </c>
      <c r="I39" s="38">
        <v>19</v>
      </c>
      <c r="J39" s="38"/>
      <c r="K39" s="38"/>
      <c r="L39" s="38"/>
      <c r="M3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6"/>
  <sheetViews>
    <sheetView topLeftCell="A22" workbookViewId="0">
      <selection activeCell="B34" sqref="B34"/>
    </sheetView>
  </sheetViews>
  <sheetFormatPr defaultRowHeight="14.25"/>
  <sheetData>
    <row r="2" spans="1:9">
      <c r="A2" t="s">
        <v>0</v>
      </c>
    </row>
    <row r="3" spans="1:9" ht="15" thickBot="1">
      <c r="A3" t="s">
        <v>1</v>
      </c>
      <c r="C3" t="s">
        <v>2</v>
      </c>
      <c r="E3" t="s">
        <v>3</v>
      </c>
    </row>
    <row r="4" spans="1:9">
      <c r="A4" s="5"/>
      <c r="B4" s="6" t="s">
        <v>5</v>
      </c>
      <c r="C4" s="6" t="s">
        <v>4</v>
      </c>
      <c r="D4" s="6" t="s">
        <v>5</v>
      </c>
      <c r="E4" s="6" t="s">
        <v>4</v>
      </c>
      <c r="F4" s="7" t="s">
        <v>6</v>
      </c>
    </row>
    <row r="5" spans="1:9">
      <c r="A5" s="8" t="s">
        <v>7</v>
      </c>
      <c r="B5" s="2">
        <v>88</v>
      </c>
      <c r="C5" s="1">
        <f>F5*B7/F7</f>
        <v>96.811594202898547</v>
      </c>
      <c r="D5" s="2">
        <v>112</v>
      </c>
      <c r="E5" s="1">
        <f>F5*D7/F7</f>
        <v>103.18840579710145</v>
      </c>
      <c r="F5" s="9">
        <f>SUM(B5,D5)</f>
        <v>200</v>
      </c>
      <c r="G5" s="4">
        <f>((B5-C5)^2)/C5</f>
        <v>0.80201336457519679</v>
      </c>
      <c r="H5" s="4">
        <f>((D5-E5)^2)/E5</f>
        <v>0.75245074092167341</v>
      </c>
    </row>
    <row r="6" spans="1:9">
      <c r="A6" s="8" t="s">
        <v>8</v>
      </c>
      <c r="B6" s="2">
        <v>1081</v>
      </c>
      <c r="C6" s="1">
        <f>F6*B7/F7</f>
        <v>1072.1884057971015</v>
      </c>
      <c r="D6" s="2">
        <v>1134</v>
      </c>
      <c r="E6" s="1">
        <f>F6*D7/F7</f>
        <v>1142.8115942028985</v>
      </c>
      <c r="F6" s="9">
        <f>SUM(B6,D6)</f>
        <v>2215</v>
      </c>
      <c r="G6" s="4">
        <f>((B6-C6)^2)/C6</f>
        <v>7.2416556620784556E-2</v>
      </c>
      <c r="H6" s="4">
        <f>((D6-E6)^2)/E6</f>
        <v>6.7941376155455174E-2</v>
      </c>
    </row>
    <row r="7" spans="1:9" ht="15" thickBot="1">
      <c r="A7" s="10" t="s">
        <v>6</v>
      </c>
      <c r="B7" s="11">
        <f>SUM(B5:B6)</f>
        <v>1169</v>
      </c>
      <c r="C7" s="11"/>
      <c r="D7" s="11">
        <f>SUM(D5:D6)</f>
        <v>1246</v>
      </c>
      <c r="E7" s="11"/>
      <c r="F7" s="12">
        <f>SUM(F5:F6)</f>
        <v>2415</v>
      </c>
      <c r="G7" t="s">
        <v>9</v>
      </c>
      <c r="H7" t="s">
        <v>10</v>
      </c>
      <c r="I7" t="s">
        <v>11</v>
      </c>
    </row>
    <row r="8" spans="1:9">
      <c r="G8">
        <v>1</v>
      </c>
      <c r="H8">
        <f>SUM(G5:H6)</f>
        <v>1.6948220382731101</v>
      </c>
      <c r="I8" t="s">
        <v>34</v>
      </c>
    </row>
    <row r="10" spans="1:9">
      <c r="A10" t="s">
        <v>15</v>
      </c>
    </row>
    <row r="11" spans="1:9" ht="15" thickBot="1">
      <c r="A11" t="s">
        <v>1</v>
      </c>
      <c r="B11" t="s">
        <v>2</v>
      </c>
      <c r="D11" t="s">
        <v>3</v>
      </c>
    </row>
    <row r="12" spans="1:9">
      <c r="A12" s="5"/>
      <c r="B12" s="6" t="s">
        <v>5</v>
      </c>
      <c r="C12" s="6" t="s">
        <v>4</v>
      </c>
      <c r="D12" s="6" t="s">
        <v>5</v>
      </c>
      <c r="E12" s="6" t="s">
        <v>4</v>
      </c>
      <c r="F12" s="7" t="s">
        <v>6</v>
      </c>
    </row>
    <row r="13" spans="1:9">
      <c r="A13" s="8" t="s">
        <v>7</v>
      </c>
      <c r="B13" s="2">
        <v>400</v>
      </c>
      <c r="C13" s="1">
        <f>F13*B16/F16</f>
        <v>373.25056044145543</v>
      </c>
      <c r="D13" s="2">
        <v>1380</v>
      </c>
      <c r="E13" s="1">
        <f>F13*D16/F16</f>
        <v>1406.7494395585445</v>
      </c>
      <c r="F13" s="9">
        <f>SUM(B13,D13)</f>
        <v>1780</v>
      </c>
      <c r="G13" s="4">
        <f>((B13-C13)^2)/C13</f>
        <v>1.9170299861035589</v>
      </c>
      <c r="H13" s="4">
        <f>((D13-E13)^2)/E13</f>
        <v>0.50864247503860316</v>
      </c>
    </row>
    <row r="14" spans="1:9">
      <c r="A14" s="8" t="s">
        <v>8</v>
      </c>
      <c r="B14" s="2">
        <v>416</v>
      </c>
      <c r="C14" s="1">
        <f>F14*B16/F16</f>
        <v>469.49887911708913</v>
      </c>
      <c r="D14" s="2">
        <v>1823</v>
      </c>
      <c r="E14" s="1">
        <f>F14*D16/F16</f>
        <v>1769.5011208829108</v>
      </c>
      <c r="F14" s="9">
        <f>SUM(B14,D14)</f>
        <v>2239</v>
      </c>
      <c r="G14" s="4">
        <f>((B14-C14)^2)/C14</f>
        <v>6.0961382318255204</v>
      </c>
      <c r="H14" s="4">
        <f>((D14-E14)^2)/E14</f>
        <v>1.6174785271437628</v>
      </c>
    </row>
    <row r="15" spans="1:9">
      <c r="A15" s="20" t="s">
        <v>16</v>
      </c>
      <c r="B15" s="2">
        <v>400</v>
      </c>
      <c r="C15" s="1">
        <f>F15*B16/F16</f>
        <v>373.25056044145543</v>
      </c>
      <c r="D15" s="2">
        <v>1380</v>
      </c>
      <c r="E15" s="1">
        <f>F15*D16/F16</f>
        <v>1406.7494395585445</v>
      </c>
      <c r="F15" s="9">
        <f>SUM(B15,D15)</f>
        <v>1780</v>
      </c>
      <c r="G15" s="4">
        <f>((B15-C15)^2)/C15</f>
        <v>1.9170299861035589</v>
      </c>
      <c r="H15" s="4">
        <f>((D15-E15)^2)/E15</f>
        <v>0.50864247503860316</v>
      </c>
    </row>
    <row r="16" spans="1:9" ht="15" thickBot="1">
      <c r="A16" s="21"/>
      <c r="B16" s="11">
        <f>SUM(B13:B15)</f>
        <v>1216</v>
      </c>
      <c r="C16" s="11"/>
      <c r="D16" s="11">
        <f>SUM(D13:D15)</f>
        <v>4583</v>
      </c>
      <c r="E16" s="11"/>
      <c r="F16" s="12">
        <f>SUM(F13:F15)</f>
        <v>5799</v>
      </c>
      <c r="G16" t="s">
        <v>9</v>
      </c>
      <c r="H16" t="s">
        <v>10</v>
      </c>
      <c r="I16" t="s">
        <v>11</v>
      </c>
    </row>
    <row r="17" spans="1:16">
      <c r="G17">
        <v>2</v>
      </c>
      <c r="H17">
        <f>SUM(G13:H15)</f>
        <v>12.56496168125361</v>
      </c>
      <c r="I17" t="s">
        <v>12</v>
      </c>
    </row>
    <row r="18" spans="1:16">
      <c r="A18" t="s">
        <v>50</v>
      </c>
      <c r="I18" t="s">
        <v>52</v>
      </c>
      <c r="J18" t="s">
        <v>53</v>
      </c>
    </row>
    <row r="19" spans="1:16" ht="15" thickBot="1">
      <c r="A19" t="s">
        <v>1</v>
      </c>
      <c r="B19" t="s">
        <v>2</v>
      </c>
      <c r="D19" t="s">
        <v>3</v>
      </c>
      <c r="G19" t="s">
        <v>51</v>
      </c>
      <c r="H19">
        <f>33-36.4</f>
        <v>-3.3999999999999986</v>
      </c>
      <c r="I19">
        <f>H19^2</f>
        <v>11.55999999999999</v>
      </c>
      <c r="J19">
        <f>I19/36.4</f>
        <v>0.31758241758241734</v>
      </c>
    </row>
    <row r="20" spans="1:16">
      <c r="A20" s="5"/>
      <c r="B20" s="6" t="s">
        <v>5</v>
      </c>
      <c r="C20" s="6" t="s">
        <v>4</v>
      </c>
      <c r="D20" s="6" t="s">
        <v>5</v>
      </c>
      <c r="E20" s="6" t="s">
        <v>4</v>
      </c>
      <c r="F20" s="7" t="s">
        <v>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8" t="s">
        <v>7</v>
      </c>
      <c r="B21" s="2">
        <v>33</v>
      </c>
      <c r="C21" s="1">
        <f>F21*B25/F25</f>
        <v>36.4</v>
      </c>
      <c r="D21" s="2">
        <v>19</v>
      </c>
      <c r="E21" s="1">
        <f>F21*D25/F25</f>
        <v>15.6</v>
      </c>
      <c r="F21" s="9">
        <f>SUM(B21,D21)</f>
        <v>52</v>
      </c>
      <c r="G21" s="4">
        <f>((B21-C21)^2)/C21</f>
        <v>0.31758241758241734</v>
      </c>
      <c r="H21" s="4">
        <f>((D21-E21)^2)/E21</f>
        <v>0.74102564102564117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8" t="s">
        <v>8</v>
      </c>
      <c r="B22" s="2">
        <v>44</v>
      </c>
      <c r="C22" s="1">
        <f>F22*B25/F25</f>
        <v>42.7</v>
      </c>
      <c r="D22" s="2">
        <v>17</v>
      </c>
      <c r="E22" s="1">
        <f>F22*D25/F25</f>
        <v>18.3</v>
      </c>
      <c r="F22" s="9">
        <f>SUM(B22,D22)</f>
        <v>61</v>
      </c>
      <c r="G22" s="4">
        <f>((B22-C22)^2)/C22</f>
        <v>3.9578454332552519E-2</v>
      </c>
      <c r="H22" s="4">
        <f>((D22-E22)^2)/E22</f>
        <v>9.2349726775956389E-2</v>
      </c>
    </row>
    <row r="23" spans="1:16">
      <c r="A23" s="20" t="s">
        <v>16</v>
      </c>
      <c r="B23" s="2">
        <v>66</v>
      </c>
      <c r="C23" s="1">
        <f>F23*B25/F25</f>
        <v>69.3</v>
      </c>
      <c r="D23" s="2">
        <v>33</v>
      </c>
      <c r="E23" s="1">
        <f>F23*D25/F25</f>
        <v>29.7</v>
      </c>
      <c r="F23" s="9">
        <f>SUM(B23,D23)</f>
        <v>99</v>
      </c>
      <c r="G23" s="4">
        <f>((B23-C23)^2)/C23</f>
        <v>0.15714285714285686</v>
      </c>
      <c r="H23" s="4">
        <f>((D23-E23)^2)/E23</f>
        <v>0.36666666666666681</v>
      </c>
    </row>
    <row r="24" spans="1:16">
      <c r="A24" s="8" t="s">
        <v>21</v>
      </c>
      <c r="B24" s="2">
        <v>32</v>
      </c>
      <c r="C24" s="1">
        <f>F24*B25/F25</f>
        <v>26.6</v>
      </c>
      <c r="D24" s="2">
        <v>6</v>
      </c>
      <c r="E24" s="1">
        <f>F24*D25/F25</f>
        <v>11.4</v>
      </c>
      <c r="F24" s="9">
        <f>SUM(B24,D24)</f>
        <v>38</v>
      </c>
      <c r="G24" s="4">
        <f>((B24-C24)^2)/C24</f>
        <v>1.0962406015037589</v>
      </c>
      <c r="H24" s="4">
        <f>((D24-E24)^2)/E24</f>
        <v>2.5578947368421057</v>
      </c>
    </row>
    <row r="25" spans="1:16" ht="15" thickBot="1">
      <c r="A25" s="21"/>
      <c r="B25" s="11">
        <f>SUM(B21:B24)</f>
        <v>175</v>
      </c>
      <c r="C25" s="11"/>
      <c r="D25" s="11">
        <f>SUM(D21:D24)</f>
        <v>75</v>
      </c>
      <c r="E25" s="11"/>
      <c r="F25" s="12">
        <f>SUM(F21:F24)</f>
        <v>250</v>
      </c>
      <c r="G25" t="s">
        <v>9</v>
      </c>
      <c r="H25" t="s">
        <v>10</v>
      </c>
      <c r="I25" t="s">
        <v>11</v>
      </c>
    </row>
    <row r="26" spans="1:16">
      <c r="G26">
        <v>3</v>
      </c>
      <c r="H26">
        <f>SUM(G21:H24)</f>
        <v>5.3684811018719554</v>
      </c>
      <c r="I26" t="s">
        <v>12</v>
      </c>
    </row>
    <row r="27" spans="1:16">
      <c r="A27" t="s">
        <v>13</v>
      </c>
    </row>
    <row r="28" spans="1:16" ht="15" thickBot="1">
      <c r="A28" t="s">
        <v>1</v>
      </c>
      <c r="B28" t="s">
        <v>2</v>
      </c>
      <c r="D28" t="s">
        <v>3</v>
      </c>
      <c r="F28" s="16" t="s">
        <v>17</v>
      </c>
      <c r="G28" s="16"/>
      <c r="H28" s="16"/>
      <c r="I28" s="16"/>
    </row>
    <row r="29" spans="1:16">
      <c r="A29" s="5"/>
      <c r="B29" s="6" t="s">
        <v>5</v>
      </c>
      <c r="C29" s="6" t="s">
        <v>4</v>
      </c>
      <c r="D29" s="6" t="s">
        <v>5</v>
      </c>
      <c r="E29" s="6" t="s">
        <v>4</v>
      </c>
      <c r="F29" s="18" t="s">
        <v>5</v>
      </c>
      <c r="G29" s="18" t="s">
        <v>4</v>
      </c>
      <c r="H29" s="19" t="s">
        <v>6</v>
      </c>
      <c r="I29" s="16"/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8" t="s">
        <v>7</v>
      </c>
      <c r="B30" s="2">
        <v>630.66999999999996</v>
      </c>
      <c r="C30" s="1">
        <f>H30*B32/H32</f>
        <v>727.99769071161143</v>
      </c>
      <c r="D30" s="2">
        <v>610.66999999999996</v>
      </c>
      <c r="E30" s="13">
        <f>H30*D32/H32</f>
        <v>477.45205763368068</v>
      </c>
      <c r="F30" s="2">
        <v>605.88</v>
      </c>
      <c r="G30" s="1">
        <f>H30*F32/H32</f>
        <v>641.77025165470798</v>
      </c>
      <c r="H30" s="9">
        <f>SUM(B30,D30,F30)</f>
        <v>1847.2199999999998</v>
      </c>
      <c r="I30" s="15">
        <f>((B30-C30)^2/C30)</f>
        <v>13.011963499493577</v>
      </c>
      <c r="J30" s="4"/>
      <c r="K30" s="4"/>
    </row>
    <row r="31" spans="1:16">
      <c r="A31" s="8" t="s">
        <v>8</v>
      </c>
      <c r="B31" s="2">
        <v>729.29</v>
      </c>
      <c r="C31" s="1">
        <f>H31*B32/H32</f>
        <v>631.96230928838872</v>
      </c>
      <c r="D31" s="2">
        <v>281.25</v>
      </c>
      <c r="E31" s="13">
        <f>H31*D32/H32</f>
        <v>414.46794236631933</v>
      </c>
      <c r="F31" s="2">
        <v>593</v>
      </c>
      <c r="G31" s="1">
        <f>H31*F32/H32</f>
        <v>557.10974834529213</v>
      </c>
      <c r="H31" s="9">
        <f>SUM(B31,D31,F31)</f>
        <v>1603.54</v>
      </c>
      <c r="I31" s="15">
        <f>((B31-C31)^2/C31)</f>
        <v>14.989310659874034</v>
      </c>
      <c r="J31" s="4"/>
      <c r="K31" s="4"/>
    </row>
    <row r="32" spans="1:16" ht="15" thickBot="1">
      <c r="A32" s="10" t="s">
        <v>6</v>
      </c>
      <c r="B32" s="11">
        <f>SUM(B30:B31)</f>
        <v>1359.96</v>
      </c>
      <c r="C32" s="11"/>
      <c r="D32" s="11">
        <f>SUM(D30:D31)</f>
        <v>891.92</v>
      </c>
      <c r="E32" s="11"/>
      <c r="F32" s="11">
        <f>SUM(F30:F31)</f>
        <v>1198.8800000000001</v>
      </c>
      <c r="G32" s="11"/>
      <c r="H32" s="12">
        <f>SUM(H30:H31)</f>
        <v>3450.7599999999998</v>
      </c>
      <c r="I32" s="16" t="s">
        <v>9</v>
      </c>
    </row>
    <row r="33" spans="1:12">
      <c r="F33" s="16"/>
      <c r="G33" s="16"/>
      <c r="H33" s="16" t="s">
        <v>14</v>
      </c>
      <c r="I33" s="16">
        <v>2</v>
      </c>
    </row>
    <row r="35" spans="1:12">
      <c r="A35" t="s">
        <v>18</v>
      </c>
    </row>
    <row r="36" spans="1:12" ht="15" thickBot="1">
      <c r="A36" t="s">
        <v>1</v>
      </c>
      <c r="B36" t="s">
        <v>2</v>
      </c>
      <c r="D36" t="s">
        <v>3</v>
      </c>
      <c r="F36" s="16" t="s">
        <v>17</v>
      </c>
      <c r="G36" s="16"/>
      <c r="H36" s="16"/>
      <c r="I36" s="16"/>
    </row>
    <row r="37" spans="1:12">
      <c r="A37" s="5"/>
      <c r="B37" s="6" t="s">
        <v>5</v>
      </c>
      <c r="C37" s="6" t="s">
        <v>4</v>
      </c>
      <c r="D37" s="6" t="s">
        <v>5</v>
      </c>
      <c r="E37" s="6" t="s">
        <v>4</v>
      </c>
      <c r="F37" s="22" t="s">
        <v>5</v>
      </c>
      <c r="G37" s="22" t="s">
        <v>4</v>
      </c>
      <c r="H37" s="23" t="s">
        <v>6</v>
      </c>
      <c r="I37" s="16" t="s">
        <v>35</v>
      </c>
    </row>
    <row r="38" spans="1:12">
      <c r="A38" s="8" t="s">
        <v>7</v>
      </c>
      <c r="B38" s="2">
        <v>69</v>
      </c>
      <c r="C38" s="1">
        <f>H38*B41/H41</f>
        <v>51.902027027027025</v>
      </c>
      <c r="D38" s="2">
        <v>206</v>
      </c>
      <c r="E38" s="1">
        <f>H38*D41/H41</f>
        <v>212.89442567567568</v>
      </c>
      <c r="F38" s="2">
        <v>294</v>
      </c>
      <c r="G38" s="1">
        <f>H38*F41/H41</f>
        <v>304.20354729729729</v>
      </c>
      <c r="H38" s="9">
        <f>SUM(B38,D38,F38)</f>
        <v>569</v>
      </c>
      <c r="I38" s="15">
        <f>((B38-C38)^2/C38)</f>
        <v>5.6325484095695018</v>
      </c>
      <c r="J38" s="4">
        <f>((D38-E38)^2)/E38</f>
        <v>0.22327078431742578</v>
      </c>
      <c r="K38" s="4">
        <f>((F38-G38)^2)/G38</f>
        <v>0.34224577054794864</v>
      </c>
    </row>
    <row r="39" spans="1:12">
      <c r="A39" s="8" t="s">
        <v>8</v>
      </c>
      <c r="B39" s="2">
        <v>25</v>
      </c>
      <c r="C39" s="1">
        <f>H39*B41/H41</f>
        <v>29.280405405405407</v>
      </c>
      <c r="D39" s="2">
        <v>126</v>
      </c>
      <c r="E39" s="1">
        <f>H39*D41/H41</f>
        <v>120.10388513513513</v>
      </c>
      <c r="F39" s="2">
        <v>170</v>
      </c>
      <c r="G39" s="1">
        <f>H39*F41/H41</f>
        <v>171.61570945945945</v>
      </c>
      <c r="H39" s="9">
        <f>SUM(B39,D39,F39)</f>
        <v>321</v>
      </c>
      <c r="I39" s="15">
        <f>((B39-C39)^2/C39)</f>
        <v>0.62573827721802844</v>
      </c>
      <c r="J39" s="4">
        <f>((D39-E39)^2)/E39</f>
        <v>0.28945084050000142</v>
      </c>
      <c r="K39" s="4">
        <f>((F39-G39)^2)/G39</f>
        <v>1.521141080620848E-2</v>
      </c>
    </row>
    <row r="40" spans="1:12">
      <c r="A40" s="3" t="s">
        <v>19</v>
      </c>
      <c r="B40" s="2">
        <v>14</v>
      </c>
      <c r="C40" s="1">
        <f>H40*B41/H41</f>
        <v>26.817567567567568</v>
      </c>
      <c r="D40" s="2">
        <v>111</v>
      </c>
      <c r="E40" s="1">
        <f>H40*D41/H41</f>
        <v>110.00168918918919</v>
      </c>
      <c r="F40" s="2">
        <v>169</v>
      </c>
      <c r="G40" s="1">
        <f>H40*F41/H41</f>
        <v>157.18074324324326</v>
      </c>
      <c r="H40" s="9">
        <f>SUM(B40,D40,F40)</f>
        <v>294</v>
      </c>
      <c r="I40" s="15">
        <f>((B40-C40)^2/C40)</f>
        <v>6.12620954287621</v>
      </c>
      <c r="J40" s="4">
        <f>((D40-E40)^2)/E40</f>
        <v>9.0600833707895241E-3</v>
      </c>
      <c r="K40" s="4">
        <f>((F40-G40)^2)/G40</f>
        <v>0.88875282938417477</v>
      </c>
    </row>
    <row r="41" spans="1:12">
      <c r="A41" s="3" t="s">
        <v>6</v>
      </c>
      <c r="B41" s="4">
        <f>SUM(B38:B40)</f>
        <v>108</v>
      </c>
      <c r="C41" s="4"/>
      <c r="D41" s="4">
        <f>SUM(D38:D40)</f>
        <v>443</v>
      </c>
      <c r="E41" s="4"/>
      <c r="F41" s="15">
        <f>SUM(F38:F40)</f>
        <v>633</v>
      </c>
      <c r="G41" s="15"/>
      <c r="H41" s="4">
        <f>SUM(H38:H40)</f>
        <v>1184</v>
      </c>
      <c r="I41" s="16" t="s">
        <v>9</v>
      </c>
      <c r="J41" t="s">
        <v>10</v>
      </c>
      <c r="K41" t="s">
        <v>11</v>
      </c>
    </row>
    <row r="42" spans="1:12">
      <c r="H42" s="16" t="s">
        <v>14</v>
      </c>
      <c r="I42" s="16">
        <v>4</v>
      </c>
      <c r="J42">
        <f>SUM(I30:K32)</f>
        <v>28.001274159367611</v>
      </c>
      <c r="K42" t="s">
        <v>12</v>
      </c>
    </row>
    <row r="44" spans="1:12">
      <c r="A44" t="s">
        <v>20</v>
      </c>
    </row>
    <row r="45" spans="1:12" ht="15" thickBot="1">
      <c r="A45" t="s">
        <v>1</v>
      </c>
      <c r="B45" t="s">
        <v>2</v>
      </c>
      <c r="D45" t="s">
        <v>3</v>
      </c>
      <c r="F45" s="16" t="s">
        <v>17</v>
      </c>
      <c r="G45" s="16"/>
      <c r="H45" s="16"/>
      <c r="I45" s="16"/>
    </row>
    <row r="46" spans="1:12">
      <c r="A46" s="5"/>
      <c r="B46" s="6" t="s">
        <v>5</v>
      </c>
      <c r="C46" s="6" t="s">
        <v>4</v>
      </c>
      <c r="D46" s="6" t="s">
        <v>5</v>
      </c>
      <c r="E46" s="6" t="s">
        <v>4</v>
      </c>
      <c r="F46" s="22" t="s">
        <v>5</v>
      </c>
      <c r="G46" s="22" t="s">
        <v>4</v>
      </c>
      <c r="H46" s="23" t="s">
        <v>6</v>
      </c>
      <c r="I46" s="16"/>
    </row>
    <row r="47" spans="1:12">
      <c r="A47" s="8" t="s">
        <v>7</v>
      </c>
      <c r="B47" s="2">
        <v>400</v>
      </c>
      <c r="C47" s="1">
        <f>H47*B51/H51</f>
        <v>360.79064615384613</v>
      </c>
      <c r="D47" s="2">
        <v>1380</v>
      </c>
      <c r="E47" s="1">
        <f>H47*D51/H51</f>
        <v>1331.3085538461539</v>
      </c>
      <c r="F47" s="2">
        <v>34</v>
      </c>
      <c r="G47" s="1">
        <f>H47*F51/H51</f>
        <v>121.9008</v>
      </c>
      <c r="H47" s="9">
        <f>SUM(B47,D47,F47)</f>
        <v>1814</v>
      </c>
      <c r="I47" s="15">
        <f>((B47-C47)^2/C47)</f>
        <v>4.2611233007890794</v>
      </c>
      <c r="J47" s="4">
        <f>((D47-E47)^2)/E47</f>
        <v>1.7808470633674511</v>
      </c>
      <c r="K47" s="4">
        <f>((F47-G47)^2)/G47</f>
        <v>63.383920701422802</v>
      </c>
      <c r="L47" s="17"/>
    </row>
    <row r="48" spans="1:12">
      <c r="A48" s="8" t="s">
        <v>8</v>
      </c>
      <c r="B48" s="2">
        <v>416</v>
      </c>
      <c r="C48" s="1">
        <f>H48*B51/H51</f>
        <v>533.62806153846157</v>
      </c>
      <c r="D48" s="2">
        <v>1823</v>
      </c>
      <c r="E48" s="1">
        <f>H48*D51/H51</f>
        <v>1969.0743384615384</v>
      </c>
      <c r="F48" s="2">
        <v>444</v>
      </c>
      <c r="G48" s="1">
        <f>H48*F51/H51</f>
        <v>180.29759999999999</v>
      </c>
      <c r="H48" s="9">
        <f>SUM(B48,D48,F48)</f>
        <v>2683</v>
      </c>
      <c r="I48" s="15">
        <f>((B48-C48)^2/C48)</f>
        <v>25.928847934656144</v>
      </c>
      <c r="J48" s="4">
        <f>((D48-E48)^2)/E48</f>
        <v>10.836417874221805</v>
      </c>
      <c r="K48" s="4">
        <f>((F48-G48)^2)/G48</f>
        <v>385.68985813321984</v>
      </c>
      <c r="L48" s="17"/>
    </row>
    <row r="49" spans="1:14">
      <c r="A49" s="20" t="s">
        <v>16</v>
      </c>
      <c r="B49" s="2">
        <v>400</v>
      </c>
      <c r="C49" s="1">
        <f>H49*B51/H51</f>
        <v>360.79064615384613</v>
      </c>
      <c r="D49" s="2">
        <v>1380</v>
      </c>
      <c r="E49" s="1">
        <f>H49*D51/H51</f>
        <v>1331.3085538461539</v>
      </c>
      <c r="F49" s="2">
        <v>34</v>
      </c>
      <c r="G49" s="1">
        <f>H49*F51/H51</f>
        <v>121.9008</v>
      </c>
      <c r="H49" s="9">
        <f>SUM(B49,D49,F49)</f>
        <v>1814</v>
      </c>
      <c r="I49" s="15">
        <f>((B49-C49)^2/C49)</f>
        <v>4.2611233007890794</v>
      </c>
      <c r="J49" s="4">
        <f>((D49-E49)^2)/E49</f>
        <v>1.7808470633674511</v>
      </c>
      <c r="K49" s="4">
        <f>((F49-G49)^2)/G49</f>
        <v>63.383920701422802</v>
      </c>
      <c r="L49" s="17"/>
    </row>
    <row r="50" spans="1:14">
      <c r="A50" s="20" t="s">
        <v>21</v>
      </c>
      <c r="B50" s="2">
        <v>400</v>
      </c>
      <c r="C50" s="1">
        <f>H50*B51/H51</f>
        <v>360.79064615384613</v>
      </c>
      <c r="D50" s="2">
        <v>1380</v>
      </c>
      <c r="E50" s="1">
        <f>H50*D51/H51</f>
        <v>1331.3085538461539</v>
      </c>
      <c r="F50" s="2">
        <v>34</v>
      </c>
      <c r="G50" s="1">
        <f>H50*F51/H51</f>
        <v>121.9008</v>
      </c>
      <c r="H50" s="9">
        <f>SUM(B50,D50,F50)</f>
        <v>1814</v>
      </c>
      <c r="I50" s="15">
        <f>((B50-C50)^2/C50)</f>
        <v>4.2611233007890794</v>
      </c>
      <c r="J50" s="4">
        <f>((D50-E50)^2)/E50</f>
        <v>1.7808470633674511</v>
      </c>
      <c r="K50" s="4">
        <f>((F50-G50)^2)/G50</f>
        <v>63.383920701422802</v>
      </c>
      <c r="L50" s="17"/>
    </row>
    <row r="51" spans="1:14" ht="15" thickBot="1">
      <c r="A51" s="10" t="s">
        <v>6</v>
      </c>
      <c r="B51" s="11">
        <f>SUM(B47:B50)</f>
        <v>1616</v>
      </c>
      <c r="C51" s="11"/>
      <c r="D51" s="11">
        <f>SUM(D47:D50)</f>
        <v>5963</v>
      </c>
      <c r="E51" s="11"/>
      <c r="F51" s="11">
        <f>SUM(F47:F50)</f>
        <v>546</v>
      </c>
      <c r="G51" s="11"/>
      <c r="H51" s="12">
        <f>SUM(H47:H50)</f>
        <v>8125</v>
      </c>
      <c r="I51" s="16" t="s">
        <v>9</v>
      </c>
      <c r="J51" t="s">
        <v>10</v>
      </c>
      <c r="K51" t="s">
        <v>11</v>
      </c>
      <c r="L51" s="17"/>
    </row>
    <row r="52" spans="1:14">
      <c r="B52" s="25"/>
      <c r="C52" s="25"/>
      <c r="D52" s="25"/>
      <c r="E52" s="25"/>
      <c r="F52" s="25"/>
      <c r="G52" s="25"/>
      <c r="H52" s="16" t="s">
        <v>14</v>
      </c>
      <c r="I52" s="16">
        <v>4</v>
      </c>
      <c r="J52">
        <f>SUM(I39:K42)</f>
        <v>39.955697143523025</v>
      </c>
      <c r="K52" t="s">
        <v>12</v>
      </c>
      <c r="L52" s="17"/>
    </row>
    <row r="53" spans="1:14" ht="15" thickBot="1">
      <c r="B53" s="24"/>
      <c r="C53" s="24"/>
      <c r="D53" s="24"/>
      <c r="E53" s="24"/>
      <c r="F53" s="24"/>
      <c r="G53" s="24"/>
      <c r="H53" s="24"/>
      <c r="I53" s="24"/>
      <c r="J53" s="24"/>
      <c r="K53" s="17"/>
      <c r="L53" s="17"/>
    </row>
    <row r="54" spans="1:14" ht="15" thickBot="1">
      <c r="A54" s="27" t="s">
        <v>27</v>
      </c>
      <c r="B54" s="18"/>
      <c r="C54" s="18"/>
      <c r="D54" s="18"/>
      <c r="E54" s="18"/>
      <c r="F54" s="18"/>
      <c r="G54" s="18"/>
      <c r="H54" s="18"/>
      <c r="I54" s="18"/>
      <c r="J54" s="19"/>
      <c r="K54" s="26"/>
      <c r="L54" s="17"/>
    </row>
    <row r="55" spans="1:14">
      <c r="A55" s="5"/>
      <c r="B55" s="6" t="s">
        <v>2</v>
      </c>
      <c r="C55" s="6" t="s">
        <v>23</v>
      </c>
      <c r="D55" s="6" t="s">
        <v>3</v>
      </c>
      <c r="E55" s="6" t="s">
        <v>23</v>
      </c>
      <c r="F55" s="6" t="s">
        <v>17</v>
      </c>
      <c r="G55" s="6" t="s">
        <v>23</v>
      </c>
      <c r="H55" s="6" t="s">
        <v>24</v>
      </c>
      <c r="I55" s="6" t="s">
        <v>23</v>
      </c>
      <c r="J55" s="7" t="s">
        <v>6</v>
      </c>
      <c r="K55" s="14"/>
      <c r="L55" s="14"/>
    </row>
    <row r="56" spans="1:14">
      <c r="A56" s="8" t="s">
        <v>25</v>
      </c>
      <c r="B56" s="2">
        <v>58</v>
      </c>
      <c r="C56" s="1">
        <f>J56*B58/J58</f>
        <v>51.482479784366575</v>
      </c>
      <c r="D56" s="2">
        <v>874</v>
      </c>
      <c r="E56" s="1">
        <f>J56*D58/J58</f>
        <v>882.74066230265692</v>
      </c>
      <c r="F56" s="2">
        <v>15</v>
      </c>
      <c r="G56" s="1">
        <f>J56*F58/J58</f>
        <v>15.628609934539854</v>
      </c>
      <c r="H56" s="2">
        <v>8</v>
      </c>
      <c r="I56" s="1">
        <f>J56*H58/J58</f>
        <v>5.1482479784366575</v>
      </c>
      <c r="J56" s="9">
        <f>SUM(B56,D56,F56,H56)</f>
        <v>955</v>
      </c>
      <c r="K56" s="15">
        <f>((B56-C56)^2)/C56</f>
        <v>0.82509758541369782</v>
      </c>
      <c r="L56" s="4">
        <f>((D56-E56)^2)/E56</f>
        <v>8.6547703931297335E-2</v>
      </c>
      <c r="M56" s="4">
        <f>((F56-G56)^2)/G56</f>
        <v>2.5283787327041906E-2</v>
      </c>
      <c r="N56" s="4">
        <f>((H56-I56)^2)/I56</f>
        <v>1.579661591002103</v>
      </c>
    </row>
    <row r="57" spans="1:14">
      <c r="A57" s="8" t="s">
        <v>26</v>
      </c>
      <c r="B57" s="2">
        <v>222</v>
      </c>
      <c r="C57" s="1">
        <f>J57*B58/J58</f>
        <v>228.51752021563343</v>
      </c>
      <c r="D57" s="2">
        <v>3927</v>
      </c>
      <c r="E57" s="1">
        <f>J57*D58/J58</f>
        <v>3918.2593376973432</v>
      </c>
      <c r="F57" s="2">
        <v>70</v>
      </c>
      <c r="G57" s="1">
        <f>J57*F58/J58</f>
        <v>69.371390065460147</v>
      </c>
      <c r="H57" s="2">
        <v>20</v>
      </c>
      <c r="I57" s="1">
        <f>J57*H58/J58</f>
        <v>22.851752021563343</v>
      </c>
      <c r="J57" s="9">
        <f t="shared" ref="J57" si="0">SUM(B57,D57,F57,H57)</f>
        <v>4239</v>
      </c>
      <c r="K57" s="15">
        <f>((B57-C57)^2)/C57</f>
        <v>0.18588539610051458</v>
      </c>
      <c r="L57" s="4">
        <f>((D57-E57)^2)/E57</f>
        <v>1.9498244221369854E-2</v>
      </c>
      <c r="M57" s="4">
        <f>((F57-G57)^2)/G57</f>
        <v>5.6961587396378594E-3</v>
      </c>
      <c r="N57" s="4">
        <f>((H57-I57)^2)/I57</f>
        <v>0.35588035371715221</v>
      </c>
    </row>
    <row r="58" spans="1:14" ht="15" thickBot="1">
      <c r="A58" s="21" t="s">
        <v>28</v>
      </c>
      <c r="B58" s="11">
        <f>SUM(B56:B57)</f>
        <v>280</v>
      </c>
      <c r="C58" s="11"/>
      <c r="D58" s="11">
        <f>SUM(D56:D57)</f>
        <v>4801</v>
      </c>
      <c r="E58" s="11"/>
      <c r="F58" s="11">
        <f>SUM(F56:F57)</f>
        <v>85</v>
      </c>
      <c r="G58" s="11"/>
      <c r="H58" s="11">
        <f>SUM(H56:H57)</f>
        <v>28</v>
      </c>
      <c r="I58" s="11"/>
      <c r="J58" s="12">
        <f>SUM(J56:J57)</f>
        <v>5194</v>
      </c>
      <c r="K58" t="s">
        <v>9</v>
      </c>
      <c r="L58" t="s">
        <v>10</v>
      </c>
      <c r="M58" t="s">
        <v>11</v>
      </c>
    </row>
    <row r="59" spans="1:14">
      <c r="A59" s="14"/>
      <c r="B59" s="14"/>
      <c r="C59" s="14"/>
      <c r="D59" s="14"/>
      <c r="E59" s="14"/>
      <c r="F59" s="14"/>
      <c r="G59" s="14"/>
      <c r="H59" s="14"/>
      <c r="I59" s="14"/>
      <c r="J59" s="14" t="s">
        <v>14</v>
      </c>
      <c r="K59">
        <v>4</v>
      </c>
      <c r="L59">
        <f>SUM(K56:N57)</f>
        <v>3.0835508204528139</v>
      </c>
      <c r="M59" t="s">
        <v>29</v>
      </c>
    </row>
    <row r="60" spans="1:14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2" spans="1:14" ht="15" thickBot="1">
      <c r="A62" t="s">
        <v>22</v>
      </c>
      <c r="B62" s="24"/>
      <c r="C62" s="24"/>
      <c r="D62" s="24"/>
      <c r="E62" s="24"/>
      <c r="F62" s="24"/>
      <c r="G62" s="24"/>
      <c r="H62" s="24"/>
      <c r="I62" s="24"/>
      <c r="J62" s="24"/>
    </row>
    <row r="63" spans="1:14">
      <c r="A63" s="5"/>
      <c r="B63" s="6" t="s">
        <v>2</v>
      </c>
      <c r="C63" s="6" t="s">
        <v>23</v>
      </c>
      <c r="D63" s="6" t="s">
        <v>3</v>
      </c>
      <c r="E63" s="6" t="s">
        <v>23</v>
      </c>
      <c r="F63" s="6" t="s">
        <v>17</v>
      </c>
      <c r="G63" s="6" t="s">
        <v>23</v>
      </c>
      <c r="H63" s="6" t="s">
        <v>24</v>
      </c>
      <c r="I63" s="6" t="s">
        <v>23</v>
      </c>
      <c r="J63" s="7" t="s">
        <v>6</v>
      </c>
    </row>
    <row r="64" spans="1:14">
      <c r="A64" s="8" t="s">
        <v>25</v>
      </c>
      <c r="B64" s="2">
        <v>58</v>
      </c>
      <c r="C64" s="1">
        <f>J64*B67/J67</f>
        <v>41.013794898490367</v>
      </c>
      <c r="D64" s="2">
        <v>874</v>
      </c>
      <c r="E64" s="1">
        <f>J64*D67/J67</f>
        <v>894.47358146798547</v>
      </c>
      <c r="F64" s="2">
        <v>15</v>
      </c>
      <c r="G64" s="1">
        <f>J64*F67/J67</f>
        <v>14.789823008849558</v>
      </c>
      <c r="H64" s="2">
        <v>8</v>
      </c>
      <c r="I64" s="1">
        <f>J64*H67/J67</f>
        <v>4.7228006246746483</v>
      </c>
      <c r="J64" s="9">
        <f>SUM(B64,D64,F64,H64)</f>
        <v>955</v>
      </c>
      <c r="K64" s="15">
        <f>((B64-C64)^2)/C64</f>
        <v>7.0349784618728881</v>
      </c>
      <c r="L64" s="4">
        <f>((D64-E64)^2)/E64</f>
        <v>0.46861924914351499</v>
      </c>
      <c r="M64" s="4">
        <f>((F64-G64)^2)/G64</f>
        <v>2.9868084007916235E-3</v>
      </c>
      <c r="N64" s="4">
        <f>((H64-I64)^2)/I64</f>
        <v>2.2740819693977135</v>
      </c>
    </row>
    <row r="65" spans="1:16">
      <c r="A65" s="8" t="s">
        <v>26</v>
      </c>
      <c r="B65" s="2">
        <v>222</v>
      </c>
      <c r="C65" s="1">
        <f>J65*B67/J67</f>
        <v>182.04971369078604</v>
      </c>
      <c r="D65" s="2">
        <v>3927</v>
      </c>
      <c r="E65" s="1">
        <f>J65*D67/J67</f>
        <v>3970.338755856325</v>
      </c>
      <c r="F65" s="2">
        <v>70</v>
      </c>
      <c r="G65" s="1">
        <f>J65*F67/J67</f>
        <v>65.648230088495581</v>
      </c>
      <c r="H65" s="2">
        <v>20</v>
      </c>
      <c r="I65" s="1">
        <f>J65*H67/J67</f>
        <v>20.963300364393547</v>
      </c>
      <c r="J65" s="9">
        <f t="shared" ref="J65:J66" si="1">SUM(B65,D65,F65,H65)</f>
        <v>4239</v>
      </c>
      <c r="K65" s="15">
        <f>((B65-C65)^2)/C65</f>
        <v>8.7669754806593101</v>
      </c>
      <c r="L65" s="4">
        <f>((D65-E65)^2)/E65</f>
        <v>0.4730699002455872</v>
      </c>
      <c r="M65" s="4">
        <f>((F65-G65)^2)/G65</f>
        <v>0.28847542937785808</v>
      </c>
      <c r="N65" s="4">
        <f>((H65-I65)^2)/I65</f>
        <v>4.4265338754429694E-2</v>
      </c>
    </row>
    <row r="66" spans="1:16">
      <c r="A66" s="8" t="s">
        <v>19</v>
      </c>
      <c r="B66" s="2">
        <v>50</v>
      </c>
      <c r="C66" s="1">
        <f>J66*B67/J67</f>
        <v>106.93649141072358</v>
      </c>
      <c r="D66" s="2">
        <v>2396</v>
      </c>
      <c r="E66" s="1">
        <f>J66*D67/J67</f>
        <v>2332.1876626756898</v>
      </c>
      <c r="F66" s="2">
        <v>34</v>
      </c>
      <c r="G66" s="1">
        <f>J66*F67/J67</f>
        <v>38.561946902654867</v>
      </c>
      <c r="H66" s="2">
        <v>10</v>
      </c>
      <c r="I66" s="1">
        <f>J66*H67/J67</f>
        <v>12.313899010931806</v>
      </c>
      <c r="J66" s="9">
        <f t="shared" si="1"/>
        <v>2490</v>
      </c>
      <c r="K66" s="15">
        <f>((B66-C66)^2)/C66</f>
        <v>30.314853343302378</v>
      </c>
      <c r="L66" s="4">
        <f>((D66-E66)^2)/E66</f>
        <v>1.7460063184279864</v>
      </c>
      <c r="M66" s="4">
        <f>((F66-G66)^2)/G66</f>
        <v>0.53968643220162571</v>
      </c>
      <c r="N66" s="4">
        <f>((H66-I66)^2)/I66</f>
        <v>0.43480368224865251</v>
      </c>
    </row>
    <row r="67" spans="1:16" ht="15" thickBot="1">
      <c r="A67" s="21" t="s">
        <v>28</v>
      </c>
      <c r="B67" s="11">
        <f>SUM(B64:B66)</f>
        <v>330</v>
      </c>
      <c r="C67" s="11"/>
      <c r="D67" s="11">
        <f>SUM(D64:D66)</f>
        <v>7197</v>
      </c>
      <c r="E67" s="11"/>
      <c r="F67" s="11">
        <f>SUM(F64:F66)</f>
        <v>119</v>
      </c>
      <c r="G67" s="11"/>
      <c r="H67" s="11">
        <f>SUM(H64:H66)</f>
        <v>38</v>
      </c>
      <c r="I67" s="11"/>
      <c r="J67" s="12">
        <f>SUM(J64:J66)</f>
        <v>7684</v>
      </c>
      <c r="K67" t="s">
        <v>9</v>
      </c>
      <c r="L67" t="s">
        <v>10</v>
      </c>
      <c r="M67" t="s">
        <v>11</v>
      </c>
    </row>
    <row r="68" spans="1:16">
      <c r="J68" t="s">
        <v>30</v>
      </c>
      <c r="K68">
        <v>6</v>
      </c>
      <c r="L68">
        <f>SUM(K64:N66)</f>
        <v>52.388802414032739</v>
      </c>
      <c r="M68" t="s">
        <v>31</v>
      </c>
    </row>
    <row r="69" spans="1:16" ht="15" thickBot="1">
      <c r="A69" t="s">
        <v>33</v>
      </c>
    </row>
    <row r="70" spans="1:16">
      <c r="A70" s="5"/>
      <c r="B70" s="6" t="s">
        <v>2</v>
      </c>
      <c r="C70" s="6" t="s">
        <v>23</v>
      </c>
      <c r="D70" s="6" t="s">
        <v>3</v>
      </c>
      <c r="E70" s="6" t="s">
        <v>23</v>
      </c>
      <c r="F70" s="6" t="s">
        <v>17</v>
      </c>
      <c r="G70" s="6" t="s">
        <v>23</v>
      </c>
      <c r="H70" s="6" t="s">
        <v>24</v>
      </c>
      <c r="I70" s="6" t="s">
        <v>23</v>
      </c>
      <c r="J70" s="7" t="s">
        <v>6</v>
      </c>
    </row>
    <row r="71" spans="1:16">
      <c r="A71" s="8" t="s">
        <v>25</v>
      </c>
      <c r="B71" s="2">
        <v>112.5</v>
      </c>
      <c r="C71" s="1">
        <f>J71*B75/J75</f>
        <v>112.5</v>
      </c>
      <c r="D71" s="2">
        <v>540</v>
      </c>
      <c r="E71" s="1">
        <f>J71*D75/J75</f>
        <v>540</v>
      </c>
      <c r="F71" s="2">
        <v>1080</v>
      </c>
      <c r="G71" s="1">
        <f>J71*F75/J75</f>
        <v>1080</v>
      </c>
      <c r="H71" s="2">
        <v>1237.5</v>
      </c>
      <c r="I71" s="1">
        <f>J71*H75/J75</f>
        <v>1237.5</v>
      </c>
      <c r="J71" s="9">
        <f>SUM(B71,D71,F71,H71)</f>
        <v>2970</v>
      </c>
      <c r="K71" s="15">
        <f>((B71-C71)^2)/C71</f>
        <v>0</v>
      </c>
      <c r="L71" s="4">
        <f>((D71-E71)^2)/E71</f>
        <v>0</v>
      </c>
      <c r="M71" s="4">
        <f>((F71-G71)^2)/G71</f>
        <v>0</v>
      </c>
      <c r="N71" s="4">
        <f>((H71-I71)^2)/I71</f>
        <v>0</v>
      </c>
    </row>
    <row r="72" spans="1:16">
      <c r="A72" s="8" t="s">
        <v>26</v>
      </c>
      <c r="B72" s="2"/>
      <c r="C72" s="1">
        <f>J72*B75/J75</f>
        <v>0</v>
      </c>
      <c r="D72" s="2"/>
      <c r="E72" s="1">
        <f>J72*D75/J75</f>
        <v>0</v>
      </c>
      <c r="F72" s="2"/>
      <c r="G72" s="1">
        <f>J72*F75/J75</f>
        <v>0</v>
      </c>
      <c r="H72" s="2"/>
      <c r="I72" s="1">
        <f>J72*H75/J75</f>
        <v>0</v>
      </c>
      <c r="J72" s="9">
        <f t="shared" ref="J72:J74" si="2">SUM(B72,D72,F72,H72)</f>
        <v>0</v>
      </c>
      <c r="K72" s="15" t="e">
        <f>((B72-C72)^2)/C72</f>
        <v>#DIV/0!</v>
      </c>
      <c r="L72" s="4" t="e">
        <f>((D72-E72)^2)/E72</f>
        <v>#DIV/0!</v>
      </c>
      <c r="M72" s="4" t="e">
        <f>((F72-G72)^2)/G72</f>
        <v>#DIV/0!</v>
      </c>
      <c r="N72" s="4" t="e">
        <f>((H72-I72)^2)/I72</f>
        <v>#DIV/0!</v>
      </c>
    </row>
    <row r="73" spans="1:16">
      <c r="A73" s="8" t="s">
        <v>19</v>
      </c>
      <c r="B73" s="2"/>
      <c r="C73" s="1">
        <f>J73*B75/J75</f>
        <v>0</v>
      </c>
      <c r="D73" s="2"/>
      <c r="E73" s="1">
        <f>J73*D75/J75</f>
        <v>0</v>
      </c>
      <c r="F73" s="2"/>
      <c r="G73" s="1">
        <f>J73*F75/J75</f>
        <v>0</v>
      </c>
      <c r="H73" s="2"/>
      <c r="I73" s="1">
        <f>J73*H75/J75</f>
        <v>0</v>
      </c>
      <c r="J73" s="9">
        <f t="shared" si="2"/>
        <v>0</v>
      </c>
      <c r="K73" s="15" t="e">
        <f>((B73-C73)^2)/C73</f>
        <v>#DIV/0!</v>
      </c>
      <c r="L73" s="4" t="e">
        <f>((D73-E73)^2)/E73</f>
        <v>#DIV/0!</v>
      </c>
      <c r="M73" s="4" t="e">
        <f>((F73-G73)^2)/G73</f>
        <v>#DIV/0!</v>
      </c>
      <c r="N73" s="4" t="e">
        <f>((H73-I73)^2)/I73</f>
        <v>#DIV/0!</v>
      </c>
    </row>
    <row r="74" spans="1:16">
      <c r="A74" s="8" t="s">
        <v>32</v>
      </c>
      <c r="B74" s="2"/>
      <c r="C74" s="1">
        <f>J74*B75/J75</f>
        <v>0</v>
      </c>
      <c r="D74" s="2"/>
      <c r="E74" s="1">
        <f>J74*D75/J75</f>
        <v>0</v>
      </c>
      <c r="F74" s="2"/>
      <c r="G74" s="1">
        <f>J74*F75/J75</f>
        <v>0</v>
      </c>
      <c r="H74" s="2"/>
      <c r="I74" s="1">
        <f>J74*H75/J75</f>
        <v>0</v>
      </c>
      <c r="J74" s="9">
        <f t="shared" si="2"/>
        <v>0</v>
      </c>
      <c r="K74" s="15" t="e">
        <f>((B74-C74)^2)/C74</f>
        <v>#DIV/0!</v>
      </c>
      <c r="L74" s="4" t="e">
        <f>((D74-E74)^2)/E74</f>
        <v>#DIV/0!</v>
      </c>
      <c r="M74" s="4" t="e">
        <f>((F74-G74)^2)/G74</f>
        <v>#DIV/0!</v>
      </c>
      <c r="N74" s="4" t="e">
        <f>((H74-I74)^2)/I74</f>
        <v>#DIV/0!</v>
      </c>
    </row>
    <row r="75" spans="1:16" ht="15" thickBot="1">
      <c r="A75" s="21" t="s">
        <v>6</v>
      </c>
      <c r="B75" s="11">
        <f>SUM(B71:B74)</f>
        <v>112.5</v>
      </c>
      <c r="C75" s="11"/>
      <c r="D75" s="11">
        <f>SUM(D71:D74)</f>
        <v>540</v>
      </c>
      <c r="E75" s="11"/>
      <c r="F75" s="11">
        <f>SUM(F71:F74)</f>
        <v>1080</v>
      </c>
      <c r="G75" s="11"/>
      <c r="H75" s="11">
        <f>SUM(H71:H74)</f>
        <v>1237.5</v>
      </c>
      <c r="I75" s="11"/>
      <c r="J75" s="12">
        <f>SUM(J71:J74)</f>
        <v>2970</v>
      </c>
      <c r="K75" t="s">
        <v>9</v>
      </c>
      <c r="L75" t="s">
        <v>10</v>
      </c>
      <c r="M75" t="s">
        <v>11</v>
      </c>
    </row>
    <row r="76" spans="1:16">
      <c r="J76" t="s">
        <v>30</v>
      </c>
      <c r="K76">
        <v>9</v>
      </c>
      <c r="L76" s="4" t="e">
        <f>SUM(K71:N74)</f>
        <v>#DIV/0!</v>
      </c>
      <c r="M76" t="s">
        <v>31</v>
      </c>
    </row>
    <row r="80" spans="1:16">
      <c r="B80" t="s">
        <v>36</v>
      </c>
      <c r="C80" t="s">
        <v>37</v>
      </c>
      <c r="D80" t="s">
        <v>38</v>
      </c>
      <c r="E80" t="s">
        <v>39</v>
      </c>
      <c r="F80" t="s">
        <v>40</v>
      </c>
      <c r="G80" t="s">
        <v>41</v>
      </c>
      <c r="H80" t="s">
        <v>42</v>
      </c>
      <c r="I80" t="s">
        <v>6</v>
      </c>
      <c r="J80" t="s">
        <v>43</v>
      </c>
      <c r="K80" t="s">
        <v>44</v>
      </c>
      <c r="L80" t="s">
        <v>45</v>
      </c>
      <c r="M80" t="s">
        <v>46</v>
      </c>
      <c r="N80" t="s">
        <v>47</v>
      </c>
      <c r="O80" t="s">
        <v>48</v>
      </c>
      <c r="P80" t="s">
        <v>49</v>
      </c>
    </row>
    <row r="81" spans="1:16">
      <c r="A81" t="s">
        <v>54</v>
      </c>
      <c r="B81" s="41">
        <v>0.40761846405228758</v>
      </c>
      <c r="C81" s="41"/>
      <c r="D81" s="41"/>
      <c r="E81" s="41"/>
      <c r="F81" s="41"/>
      <c r="G81" s="41"/>
      <c r="H81" s="41"/>
      <c r="I81" s="42">
        <f t="shared" ref="I81:I91" si="3">SUM(B81:H81)</f>
        <v>0.40761846405228758</v>
      </c>
      <c r="J81" s="43">
        <f>I81*B92/I92</f>
        <v>0.40761846405228758</v>
      </c>
      <c r="K81" s="43">
        <f>I81*C92/I92</f>
        <v>0</v>
      </c>
      <c r="L81" s="43">
        <f>I81*D92/I92</f>
        <v>0</v>
      </c>
      <c r="M81" s="43">
        <f>I81*E92/I92</f>
        <v>0</v>
      </c>
      <c r="N81" s="43">
        <f>I81*F92/I92</f>
        <v>0</v>
      </c>
      <c r="O81" s="43">
        <f>I81*G92/I92</f>
        <v>0</v>
      </c>
      <c r="P81" s="43">
        <f>I81*H92/I92</f>
        <v>0</v>
      </c>
    </row>
    <row r="82" spans="1:16">
      <c r="A82" t="s">
        <v>55</v>
      </c>
      <c r="B82" s="41">
        <v>0.40761846405228758</v>
      </c>
      <c r="C82" s="41"/>
      <c r="D82" s="41"/>
      <c r="E82" s="41"/>
      <c r="F82" s="41"/>
      <c r="G82" s="41"/>
      <c r="H82" s="41"/>
      <c r="I82" s="42">
        <f t="shared" si="3"/>
        <v>0.40761846405228758</v>
      </c>
      <c r="J82" s="44">
        <f>I82*B92/I92</f>
        <v>0.40761846405228758</v>
      </c>
      <c r="K82" s="44">
        <f>I82*C92/I92</f>
        <v>0</v>
      </c>
      <c r="L82" s="44">
        <f>I82*D92/I92</f>
        <v>0</v>
      </c>
      <c r="M82" s="44">
        <f>I82*E92/I92</f>
        <v>0</v>
      </c>
      <c r="N82" s="44">
        <f>I82*F92/I92</f>
        <v>0</v>
      </c>
      <c r="O82" s="44">
        <f>I82*G92/I92</f>
        <v>0</v>
      </c>
      <c r="P82" s="44">
        <f>I82*H92/I92</f>
        <v>0</v>
      </c>
    </row>
    <row r="83" spans="1:16">
      <c r="A83" t="s">
        <v>56</v>
      </c>
      <c r="B83" s="41"/>
      <c r="C83" s="41"/>
      <c r="D83" s="41"/>
      <c r="E83" s="41"/>
      <c r="F83" s="41"/>
      <c r="G83" s="41"/>
      <c r="H83" s="41"/>
      <c r="I83" s="42">
        <f t="shared" si="3"/>
        <v>0</v>
      </c>
      <c r="J83" s="43">
        <f>I83*B92/I92</f>
        <v>0</v>
      </c>
      <c r="K83" s="43">
        <f>I83*C92/I92</f>
        <v>0</v>
      </c>
      <c r="L83" s="43">
        <f>I83*D92/I92</f>
        <v>0</v>
      </c>
      <c r="M83" s="43">
        <f>I83*E92/I92</f>
        <v>0</v>
      </c>
      <c r="N83" s="43">
        <f>I83*F92/I92</f>
        <v>0</v>
      </c>
      <c r="O83" s="43">
        <f>I83*G92/I92</f>
        <v>0</v>
      </c>
      <c r="P83" s="43">
        <f>I83*H92/I92</f>
        <v>0</v>
      </c>
    </row>
    <row r="84" spans="1:16">
      <c r="A84" t="s">
        <v>57</v>
      </c>
      <c r="B84" s="41"/>
      <c r="C84" s="41"/>
      <c r="D84" s="41"/>
      <c r="E84" s="41"/>
      <c r="F84" s="41"/>
      <c r="G84" s="41"/>
      <c r="H84" s="41"/>
      <c r="I84" s="42">
        <f t="shared" si="3"/>
        <v>0</v>
      </c>
      <c r="J84" s="44">
        <f>I84*B92/I92</f>
        <v>0</v>
      </c>
      <c r="K84" s="44">
        <f>I84*C92/I92</f>
        <v>0</v>
      </c>
      <c r="L84" s="44">
        <f>I84*D92/I92</f>
        <v>0</v>
      </c>
      <c r="M84" s="44">
        <f>I84*E92/I92</f>
        <v>0</v>
      </c>
      <c r="N84" s="44">
        <f>I84*F92/I92</f>
        <v>0</v>
      </c>
      <c r="O84" s="44">
        <f>I84*G92/I92</f>
        <v>0</v>
      </c>
      <c r="P84" s="44">
        <f>I84*H92/I92</f>
        <v>0</v>
      </c>
    </row>
    <row r="85" spans="1:16">
      <c r="A85" t="s">
        <v>58</v>
      </c>
      <c r="B85" s="41"/>
      <c r="C85" s="41"/>
      <c r="D85" s="41"/>
      <c r="E85" s="41"/>
      <c r="F85" s="41"/>
      <c r="G85" s="41"/>
      <c r="H85" s="41"/>
      <c r="I85" s="42">
        <f t="shared" si="3"/>
        <v>0</v>
      </c>
      <c r="J85" s="43">
        <f>I85*B92/I92</f>
        <v>0</v>
      </c>
      <c r="K85" s="43">
        <f>I85*C92/I92</f>
        <v>0</v>
      </c>
      <c r="L85" s="43">
        <f>I85*D92/I92</f>
        <v>0</v>
      </c>
      <c r="M85" s="43">
        <f>I85*E92/I92</f>
        <v>0</v>
      </c>
      <c r="N85" s="43">
        <f>I85*F92/I92</f>
        <v>0</v>
      </c>
      <c r="O85" s="43">
        <f>I85*G92/I92</f>
        <v>0</v>
      </c>
      <c r="P85" s="43">
        <f>I85*H92/I92</f>
        <v>0</v>
      </c>
    </row>
    <row r="86" spans="1:16">
      <c r="A86" t="s">
        <v>59</v>
      </c>
      <c r="B86" s="41"/>
      <c r="C86" s="41"/>
      <c r="D86" s="41"/>
      <c r="E86" s="41"/>
      <c r="F86" s="41"/>
      <c r="G86" s="41"/>
      <c r="H86" s="41"/>
      <c r="I86" s="42">
        <f t="shared" si="3"/>
        <v>0</v>
      </c>
      <c r="J86" s="44">
        <f>I86*B92/I92</f>
        <v>0</v>
      </c>
      <c r="K86" s="44">
        <f>I86*C92/I92</f>
        <v>0</v>
      </c>
      <c r="L86" s="44">
        <f>I86*D92/I92</f>
        <v>0</v>
      </c>
      <c r="M86" s="44">
        <f>I86*E92/I92</f>
        <v>0</v>
      </c>
      <c r="N86" s="44">
        <f>I86*F92/I92</f>
        <v>0</v>
      </c>
      <c r="O86" s="44">
        <f>I86*G92/I92</f>
        <v>0</v>
      </c>
      <c r="P86" s="44">
        <f>I86*H92/I92</f>
        <v>0</v>
      </c>
    </row>
    <row r="87" spans="1:16">
      <c r="A87" t="s">
        <v>60</v>
      </c>
      <c r="B87" s="41"/>
      <c r="C87" s="41"/>
      <c r="D87" s="41"/>
      <c r="E87" s="41"/>
      <c r="F87" s="41"/>
      <c r="G87" s="41"/>
      <c r="H87" s="41"/>
      <c r="I87" s="42">
        <f t="shared" si="3"/>
        <v>0</v>
      </c>
      <c r="J87" s="43">
        <f>I87*B92/I92</f>
        <v>0</v>
      </c>
      <c r="K87" s="43">
        <f>I87*C92/I92</f>
        <v>0</v>
      </c>
      <c r="L87" s="43">
        <f>I87*D92/I92</f>
        <v>0</v>
      </c>
      <c r="M87" s="43">
        <f>I87*E92/I92</f>
        <v>0</v>
      </c>
      <c r="N87" s="43">
        <f>I87*F92/I92</f>
        <v>0</v>
      </c>
      <c r="O87" s="43">
        <f>I87*G92/I92</f>
        <v>0</v>
      </c>
      <c r="P87" s="43">
        <f>I87*H92/I92</f>
        <v>0</v>
      </c>
    </row>
    <row r="88" spans="1:16">
      <c r="A88" t="s">
        <v>61</v>
      </c>
      <c r="B88" s="41"/>
      <c r="C88" s="41"/>
      <c r="D88" s="41"/>
      <c r="E88" s="41"/>
      <c r="F88" s="41"/>
      <c r="G88" s="41"/>
      <c r="H88" s="41"/>
      <c r="I88" s="42">
        <f t="shared" si="3"/>
        <v>0</v>
      </c>
      <c r="J88" s="44">
        <f>I88*B92/I92</f>
        <v>0</v>
      </c>
      <c r="K88" s="44">
        <f>I88*C92/I92</f>
        <v>0</v>
      </c>
      <c r="L88" s="44">
        <f>I88*D92/I92</f>
        <v>0</v>
      </c>
      <c r="M88" s="44">
        <f>I88*E92/I92</f>
        <v>0</v>
      </c>
      <c r="N88" s="44">
        <f>I88*F92/I92</f>
        <v>0</v>
      </c>
      <c r="O88" s="44">
        <f>I88*G92/I92</f>
        <v>0</v>
      </c>
      <c r="P88" s="44">
        <f>I88*H92/I92</f>
        <v>0</v>
      </c>
    </row>
    <row r="89" spans="1:16">
      <c r="A89" t="s">
        <v>62</v>
      </c>
      <c r="B89" s="41"/>
      <c r="C89" s="41"/>
      <c r="D89" s="41"/>
      <c r="E89" s="41"/>
      <c r="F89" s="41"/>
      <c r="G89" s="41"/>
      <c r="H89" s="41"/>
      <c r="I89" s="42">
        <f t="shared" si="3"/>
        <v>0</v>
      </c>
      <c r="J89" s="43">
        <f>I89*B92/I92</f>
        <v>0</v>
      </c>
      <c r="K89" s="43">
        <f>I89*C92/I92</f>
        <v>0</v>
      </c>
      <c r="L89" s="43">
        <f>I89*D92/I92</f>
        <v>0</v>
      </c>
      <c r="M89" s="43">
        <f>I89*E92/I92</f>
        <v>0</v>
      </c>
      <c r="N89" s="43">
        <f>I89*F92/I92</f>
        <v>0</v>
      </c>
      <c r="O89" s="43">
        <f>I89*G92/I92</f>
        <v>0</v>
      </c>
      <c r="P89" s="43">
        <f>I89*H92/I92</f>
        <v>0</v>
      </c>
    </row>
    <row r="90" spans="1:16">
      <c r="A90" t="s">
        <v>63</v>
      </c>
      <c r="B90" s="41"/>
      <c r="C90" s="41"/>
      <c r="D90" s="41"/>
      <c r="E90" s="41"/>
      <c r="F90" s="41"/>
      <c r="G90" s="41"/>
      <c r="H90" s="41"/>
      <c r="I90" s="42">
        <f t="shared" si="3"/>
        <v>0</v>
      </c>
      <c r="J90" s="44">
        <f>I90*B92/I92</f>
        <v>0</v>
      </c>
      <c r="K90" s="44">
        <f>I90*C92/I92</f>
        <v>0</v>
      </c>
      <c r="L90" s="44">
        <f>I90*D92/I92</f>
        <v>0</v>
      </c>
      <c r="M90" s="44">
        <f>I90*E92/I92</f>
        <v>0</v>
      </c>
      <c r="N90" s="44">
        <f>I90*F92/I92</f>
        <v>0</v>
      </c>
      <c r="O90" s="44">
        <f>I90*G92/I92</f>
        <v>0</v>
      </c>
      <c r="P90" s="44">
        <f>I90*H92/I92</f>
        <v>0</v>
      </c>
    </row>
    <row r="91" spans="1:16">
      <c r="A91" t="s">
        <v>64</v>
      </c>
      <c r="B91" s="41"/>
      <c r="C91" s="41"/>
      <c r="D91" s="41"/>
      <c r="E91" s="41"/>
      <c r="F91" s="41"/>
      <c r="G91" s="41"/>
      <c r="H91" s="41"/>
      <c r="I91" s="42">
        <f t="shared" si="3"/>
        <v>0</v>
      </c>
      <c r="J91" s="44">
        <f>I91*B92/I92</f>
        <v>0</v>
      </c>
      <c r="K91" s="44">
        <f>I91*C92/I92</f>
        <v>0</v>
      </c>
      <c r="L91" s="44">
        <f>I91*D92/I92</f>
        <v>0</v>
      </c>
      <c r="M91" s="44">
        <f>I91*E92/I92</f>
        <v>0</v>
      </c>
      <c r="N91" s="44">
        <f>I91*F92/I92</f>
        <v>0</v>
      </c>
      <c r="O91" s="44">
        <f>I91*G92/I92</f>
        <v>0</v>
      </c>
      <c r="P91" s="44">
        <f>I91*H92/I92</f>
        <v>0</v>
      </c>
    </row>
    <row r="92" spans="1:16">
      <c r="B92">
        <f>SUM(B81:B91)</f>
        <v>0.81523692810457515</v>
      </c>
      <c r="C92">
        <f t="shared" ref="C92:I92" si="4">SUM(C81:C91)</f>
        <v>0</v>
      </c>
      <c r="D92">
        <f t="shared" si="4"/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0.81523692810457515</v>
      </c>
    </row>
    <row r="93" spans="1:16">
      <c r="G93" t="s">
        <v>65</v>
      </c>
      <c r="H93" t="s">
        <v>10</v>
      </c>
      <c r="I93" t="s">
        <v>66</v>
      </c>
      <c r="J93">
        <f>((B81-J81)^2)/J81</f>
        <v>0</v>
      </c>
      <c r="K93" t="e">
        <f t="shared" ref="K93:P93" si="5">((C81-K81)^2)/K81</f>
        <v>#DIV/0!</v>
      </c>
      <c r="L93" t="e">
        <f t="shared" si="5"/>
        <v>#DIV/0!</v>
      </c>
      <c r="M93" t="e">
        <f t="shared" si="5"/>
        <v>#DIV/0!</v>
      </c>
      <c r="N93" t="e">
        <f t="shared" si="5"/>
        <v>#DIV/0!</v>
      </c>
      <c r="O93" t="e">
        <f t="shared" si="5"/>
        <v>#DIV/0!</v>
      </c>
      <c r="P93" t="e">
        <f t="shared" si="5"/>
        <v>#DIV/0!</v>
      </c>
    </row>
    <row r="94" spans="1:16">
      <c r="F94" t="s">
        <v>30</v>
      </c>
      <c r="G94">
        <v>4</v>
      </c>
      <c r="H94" t="e">
        <f>SUM(J93:L94)</f>
        <v>#DIV/0!</v>
      </c>
      <c r="J94">
        <f>((B82-J82)^2)/J82</f>
        <v>0</v>
      </c>
      <c r="K94" t="e">
        <f t="shared" ref="K94:P94" si="6">((C82-K82)^2)/K82</f>
        <v>#DIV/0!</v>
      </c>
      <c r="L94" t="e">
        <f t="shared" si="6"/>
        <v>#DIV/0!</v>
      </c>
      <c r="M94" t="e">
        <f t="shared" si="6"/>
        <v>#DIV/0!</v>
      </c>
      <c r="N94" t="e">
        <f t="shared" si="6"/>
        <v>#DIV/0!</v>
      </c>
      <c r="O94" t="e">
        <f t="shared" si="6"/>
        <v>#DIV/0!</v>
      </c>
      <c r="P94" t="e">
        <f t="shared" si="6"/>
        <v>#DIV/0!</v>
      </c>
    </row>
    <row r="95" spans="1:16">
      <c r="B95" t="s">
        <v>36</v>
      </c>
      <c r="C95" t="s">
        <v>37</v>
      </c>
      <c r="D95" t="s">
        <v>38</v>
      </c>
      <c r="E95" t="s">
        <v>39</v>
      </c>
      <c r="F95" t="s">
        <v>40</v>
      </c>
      <c r="G95" t="s">
        <v>41</v>
      </c>
      <c r="H95" t="s">
        <v>42</v>
      </c>
      <c r="J95" t="e">
        <f t="shared" ref="J95:P95" si="7">((B83-J83)^2)/J83</f>
        <v>#DIV/0!</v>
      </c>
      <c r="K95" t="e">
        <f t="shared" si="7"/>
        <v>#DIV/0!</v>
      </c>
      <c r="L95" t="e">
        <f t="shared" si="7"/>
        <v>#DIV/0!</v>
      </c>
      <c r="M95" t="e">
        <f t="shared" si="7"/>
        <v>#DIV/0!</v>
      </c>
      <c r="N95" t="e">
        <f t="shared" si="7"/>
        <v>#DIV/0!</v>
      </c>
      <c r="O95" t="e">
        <f t="shared" si="7"/>
        <v>#DIV/0!</v>
      </c>
      <c r="P95" t="e">
        <f t="shared" si="7"/>
        <v>#DIV/0!</v>
      </c>
    </row>
    <row r="96" spans="1:16">
      <c r="A96" t="s">
        <v>54</v>
      </c>
      <c r="B96" s="28">
        <f>B81/B92</f>
        <v>0.5</v>
      </c>
      <c r="C96" s="28" t="e">
        <f t="shared" ref="C96:H96" si="8">C81/C92</f>
        <v>#DIV/0!</v>
      </c>
      <c r="D96" s="28" t="e">
        <f t="shared" si="8"/>
        <v>#DIV/0!</v>
      </c>
      <c r="E96" s="28" t="e">
        <f t="shared" si="8"/>
        <v>#DIV/0!</v>
      </c>
      <c r="F96" s="28" t="e">
        <f t="shared" si="8"/>
        <v>#DIV/0!</v>
      </c>
      <c r="G96" s="28" t="e">
        <f t="shared" si="8"/>
        <v>#DIV/0!</v>
      </c>
      <c r="H96" s="28" t="e">
        <f t="shared" si="8"/>
        <v>#DIV/0!</v>
      </c>
      <c r="J96" t="e">
        <f t="shared" ref="J96:P96" si="9">((B84-J84)^2)/J84</f>
        <v>#DIV/0!</v>
      </c>
      <c r="K96" t="e">
        <f t="shared" si="9"/>
        <v>#DIV/0!</v>
      </c>
      <c r="L96" t="e">
        <f t="shared" si="9"/>
        <v>#DIV/0!</v>
      </c>
      <c r="M96" t="e">
        <f t="shared" si="9"/>
        <v>#DIV/0!</v>
      </c>
      <c r="N96" t="e">
        <f t="shared" si="9"/>
        <v>#DIV/0!</v>
      </c>
      <c r="O96" t="e">
        <f t="shared" si="9"/>
        <v>#DIV/0!</v>
      </c>
      <c r="P96" t="e">
        <f t="shared" si="9"/>
        <v>#DIV/0!</v>
      </c>
    </row>
    <row r="97" spans="1:16">
      <c r="A97" t="s">
        <v>55</v>
      </c>
      <c r="B97" s="28">
        <f>B82/B92</f>
        <v>0.5</v>
      </c>
      <c r="C97" s="28" t="e">
        <f t="shared" ref="C97:H97" si="10">C82/C92</f>
        <v>#DIV/0!</v>
      </c>
      <c r="D97" s="28" t="e">
        <f t="shared" si="10"/>
        <v>#DIV/0!</v>
      </c>
      <c r="E97" s="28" t="e">
        <f t="shared" si="10"/>
        <v>#DIV/0!</v>
      </c>
      <c r="F97" s="28" t="e">
        <f t="shared" si="10"/>
        <v>#DIV/0!</v>
      </c>
      <c r="G97" s="28" t="e">
        <f t="shared" si="10"/>
        <v>#DIV/0!</v>
      </c>
      <c r="H97" s="28" t="e">
        <f t="shared" si="10"/>
        <v>#DIV/0!</v>
      </c>
      <c r="J97" t="e">
        <f t="shared" ref="J97:P97" si="11">((B85-J85)^2)/J85</f>
        <v>#DIV/0!</v>
      </c>
      <c r="K97" t="e">
        <f t="shared" si="11"/>
        <v>#DIV/0!</v>
      </c>
      <c r="L97" t="e">
        <f t="shared" si="11"/>
        <v>#DIV/0!</v>
      </c>
      <c r="M97" t="e">
        <f t="shared" si="11"/>
        <v>#DIV/0!</v>
      </c>
      <c r="N97" t="e">
        <f t="shared" si="11"/>
        <v>#DIV/0!</v>
      </c>
      <c r="O97" t="e">
        <f t="shared" si="11"/>
        <v>#DIV/0!</v>
      </c>
      <c r="P97" t="e">
        <f t="shared" si="11"/>
        <v>#DIV/0!</v>
      </c>
    </row>
    <row r="98" spans="1:16">
      <c r="A98" t="s">
        <v>56</v>
      </c>
      <c r="B98" s="28">
        <f>B83/B92</f>
        <v>0</v>
      </c>
      <c r="C98" s="28" t="e">
        <f t="shared" ref="C98:H98" si="12">C83/C92</f>
        <v>#DIV/0!</v>
      </c>
      <c r="D98" s="28" t="e">
        <f t="shared" si="12"/>
        <v>#DIV/0!</v>
      </c>
      <c r="E98" s="28" t="e">
        <f t="shared" si="12"/>
        <v>#DIV/0!</v>
      </c>
      <c r="F98" s="28" t="e">
        <f t="shared" si="12"/>
        <v>#DIV/0!</v>
      </c>
      <c r="G98" s="28" t="e">
        <f t="shared" si="12"/>
        <v>#DIV/0!</v>
      </c>
      <c r="H98" s="28" t="e">
        <f t="shared" si="12"/>
        <v>#DIV/0!</v>
      </c>
      <c r="J98" t="e">
        <f t="shared" ref="J98:P98" si="13">((B86-J86)^2)/J86</f>
        <v>#DIV/0!</v>
      </c>
      <c r="K98" t="e">
        <f t="shared" si="13"/>
        <v>#DIV/0!</v>
      </c>
      <c r="L98" t="e">
        <f t="shared" si="13"/>
        <v>#DIV/0!</v>
      </c>
      <c r="M98" t="e">
        <f t="shared" si="13"/>
        <v>#DIV/0!</v>
      </c>
      <c r="N98" t="e">
        <f t="shared" si="13"/>
        <v>#DIV/0!</v>
      </c>
      <c r="O98" t="e">
        <f t="shared" si="13"/>
        <v>#DIV/0!</v>
      </c>
      <c r="P98" t="e">
        <f t="shared" si="13"/>
        <v>#DIV/0!</v>
      </c>
    </row>
    <row r="99" spans="1:16">
      <c r="A99" t="s">
        <v>57</v>
      </c>
      <c r="B99" s="28">
        <f>B84/B92</f>
        <v>0</v>
      </c>
      <c r="C99" s="28" t="e">
        <f t="shared" ref="C99:H99" si="14">C84/C92</f>
        <v>#DIV/0!</v>
      </c>
      <c r="D99" s="28" t="e">
        <f t="shared" si="14"/>
        <v>#DIV/0!</v>
      </c>
      <c r="E99" s="28" t="e">
        <f t="shared" si="14"/>
        <v>#DIV/0!</v>
      </c>
      <c r="F99" s="28" t="e">
        <f t="shared" si="14"/>
        <v>#DIV/0!</v>
      </c>
      <c r="G99" s="28" t="e">
        <f t="shared" si="14"/>
        <v>#DIV/0!</v>
      </c>
      <c r="H99" s="28" t="e">
        <f t="shared" si="14"/>
        <v>#DIV/0!</v>
      </c>
      <c r="J99" t="e">
        <f t="shared" ref="J99:P99" si="15">((B87-J87)^2)/J87</f>
        <v>#DIV/0!</v>
      </c>
      <c r="K99" t="e">
        <f t="shared" si="15"/>
        <v>#DIV/0!</v>
      </c>
      <c r="L99" t="e">
        <f t="shared" si="15"/>
        <v>#DIV/0!</v>
      </c>
      <c r="M99" t="e">
        <f t="shared" si="15"/>
        <v>#DIV/0!</v>
      </c>
      <c r="N99" t="e">
        <f t="shared" si="15"/>
        <v>#DIV/0!</v>
      </c>
      <c r="O99" t="e">
        <f t="shared" si="15"/>
        <v>#DIV/0!</v>
      </c>
      <c r="P99" t="e">
        <f t="shared" si="15"/>
        <v>#DIV/0!</v>
      </c>
    </row>
    <row r="100" spans="1:16">
      <c r="A100" t="s">
        <v>58</v>
      </c>
      <c r="B100" s="28">
        <f>B85/B92</f>
        <v>0</v>
      </c>
      <c r="C100" s="28" t="e">
        <f t="shared" ref="C100:H100" si="16">C85/C92</f>
        <v>#DIV/0!</v>
      </c>
      <c r="D100" s="28" t="e">
        <f t="shared" si="16"/>
        <v>#DIV/0!</v>
      </c>
      <c r="E100" s="28" t="e">
        <f t="shared" si="16"/>
        <v>#DIV/0!</v>
      </c>
      <c r="F100" s="28" t="e">
        <f t="shared" si="16"/>
        <v>#DIV/0!</v>
      </c>
      <c r="G100" s="28" t="e">
        <f t="shared" si="16"/>
        <v>#DIV/0!</v>
      </c>
      <c r="H100" s="28" t="e">
        <f t="shared" si="16"/>
        <v>#DIV/0!</v>
      </c>
      <c r="J100" t="e">
        <f t="shared" ref="J100:P100" si="17">((B88-J88)^2)/J88</f>
        <v>#DIV/0!</v>
      </c>
      <c r="K100" t="e">
        <f t="shared" si="17"/>
        <v>#DIV/0!</v>
      </c>
      <c r="L100" t="e">
        <f t="shared" si="17"/>
        <v>#DIV/0!</v>
      </c>
      <c r="M100" t="e">
        <f t="shared" si="17"/>
        <v>#DIV/0!</v>
      </c>
      <c r="N100" t="e">
        <f t="shared" si="17"/>
        <v>#DIV/0!</v>
      </c>
      <c r="O100" t="e">
        <f t="shared" si="17"/>
        <v>#DIV/0!</v>
      </c>
      <c r="P100" t="e">
        <f t="shared" si="17"/>
        <v>#DIV/0!</v>
      </c>
    </row>
    <row r="101" spans="1:16">
      <c r="A101" t="s">
        <v>59</v>
      </c>
      <c r="B101" s="28">
        <f>B86/B92</f>
        <v>0</v>
      </c>
      <c r="C101" s="28" t="e">
        <f t="shared" ref="C101:H101" si="18">C86/C92</f>
        <v>#DIV/0!</v>
      </c>
      <c r="D101" s="28" t="e">
        <f t="shared" si="18"/>
        <v>#DIV/0!</v>
      </c>
      <c r="E101" s="28" t="e">
        <f t="shared" si="18"/>
        <v>#DIV/0!</v>
      </c>
      <c r="F101" s="28" t="e">
        <f t="shared" si="18"/>
        <v>#DIV/0!</v>
      </c>
      <c r="G101" s="28" t="e">
        <f t="shared" si="18"/>
        <v>#DIV/0!</v>
      </c>
      <c r="H101" s="28" t="e">
        <f t="shared" si="18"/>
        <v>#DIV/0!</v>
      </c>
      <c r="J101" t="e">
        <f t="shared" ref="J101:P101" si="19">((B89-J89)^2)/J89</f>
        <v>#DIV/0!</v>
      </c>
      <c r="K101" t="e">
        <f t="shared" si="19"/>
        <v>#DIV/0!</v>
      </c>
      <c r="L101" t="e">
        <f t="shared" si="19"/>
        <v>#DIV/0!</v>
      </c>
      <c r="M101" t="e">
        <f t="shared" si="19"/>
        <v>#DIV/0!</v>
      </c>
      <c r="N101" t="e">
        <f t="shared" si="19"/>
        <v>#DIV/0!</v>
      </c>
      <c r="O101" t="e">
        <f t="shared" si="19"/>
        <v>#DIV/0!</v>
      </c>
      <c r="P101" t="e">
        <f t="shared" si="19"/>
        <v>#DIV/0!</v>
      </c>
    </row>
    <row r="102" spans="1:16">
      <c r="A102" t="s">
        <v>60</v>
      </c>
      <c r="B102" s="28">
        <f>B87/B92</f>
        <v>0</v>
      </c>
      <c r="C102" s="28" t="e">
        <f t="shared" ref="C102:H102" si="20">C87/C92</f>
        <v>#DIV/0!</v>
      </c>
      <c r="D102" s="28" t="e">
        <f t="shared" si="20"/>
        <v>#DIV/0!</v>
      </c>
      <c r="E102" s="28" t="e">
        <f t="shared" si="20"/>
        <v>#DIV/0!</v>
      </c>
      <c r="F102" s="28" t="e">
        <f t="shared" si="20"/>
        <v>#DIV/0!</v>
      </c>
      <c r="G102" s="28" t="e">
        <f t="shared" si="20"/>
        <v>#DIV/0!</v>
      </c>
      <c r="H102" s="28" t="e">
        <f t="shared" si="20"/>
        <v>#DIV/0!</v>
      </c>
      <c r="J102" t="e">
        <f t="shared" ref="J102:P102" si="21">((B90-J90)^2)/J90</f>
        <v>#DIV/0!</v>
      </c>
      <c r="K102" t="e">
        <f t="shared" si="21"/>
        <v>#DIV/0!</v>
      </c>
      <c r="L102" t="e">
        <f t="shared" si="21"/>
        <v>#DIV/0!</v>
      </c>
      <c r="M102" t="e">
        <f t="shared" si="21"/>
        <v>#DIV/0!</v>
      </c>
      <c r="N102" t="e">
        <f t="shared" si="21"/>
        <v>#DIV/0!</v>
      </c>
      <c r="O102" t="e">
        <f t="shared" si="21"/>
        <v>#DIV/0!</v>
      </c>
      <c r="P102" t="e">
        <f t="shared" si="21"/>
        <v>#DIV/0!</v>
      </c>
    </row>
    <row r="103" spans="1:16">
      <c r="A103" t="s">
        <v>61</v>
      </c>
      <c r="B103" s="28">
        <f>B88/B92</f>
        <v>0</v>
      </c>
      <c r="C103" s="28" t="e">
        <f t="shared" ref="C103:H103" si="22">C88/C92</f>
        <v>#DIV/0!</v>
      </c>
      <c r="D103" s="28" t="e">
        <f t="shared" si="22"/>
        <v>#DIV/0!</v>
      </c>
      <c r="E103" s="28" t="e">
        <f t="shared" si="22"/>
        <v>#DIV/0!</v>
      </c>
      <c r="F103" s="28" t="e">
        <f t="shared" si="22"/>
        <v>#DIV/0!</v>
      </c>
      <c r="G103" s="28" t="e">
        <f t="shared" si="22"/>
        <v>#DIV/0!</v>
      </c>
      <c r="H103" s="28" t="e">
        <f t="shared" si="22"/>
        <v>#DIV/0!</v>
      </c>
      <c r="J103" t="e">
        <f t="shared" ref="J103:P103" si="23">((B91-J91)^2)/J91</f>
        <v>#DIV/0!</v>
      </c>
      <c r="K103" t="e">
        <f t="shared" si="23"/>
        <v>#DIV/0!</v>
      </c>
      <c r="L103" t="e">
        <f t="shared" si="23"/>
        <v>#DIV/0!</v>
      </c>
      <c r="M103" t="e">
        <f t="shared" si="23"/>
        <v>#DIV/0!</v>
      </c>
      <c r="N103" t="e">
        <f t="shared" si="23"/>
        <v>#DIV/0!</v>
      </c>
      <c r="O103" t="e">
        <f t="shared" si="23"/>
        <v>#DIV/0!</v>
      </c>
      <c r="P103" t="e">
        <f t="shared" si="23"/>
        <v>#DIV/0!</v>
      </c>
    </row>
    <row r="104" spans="1:16">
      <c r="A104" t="s">
        <v>62</v>
      </c>
      <c r="B104" s="28">
        <f>B89/B92</f>
        <v>0</v>
      </c>
      <c r="C104" s="28" t="e">
        <f t="shared" ref="C104:H104" si="24">C89/C92</f>
        <v>#DIV/0!</v>
      </c>
      <c r="D104" s="28" t="e">
        <f t="shared" si="24"/>
        <v>#DIV/0!</v>
      </c>
      <c r="E104" s="28" t="e">
        <f t="shared" si="24"/>
        <v>#DIV/0!</v>
      </c>
      <c r="F104" s="28" t="e">
        <f t="shared" si="24"/>
        <v>#DIV/0!</v>
      </c>
      <c r="G104" s="28" t="e">
        <f t="shared" si="24"/>
        <v>#DIV/0!</v>
      </c>
      <c r="H104" s="28" t="e">
        <f t="shared" si="24"/>
        <v>#DIV/0!</v>
      </c>
    </row>
    <row r="105" spans="1:16">
      <c r="A105" t="s">
        <v>63</v>
      </c>
      <c r="B105" s="28">
        <f>B90/B92</f>
        <v>0</v>
      </c>
      <c r="C105" s="28" t="e">
        <f t="shared" ref="C105:H105" si="25">C90/C92</f>
        <v>#DIV/0!</v>
      </c>
      <c r="D105" s="28" t="e">
        <f t="shared" si="25"/>
        <v>#DIV/0!</v>
      </c>
      <c r="E105" s="28" t="e">
        <f t="shared" si="25"/>
        <v>#DIV/0!</v>
      </c>
      <c r="F105" s="28" t="e">
        <f t="shared" si="25"/>
        <v>#DIV/0!</v>
      </c>
      <c r="G105" s="28" t="e">
        <f t="shared" si="25"/>
        <v>#DIV/0!</v>
      </c>
      <c r="H105" s="28" t="e">
        <f t="shared" si="25"/>
        <v>#DIV/0!</v>
      </c>
    </row>
    <row r="106" spans="1:16">
      <c r="A106" t="s">
        <v>64</v>
      </c>
      <c r="B106" s="28">
        <f>B91/B92</f>
        <v>0</v>
      </c>
      <c r="C106" s="28" t="e">
        <f t="shared" ref="C106:H106" si="26">C91/C92</f>
        <v>#DIV/0!</v>
      </c>
      <c r="D106" s="28" t="e">
        <f t="shared" si="26"/>
        <v>#DIV/0!</v>
      </c>
      <c r="E106" s="28" t="e">
        <f t="shared" si="26"/>
        <v>#DIV/0!</v>
      </c>
      <c r="F106" s="28" t="e">
        <f t="shared" si="26"/>
        <v>#DIV/0!</v>
      </c>
      <c r="G106" s="28" t="e">
        <f t="shared" si="26"/>
        <v>#DIV/0!</v>
      </c>
      <c r="H106" s="28" t="e">
        <f t="shared" si="26"/>
        <v>#DIV/0!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opLeftCell="B1" workbookViewId="0">
      <selection activeCell="H41" sqref="H41"/>
    </sheetView>
  </sheetViews>
  <sheetFormatPr defaultRowHeight="14.25"/>
  <cols>
    <col min="1" max="8" width="9" style="48"/>
    <col min="9" max="9" width="14" style="48" customWidth="1"/>
    <col min="10" max="16384" width="9" style="48"/>
  </cols>
  <sheetData>
    <row r="2" spans="1:16">
      <c r="B2" s="48" t="s">
        <v>36</v>
      </c>
      <c r="C2" s="48" t="s">
        <v>37</v>
      </c>
      <c r="D2" s="48" t="s">
        <v>38</v>
      </c>
      <c r="E2" s="48" t="s">
        <v>39</v>
      </c>
      <c r="F2" s="48" t="s">
        <v>40</v>
      </c>
      <c r="G2" s="48" t="s">
        <v>41</v>
      </c>
      <c r="H2" s="48" t="s">
        <v>42</v>
      </c>
      <c r="I2" s="48" t="s">
        <v>6</v>
      </c>
      <c r="J2" s="48" t="s">
        <v>43</v>
      </c>
      <c r="K2" s="48" t="s">
        <v>44</v>
      </c>
      <c r="L2" s="48" t="s">
        <v>45</v>
      </c>
      <c r="M2" s="48" t="s">
        <v>46</v>
      </c>
      <c r="N2" s="48" t="s">
        <v>47</v>
      </c>
      <c r="O2" s="48" t="s">
        <v>48</v>
      </c>
      <c r="P2" s="48" t="s">
        <v>49</v>
      </c>
    </row>
    <row r="3" spans="1:16">
      <c r="A3" s="48" t="s">
        <v>54</v>
      </c>
      <c r="B3" s="45">
        <v>630.66999999999996</v>
      </c>
      <c r="C3" s="45">
        <v>610.66999999999996</v>
      </c>
      <c r="D3" s="45">
        <v>605.88</v>
      </c>
      <c r="E3" s="45"/>
      <c r="F3" s="45"/>
      <c r="G3" s="45"/>
      <c r="H3" s="45"/>
      <c r="I3" s="46">
        <f t="shared" ref="I3:I13" si="0">SUM(B3:H3)</f>
        <v>1847.2199999999998</v>
      </c>
      <c r="J3" s="47">
        <f>I3*B14/I14</f>
        <v>727.99769071161143</v>
      </c>
      <c r="K3" s="47">
        <f>I3*C14/I14</f>
        <v>477.45205763368068</v>
      </c>
      <c r="L3" s="47">
        <f>I3*D14/I14</f>
        <v>641.77025165470798</v>
      </c>
      <c r="M3" s="47">
        <f>I3*E14/I14</f>
        <v>0</v>
      </c>
      <c r="N3" s="47">
        <f>I3*F14/I14</f>
        <v>0</v>
      </c>
      <c r="O3" s="47">
        <f>I3*G14/I14</f>
        <v>0</v>
      </c>
      <c r="P3" s="47">
        <f>I3*H14/I14</f>
        <v>0</v>
      </c>
    </row>
    <row r="4" spans="1:16">
      <c r="A4" s="48" t="s">
        <v>55</v>
      </c>
      <c r="B4" s="45">
        <v>729.29</v>
      </c>
      <c r="C4" s="45">
        <v>281.25</v>
      </c>
      <c r="D4" s="45">
        <v>593</v>
      </c>
      <c r="E4" s="45"/>
      <c r="F4" s="45"/>
      <c r="G4" s="45"/>
      <c r="H4" s="45"/>
      <c r="I4" s="46">
        <f t="shared" si="0"/>
        <v>1603.54</v>
      </c>
      <c r="J4" s="48">
        <f>I4*B14/I14</f>
        <v>631.96230928838872</v>
      </c>
      <c r="K4" s="48">
        <f>I4*C14/I14</f>
        <v>414.46794236631933</v>
      </c>
      <c r="L4" s="48">
        <f>I4*D14/I14</f>
        <v>557.10974834529213</v>
      </c>
      <c r="M4" s="48">
        <f>I4*E14/I14</f>
        <v>0</v>
      </c>
      <c r="N4" s="48">
        <f>I4*F14/I14</f>
        <v>0</v>
      </c>
      <c r="O4" s="48">
        <f>I4*G14/I14</f>
        <v>0</v>
      </c>
      <c r="P4" s="48">
        <f>I4*H14/I14</f>
        <v>0</v>
      </c>
    </row>
    <row r="5" spans="1:16">
      <c r="A5" s="48" t="s">
        <v>56</v>
      </c>
      <c r="B5" s="45"/>
      <c r="C5" s="45"/>
      <c r="D5" s="45"/>
      <c r="E5" s="45"/>
      <c r="F5" s="45"/>
      <c r="G5" s="45"/>
      <c r="H5" s="45"/>
      <c r="I5" s="46">
        <f t="shared" si="0"/>
        <v>0</v>
      </c>
      <c r="J5" s="47">
        <f>I5*B14/I14</f>
        <v>0</v>
      </c>
      <c r="K5" s="47">
        <f>I5*C14/I14</f>
        <v>0</v>
      </c>
      <c r="L5" s="47">
        <f>I5*D14/I14</f>
        <v>0</v>
      </c>
      <c r="M5" s="47">
        <f>I5*E14/I14</f>
        <v>0</v>
      </c>
      <c r="N5" s="47">
        <f>I5*F14/I14</f>
        <v>0</v>
      </c>
      <c r="O5" s="47">
        <f>I5*G14/I14</f>
        <v>0</v>
      </c>
      <c r="P5" s="47">
        <f>I5*H14/I14</f>
        <v>0</v>
      </c>
    </row>
    <row r="6" spans="1:16">
      <c r="A6" s="48" t="s">
        <v>57</v>
      </c>
      <c r="B6" s="45"/>
      <c r="C6" s="45"/>
      <c r="D6" s="45"/>
      <c r="E6" s="45"/>
      <c r="F6" s="45"/>
      <c r="G6" s="45"/>
      <c r="H6" s="45"/>
      <c r="I6" s="46">
        <f t="shared" si="0"/>
        <v>0</v>
      </c>
      <c r="J6" s="48">
        <f>I6*B14/I14</f>
        <v>0</v>
      </c>
      <c r="K6" s="48">
        <f>I6*C14/I14</f>
        <v>0</v>
      </c>
      <c r="L6" s="48">
        <f>I6*D14/I14</f>
        <v>0</v>
      </c>
      <c r="M6" s="48">
        <f>I6*E14/I14</f>
        <v>0</v>
      </c>
      <c r="N6" s="48">
        <f>I6*F14/I14</f>
        <v>0</v>
      </c>
      <c r="O6" s="48">
        <f>I6*G14/I14</f>
        <v>0</v>
      </c>
      <c r="P6" s="48">
        <f>I6*H14/I14</f>
        <v>0</v>
      </c>
    </row>
    <row r="7" spans="1:16">
      <c r="A7" s="48" t="s">
        <v>58</v>
      </c>
      <c r="B7" s="45"/>
      <c r="C7" s="45"/>
      <c r="D7" s="45"/>
      <c r="E7" s="45"/>
      <c r="F7" s="45"/>
      <c r="G7" s="45"/>
      <c r="H7" s="45"/>
      <c r="I7" s="46">
        <f t="shared" si="0"/>
        <v>0</v>
      </c>
      <c r="J7" s="47">
        <f>I7*B14/I14</f>
        <v>0</v>
      </c>
      <c r="K7" s="47">
        <f>I7*C14/I14</f>
        <v>0</v>
      </c>
      <c r="L7" s="47">
        <f>I7*D14/I14</f>
        <v>0</v>
      </c>
      <c r="M7" s="47">
        <f>I7*E14/I14</f>
        <v>0</v>
      </c>
      <c r="N7" s="47">
        <f>I7*F14/I14</f>
        <v>0</v>
      </c>
      <c r="O7" s="47">
        <f>I7*G14/I14</f>
        <v>0</v>
      </c>
      <c r="P7" s="47">
        <f>I7*H14/I14</f>
        <v>0</v>
      </c>
    </row>
    <row r="8" spans="1:16">
      <c r="A8" s="48" t="s">
        <v>59</v>
      </c>
      <c r="B8" s="45"/>
      <c r="C8" s="45"/>
      <c r="D8" s="45"/>
      <c r="E8" s="45"/>
      <c r="F8" s="45"/>
      <c r="G8" s="45"/>
      <c r="H8" s="45"/>
      <c r="I8" s="46">
        <f t="shared" si="0"/>
        <v>0</v>
      </c>
      <c r="J8" s="48">
        <f>I8*B14/I14</f>
        <v>0</v>
      </c>
      <c r="K8" s="48">
        <f>I8*C14/I14</f>
        <v>0</v>
      </c>
      <c r="L8" s="48">
        <f>I8*D14/I14</f>
        <v>0</v>
      </c>
      <c r="M8" s="48">
        <f>I8*E14/I14</f>
        <v>0</v>
      </c>
      <c r="N8" s="48">
        <f>I8*F14/I14</f>
        <v>0</v>
      </c>
      <c r="O8" s="48">
        <f>I8*G14/I14</f>
        <v>0</v>
      </c>
      <c r="P8" s="48">
        <f>I8*H14/I14</f>
        <v>0</v>
      </c>
    </row>
    <row r="9" spans="1:16">
      <c r="A9" s="48" t="s">
        <v>60</v>
      </c>
      <c r="B9" s="45"/>
      <c r="C9" s="45"/>
      <c r="D9" s="45"/>
      <c r="E9" s="45"/>
      <c r="F9" s="45"/>
      <c r="G9" s="45"/>
      <c r="H9" s="45"/>
      <c r="I9" s="46">
        <f t="shared" si="0"/>
        <v>0</v>
      </c>
      <c r="J9" s="47">
        <f>I9*B14/I14</f>
        <v>0</v>
      </c>
      <c r="K9" s="47">
        <f>I9*C14/I14</f>
        <v>0</v>
      </c>
      <c r="L9" s="47">
        <f>I9*D14/I14</f>
        <v>0</v>
      </c>
      <c r="M9" s="47">
        <f>I9*E14/I14</f>
        <v>0</v>
      </c>
      <c r="N9" s="47">
        <f>I9*F14/I14</f>
        <v>0</v>
      </c>
      <c r="O9" s="47">
        <f>I9*G14/I14</f>
        <v>0</v>
      </c>
      <c r="P9" s="47">
        <f>I9*H14/I14</f>
        <v>0</v>
      </c>
    </row>
    <row r="10" spans="1:16">
      <c r="A10" s="48" t="s">
        <v>61</v>
      </c>
      <c r="B10" s="45"/>
      <c r="C10" s="45"/>
      <c r="D10" s="45"/>
      <c r="E10" s="45"/>
      <c r="F10" s="45"/>
      <c r="G10" s="45"/>
      <c r="H10" s="45"/>
      <c r="I10" s="46">
        <f t="shared" si="0"/>
        <v>0</v>
      </c>
      <c r="J10" s="48">
        <f>I10*B14/I14</f>
        <v>0</v>
      </c>
      <c r="K10" s="48">
        <f>I10*C14/I14</f>
        <v>0</v>
      </c>
      <c r="L10" s="48">
        <f>I10*D14/I14</f>
        <v>0</v>
      </c>
      <c r="M10" s="48">
        <f>I10*E14/I14</f>
        <v>0</v>
      </c>
      <c r="N10" s="48">
        <f>I10*F14/I14</f>
        <v>0</v>
      </c>
      <c r="O10" s="48">
        <f>I10*G14/I14</f>
        <v>0</v>
      </c>
      <c r="P10" s="48">
        <f>I10*H14/I14</f>
        <v>0</v>
      </c>
    </row>
    <row r="11" spans="1:16">
      <c r="A11" s="48" t="s">
        <v>62</v>
      </c>
      <c r="B11" s="45"/>
      <c r="C11" s="45"/>
      <c r="D11" s="45"/>
      <c r="E11" s="45"/>
      <c r="F11" s="45"/>
      <c r="G11" s="45"/>
      <c r="H11" s="45"/>
      <c r="I11" s="46">
        <f t="shared" si="0"/>
        <v>0</v>
      </c>
      <c r="J11" s="47">
        <f>I11*B14/I14</f>
        <v>0</v>
      </c>
      <c r="K11" s="47">
        <f>I11*C14/I14</f>
        <v>0</v>
      </c>
      <c r="L11" s="47">
        <f>I11*D14/I14</f>
        <v>0</v>
      </c>
      <c r="M11" s="47">
        <f>I11*E14/I14</f>
        <v>0</v>
      </c>
      <c r="N11" s="47">
        <f>I11*F14/I14</f>
        <v>0</v>
      </c>
      <c r="O11" s="47">
        <f>I11*G14/I14</f>
        <v>0</v>
      </c>
      <c r="P11" s="47">
        <f>I11*H14/I14</f>
        <v>0</v>
      </c>
    </row>
    <row r="12" spans="1:16">
      <c r="A12" s="48" t="s">
        <v>63</v>
      </c>
      <c r="B12" s="45"/>
      <c r="C12" s="45"/>
      <c r="D12" s="45"/>
      <c r="E12" s="45"/>
      <c r="F12" s="45"/>
      <c r="G12" s="45"/>
      <c r="H12" s="45"/>
      <c r="I12" s="46">
        <f t="shared" si="0"/>
        <v>0</v>
      </c>
      <c r="J12" s="48">
        <f>I12*B14/I14</f>
        <v>0</v>
      </c>
      <c r="K12" s="48">
        <f>I12*C14/I14</f>
        <v>0</v>
      </c>
      <c r="L12" s="48">
        <f>I12*D14/I14</f>
        <v>0</v>
      </c>
      <c r="M12" s="48">
        <f>I12*E14/I14</f>
        <v>0</v>
      </c>
      <c r="N12" s="48">
        <f>I12*F14/I14</f>
        <v>0</v>
      </c>
      <c r="O12" s="48">
        <f>I12*G14/I14</f>
        <v>0</v>
      </c>
      <c r="P12" s="48">
        <f>I12*H14/I14</f>
        <v>0</v>
      </c>
    </row>
    <row r="13" spans="1:16">
      <c r="A13" s="48" t="s">
        <v>64</v>
      </c>
      <c r="B13" s="45"/>
      <c r="C13" s="45"/>
      <c r="D13" s="45"/>
      <c r="E13" s="45"/>
      <c r="F13" s="45"/>
      <c r="G13" s="45"/>
      <c r="H13" s="45"/>
      <c r="I13" s="46">
        <f t="shared" si="0"/>
        <v>0</v>
      </c>
      <c r="J13" s="48">
        <f>I13*B14/I14</f>
        <v>0</v>
      </c>
      <c r="K13" s="48">
        <f>I13*C14/I14</f>
        <v>0</v>
      </c>
      <c r="L13" s="48">
        <f>I13*D14/I14</f>
        <v>0</v>
      </c>
      <c r="M13" s="48">
        <f>I13*E14/I14</f>
        <v>0</v>
      </c>
      <c r="N13" s="48">
        <f>I13*F14/I14</f>
        <v>0</v>
      </c>
      <c r="O13" s="48">
        <f>I13*G14/I14</f>
        <v>0</v>
      </c>
      <c r="P13" s="48">
        <f>I13*H14/I14</f>
        <v>0</v>
      </c>
    </row>
    <row r="14" spans="1:16">
      <c r="B14" s="48">
        <f>SUM(B3:B13)</f>
        <v>1359.96</v>
      </c>
      <c r="C14" s="48">
        <f t="shared" ref="C14:I14" si="1">SUM(C3:C13)</f>
        <v>891.92</v>
      </c>
      <c r="D14" s="48">
        <f t="shared" si="1"/>
        <v>1198.8800000000001</v>
      </c>
      <c r="E14" s="48">
        <f t="shared" si="1"/>
        <v>0</v>
      </c>
      <c r="F14" s="48">
        <f t="shared" si="1"/>
        <v>0</v>
      </c>
      <c r="G14" s="48">
        <f t="shared" si="1"/>
        <v>0</v>
      </c>
      <c r="H14" s="48">
        <f t="shared" si="1"/>
        <v>0</v>
      </c>
      <c r="I14" s="48">
        <f t="shared" si="1"/>
        <v>3450.7599999999998</v>
      </c>
    </row>
    <row r="15" spans="1:16">
      <c r="G15" s="48" t="s">
        <v>65</v>
      </c>
      <c r="H15" s="48" t="s">
        <v>10</v>
      </c>
      <c r="I15" s="48" t="s">
        <v>66</v>
      </c>
      <c r="J15" s="48">
        <f>((B3-J3)^2)/J3</f>
        <v>13.011963499493577</v>
      </c>
      <c r="K15" s="48">
        <f t="shared" ref="K15:P16" si="2">((C3-K3)^2)/K3</f>
        <v>37.1702663850119</v>
      </c>
      <c r="L15" s="48">
        <f t="shared" si="2"/>
        <v>2.0071203994218663</v>
      </c>
      <c r="M15" s="48" t="e">
        <f t="shared" si="2"/>
        <v>#DIV/0!</v>
      </c>
      <c r="N15" s="48" t="e">
        <f t="shared" si="2"/>
        <v>#DIV/0!</v>
      </c>
      <c r="O15" s="48" t="e">
        <f t="shared" si="2"/>
        <v>#DIV/0!</v>
      </c>
      <c r="P15" s="48" t="e">
        <f t="shared" si="2"/>
        <v>#DIV/0!</v>
      </c>
    </row>
    <row r="16" spans="1:16">
      <c r="F16" s="48" t="s">
        <v>30</v>
      </c>
      <c r="G16" s="48">
        <v>9</v>
      </c>
      <c r="H16" s="48">
        <f>SUM(J15:L16)</f>
        <v>112.30959151986544</v>
      </c>
      <c r="I16" s="48">
        <f>_xlfn.CHISQ.TEST(B3:D4,J3:L4)</f>
        <v>4.0952655595871984E-25</v>
      </c>
      <c r="J16" s="48">
        <f>((B4-J4)^2)/J4</f>
        <v>14.989310659874034</v>
      </c>
      <c r="K16" s="48">
        <f t="shared" si="2"/>
        <v>42.818800573557084</v>
      </c>
      <c r="L16" s="48">
        <f t="shared" si="2"/>
        <v>2.3121300025069758</v>
      </c>
      <c r="M16" s="48" t="e">
        <f t="shared" si="2"/>
        <v>#DIV/0!</v>
      </c>
      <c r="N16" s="48" t="e">
        <f t="shared" si="2"/>
        <v>#DIV/0!</v>
      </c>
      <c r="O16" s="48" t="e">
        <f t="shared" si="2"/>
        <v>#DIV/0!</v>
      </c>
      <c r="P16" s="48" t="e">
        <f t="shared" si="2"/>
        <v>#DIV/0!</v>
      </c>
    </row>
    <row r="17" spans="1:16">
      <c r="B17" s="48" t="s">
        <v>36</v>
      </c>
      <c r="C17" s="48" t="s">
        <v>37</v>
      </c>
      <c r="D17" s="48" t="s">
        <v>38</v>
      </c>
      <c r="E17" s="48" t="s">
        <v>39</v>
      </c>
      <c r="F17" s="48" t="s">
        <v>40</v>
      </c>
      <c r="G17" s="48" t="s">
        <v>41</v>
      </c>
      <c r="H17" s="48" t="s">
        <v>42</v>
      </c>
      <c r="J17" s="48" t="e">
        <f t="shared" ref="J17:P25" si="3">((B5-J5)^2)/J5</f>
        <v>#DIV/0!</v>
      </c>
      <c r="K17" s="48" t="e">
        <f t="shared" si="3"/>
        <v>#DIV/0!</v>
      </c>
      <c r="L17" s="48" t="e">
        <f t="shared" si="3"/>
        <v>#DIV/0!</v>
      </c>
      <c r="M17" s="48" t="e">
        <f t="shared" si="3"/>
        <v>#DIV/0!</v>
      </c>
      <c r="N17" s="48" t="e">
        <f t="shared" si="3"/>
        <v>#DIV/0!</v>
      </c>
      <c r="O17" s="48" t="e">
        <f t="shared" si="3"/>
        <v>#DIV/0!</v>
      </c>
      <c r="P17" s="48" t="e">
        <f t="shared" si="3"/>
        <v>#DIV/0!</v>
      </c>
    </row>
    <row r="18" spans="1:16">
      <c r="A18" s="48" t="s">
        <v>54</v>
      </c>
      <c r="B18" s="49">
        <f>B3/B14</f>
        <v>0.46374158063472448</v>
      </c>
      <c r="C18" s="49">
        <f t="shared" ref="C18:H18" si="4">C3/C14</f>
        <v>0.68466902861243162</v>
      </c>
      <c r="D18" s="49">
        <f t="shared" si="4"/>
        <v>0.50537168023488588</v>
      </c>
      <c r="E18" s="49" t="e">
        <f t="shared" si="4"/>
        <v>#DIV/0!</v>
      </c>
      <c r="F18" s="49" t="e">
        <f t="shared" si="4"/>
        <v>#DIV/0!</v>
      </c>
      <c r="G18" s="49" t="e">
        <f t="shared" si="4"/>
        <v>#DIV/0!</v>
      </c>
      <c r="H18" s="49" t="e">
        <f t="shared" si="4"/>
        <v>#DIV/0!</v>
      </c>
      <c r="J18" s="48" t="e">
        <f t="shared" si="3"/>
        <v>#DIV/0!</v>
      </c>
      <c r="K18" s="48" t="e">
        <f t="shared" si="3"/>
        <v>#DIV/0!</v>
      </c>
      <c r="L18" s="48" t="e">
        <f t="shared" si="3"/>
        <v>#DIV/0!</v>
      </c>
      <c r="M18" s="48" t="e">
        <f t="shared" si="3"/>
        <v>#DIV/0!</v>
      </c>
      <c r="N18" s="48" t="e">
        <f t="shared" si="3"/>
        <v>#DIV/0!</v>
      </c>
      <c r="O18" s="48" t="e">
        <f t="shared" si="3"/>
        <v>#DIV/0!</v>
      </c>
      <c r="P18" s="48" t="e">
        <f t="shared" si="3"/>
        <v>#DIV/0!</v>
      </c>
    </row>
    <row r="19" spans="1:16">
      <c r="A19" s="48" t="s">
        <v>55</v>
      </c>
      <c r="B19" s="49">
        <f>B4/B14</f>
        <v>0.53625841936527541</v>
      </c>
      <c r="C19" s="49">
        <f t="shared" ref="C19:H19" si="5">C4/C14</f>
        <v>0.31533097138756838</v>
      </c>
      <c r="D19" s="49">
        <f t="shared" si="5"/>
        <v>0.49462831976511407</v>
      </c>
      <c r="E19" s="49" t="e">
        <f t="shared" si="5"/>
        <v>#DIV/0!</v>
      </c>
      <c r="F19" s="49" t="e">
        <f t="shared" si="5"/>
        <v>#DIV/0!</v>
      </c>
      <c r="G19" s="49" t="e">
        <f t="shared" si="5"/>
        <v>#DIV/0!</v>
      </c>
      <c r="H19" s="49" t="e">
        <f t="shared" si="5"/>
        <v>#DIV/0!</v>
      </c>
      <c r="J19" s="48" t="e">
        <f t="shared" si="3"/>
        <v>#DIV/0!</v>
      </c>
      <c r="K19" s="48" t="e">
        <f t="shared" si="3"/>
        <v>#DIV/0!</v>
      </c>
      <c r="L19" s="48" t="e">
        <f t="shared" si="3"/>
        <v>#DIV/0!</v>
      </c>
      <c r="M19" s="48" t="e">
        <f t="shared" si="3"/>
        <v>#DIV/0!</v>
      </c>
      <c r="N19" s="48" t="e">
        <f t="shared" si="3"/>
        <v>#DIV/0!</v>
      </c>
      <c r="O19" s="48" t="e">
        <f t="shared" si="3"/>
        <v>#DIV/0!</v>
      </c>
      <c r="P19" s="48" t="e">
        <f t="shared" si="3"/>
        <v>#DIV/0!</v>
      </c>
    </row>
    <row r="20" spans="1:16">
      <c r="A20" s="48" t="s">
        <v>56</v>
      </c>
      <c r="B20" s="49">
        <f>B5/B14</f>
        <v>0</v>
      </c>
      <c r="C20" s="49">
        <f t="shared" ref="C20:H20" si="6">C5/C14</f>
        <v>0</v>
      </c>
      <c r="D20" s="49">
        <f t="shared" si="6"/>
        <v>0</v>
      </c>
      <c r="E20" s="49" t="e">
        <f t="shared" si="6"/>
        <v>#DIV/0!</v>
      </c>
      <c r="F20" s="49" t="e">
        <f t="shared" si="6"/>
        <v>#DIV/0!</v>
      </c>
      <c r="G20" s="49" t="e">
        <f t="shared" si="6"/>
        <v>#DIV/0!</v>
      </c>
      <c r="H20" s="49" t="e">
        <f t="shared" si="6"/>
        <v>#DIV/0!</v>
      </c>
      <c r="J20" s="48" t="e">
        <f t="shared" si="3"/>
        <v>#DIV/0!</v>
      </c>
      <c r="K20" s="48" t="e">
        <f t="shared" si="3"/>
        <v>#DIV/0!</v>
      </c>
      <c r="L20" s="48" t="e">
        <f t="shared" si="3"/>
        <v>#DIV/0!</v>
      </c>
      <c r="M20" s="48" t="e">
        <f t="shared" si="3"/>
        <v>#DIV/0!</v>
      </c>
      <c r="N20" s="48" t="e">
        <f t="shared" si="3"/>
        <v>#DIV/0!</v>
      </c>
      <c r="O20" s="48" t="e">
        <f t="shared" si="3"/>
        <v>#DIV/0!</v>
      </c>
      <c r="P20" s="48" t="e">
        <f t="shared" si="3"/>
        <v>#DIV/0!</v>
      </c>
    </row>
    <row r="21" spans="1:16">
      <c r="A21" s="48" t="s">
        <v>57</v>
      </c>
      <c r="B21" s="49">
        <f>B6/B14</f>
        <v>0</v>
      </c>
      <c r="C21" s="49">
        <f t="shared" ref="C21:H21" si="7">C6/C14</f>
        <v>0</v>
      </c>
      <c r="D21" s="49">
        <f t="shared" si="7"/>
        <v>0</v>
      </c>
      <c r="E21" s="49" t="e">
        <f t="shared" si="7"/>
        <v>#DIV/0!</v>
      </c>
      <c r="F21" s="49" t="e">
        <f t="shared" si="7"/>
        <v>#DIV/0!</v>
      </c>
      <c r="G21" s="49" t="e">
        <f t="shared" si="7"/>
        <v>#DIV/0!</v>
      </c>
      <c r="H21" s="49" t="e">
        <f t="shared" si="7"/>
        <v>#DIV/0!</v>
      </c>
      <c r="J21" s="48" t="e">
        <f t="shared" si="3"/>
        <v>#DIV/0!</v>
      </c>
      <c r="K21" s="48" t="e">
        <f t="shared" si="3"/>
        <v>#DIV/0!</v>
      </c>
      <c r="L21" s="48" t="e">
        <f t="shared" si="3"/>
        <v>#DIV/0!</v>
      </c>
      <c r="M21" s="48" t="e">
        <f t="shared" si="3"/>
        <v>#DIV/0!</v>
      </c>
      <c r="N21" s="48" t="e">
        <f t="shared" si="3"/>
        <v>#DIV/0!</v>
      </c>
      <c r="O21" s="48" t="e">
        <f t="shared" si="3"/>
        <v>#DIV/0!</v>
      </c>
      <c r="P21" s="48" t="e">
        <f t="shared" si="3"/>
        <v>#DIV/0!</v>
      </c>
    </row>
    <row r="22" spans="1:16">
      <c r="A22" s="48" t="s">
        <v>58</v>
      </c>
      <c r="B22" s="49">
        <f>B7/B14</f>
        <v>0</v>
      </c>
      <c r="C22" s="49">
        <f t="shared" ref="C22:H22" si="8">C7/C14</f>
        <v>0</v>
      </c>
      <c r="D22" s="49">
        <f t="shared" si="8"/>
        <v>0</v>
      </c>
      <c r="E22" s="49" t="e">
        <f t="shared" si="8"/>
        <v>#DIV/0!</v>
      </c>
      <c r="F22" s="49" t="e">
        <f t="shared" si="8"/>
        <v>#DIV/0!</v>
      </c>
      <c r="G22" s="49" t="e">
        <f t="shared" si="8"/>
        <v>#DIV/0!</v>
      </c>
      <c r="H22" s="49" t="e">
        <f t="shared" si="8"/>
        <v>#DIV/0!</v>
      </c>
      <c r="J22" s="48" t="e">
        <f t="shared" si="3"/>
        <v>#DIV/0!</v>
      </c>
      <c r="K22" s="48" t="e">
        <f t="shared" si="3"/>
        <v>#DIV/0!</v>
      </c>
      <c r="L22" s="48" t="e">
        <f t="shared" si="3"/>
        <v>#DIV/0!</v>
      </c>
      <c r="M22" s="48" t="e">
        <f t="shared" si="3"/>
        <v>#DIV/0!</v>
      </c>
      <c r="N22" s="48" t="e">
        <f t="shared" si="3"/>
        <v>#DIV/0!</v>
      </c>
      <c r="O22" s="48" t="e">
        <f t="shared" si="3"/>
        <v>#DIV/0!</v>
      </c>
      <c r="P22" s="48" t="e">
        <f t="shared" si="3"/>
        <v>#DIV/0!</v>
      </c>
    </row>
    <row r="23" spans="1:16">
      <c r="A23" s="48" t="s">
        <v>59</v>
      </c>
      <c r="B23" s="49">
        <f>B8/B14</f>
        <v>0</v>
      </c>
      <c r="C23" s="49">
        <f t="shared" ref="C23:H23" si="9">C8/C14</f>
        <v>0</v>
      </c>
      <c r="D23" s="49">
        <f t="shared" si="9"/>
        <v>0</v>
      </c>
      <c r="E23" s="49" t="e">
        <f t="shared" si="9"/>
        <v>#DIV/0!</v>
      </c>
      <c r="F23" s="49" t="e">
        <f t="shared" si="9"/>
        <v>#DIV/0!</v>
      </c>
      <c r="G23" s="49" t="e">
        <f t="shared" si="9"/>
        <v>#DIV/0!</v>
      </c>
      <c r="H23" s="49" t="e">
        <f t="shared" si="9"/>
        <v>#DIV/0!</v>
      </c>
      <c r="J23" s="48" t="e">
        <f t="shared" si="3"/>
        <v>#DIV/0!</v>
      </c>
      <c r="K23" s="48" t="e">
        <f t="shared" si="3"/>
        <v>#DIV/0!</v>
      </c>
      <c r="L23" s="48" t="e">
        <f t="shared" si="3"/>
        <v>#DIV/0!</v>
      </c>
      <c r="M23" s="48" t="e">
        <f t="shared" si="3"/>
        <v>#DIV/0!</v>
      </c>
      <c r="N23" s="48" t="e">
        <f t="shared" si="3"/>
        <v>#DIV/0!</v>
      </c>
      <c r="O23" s="48" t="e">
        <f t="shared" si="3"/>
        <v>#DIV/0!</v>
      </c>
      <c r="P23" s="48" t="e">
        <f t="shared" si="3"/>
        <v>#DIV/0!</v>
      </c>
    </row>
    <row r="24" spans="1:16">
      <c r="A24" s="48" t="s">
        <v>60</v>
      </c>
      <c r="B24" s="49">
        <f>B9/B14</f>
        <v>0</v>
      </c>
      <c r="C24" s="49">
        <f t="shared" ref="C24:H24" si="10">C9/C14</f>
        <v>0</v>
      </c>
      <c r="D24" s="49">
        <f t="shared" si="10"/>
        <v>0</v>
      </c>
      <c r="E24" s="49" t="e">
        <f t="shared" si="10"/>
        <v>#DIV/0!</v>
      </c>
      <c r="F24" s="49" t="e">
        <f t="shared" si="10"/>
        <v>#DIV/0!</v>
      </c>
      <c r="G24" s="49" t="e">
        <f t="shared" si="10"/>
        <v>#DIV/0!</v>
      </c>
      <c r="H24" s="49" t="e">
        <f t="shared" si="10"/>
        <v>#DIV/0!</v>
      </c>
      <c r="J24" s="48" t="e">
        <f t="shared" si="3"/>
        <v>#DIV/0!</v>
      </c>
      <c r="K24" s="48" t="e">
        <f t="shared" si="3"/>
        <v>#DIV/0!</v>
      </c>
      <c r="L24" s="48" t="e">
        <f t="shared" si="3"/>
        <v>#DIV/0!</v>
      </c>
      <c r="M24" s="48" t="e">
        <f t="shared" si="3"/>
        <v>#DIV/0!</v>
      </c>
      <c r="N24" s="48" t="e">
        <f t="shared" si="3"/>
        <v>#DIV/0!</v>
      </c>
      <c r="O24" s="48" t="e">
        <f t="shared" si="3"/>
        <v>#DIV/0!</v>
      </c>
      <c r="P24" s="48" t="e">
        <f t="shared" si="3"/>
        <v>#DIV/0!</v>
      </c>
    </row>
    <row r="25" spans="1:16">
      <c r="A25" s="48" t="s">
        <v>61</v>
      </c>
      <c r="B25" s="49">
        <f>B10/B14</f>
        <v>0</v>
      </c>
      <c r="C25" s="49">
        <f t="shared" ref="C25:H25" si="11">C10/C14</f>
        <v>0</v>
      </c>
      <c r="D25" s="49">
        <f t="shared" si="11"/>
        <v>0</v>
      </c>
      <c r="E25" s="49" t="e">
        <f t="shared" si="11"/>
        <v>#DIV/0!</v>
      </c>
      <c r="F25" s="49" t="e">
        <f t="shared" si="11"/>
        <v>#DIV/0!</v>
      </c>
      <c r="G25" s="49" t="e">
        <f t="shared" si="11"/>
        <v>#DIV/0!</v>
      </c>
      <c r="H25" s="49" t="e">
        <f t="shared" si="11"/>
        <v>#DIV/0!</v>
      </c>
      <c r="J25" s="48" t="e">
        <f t="shared" si="3"/>
        <v>#DIV/0!</v>
      </c>
      <c r="K25" s="48" t="e">
        <f t="shared" si="3"/>
        <v>#DIV/0!</v>
      </c>
      <c r="L25" s="48" t="e">
        <f t="shared" si="3"/>
        <v>#DIV/0!</v>
      </c>
      <c r="M25" s="48" t="e">
        <f t="shared" si="3"/>
        <v>#DIV/0!</v>
      </c>
      <c r="N25" s="48" t="e">
        <f t="shared" si="3"/>
        <v>#DIV/0!</v>
      </c>
      <c r="O25" s="48" t="e">
        <f t="shared" si="3"/>
        <v>#DIV/0!</v>
      </c>
      <c r="P25" s="48" t="e">
        <f t="shared" si="3"/>
        <v>#DIV/0!</v>
      </c>
    </row>
    <row r="26" spans="1:16">
      <c r="A26" s="48" t="s">
        <v>62</v>
      </c>
      <c r="B26" s="49">
        <f>B11/B14</f>
        <v>0</v>
      </c>
      <c r="C26" s="49">
        <f t="shared" ref="C26:H26" si="12">C11/C14</f>
        <v>0</v>
      </c>
      <c r="D26" s="49">
        <f t="shared" si="12"/>
        <v>0</v>
      </c>
      <c r="E26" s="49" t="e">
        <f t="shared" si="12"/>
        <v>#DIV/0!</v>
      </c>
      <c r="F26" s="49" t="e">
        <f t="shared" si="12"/>
        <v>#DIV/0!</v>
      </c>
      <c r="G26" s="49" t="e">
        <f t="shared" si="12"/>
        <v>#DIV/0!</v>
      </c>
      <c r="H26" s="49" t="e">
        <f t="shared" si="12"/>
        <v>#DIV/0!</v>
      </c>
    </row>
    <row r="27" spans="1:16">
      <c r="A27" s="48" t="s">
        <v>63</v>
      </c>
      <c r="B27" s="49">
        <f>B12/B14</f>
        <v>0</v>
      </c>
      <c r="C27" s="49">
        <f t="shared" ref="C27:H27" si="13">C12/C14</f>
        <v>0</v>
      </c>
      <c r="D27" s="49">
        <f t="shared" si="13"/>
        <v>0</v>
      </c>
      <c r="E27" s="49" t="e">
        <f t="shared" si="13"/>
        <v>#DIV/0!</v>
      </c>
      <c r="F27" s="49" t="e">
        <f t="shared" si="13"/>
        <v>#DIV/0!</v>
      </c>
      <c r="G27" s="49" t="e">
        <f t="shared" si="13"/>
        <v>#DIV/0!</v>
      </c>
      <c r="H27" s="49" t="e">
        <f t="shared" si="13"/>
        <v>#DIV/0!</v>
      </c>
    </row>
    <row r="28" spans="1:16">
      <c r="A28" s="48" t="s">
        <v>64</v>
      </c>
      <c r="B28" s="49">
        <f>B13/B14</f>
        <v>0</v>
      </c>
      <c r="C28" s="49">
        <f t="shared" ref="C28:H28" si="14">C13/C14</f>
        <v>0</v>
      </c>
      <c r="D28" s="49">
        <f t="shared" si="14"/>
        <v>0</v>
      </c>
      <c r="E28" s="49" t="e">
        <f t="shared" si="14"/>
        <v>#DIV/0!</v>
      </c>
      <c r="F28" s="49" t="e">
        <f t="shared" si="14"/>
        <v>#DIV/0!</v>
      </c>
      <c r="G28" s="49" t="e">
        <f t="shared" si="14"/>
        <v>#DIV/0!</v>
      </c>
      <c r="H28" s="49" t="e">
        <f t="shared" si="14"/>
        <v>#DIV/0!</v>
      </c>
    </row>
    <row r="33" spans="3:3">
      <c r="C33" s="48">
        <f>_xlfn.CHISQ.TEST(B3:E4,J3:M4)</f>
        <v>3.49339042454224E-24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tables with exp. and chi</vt:lpstr>
      <vt:lpstr>manual 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2014-11-20T02:08:02Z</dcterms:created>
  <dcterms:modified xsi:type="dcterms:W3CDTF">2015-05-30T22:17:42Z</dcterms:modified>
</cp:coreProperties>
</file>