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owei/Desktop/machine_learning_in_catalysis/"/>
    </mc:Choice>
  </mc:AlternateContent>
  <xr:revisionPtr revIDLastSave="0" documentId="13_ncr:1_{5F48E4F8-D878-2F42-91BC-F35A1B685493}" xr6:coauthVersionLast="47" xr6:coauthVersionMax="47" xr10:uidLastSave="{00000000-0000-0000-0000-000000000000}"/>
  <bookViews>
    <workbookView xWindow="0" yWindow="500" windowWidth="35840" windowHeight="20200" xr2:uid="{0F03B7CD-361A-014C-8849-64571B2050E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52" i="1" l="1"/>
  <c r="T53" i="1"/>
  <c r="T54" i="1"/>
  <c r="T55" i="1"/>
  <c r="T51" i="1"/>
  <c r="T46" i="1"/>
  <c r="T47" i="1"/>
  <c r="T48" i="1"/>
  <c r="T49" i="1"/>
  <c r="T50" i="1"/>
  <c r="T45" i="1"/>
  <c r="T40" i="1"/>
  <c r="T41" i="1"/>
  <c r="T42" i="1"/>
  <c r="T39" i="1"/>
  <c r="T44" i="1"/>
  <c r="T43" i="1"/>
  <c r="AA37" i="1"/>
  <c r="AA36" i="1"/>
  <c r="AA35" i="1"/>
  <c r="AA34" i="1"/>
  <c r="T35" i="1"/>
  <c r="T36" i="1"/>
  <c r="T37" i="1"/>
  <c r="T34" i="1"/>
  <c r="S37" i="1"/>
  <c r="S36" i="1"/>
  <c r="S35" i="1"/>
  <c r="S34" i="1"/>
  <c r="T25" i="1"/>
  <c r="T24" i="1"/>
  <c r="AA21" i="1"/>
  <c r="AA20" i="1"/>
  <c r="T10" i="1"/>
  <c r="AA14" i="1"/>
  <c r="AA13" i="1"/>
  <c r="AA12" i="1"/>
  <c r="T7" i="1"/>
  <c r="T8" i="1"/>
  <c r="T9" i="1"/>
  <c r="T11" i="1"/>
</calcChain>
</file>

<file path=xl/sharedStrings.xml><?xml version="1.0" encoding="utf-8"?>
<sst xmlns="http://schemas.openxmlformats.org/spreadsheetml/2006/main" count="73" uniqueCount="44">
  <si>
    <t>Pd</t>
    <phoneticPr fontId="1" type="noConversion"/>
  </si>
  <si>
    <t>K(min-1)*E3</t>
    <phoneticPr fontId="1" type="noConversion"/>
  </si>
  <si>
    <t>Ru</t>
    <phoneticPr fontId="1" type="noConversion"/>
  </si>
  <si>
    <t>Pt</t>
    <phoneticPr fontId="1" type="noConversion"/>
  </si>
  <si>
    <t>Sn</t>
    <phoneticPr fontId="1" type="noConversion"/>
  </si>
  <si>
    <t>support_TiO2</t>
    <phoneticPr fontId="1" type="noConversion"/>
  </si>
  <si>
    <t>support_CNF</t>
    <phoneticPr fontId="1" type="noConversion"/>
  </si>
  <si>
    <t>Pd_diagram</t>
    <phoneticPr fontId="1" type="noConversion"/>
  </si>
  <si>
    <t>support_AC</t>
    <phoneticPr fontId="1" type="noConversion"/>
  </si>
  <si>
    <t>support_CNT</t>
    <phoneticPr fontId="1" type="noConversion"/>
  </si>
  <si>
    <t>Temp</t>
    <phoneticPr fontId="1" type="noConversion"/>
  </si>
  <si>
    <t>Pres</t>
    <phoneticPr fontId="1" type="noConversion"/>
  </si>
  <si>
    <t>Catalysis Communications 8.6 (2007): 876-879.</t>
    <phoneticPr fontId="1" type="noConversion"/>
  </si>
  <si>
    <r>
      <t>A highly active and stable Pd/B-doped carbon catalyst for the </t>
    </r>
    <r>
      <rPr>
        <u/>
        <sz val="12"/>
        <color theme="10"/>
        <rFont val="等线"/>
        <family val="4"/>
        <charset val="134"/>
        <scheme val="minor"/>
      </rPr>
      <t>hydrogenation of 4-carboxybenzaldehyde</t>
    </r>
  </si>
  <si>
    <t>support_BET</t>
    <phoneticPr fontId="1" type="noConversion"/>
  </si>
  <si>
    <t>V_total</t>
    <phoneticPr fontId="1" type="noConversion"/>
  </si>
  <si>
    <t>V_micro</t>
    <phoneticPr fontId="1" type="noConversion"/>
  </si>
  <si>
    <t>support_NC</t>
    <phoneticPr fontId="1" type="noConversion"/>
  </si>
  <si>
    <t>support_BC</t>
    <phoneticPr fontId="1" type="noConversion"/>
  </si>
  <si>
    <t>conver</t>
    <phoneticPr fontId="1" type="noConversion"/>
  </si>
  <si>
    <t>Fe</t>
    <phoneticPr fontId="1" type="noConversion"/>
  </si>
  <si>
    <t>Journal of Catalysis Volume 401, September 2021, Pages 174-182</t>
    <phoneticPr fontId="1" type="noConversion"/>
  </si>
  <si>
    <r>
      <t>Applied catalysis A: general</t>
    </r>
    <r>
      <rPr>
        <sz val="13"/>
        <color rgb="FF222222"/>
        <rFont val="Arial"/>
        <family val="2"/>
      </rPr>
      <t> 498 (2015): 222-229.</t>
    </r>
  </si>
  <si>
    <t>Cat_CBA_ratio</t>
    <phoneticPr fontId="1" type="noConversion"/>
  </si>
  <si>
    <t>seletivity_pT</t>
    <phoneticPr fontId="1" type="noConversion"/>
  </si>
  <si>
    <t>International Journal of Hydrogen Energy 42.5 (2017): 2970-2983.</t>
    <phoneticPr fontId="1" type="noConversion"/>
  </si>
  <si>
    <t>Ni</t>
    <phoneticPr fontId="1" type="noConversion"/>
  </si>
  <si>
    <t>Catalysis Letters 148.8 (2018): 2472-2479</t>
    <phoneticPr fontId="1" type="noConversion"/>
  </si>
  <si>
    <t>Tourani, S., et al. "Hydrogenation of crude terephthalic acid by supported Pd and Pd–Sn catalysts on functionalized multiwall carbon nanotubes." Chemical Engineering Research and Design 109 (2016): 41-52.</t>
    <phoneticPr fontId="1" type="noConversion"/>
  </si>
  <si>
    <t>He, Limin, et al. "Nitrogen doped carbon for Pd-catalyzed hydropurification of crude terephthalic acid: roles of nitrogen species." RSC Advances 11.53 (2021): 33646-33652.</t>
    <phoneticPr fontId="1" type="noConversion"/>
  </si>
  <si>
    <t>precursor_Cl</t>
    <phoneticPr fontId="1" type="noConversion"/>
  </si>
  <si>
    <t>precursor_Oac</t>
    <phoneticPr fontId="1" type="noConversion"/>
  </si>
  <si>
    <t>Tourani, S., et al. "Hydro-purification of crude terephthalic acid using palladium catalyst supported on multi-wall carbon nanotubes." Journal of Industrial and Engineering Chemistry 28 (2015): 202-210.</t>
    <phoneticPr fontId="1" type="noConversion"/>
  </si>
  <si>
    <t>Li, Xingyun, et al. "Nitrogen-doped hierarchically porous carbon derived from cherry stone as a catalyst support for purification of terephthalic acid." Applied Surface Science 447 (2018): 57-62.</t>
    <phoneticPr fontId="1" type="noConversion"/>
  </si>
  <si>
    <t>sythesize_IWI</t>
    <phoneticPr fontId="1" type="noConversion"/>
  </si>
  <si>
    <t>sythesize_core_shell</t>
    <phoneticPr fontId="1" type="noConversion"/>
  </si>
  <si>
    <t>colloid</t>
    <phoneticPr fontId="1" type="noConversion"/>
  </si>
  <si>
    <t>Xiao, Faxin, et al. "Preparation of Pd/C nanocatalyst for hydropurification of terephthalic acid from aqueous colloid solution." Colloids and Surfaces A: Physicochemical and Engineering Aspects 504 (2016): 234-241.</t>
    <phoneticPr fontId="1" type="noConversion"/>
  </si>
  <si>
    <r>
      <t>Tourani, S., et al. "Synthesis of reduced graphene oxide-carbon nanotubes (rGO–CNT) composite and its use as a novel catalyst support for hydro-purification of crude terephthalic acid." </t>
    </r>
    <r>
      <rPr>
        <i/>
        <sz val="13"/>
        <color rgb="FF222222"/>
        <rFont val="Arial"/>
        <family val="2"/>
      </rPr>
      <t>Industrial &amp; Engineering Chemistry Research</t>
    </r>
    <r>
      <rPr>
        <sz val="13"/>
        <color rgb="FF222222"/>
        <rFont val="Arial"/>
        <family val="2"/>
      </rPr>
      <t> 54.31 (2015): 7591-7603.</t>
    </r>
  </si>
  <si>
    <t>support_rGo</t>
    <phoneticPr fontId="1" type="noConversion"/>
  </si>
  <si>
    <t>Jhung, Sung Hwa, et al. "Carbon-supported palladium-ruthenium catalyst for hydropurification of terephthalic acid." Applied Catalysis A: General 225.1-2 (2002): 131-139.</t>
    <phoneticPr fontId="1" type="noConversion"/>
  </si>
  <si>
    <t>Jiyuan, W. A. N. G., et al. "Characterization and Activity Performance of Pd-Ru/TiO2 Bimetallic Catalysts for Hydropurification of Crude Terephthalic Acid." Acta Petrolei Sinica (Petroleum Processing Section) 27.6 (2011): 866</t>
    <phoneticPr fontId="1" type="noConversion"/>
  </si>
  <si>
    <t>[1]戴维,梁晓怿,龙东辉,周静红,凌立成.对苯二甲酸加氢精制钯/炭催化剂的制备[J].炭素,2007(02):27-30.</t>
    <phoneticPr fontId="1" type="noConversion"/>
  </si>
  <si>
    <t>precursor_NO3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</si>
</sst>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u/>
      <sz val="12"/>
      <color theme="10"/>
      <name val="等线"/>
      <family val="4"/>
      <charset val="134"/>
      <scheme val="minor"/>
    </font>
    <font>
      <i/>
      <sz val="13"/>
      <color rgb="FF222222"/>
      <name val="Arial"/>
      <family val="2"/>
    </font>
    <font>
      <sz val="13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2" fillId="0" borderId="0" xfId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ciencedirect.com/journal/journal-of-catalysis" TargetMode="External"/><Relationship Id="rId1" Type="http://schemas.openxmlformats.org/officeDocument/2006/relationships/hyperlink" Target="https://www.sciencedirect.com/science/article/pii/S20954956183017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AE1A0-AAEC-B94C-9D42-58F2A13B54EB}">
  <dimension ref="A1:AD55"/>
  <sheetViews>
    <sheetView tabSelected="1" workbookViewId="0">
      <selection sqref="A1:XFD1"/>
    </sheetView>
  </sheetViews>
  <sheetFormatPr baseColWidth="10" defaultRowHeight="16"/>
  <cols>
    <col min="1" max="6" width="10.83203125" style="1"/>
    <col min="7" max="9" width="14.1640625" style="1" customWidth="1"/>
    <col min="10" max="12" width="10.83203125" style="1"/>
    <col min="13" max="13" width="12.5" style="1" customWidth="1"/>
    <col min="14" max="14" width="13.33203125" style="1" customWidth="1"/>
    <col min="15" max="23" width="13.5" style="1" customWidth="1"/>
    <col min="24" max="24" width="16.1640625" style="1" customWidth="1"/>
    <col min="25" max="26" width="10.83203125" style="1" customWidth="1"/>
    <col min="27" max="27" width="13.33203125" style="1" bestFit="1" customWidth="1"/>
    <col min="28" max="29" width="10.83203125" style="1"/>
    <col min="30" max="30" width="44.5" style="1" customWidth="1"/>
    <col min="31" max="16384" width="10.83203125" style="1"/>
  </cols>
  <sheetData>
    <row r="1" spans="1:30">
      <c r="A1" s="1" t="s">
        <v>0</v>
      </c>
      <c r="B1" s="1" t="s">
        <v>2</v>
      </c>
      <c r="C1" s="1" t="s">
        <v>3</v>
      </c>
      <c r="D1" s="1" t="s">
        <v>26</v>
      </c>
      <c r="E1" s="1" t="s">
        <v>4</v>
      </c>
      <c r="F1" s="1" t="s">
        <v>20</v>
      </c>
      <c r="G1" s="1" t="s">
        <v>30</v>
      </c>
      <c r="H1" s="1" t="s">
        <v>43</v>
      </c>
      <c r="I1" s="1" t="s">
        <v>31</v>
      </c>
      <c r="J1" s="1" t="s">
        <v>8</v>
      </c>
      <c r="K1" s="1" t="s">
        <v>17</v>
      </c>
      <c r="L1" s="1" t="s">
        <v>18</v>
      </c>
      <c r="M1" s="1" t="s">
        <v>5</v>
      </c>
      <c r="N1" s="1" t="s">
        <v>9</v>
      </c>
      <c r="O1" s="1" t="s">
        <v>6</v>
      </c>
      <c r="P1" s="1" t="s">
        <v>39</v>
      </c>
      <c r="Q1" s="1" t="s">
        <v>14</v>
      </c>
      <c r="R1" s="1" t="s">
        <v>15</v>
      </c>
      <c r="S1" s="1" t="s">
        <v>16</v>
      </c>
      <c r="T1" s="1" t="s">
        <v>23</v>
      </c>
      <c r="U1" s="1" t="s">
        <v>34</v>
      </c>
      <c r="V1" s="1" t="s">
        <v>35</v>
      </c>
      <c r="W1" s="1" t="s">
        <v>36</v>
      </c>
      <c r="X1" s="1" t="s">
        <v>7</v>
      </c>
      <c r="Y1" s="1" t="s">
        <v>10</v>
      </c>
      <c r="Z1" s="1" t="s">
        <v>11</v>
      </c>
      <c r="AA1" s="1" t="s">
        <v>1</v>
      </c>
      <c r="AB1" s="1" t="s">
        <v>19</v>
      </c>
      <c r="AC1" s="1" t="s">
        <v>24</v>
      </c>
    </row>
    <row r="2" spans="1:30" ht="17" customHeight="1">
      <c r="A2" s="1">
        <v>0.76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0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1445</v>
      </c>
      <c r="R2" s="2">
        <v>0.68</v>
      </c>
      <c r="S2" s="2">
        <v>0.56000000000000005</v>
      </c>
      <c r="T2" s="2">
        <v>10</v>
      </c>
      <c r="U2" s="1">
        <v>1</v>
      </c>
      <c r="V2" s="1">
        <v>0</v>
      </c>
      <c r="W2" s="1">
        <v>0</v>
      </c>
      <c r="X2" s="1">
        <v>13.6</v>
      </c>
      <c r="Y2" s="1">
        <v>280</v>
      </c>
      <c r="Z2" s="1">
        <v>0.5</v>
      </c>
      <c r="AA2" s="1">
        <v>9</v>
      </c>
      <c r="AB2" s="1">
        <v>100</v>
      </c>
      <c r="AD2" s="3" t="s">
        <v>12</v>
      </c>
    </row>
    <row r="3" spans="1:30" ht="17" customHeight="1">
      <c r="A3" s="1">
        <v>0.74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1445</v>
      </c>
      <c r="R3" s="2">
        <v>0.68</v>
      </c>
      <c r="S3" s="2">
        <v>0.56000000000000005</v>
      </c>
      <c r="T3" s="2">
        <v>10</v>
      </c>
      <c r="U3" s="1">
        <v>1</v>
      </c>
      <c r="V3" s="1">
        <v>0</v>
      </c>
      <c r="W3" s="1">
        <v>0</v>
      </c>
      <c r="X3" s="1">
        <v>9.6999999999999993</v>
      </c>
      <c r="Y3" s="1">
        <v>280</v>
      </c>
      <c r="Z3" s="1">
        <v>0.5</v>
      </c>
      <c r="AA3" s="1">
        <v>30</v>
      </c>
      <c r="AB3" s="1">
        <v>100</v>
      </c>
      <c r="AD3" s="3"/>
    </row>
    <row r="4" spans="1:30" ht="17" customHeight="1">
      <c r="A4" s="1">
        <v>0.69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1445</v>
      </c>
      <c r="R4" s="2">
        <v>0.68</v>
      </c>
      <c r="S4" s="2">
        <v>0.56000000000000005</v>
      </c>
      <c r="T4" s="2">
        <v>10</v>
      </c>
      <c r="U4" s="1">
        <v>1</v>
      </c>
      <c r="V4" s="1">
        <v>0</v>
      </c>
      <c r="W4" s="1">
        <v>0</v>
      </c>
      <c r="X4" s="1">
        <v>2.9</v>
      </c>
      <c r="Y4" s="1">
        <v>280</v>
      </c>
      <c r="Z4" s="1">
        <v>0.5</v>
      </c>
      <c r="AA4" s="1">
        <v>108</v>
      </c>
      <c r="AB4" s="1">
        <v>100</v>
      </c>
      <c r="AD4" s="3"/>
    </row>
    <row r="5" spans="1:30" ht="17" customHeight="1">
      <c r="A5" s="1">
        <v>0.71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1445</v>
      </c>
      <c r="R5" s="2">
        <v>0.68</v>
      </c>
      <c r="S5" s="2">
        <v>0.56000000000000005</v>
      </c>
      <c r="T5" s="2">
        <v>10</v>
      </c>
      <c r="U5" s="1">
        <v>1</v>
      </c>
      <c r="V5" s="1">
        <v>0</v>
      </c>
      <c r="W5" s="1">
        <v>0</v>
      </c>
      <c r="X5" s="1">
        <v>2.6</v>
      </c>
      <c r="Y5" s="1">
        <v>280</v>
      </c>
      <c r="Z5" s="1">
        <v>0.5</v>
      </c>
      <c r="AA5" s="1">
        <v>111</v>
      </c>
      <c r="AB5" s="1">
        <v>100</v>
      </c>
      <c r="AD5" s="3"/>
    </row>
    <row r="6" spans="1:30">
      <c r="A6" s="1">
        <v>0.6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1445</v>
      </c>
      <c r="R6" s="2">
        <v>0.68</v>
      </c>
      <c r="S6" s="2">
        <v>0.56000000000000005</v>
      </c>
      <c r="T6" s="2">
        <v>10</v>
      </c>
      <c r="U6" s="1">
        <v>1</v>
      </c>
      <c r="V6" s="1">
        <v>0</v>
      </c>
      <c r="W6" s="1">
        <v>0</v>
      </c>
      <c r="X6" s="1">
        <v>4.0999999999999996</v>
      </c>
      <c r="Y6" s="1">
        <v>280</v>
      </c>
      <c r="Z6" s="1">
        <v>0.5</v>
      </c>
      <c r="AA6" s="1">
        <v>69</v>
      </c>
      <c r="AB6" s="1">
        <v>100</v>
      </c>
    </row>
    <row r="7" spans="1:30">
      <c r="A7" s="1">
        <v>0.43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80.7</v>
      </c>
      <c r="R7" s="1">
        <v>0.08</v>
      </c>
      <c r="S7" s="1">
        <v>0</v>
      </c>
      <c r="T7" s="1">
        <f>0.02/0.2</f>
        <v>9.9999999999999992E-2</v>
      </c>
      <c r="U7" s="1">
        <v>1</v>
      </c>
      <c r="V7" s="1">
        <v>0</v>
      </c>
      <c r="W7" s="1">
        <v>0</v>
      </c>
      <c r="X7" s="1">
        <v>15</v>
      </c>
      <c r="Y7" s="1">
        <v>100</v>
      </c>
      <c r="Z7" s="1">
        <v>0.5</v>
      </c>
      <c r="AB7" s="1">
        <v>55</v>
      </c>
      <c r="AD7" s="4" t="s">
        <v>13</v>
      </c>
    </row>
    <row r="8" spans="1:30">
      <c r="A8" s="1">
        <v>0.43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63.9</v>
      </c>
      <c r="R8" s="1">
        <v>7.0000000000000007E-2</v>
      </c>
      <c r="S8" s="1">
        <v>0</v>
      </c>
      <c r="T8" s="1">
        <f>0.02/0.2</f>
        <v>9.9999999999999992E-2</v>
      </c>
      <c r="U8" s="1">
        <v>1</v>
      </c>
      <c r="V8" s="1">
        <v>0</v>
      </c>
      <c r="W8" s="1">
        <v>0</v>
      </c>
      <c r="X8" s="1">
        <v>10</v>
      </c>
      <c r="Y8" s="1">
        <v>100</v>
      </c>
      <c r="Z8" s="1">
        <v>0.5</v>
      </c>
      <c r="AB8" s="1">
        <v>30</v>
      </c>
      <c r="AD8" s="4"/>
    </row>
    <row r="9" spans="1:30">
      <c r="A9" s="1">
        <v>0.47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1400</v>
      </c>
      <c r="R9" s="1">
        <v>0.68</v>
      </c>
      <c r="S9" s="1">
        <v>0.47</v>
      </c>
      <c r="T9" s="1">
        <f>0.02/0.2</f>
        <v>9.9999999999999992E-2</v>
      </c>
      <c r="U9" s="1">
        <v>1</v>
      </c>
      <c r="V9" s="1">
        <v>0</v>
      </c>
      <c r="W9" s="1">
        <v>0</v>
      </c>
      <c r="X9" s="1">
        <v>1.8</v>
      </c>
      <c r="Y9" s="1">
        <v>100</v>
      </c>
      <c r="Z9" s="1">
        <v>0.5</v>
      </c>
      <c r="AB9" s="1">
        <v>80</v>
      </c>
      <c r="AD9" s="4"/>
    </row>
    <row r="10" spans="1:30">
      <c r="A10" s="1">
        <v>0</v>
      </c>
      <c r="B10" s="1">
        <v>0</v>
      </c>
      <c r="C10" s="1">
        <v>0.66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T10" s="1">
        <f>0.03/0.1</f>
        <v>0.3</v>
      </c>
      <c r="U10" s="1">
        <v>1</v>
      </c>
      <c r="V10" s="1">
        <v>0</v>
      </c>
      <c r="W10" s="1">
        <v>0</v>
      </c>
      <c r="X10" s="1">
        <v>2.1</v>
      </c>
      <c r="Y10" s="1">
        <v>280</v>
      </c>
      <c r="Z10" s="1">
        <v>0.5</v>
      </c>
      <c r="AB10" s="1">
        <v>96</v>
      </c>
      <c r="AC10" s="1">
        <v>90</v>
      </c>
      <c r="AD10" s="4" t="s">
        <v>21</v>
      </c>
    </row>
    <row r="11" spans="1:30">
      <c r="A11" s="1">
        <v>0</v>
      </c>
      <c r="B11" s="1">
        <v>0</v>
      </c>
      <c r="C11" s="1">
        <v>0.66</v>
      </c>
      <c r="D11" s="1">
        <v>16.690000000000001</v>
      </c>
      <c r="E11" s="1">
        <v>0</v>
      </c>
      <c r="F11" s="1">
        <v>35.47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156.5</v>
      </c>
      <c r="R11" s="1">
        <v>0.14000000000000001</v>
      </c>
      <c r="T11" s="1">
        <f>0.03/0.1</f>
        <v>0.3</v>
      </c>
      <c r="V11" s="1">
        <v>1</v>
      </c>
      <c r="W11" s="1">
        <v>0</v>
      </c>
      <c r="X11" s="1">
        <v>90</v>
      </c>
      <c r="Y11" s="1">
        <v>280</v>
      </c>
      <c r="Z11" s="1">
        <v>0.5</v>
      </c>
      <c r="AB11" s="1">
        <v>97</v>
      </c>
      <c r="AC11" s="1">
        <v>15</v>
      </c>
      <c r="AD11" s="4"/>
    </row>
    <row r="12" spans="1:30" ht="17" customHeight="1">
      <c r="A12" s="1">
        <v>0.5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810</v>
      </c>
      <c r="R12" s="1">
        <v>0.43</v>
      </c>
      <c r="S12" s="1">
        <v>0.38</v>
      </c>
      <c r="T12" s="1">
        <v>8</v>
      </c>
      <c r="U12" s="1">
        <v>1</v>
      </c>
      <c r="V12" s="1">
        <v>0</v>
      </c>
      <c r="W12" s="1">
        <v>0</v>
      </c>
      <c r="X12" s="1">
        <v>2.8</v>
      </c>
      <c r="Y12" s="1">
        <v>90</v>
      </c>
      <c r="Z12" s="1">
        <v>2</v>
      </c>
      <c r="AA12" s="1">
        <f>1.195/60/1000</f>
        <v>1.9916666666666669E-5</v>
      </c>
      <c r="AB12" s="1">
        <v>100</v>
      </c>
      <c r="AC12" s="1">
        <v>95</v>
      </c>
      <c r="AD12" s="5" t="s">
        <v>22</v>
      </c>
    </row>
    <row r="13" spans="1:30">
      <c r="A13" s="1">
        <v>0.52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</v>
      </c>
      <c r="P13" s="1">
        <v>0</v>
      </c>
      <c r="Q13" s="1">
        <v>180</v>
      </c>
      <c r="R13" s="1">
        <v>0.27</v>
      </c>
      <c r="S13" s="1">
        <v>1.4999999999999999E-2</v>
      </c>
      <c r="T13" s="1">
        <v>8</v>
      </c>
      <c r="U13" s="1">
        <v>1</v>
      </c>
      <c r="V13" s="1">
        <v>0</v>
      </c>
      <c r="W13" s="1">
        <v>0</v>
      </c>
      <c r="X13" s="1">
        <v>5.6</v>
      </c>
      <c r="Y13" s="1">
        <v>90</v>
      </c>
      <c r="Z13" s="1">
        <v>2</v>
      </c>
      <c r="AA13" s="1">
        <f>0.57/60/1000</f>
        <v>9.5000000000000005E-6</v>
      </c>
      <c r="AB13" s="1">
        <v>98</v>
      </c>
      <c r="AC13" s="1">
        <v>35</v>
      </c>
      <c r="AD13" s="5"/>
    </row>
    <row r="14" spans="1:30">
      <c r="A14" s="1">
        <v>0.48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0.5</v>
      </c>
      <c r="N14" s="1">
        <v>0</v>
      </c>
      <c r="O14" s="1">
        <v>0.5</v>
      </c>
      <c r="P14" s="1">
        <v>0</v>
      </c>
      <c r="Q14" s="1">
        <v>30</v>
      </c>
      <c r="R14" s="1">
        <v>8.5000000000000006E-2</v>
      </c>
      <c r="S14" s="1">
        <v>0</v>
      </c>
      <c r="T14" s="1">
        <v>8</v>
      </c>
      <c r="U14" s="1">
        <v>1</v>
      </c>
      <c r="V14" s="1">
        <v>0</v>
      </c>
      <c r="W14" s="1">
        <v>0</v>
      </c>
      <c r="X14" s="1">
        <v>19.2</v>
      </c>
      <c r="Y14" s="1">
        <v>90</v>
      </c>
      <c r="Z14" s="1">
        <v>2</v>
      </c>
      <c r="AA14" s="1">
        <f>0.15/60/1000</f>
        <v>2.5000000000000002E-6</v>
      </c>
      <c r="AB14" s="1">
        <v>100</v>
      </c>
      <c r="AC14" s="1">
        <v>38</v>
      </c>
      <c r="AD14" s="5"/>
    </row>
    <row r="15" spans="1:30">
      <c r="A15" s="1">
        <v>0.46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  <c r="P15" s="1">
        <v>0</v>
      </c>
      <c r="Q15" s="1">
        <v>170</v>
      </c>
      <c r="R15" s="1">
        <v>0.11</v>
      </c>
      <c r="S15" s="1">
        <v>1.2999999999999999E-2</v>
      </c>
      <c r="T15" s="1">
        <v>0.01</v>
      </c>
      <c r="U15" s="1">
        <v>1</v>
      </c>
      <c r="V15" s="1">
        <v>0</v>
      </c>
      <c r="W15" s="1">
        <v>0</v>
      </c>
      <c r="X15" s="1">
        <v>25</v>
      </c>
      <c r="Y15" s="1">
        <v>250</v>
      </c>
      <c r="Z15" s="1">
        <v>5</v>
      </c>
      <c r="AA15" s="1">
        <v>2.5999999999999998E-5</v>
      </c>
      <c r="AB15" s="1">
        <v>89.67</v>
      </c>
      <c r="AC15" s="1">
        <v>32</v>
      </c>
      <c r="AD15" s="3" t="s">
        <v>25</v>
      </c>
    </row>
    <row r="16" spans="1:30">
      <c r="A16" s="1">
        <v>0.48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  <c r="P16" s="1">
        <v>0</v>
      </c>
      <c r="Q16" s="1">
        <v>710.3</v>
      </c>
      <c r="R16" s="1">
        <v>0.9</v>
      </c>
      <c r="S16" s="1">
        <v>2.5999999999999999E-2</v>
      </c>
      <c r="T16" s="1">
        <v>0.01</v>
      </c>
      <c r="U16" s="1">
        <v>1</v>
      </c>
      <c r="V16" s="1">
        <v>0</v>
      </c>
      <c r="W16" s="1">
        <v>0</v>
      </c>
      <c r="X16" s="1">
        <v>16</v>
      </c>
      <c r="Y16" s="1">
        <v>250</v>
      </c>
      <c r="Z16" s="1">
        <v>5</v>
      </c>
      <c r="AA16" s="1">
        <v>2.4000000000000001E-5</v>
      </c>
      <c r="AB16" s="1">
        <v>90.29</v>
      </c>
      <c r="AC16" s="1">
        <v>12.6</v>
      </c>
      <c r="AD16" s="3"/>
    </row>
    <row r="17" spans="1:30">
      <c r="A17" s="1">
        <v>0.5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1320</v>
      </c>
      <c r="R17" s="1">
        <v>0.61</v>
      </c>
      <c r="S17" s="1">
        <v>0.41</v>
      </c>
      <c r="T17" s="1">
        <v>0.01</v>
      </c>
      <c r="U17" s="1">
        <v>1</v>
      </c>
      <c r="V17" s="1">
        <v>0</v>
      </c>
      <c r="W17" s="1">
        <v>0</v>
      </c>
      <c r="X17" s="1">
        <v>10</v>
      </c>
      <c r="Y17" s="1">
        <v>250</v>
      </c>
      <c r="Z17" s="1">
        <v>5</v>
      </c>
      <c r="AA17" s="1">
        <v>4.6E-5</v>
      </c>
      <c r="AB17" s="1">
        <v>87.71</v>
      </c>
      <c r="AC17" s="1">
        <v>60.9</v>
      </c>
      <c r="AD17" s="3"/>
    </row>
    <row r="18" spans="1:30">
      <c r="A18" s="1">
        <v>0.5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1701</v>
      </c>
      <c r="R18" s="1">
        <v>0.68</v>
      </c>
      <c r="S18" s="1">
        <v>0.56000000000000005</v>
      </c>
      <c r="T18" s="1">
        <v>0.01</v>
      </c>
      <c r="U18" s="1">
        <v>1</v>
      </c>
      <c r="V18" s="1">
        <v>0</v>
      </c>
      <c r="W18" s="1">
        <v>0</v>
      </c>
      <c r="X18" s="1">
        <v>5</v>
      </c>
      <c r="Y18" s="1">
        <v>250</v>
      </c>
      <c r="Z18" s="1">
        <v>5</v>
      </c>
      <c r="AA18" s="1">
        <v>3.1000000000000001E-5</v>
      </c>
      <c r="AB18" s="1">
        <v>75.78</v>
      </c>
      <c r="AC18" s="1">
        <v>76.98</v>
      </c>
      <c r="AD18" s="3"/>
    </row>
    <row r="19" spans="1:30">
      <c r="A19" s="1">
        <v>0.5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  <c r="J19" s="1">
        <v>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2102</v>
      </c>
      <c r="R19" s="1">
        <v>0.72</v>
      </c>
      <c r="S19" s="1">
        <v>0.66</v>
      </c>
      <c r="T19" s="1">
        <v>0.01</v>
      </c>
      <c r="U19" s="1">
        <v>1</v>
      </c>
      <c r="V19" s="1">
        <v>0</v>
      </c>
      <c r="W19" s="1">
        <v>0</v>
      </c>
      <c r="X19" s="1">
        <v>2</v>
      </c>
      <c r="Y19" s="1">
        <v>250</v>
      </c>
      <c r="Z19" s="1">
        <v>5</v>
      </c>
      <c r="AA19" s="1">
        <v>4.2000000000000004E-5</v>
      </c>
      <c r="AB19" s="1">
        <v>88.7</v>
      </c>
      <c r="AC19" s="1">
        <v>54.47</v>
      </c>
      <c r="AD19" s="3"/>
    </row>
    <row r="20" spans="1:30">
      <c r="A20" s="1">
        <v>0.48199999999999998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1">
        <v>0</v>
      </c>
      <c r="P20" s="1">
        <v>0</v>
      </c>
      <c r="Q20" s="1">
        <v>260</v>
      </c>
      <c r="R20" s="1">
        <v>1.31</v>
      </c>
      <c r="T20" s="1">
        <v>0.28999999999999998</v>
      </c>
      <c r="U20" s="1">
        <v>1</v>
      </c>
      <c r="V20" s="1">
        <v>0</v>
      </c>
      <c r="W20" s="1">
        <v>0</v>
      </c>
      <c r="X20" s="1">
        <v>2.62</v>
      </c>
      <c r="Y20" s="1">
        <v>280</v>
      </c>
      <c r="Z20" s="1">
        <v>0.6</v>
      </c>
      <c r="AA20" s="1">
        <f>1.23/60/1000</f>
        <v>2.05E-5</v>
      </c>
      <c r="AB20" s="1">
        <v>96.8</v>
      </c>
      <c r="AC20" s="1">
        <v>82.9</v>
      </c>
      <c r="AD20" s="3" t="s">
        <v>27</v>
      </c>
    </row>
    <row r="21" spans="1:30">
      <c r="A21" s="1">
        <v>0.496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851</v>
      </c>
      <c r="R21" s="1">
        <v>0.45</v>
      </c>
      <c r="T21" s="1">
        <v>0.28999999999999998</v>
      </c>
      <c r="U21" s="1">
        <v>1</v>
      </c>
      <c r="V21" s="1">
        <v>0</v>
      </c>
      <c r="W21" s="1">
        <v>0</v>
      </c>
      <c r="X21" s="1">
        <v>2.78</v>
      </c>
      <c r="Y21" s="1">
        <v>280</v>
      </c>
      <c r="Z21" s="1">
        <v>0.6</v>
      </c>
      <c r="AA21" s="1">
        <f>1.12/60/1000</f>
        <v>1.8666666666666669E-5</v>
      </c>
      <c r="AB21" s="1">
        <v>91.1</v>
      </c>
      <c r="AC21" s="1">
        <v>82.7</v>
      </c>
      <c r="AD21" s="3"/>
    </row>
    <row r="22" spans="1:30">
      <c r="A22" s="1">
        <v>0.3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0</v>
      </c>
      <c r="P22" s="1">
        <v>0</v>
      </c>
      <c r="Q22" s="1">
        <v>212.8</v>
      </c>
      <c r="R22" s="1">
        <v>0.69399999999999995</v>
      </c>
      <c r="T22" s="1">
        <v>5.4</v>
      </c>
      <c r="U22" s="1">
        <v>1</v>
      </c>
      <c r="V22" s="1">
        <v>0</v>
      </c>
      <c r="W22" s="1">
        <v>0</v>
      </c>
      <c r="X22" s="1">
        <v>10</v>
      </c>
      <c r="Y22" s="1">
        <v>300</v>
      </c>
      <c r="Z22" s="1">
        <v>1.25</v>
      </c>
      <c r="AB22" s="1">
        <v>95.33</v>
      </c>
      <c r="AC22" s="1">
        <v>32.518619532151476</v>
      </c>
      <c r="AD22" s="3" t="s">
        <v>28</v>
      </c>
    </row>
    <row r="23" spans="1:30">
      <c r="A23" s="1">
        <v>0.3</v>
      </c>
      <c r="B23" s="1">
        <v>0</v>
      </c>
      <c r="C23" s="1">
        <v>0</v>
      </c>
      <c r="D23" s="1">
        <v>0</v>
      </c>
      <c r="E23" s="1">
        <v>3.3000000000000002E-2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s="1">
        <v>0</v>
      </c>
      <c r="P23" s="1">
        <v>0</v>
      </c>
      <c r="Q23" s="1">
        <v>201</v>
      </c>
      <c r="R23" s="1">
        <v>0.63</v>
      </c>
      <c r="T23" s="1">
        <v>5.4</v>
      </c>
      <c r="U23" s="1">
        <v>1</v>
      </c>
      <c r="V23" s="1">
        <v>0</v>
      </c>
      <c r="W23" s="1">
        <v>0</v>
      </c>
      <c r="X23" s="1">
        <v>5</v>
      </c>
      <c r="Y23" s="1">
        <v>300</v>
      </c>
      <c r="Z23" s="1">
        <v>1.25</v>
      </c>
      <c r="AB23" s="1">
        <v>99.7</v>
      </c>
      <c r="AC23" s="1">
        <v>45</v>
      </c>
      <c r="AD23" s="3"/>
    </row>
    <row r="24" spans="1:30">
      <c r="A24" s="1">
        <v>0.47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1</v>
      </c>
      <c r="H24" s="1">
        <v>0</v>
      </c>
      <c r="I24" s="1">
        <v>0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910.4</v>
      </c>
      <c r="R24" s="1">
        <v>0.439</v>
      </c>
      <c r="S24" s="1">
        <v>0.35199999999999998</v>
      </c>
      <c r="T24" s="1">
        <f>0.05/15</f>
        <v>3.3333333333333335E-3</v>
      </c>
      <c r="U24" s="1">
        <v>1</v>
      </c>
      <c r="V24" s="1">
        <v>0</v>
      </c>
      <c r="W24" s="1">
        <v>0</v>
      </c>
      <c r="X24" s="1">
        <v>4</v>
      </c>
      <c r="Y24" s="1">
        <v>80</v>
      </c>
      <c r="Z24" s="1">
        <v>0.8</v>
      </c>
      <c r="AB24" s="1">
        <v>82</v>
      </c>
      <c r="AD24" s="3" t="s">
        <v>29</v>
      </c>
    </row>
    <row r="25" spans="1:30">
      <c r="A25" s="1">
        <v>0.48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1</v>
      </c>
      <c r="H25" s="1">
        <v>0</v>
      </c>
      <c r="I25" s="1">
        <v>0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925</v>
      </c>
      <c r="R25" s="1">
        <v>0.44500000000000001</v>
      </c>
      <c r="S25" s="1">
        <v>0.34799999999999998</v>
      </c>
      <c r="T25" s="1">
        <f>0.05/15</f>
        <v>3.3333333333333335E-3</v>
      </c>
      <c r="U25" s="1">
        <v>1</v>
      </c>
      <c r="V25" s="1">
        <v>0</v>
      </c>
      <c r="W25" s="1">
        <v>0</v>
      </c>
      <c r="X25" s="1">
        <v>4</v>
      </c>
      <c r="Y25" s="1">
        <v>80</v>
      </c>
      <c r="Z25" s="1">
        <v>0.8</v>
      </c>
      <c r="AB25" s="1">
        <v>93</v>
      </c>
      <c r="AD25" s="3"/>
    </row>
    <row r="26" spans="1:30">
      <c r="A26" s="1">
        <v>0.3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0</v>
      </c>
      <c r="P26" s="1">
        <v>0</v>
      </c>
      <c r="Q26" s="1">
        <v>212.8</v>
      </c>
      <c r="R26" s="1">
        <v>0.67100000000000004</v>
      </c>
      <c r="T26" s="1">
        <v>5.4</v>
      </c>
      <c r="U26" s="1">
        <v>1</v>
      </c>
      <c r="V26" s="1">
        <v>0</v>
      </c>
      <c r="W26" s="1">
        <v>0</v>
      </c>
      <c r="X26" s="2">
        <v>10.1</v>
      </c>
      <c r="Y26" s="1">
        <v>300</v>
      </c>
      <c r="Z26" s="1">
        <v>1.25</v>
      </c>
      <c r="AB26" s="1">
        <v>99.7</v>
      </c>
      <c r="AC26" s="1">
        <v>45.1</v>
      </c>
      <c r="AD26" s="3" t="s">
        <v>32</v>
      </c>
    </row>
    <row r="27" spans="1:30">
      <c r="A27" s="1">
        <v>0.3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 s="1">
        <v>0</v>
      </c>
      <c r="P27" s="1">
        <v>0</v>
      </c>
      <c r="Q27" s="1">
        <v>212.8</v>
      </c>
      <c r="R27" s="1">
        <v>0.67100000000000004</v>
      </c>
      <c r="T27" s="1">
        <v>5.4</v>
      </c>
      <c r="U27" s="1">
        <v>1</v>
      </c>
      <c r="V27" s="1">
        <v>0</v>
      </c>
      <c r="W27" s="1">
        <v>0</v>
      </c>
      <c r="X27" s="2">
        <v>12.2</v>
      </c>
      <c r="Y27" s="1">
        <v>300</v>
      </c>
      <c r="Z27" s="1">
        <v>1.25</v>
      </c>
      <c r="AB27" s="1">
        <v>98.9</v>
      </c>
      <c r="AC27" s="1">
        <v>170.9</v>
      </c>
      <c r="AD27" s="3"/>
    </row>
    <row r="28" spans="1:30">
      <c r="A28" s="1">
        <v>0.5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1</v>
      </c>
      <c r="O28" s="1">
        <v>0</v>
      </c>
      <c r="P28" s="1">
        <v>0</v>
      </c>
      <c r="Q28" s="1">
        <v>212.8</v>
      </c>
      <c r="R28" s="1">
        <v>0.67100000000000004</v>
      </c>
      <c r="T28" s="1">
        <v>5.4</v>
      </c>
      <c r="U28" s="1">
        <v>1</v>
      </c>
      <c r="V28" s="1">
        <v>0</v>
      </c>
      <c r="W28" s="1">
        <v>0</v>
      </c>
      <c r="X28" s="2">
        <v>5.5</v>
      </c>
      <c r="Y28" s="1">
        <v>200</v>
      </c>
      <c r="Z28" s="1">
        <v>1.25</v>
      </c>
      <c r="AB28" s="1">
        <v>99.7</v>
      </c>
      <c r="AC28" s="1">
        <v>98.5</v>
      </c>
      <c r="AD28" s="3"/>
    </row>
    <row r="29" spans="1:30">
      <c r="A29" s="1">
        <v>0.05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0</v>
      </c>
      <c r="P29" s="1">
        <v>0</v>
      </c>
      <c r="Q29" s="1">
        <v>212.8</v>
      </c>
      <c r="R29" s="1">
        <v>0.67100000000000004</v>
      </c>
      <c r="T29" s="1">
        <v>5.4</v>
      </c>
      <c r="U29" s="1">
        <v>1</v>
      </c>
      <c r="V29" s="1">
        <v>0</v>
      </c>
      <c r="W29" s="1">
        <v>0</v>
      </c>
      <c r="X29" s="2">
        <v>1.2</v>
      </c>
      <c r="Y29" s="1">
        <v>200</v>
      </c>
      <c r="Z29" s="1">
        <v>1.25</v>
      </c>
      <c r="AB29" s="1">
        <v>27.1</v>
      </c>
      <c r="AC29" s="1">
        <v>-14.9</v>
      </c>
      <c r="AD29" s="3"/>
    </row>
    <row r="30" spans="1:30">
      <c r="A30" s="1">
        <v>0.3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0</v>
      </c>
      <c r="P30" s="1">
        <v>0</v>
      </c>
      <c r="Q30" s="1">
        <v>212.8</v>
      </c>
      <c r="R30" s="1">
        <v>0.67100000000000004</v>
      </c>
      <c r="T30" s="1">
        <v>5.4</v>
      </c>
      <c r="U30" s="1">
        <v>1</v>
      </c>
      <c r="V30" s="1">
        <v>0</v>
      </c>
      <c r="W30" s="1">
        <v>0</v>
      </c>
      <c r="X30" s="2">
        <v>7.1</v>
      </c>
      <c r="Y30" s="1">
        <v>200</v>
      </c>
      <c r="Z30" s="1">
        <v>1.25</v>
      </c>
      <c r="AB30" s="1">
        <v>99.7</v>
      </c>
      <c r="AC30" s="1">
        <v>86.6</v>
      </c>
      <c r="AD30" s="3"/>
    </row>
    <row r="31" spans="1:30">
      <c r="A31" s="1">
        <v>0.5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0</v>
      </c>
      <c r="P31" s="1">
        <v>0</v>
      </c>
      <c r="Q31" s="1">
        <v>212.8</v>
      </c>
      <c r="R31" s="1">
        <v>0.67100000000000004</v>
      </c>
      <c r="T31" s="1">
        <v>5.4</v>
      </c>
      <c r="U31" s="1">
        <v>1</v>
      </c>
      <c r="V31" s="1">
        <v>0</v>
      </c>
      <c r="W31" s="1">
        <v>0</v>
      </c>
      <c r="X31" s="2">
        <v>12.4</v>
      </c>
      <c r="Y31" s="1">
        <v>200</v>
      </c>
      <c r="Z31" s="1">
        <v>1.25</v>
      </c>
      <c r="AB31" s="1">
        <v>99</v>
      </c>
      <c r="AC31" s="1">
        <v>223.60000000000002</v>
      </c>
      <c r="AD31" s="3"/>
    </row>
    <row r="32" spans="1:30">
      <c r="A32" s="1">
        <v>0.05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0</v>
      </c>
      <c r="P32" s="1">
        <v>0</v>
      </c>
      <c r="Q32" s="1">
        <v>212.8</v>
      </c>
      <c r="R32" s="1">
        <v>0.67100000000000004</v>
      </c>
      <c r="T32" s="1">
        <v>5.4</v>
      </c>
      <c r="U32" s="1">
        <v>1</v>
      </c>
      <c r="V32" s="1">
        <v>0</v>
      </c>
      <c r="W32" s="1">
        <v>0</v>
      </c>
      <c r="X32" s="2">
        <v>2</v>
      </c>
      <c r="Y32" s="1">
        <v>200</v>
      </c>
      <c r="Z32" s="1">
        <v>1.25</v>
      </c>
      <c r="AB32" s="1">
        <v>31.8</v>
      </c>
      <c r="AC32" s="1">
        <v>-6.2</v>
      </c>
      <c r="AD32" s="3"/>
    </row>
    <row r="33" spans="1:30">
      <c r="A33" s="1">
        <v>0.3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0</v>
      </c>
      <c r="P33" s="1">
        <v>0</v>
      </c>
      <c r="Q33" s="1">
        <v>212.8</v>
      </c>
      <c r="R33" s="1">
        <v>0.67100000000000004</v>
      </c>
      <c r="T33" s="1">
        <v>5.4</v>
      </c>
      <c r="U33" s="1">
        <v>1</v>
      </c>
      <c r="V33" s="1">
        <v>0</v>
      </c>
      <c r="W33" s="1">
        <v>0</v>
      </c>
      <c r="X33" s="2">
        <v>9.1999999999999993</v>
      </c>
      <c r="Y33" s="1">
        <v>200</v>
      </c>
      <c r="Z33" s="1">
        <v>1.25</v>
      </c>
      <c r="AB33" s="1">
        <v>99.7</v>
      </c>
      <c r="AC33" s="1">
        <v>206.2</v>
      </c>
      <c r="AD33" s="3"/>
    </row>
    <row r="34" spans="1:30">
      <c r="A34" s="1">
        <v>0.5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1</v>
      </c>
      <c r="H34" s="1">
        <v>0</v>
      </c>
      <c r="I34" s="1">
        <v>0</v>
      </c>
      <c r="J34" s="1">
        <v>1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366.7</v>
      </c>
      <c r="R34" s="1">
        <v>0.28999999999999998</v>
      </c>
      <c r="S34" s="1">
        <f>0.46*R34</f>
        <v>0.13339999999999999</v>
      </c>
      <c r="T34" s="1">
        <f>50/200</f>
        <v>0.25</v>
      </c>
      <c r="U34" s="1">
        <v>1</v>
      </c>
      <c r="V34" s="1">
        <v>0</v>
      </c>
      <c r="W34" s="1">
        <v>0</v>
      </c>
      <c r="X34" s="1">
        <v>9</v>
      </c>
      <c r="Y34" s="1">
        <v>250</v>
      </c>
      <c r="Z34" s="1">
        <v>0.51</v>
      </c>
      <c r="AA34" s="1">
        <f>0.0087/1000</f>
        <v>8.6999999999999997E-6</v>
      </c>
      <c r="AB34" s="2">
        <v>92.5</v>
      </c>
      <c r="AD34" s="3" t="s">
        <v>33</v>
      </c>
    </row>
    <row r="35" spans="1:30">
      <c r="A35" s="1">
        <v>0.5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1</v>
      </c>
      <c r="H35" s="1">
        <v>0</v>
      </c>
      <c r="I35" s="1">
        <v>0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1040</v>
      </c>
      <c r="R35" s="1">
        <v>0.5</v>
      </c>
      <c r="S35" s="1">
        <f>0.8*R35</f>
        <v>0.4</v>
      </c>
      <c r="T35" s="1">
        <f>50/200</f>
        <v>0.25</v>
      </c>
      <c r="U35" s="1">
        <v>1</v>
      </c>
      <c r="V35" s="1">
        <v>0</v>
      </c>
      <c r="W35" s="1">
        <v>0</v>
      </c>
      <c r="X35" s="1">
        <v>5</v>
      </c>
      <c r="Y35" s="1">
        <v>250</v>
      </c>
      <c r="Z35" s="1">
        <v>0.51</v>
      </c>
      <c r="AA35" s="1">
        <f>0.017/1000</f>
        <v>1.7E-5</v>
      </c>
      <c r="AB35" s="2">
        <v>94.7</v>
      </c>
      <c r="AD35" s="3"/>
    </row>
    <row r="36" spans="1:30">
      <c r="A36" s="1">
        <v>0.5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1</v>
      </c>
      <c r="H36" s="1">
        <v>0</v>
      </c>
      <c r="I36" s="1">
        <v>0</v>
      </c>
      <c r="J36" s="1">
        <v>0</v>
      </c>
      <c r="K36" s="1">
        <v>1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1155</v>
      </c>
      <c r="R36" s="1">
        <v>0.57999999999999996</v>
      </c>
      <c r="S36" s="1">
        <f>0.71*R36</f>
        <v>0.41179999999999994</v>
      </c>
      <c r="T36" s="1">
        <f>50/200</f>
        <v>0.25</v>
      </c>
      <c r="U36" s="1">
        <v>1</v>
      </c>
      <c r="V36" s="1">
        <v>0</v>
      </c>
      <c r="W36" s="1">
        <v>0</v>
      </c>
      <c r="X36" s="1">
        <v>7</v>
      </c>
      <c r="Y36" s="1">
        <v>250</v>
      </c>
      <c r="Z36" s="1">
        <v>0.51</v>
      </c>
      <c r="AA36" s="1">
        <f>0.019/1000</f>
        <v>1.9000000000000001E-5</v>
      </c>
      <c r="AB36" s="2">
        <v>97.5</v>
      </c>
      <c r="AD36" s="3"/>
    </row>
    <row r="37" spans="1:30">
      <c r="A37" s="1">
        <v>0.5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1</v>
      </c>
      <c r="H37" s="1">
        <v>0</v>
      </c>
      <c r="I37" s="1">
        <v>0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1681</v>
      </c>
      <c r="R37" s="1">
        <v>0.6</v>
      </c>
      <c r="S37" s="1">
        <f>0.76*R37</f>
        <v>0.45599999999999996</v>
      </c>
      <c r="T37" s="1">
        <f>50/200</f>
        <v>0.25</v>
      </c>
      <c r="U37" s="1">
        <v>1</v>
      </c>
      <c r="V37" s="1">
        <v>0</v>
      </c>
      <c r="W37" s="1">
        <v>0</v>
      </c>
      <c r="X37" s="1">
        <v>4</v>
      </c>
      <c r="Y37" s="1">
        <v>250</v>
      </c>
      <c r="Z37" s="1">
        <v>0.51</v>
      </c>
      <c r="AA37" s="1">
        <f>0.012/1000</f>
        <v>1.2E-5</v>
      </c>
      <c r="AB37" s="2">
        <v>96.1</v>
      </c>
      <c r="AD37" s="3"/>
    </row>
    <row r="38" spans="1:30">
      <c r="A38" s="1">
        <v>0.49199999999999999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1</v>
      </c>
      <c r="H38" s="1">
        <v>0</v>
      </c>
      <c r="I38" s="1">
        <v>0</v>
      </c>
      <c r="J38" s="1">
        <v>1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1078.5</v>
      </c>
      <c r="R38" s="1">
        <v>0.57999999999999996</v>
      </c>
      <c r="T38" s="1">
        <v>2</v>
      </c>
      <c r="V38" s="1">
        <v>0</v>
      </c>
      <c r="W38" s="1">
        <v>1</v>
      </c>
      <c r="X38" s="1">
        <v>5.46</v>
      </c>
      <c r="Y38" s="1">
        <v>278</v>
      </c>
      <c r="Z38" s="1">
        <v>0.5</v>
      </c>
      <c r="AB38" s="1">
        <v>99.1</v>
      </c>
      <c r="AD38" s="1" t="s">
        <v>37</v>
      </c>
    </row>
    <row r="39" spans="1:30" ht="17" customHeight="1">
      <c r="A39" s="1">
        <v>0.3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1</v>
      </c>
      <c r="Q39" s="1">
        <v>62.6</v>
      </c>
      <c r="R39" s="1">
        <v>0.1043</v>
      </c>
      <c r="T39" s="1">
        <f>1.3/(120*0.21)</f>
        <v>5.1587301587301591E-2</v>
      </c>
      <c r="U39" s="1">
        <v>1</v>
      </c>
      <c r="V39" s="1">
        <v>0</v>
      </c>
      <c r="W39" s="1">
        <v>0</v>
      </c>
      <c r="X39" s="1">
        <v>5</v>
      </c>
      <c r="Y39" s="1">
        <v>290</v>
      </c>
      <c r="Z39" s="1">
        <v>1.25</v>
      </c>
      <c r="AB39" s="1">
        <v>99.15</v>
      </c>
      <c r="AC39" s="1">
        <v>98.3</v>
      </c>
      <c r="AD39" s="6" t="s">
        <v>38</v>
      </c>
    </row>
    <row r="40" spans="1:30" ht="16" customHeight="1">
      <c r="A40" s="1">
        <v>0.3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1</v>
      </c>
      <c r="O40" s="1">
        <v>0</v>
      </c>
      <c r="P40" s="1">
        <v>0</v>
      </c>
      <c r="Q40" s="1">
        <v>212.8</v>
      </c>
      <c r="R40" s="1">
        <v>0.67100000000000004</v>
      </c>
      <c r="T40" s="1">
        <f>1.3/(120*0.21)</f>
        <v>5.1587301587301591E-2</v>
      </c>
      <c r="U40" s="1">
        <v>1</v>
      </c>
      <c r="V40" s="1">
        <v>0</v>
      </c>
      <c r="W40" s="1">
        <v>0</v>
      </c>
      <c r="X40" s="1">
        <v>9</v>
      </c>
      <c r="Y40" s="1">
        <v>290</v>
      </c>
      <c r="Z40" s="1">
        <v>1.25</v>
      </c>
      <c r="AB40" s="1">
        <v>99.7</v>
      </c>
      <c r="AC40" s="1">
        <v>45.1</v>
      </c>
      <c r="AD40" s="6"/>
    </row>
    <row r="41" spans="1:30" ht="16" customHeight="1">
      <c r="A41" s="1">
        <v>0.3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0.5</v>
      </c>
      <c r="O41" s="1">
        <v>0</v>
      </c>
      <c r="P41" s="1">
        <v>0.5</v>
      </c>
      <c r="Q41" s="1">
        <v>142.6</v>
      </c>
      <c r="R41" s="1">
        <v>0.39</v>
      </c>
      <c r="T41" s="1">
        <f>1.3/(120*0.21)</f>
        <v>5.1587301587301591E-2</v>
      </c>
      <c r="U41" s="1">
        <v>1</v>
      </c>
      <c r="V41" s="1">
        <v>0</v>
      </c>
      <c r="W41" s="1">
        <v>0</v>
      </c>
      <c r="X41" s="1">
        <v>8</v>
      </c>
      <c r="Y41" s="1">
        <v>290</v>
      </c>
      <c r="Z41" s="1">
        <v>1.25</v>
      </c>
      <c r="AB41" s="1">
        <v>99.8</v>
      </c>
      <c r="AC41" s="1">
        <v>65.900000000000006</v>
      </c>
      <c r="AD41" s="6"/>
    </row>
    <row r="42" spans="1:30">
      <c r="A42" s="1">
        <v>0.05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0</v>
      </c>
      <c r="P42" s="1">
        <v>0</v>
      </c>
      <c r="Q42" s="1">
        <v>212.8</v>
      </c>
      <c r="R42" s="1">
        <v>0.67100000000000004</v>
      </c>
      <c r="T42" s="1">
        <f>1.3/(120*0.21)</f>
        <v>5.1587301587301591E-2</v>
      </c>
      <c r="U42" s="1">
        <v>1</v>
      </c>
      <c r="V42" s="1">
        <v>0</v>
      </c>
      <c r="W42" s="1">
        <v>0</v>
      </c>
      <c r="X42" s="1">
        <v>3</v>
      </c>
      <c r="Y42" s="1">
        <v>290</v>
      </c>
      <c r="Z42" s="1">
        <v>1.25</v>
      </c>
      <c r="AB42" s="1">
        <v>40.299999999999997</v>
      </c>
      <c r="AC42" s="1">
        <v>-23.1</v>
      </c>
      <c r="AD42" s="6"/>
    </row>
    <row r="43" spans="1:30">
      <c r="A43" s="1">
        <v>0.3</v>
      </c>
      <c r="B43" s="1">
        <v>0.2</v>
      </c>
      <c r="C43" s="1">
        <v>0</v>
      </c>
      <c r="D43" s="1">
        <v>0</v>
      </c>
      <c r="E43" s="1">
        <v>0</v>
      </c>
      <c r="F43" s="1">
        <v>0</v>
      </c>
      <c r="G43" s="1">
        <v>1</v>
      </c>
      <c r="H43" s="1">
        <v>0</v>
      </c>
      <c r="I43" s="1">
        <v>0</v>
      </c>
      <c r="J43" s="1">
        <v>1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323</v>
      </c>
      <c r="R43" s="1">
        <v>0.49</v>
      </c>
      <c r="T43" s="1">
        <f>0.28/(25*0.03)</f>
        <v>0.37333333333333335</v>
      </c>
      <c r="U43" s="1">
        <v>1</v>
      </c>
      <c r="V43" s="1">
        <v>0</v>
      </c>
      <c r="W43" s="1">
        <v>0</v>
      </c>
      <c r="X43" s="1">
        <v>14.8</v>
      </c>
      <c r="Y43" s="1">
        <v>250</v>
      </c>
      <c r="Z43" s="1">
        <v>1.4</v>
      </c>
      <c r="AB43" s="1">
        <v>96.4</v>
      </c>
      <c r="AD43" s="3" t="s">
        <v>40</v>
      </c>
    </row>
    <row r="44" spans="1:30">
      <c r="A44" s="1">
        <v>0.5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1</v>
      </c>
      <c r="H44" s="1">
        <v>0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1214</v>
      </c>
      <c r="R44" s="1">
        <v>0.51</v>
      </c>
      <c r="T44" s="1">
        <f>0.28/(25*0.03)</f>
        <v>0.37333333333333335</v>
      </c>
      <c r="U44" s="1">
        <v>1</v>
      </c>
      <c r="V44" s="1">
        <v>0</v>
      </c>
      <c r="W44" s="1">
        <v>0</v>
      </c>
      <c r="X44" s="1">
        <v>21.5</v>
      </c>
      <c r="Y44" s="1">
        <v>250</v>
      </c>
      <c r="Z44" s="1">
        <v>1.4</v>
      </c>
      <c r="AB44" s="1">
        <v>86.3</v>
      </c>
      <c r="AD44" s="3"/>
    </row>
    <row r="45" spans="1:30">
      <c r="A45" s="1">
        <v>0.5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  <c r="O45" s="1">
        <v>0</v>
      </c>
      <c r="P45" s="1">
        <v>0</v>
      </c>
      <c r="Q45" s="2">
        <v>30</v>
      </c>
      <c r="R45" s="2">
        <v>8.5000000000000006E-2</v>
      </c>
      <c r="T45" s="1">
        <f>1/0.7</f>
        <v>1.4285714285714286</v>
      </c>
      <c r="U45" s="1">
        <v>1</v>
      </c>
      <c r="V45" s="1">
        <v>0</v>
      </c>
      <c r="W45" s="1">
        <v>0</v>
      </c>
      <c r="X45" s="1">
        <v>5</v>
      </c>
      <c r="Y45" s="1">
        <v>280</v>
      </c>
      <c r="Z45" s="1">
        <v>0.6</v>
      </c>
      <c r="AB45" s="1">
        <v>99.3</v>
      </c>
      <c r="AD45" s="3" t="s">
        <v>41</v>
      </c>
    </row>
    <row r="46" spans="1:30">
      <c r="A46" s="1">
        <v>0.4</v>
      </c>
      <c r="B46" s="1">
        <v>0.1</v>
      </c>
      <c r="C46" s="1">
        <v>0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1">
        <v>0</v>
      </c>
      <c r="O46" s="1">
        <v>0</v>
      </c>
      <c r="P46" s="1">
        <v>0</v>
      </c>
      <c r="Q46" s="2">
        <v>30</v>
      </c>
      <c r="R46" s="2">
        <v>8.5000000000000006E-2</v>
      </c>
      <c r="T46" s="1">
        <f>1/0.7</f>
        <v>1.4285714285714286</v>
      </c>
      <c r="U46" s="1">
        <v>1</v>
      </c>
      <c r="V46" s="1">
        <v>0</v>
      </c>
      <c r="W46" s="1">
        <v>0</v>
      </c>
      <c r="X46" s="1">
        <v>5</v>
      </c>
      <c r="Y46" s="1">
        <v>280</v>
      </c>
      <c r="Z46" s="1">
        <v>0.6</v>
      </c>
      <c r="AB46" s="1">
        <v>99.2</v>
      </c>
      <c r="AD46" s="3"/>
    </row>
    <row r="47" spans="1:30">
      <c r="A47" s="1">
        <v>0.3</v>
      </c>
      <c r="B47" s="1">
        <v>0.2</v>
      </c>
      <c r="C47" s="1">
        <v>0</v>
      </c>
      <c r="D47" s="1">
        <v>0</v>
      </c>
      <c r="E47" s="1">
        <v>0</v>
      </c>
      <c r="F47" s="1">
        <v>0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1</v>
      </c>
      <c r="N47" s="1">
        <v>0</v>
      </c>
      <c r="O47" s="1">
        <v>0</v>
      </c>
      <c r="P47" s="1">
        <v>0</v>
      </c>
      <c r="Q47" s="2">
        <v>30</v>
      </c>
      <c r="R47" s="2">
        <v>8.5000000000000006E-2</v>
      </c>
      <c r="T47" s="1">
        <f>1/0.7</f>
        <v>1.4285714285714286</v>
      </c>
      <c r="U47" s="1">
        <v>1</v>
      </c>
      <c r="V47" s="1">
        <v>0</v>
      </c>
      <c r="W47" s="1">
        <v>0</v>
      </c>
      <c r="X47" s="1">
        <v>5</v>
      </c>
      <c r="Y47" s="1">
        <v>280</v>
      </c>
      <c r="Z47" s="1">
        <v>0.6</v>
      </c>
      <c r="AB47" s="1">
        <v>99.2</v>
      </c>
      <c r="AD47" s="3"/>
    </row>
    <row r="48" spans="1:30">
      <c r="A48" s="1">
        <v>0.2</v>
      </c>
      <c r="B48" s="1">
        <v>0.3</v>
      </c>
      <c r="C48" s="1">
        <v>0</v>
      </c>
      <c r="D48" s="1">
        <v>0</v>
      </c>
      <c r="E48" s="1">
        <v>0</v>
      </c>
      <c r="F48" s="1">
        <v>0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  <c r="O48" s="1">
        <v>0</v>
      </c>
      <c r="P48" s="1">
        <v>0</v>
      </c>
      <c r="Q48" s="2">
        <v>30</v>
      </c>
      <c r="R48" s="2">
        <v>8.5000000000000006E-2</v>
      </c>
      <c r="T48" s="1">
        <f>1/0.7</f>
        <v>1.4285714285714286</v>
      </c>
      <c r="U48" s="1">
        <v>1</v>
      </c>
      <c r="V48" s="1">
        <v>0</v>
      </c>
      <c r="W48" s="1">
        <v>0</v>
      </c>
      <c r="X48" s="1">
        <v>5</v>
      </c>
      <c r="Y48" s="1">
        <v>280</v>
      </c>
      <c r="Z48" s="1">
        <v>0.6</v>
      </c>
      <c r="AB48" s="1">
        <v>98</v>
      </c>
      <c r="AD48" s="3"/>
    </row>
    <row r="49" spans="1:30">
      <c r="A49" s="1">
        <v>0.1</v>
      </c>
      <c r="B49" s="1">
        <v>0.4</v>
      </c>
      <c r="C49" s="1">
        <v>0</v>
      </c>
      <c r="D49" s="1">
        <v>0</v>
      </c>
      <c r="E49" s="1">
        <v>0</v>
      </c>
      <c r="F49" s="1">
        <v>0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1</v>
      </c>
      <c r="N49" s="1">
        <v>0</v>
      </c>
      <c r="O49" s="1">
        <v>0</v>
      </c>
      <c r="P49" s="1">
        <v>0</v>
      </c>
      <c r="Q49" s="2">
        <v>30</v>
      </c>
      <c r="R49" s="2">
        <v>8.5000000000000006E-2</v>
      </c>
      <c r="T49" s="1">
        <f>1/0.7</f>
        <v>1.4285714285714286</v>
      </c>
      <c r="U49" s="1">
        <v>1</v>
      </c>
      <c r="V49" s="1">
        <v>0</v>
      </c>
      <c r="W49" s="1">
        <v>0</v>
      </c>
      <c r="X49" s="1">
        <v>5</v>
      </c>
      <c r="Y49" s="1">
        <v>280</v>
      </c>
      <c r="Z49" s="1">
        <v>0.6</v>
      </c>
      <c r="AB49" s="1">
        <v>96.2</v>
      </c>
      <c r="AD49" s="3"/>
    </row>
    <row r="50" spans="1:30">
      <c r="A50" s="1">
        <v>0</v>
      </c>
      <c r="B50" s="1">
        <v>0.5</v>
      </c>
      <c r="C50" s="1">
        <v>0</v>
      </c>
      <c r="D50" s="1">
        <v>0</v>
      </c>
      <c r="E50" s="1">
        <v>0</v>
      </c>
      <c r="F50" s="1">
        <v>0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1</v>
      </c>
      <c r="N50" s="1">
        <v>0</v>
      </c>
      <c r="O50" s="1">
        <v>0</v>
      </c>
      <c r="P50" s="1">
        <v>0</v>
      </c>
      <c r="Q50" s="2">
        <v>30</v>
      </c>
      <c r="R50" s="2">
        <v>8.5000000000000006E-2</v>
      </c>
      <c r="T50" s="1">
        <f>1/0.7</f>
        <v>1.4285714285714286</v>
      </c>
      <c r="U50" s="1">
        <v>1</v>
      </c>
      <c r="V50" s="1">
        <v>0</v>
      </c>
      <c r="W50" s="1">
        <v>0</v>
      </c>
      <c r="X50" s="1">
        <v>5</v>
      </c>
      <c r="Y50" s="1">
        <v>280</v>
      </c>
      <c r="Z50" s="1">
        <v>0.6</v>
      </c>
      <c r="AB50" s="1">
        <v>95.3</v>
      </c>
      <c r="AD50" s="3"/>
    </row>
    <row r="51" spans="1:30">
      <c r="A51" s="1">
        <v>7.2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1</v>
      </c>
      <c r="I51" s="1">
        <v>0</v>
      </c>
      <c r="J51" s="1">
        <v>1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104.2</v>
      </c>
      <c r="R51" s="2">
        <v>0.1</v>
      </c>
      <c r="T51" s="1">
        <f>0.0035/0.1</f>
        <v>3.4999999999999996E-2</v>
      </c>
      <c r="U51" s="1">
        <v>1</v>
      </c>
      <c r="V51" s="1">
        <v>1</v>
      </c>
      <c r="W51" s="1">
        <v>1</v>
      </c>
      <c r="X51" s="1">
        <v>12</v>
      </c>
      <c r="Y51" s="1">
        <v>150</v>
      </c>
      <c r="Z51" s="1">
        <v>1.4</v>
      </c>
      <c r="AB51" s="1">
        <v>100</v>
      </c>
      <c r="AC51" s="1">
        <v>80</v>
      </c>
      <c r="AD51" s="3" t="s">
        <v>42</v>
      </c>
    </row>
    <row r="52" spans="1:30">
      <c r="A52" s="1">
        <v>7.2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1</v>
      </c>
      <c r="I52" s="1">
        <v>0</v>
      </c>
      <c r="J52" s="1">
        <v>1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104.2</v>
      </c>
      <c r="R52" s="2">
        <v>0.1</v>
      </c>
      <c r="T52" s="1">
        <f>0.0035/0.1</f>
        <v>3.4999999999999996E-2</v>
      </c>
      <c r="U52" s="1">
        <v>1</v>
      </c>
      <c r="V52" s="1">
        <v>1</v>
      </c>
      <c r="W52" s="1">
        <v>1</v>
      </c>
      <c r="X52" s="1">
        <v>12</v>
      </c>
      <c r="Y52" s="1">
        <v>175</v>
      </c>
      <c r="Z52" s="1">
        <v>1.4</v>
      </c>
      <c r="AB52" s="1">
        <v>100</v>
      </c>
      <c r="AC52" s="1">
        <v>98.1</v>
      </c>
      <c r="AD52" s="3"/>
    </row>
    <row r="53" spans="1:30">
      <c r="A53" s="1">
        <v>7.2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1</v>
      </c>
      <c r="I53" s="1">
        <v>0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104.2</v>
      </c>
      <c r="R53" s="2">
        <v>0.1</v>
      </c>
      <c r="T53" s="1">
        <f>0.0035/0.1</f>
        <v>3.4999999999999996E-2</v>
      </c>
      <c r="U53" s="1">
        <v>1</v>
      </c>
      <c r="V53" s="1">
        <v>1</v>
      </c>
      <c r="W53" s="1">
        <v>1</v>
      </c>
      <c r="X53" s="1">
        <v>12</v>
      </c>
      <c r="Y53" s="1">
        <v>190</v>
      </c>
      <c r="Z53" s="1">
        <v>1.4</v>
      </c>
      <c r="AB53" s="1">
        <v>100</v>
      </c>
      <c r="AC53" s="1">
        <v>99</v>
      </c>
      <c r="AD53" s="3"/>
    </row>
    <row r="54" spans="1:30">
      <c r="A54" s="1">
        <v>7.2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1</v>
      </c>
      <c r="I54" s="1">
        <v>0</v>
      </c>
      <c r="J54" s="1">
        <v>1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104.2</v>
      </c>
      <c r="R54" s="2">
        <v>0.1</v>
      </c>
      <c r="T54" s="1">
        <f>0.0035/0.1</f>
        <v>3.4999999999999996E-2</v>
      </c>
      <c r="U54" s="1">
        <v>1</v>
      </c>
      <c r="V54" s="1">
        <v>1</v>
      </c>
      <c r="W54" s="1">
        <v>1</v>
      </c>
      <c r="X54" s="1">
        <v>12</v>
      </c>
      <c r="Y54" s="1">
        <v>215</v>
      </c>
      <c r="Z54" s="1">
        <v>1.4</v>
      </c>
      <c r="AB54" s="1">
        <v>100</v>
      </c>
      <c r="AC54" s="1">
        <v>95</v>
      </c>
      <c r="AD54" s="3"/>
    </row>
    <row r="55" spans="1:30">
      <c r="A55" s="1">
        <v>7.2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1</v>
      </c>
      <c r="I55" s="1">
        <v>0</v>
      </c>
      <c r="J55" s="1">
        <v>1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104.2</v>
      </c>
      <c r="R55" s="2">
        <v>0.1</v>
      </c>
      <c r="T55" s="1">
        <f>0.0035/0.1</f>
        <v>3.4999999999999996E-2</v>
      </c>
      <c r="U55" s="1">
        <v>1</v>
      </c>
      <c r="V55" s="1">
        <v>1</v>
      </c>
      <c r="W55" s="1">
        <v>1</v>
      </c>
      <c r="X55" s="1">
        <v>12</v>
      </c>
      <c r="Y55" s="1">
        <v>220</v>
      </c>
      <c r="Z55" s="1">
        <v>1.4</v>
      </c>
      <c r="AB55" s="1">
        <v>100</v>
      </c>
      <c r="AC55" s="1">
        <v>93.1</v>
      </c>
      <c r="AD55" s="3"/>
    </row>
  </sheetData>
  <mergeCells count="14">
    <mergeCell ref="AD43:AD44"/>
    <mergeCell ref="AD45:AD50"/>
    <mergeCell ref="AD51:AD55"/>
    <mergeCell ref="AD2:AD5"/>
    <mergeCell ref="AD7:AD9"/>
    <mergeCell ref="AD12:AD14"/>
    <mergeCell ref="AD15:AD19"/>
    <mergeCell ref="AD10:AD11"/>
    <mergeCell ref="AD34:AD37"/>
    <mergeCell ref="AD20:AD21"/>
    <mergeCell ref="AD22:AD23"/>
    <mergeCell ref="AD24:AD25"/>
    <mergeCell ref="AD26:AD33"/>
    <mergeCell ref="AD39:AD42"/>
  </mergeCells>
  <phoneticPr fontId="1" type="noConversion"/>
  <hyperlinks>
    <hyperlink ref="AD7" r:id="rId1" display="https://www.sciencedirect.com/science/article/pii/S2095495618301700" xr:uid="{BA710A8F-69AD-3248-83D7-895B15935E56}"/>
    <hyperlink ref="AD10" r:id="rId2" tooltip="Go to Journal of Catalysis on ScienceDirect" display="https://www.sciencedirect.com/journal/journal-of-catalysis" xr:uid="{F098E369-EA27-DA44-9FCF-570E4BB2F671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4E98E-80BF-6B46-A4A0-A3960DB2D06A}">
  <dimension ref="A1:AC7"/>
  <sheetViews>
    <sheetView workbookViewId="0">
      <selection activeCell="C14" sqref="C14"/>
    </sheetView>
  </sheetViews>
  <sheetFormatPr baseColWidth="10" defaultRowHeight="16"/>
  <sheetData>
    <row r="1" spans="1:29" s="1" customFormat="1">
      <c r="A1" s="1" t="s">
        <v>0</v>
      </c>
      <c r="B1" s="1" t="s">
        <v>2</v>
      </c>
      <c r="C1" s="1" t="s">
        <v>3</v>
      </c>
      <c r="D1" s="1" t="s">
        <v>26</v>
      </c>
      <c r="E1" s="1" t="s">
        <v>4</v>
      </c>
      <c r="F1" s="1" t="s">
        <v>20</v>
      </c>
      <c r="G1" s="1" t="s">
        <v>30</v>
      </c>
      <c r="H1" s="1" t="s">
        <v>43</v>
      </c>
      <c r="I1" s="1" t="s">
        <v>31</v>
      </c>
      <c r="J1" s="1" t="s">
        <v>8</v>
      </c>
      <c r="K1" s="1" t="s">
        <v>17</v>
      </c>
      <c r="L1" s="1" t="s">
        <v>18</v>
      </c>
      <c r="M1" s="1" t="s">
        <v>5</v>
      </c>
      <c r="N1" s="1" t="s">
        <v>9</v>
      </c>
      <c r="O1" s="1" t="s">
        <v>6</v>
      </c>
      <c r="P1" s="1" t="s">
        <v>39</v>
      </c>
      <c r="Q1" s="1" t="s">
        <v>14</v>
      </c>
      <c r="R1" s="1" t="s">
        <v>15</v>
      </c>
      <c r="S1" s="1" t="s">
        <v>16</v>
      </c>
      <c r="T1" s="1" t="s">
        <v>23</v>
      </c>
      <c r="U1" s="1" t="s">
        <v>34</v>
      </c>
      <c r="V1" s="1" t="s">
        <v>35</v>
      </c>
      <c r="W1" s="1" t="s">
        <v>36</v>
      </c>
      <c r="X1" s="1" t="s">
        <v>7</v>
      </c>
      <c r="Y1" s="1" t="s">
        <v>10</v>
      </c>
      <c r="Z1" s="1" t="s">
        <v>11</v>
      </c>
      <c r="AA1" s="1" t="s">
        <v>1</v>
      </c>
      <c r="AB1" s="1" t="s">
        <v>19</v>
      </c>
      <c r="AC1" s="1" t="s">
        <v>24</v>
      </c>
    </row>
    <row r="2" spans="1:29" s="1" customFormat="1">
      <c r="A2" s="1">
        <v>0.5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0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2000</v>
      </c>
      <c r="R2" s="1">
        <v>1.5</v>
      </c>
      <c r="S2" s="1">
        <v>0</v>
      </c>
      <c r="T2" s="1">
        <v>3</v>
      </c>
      <c r="U2" s="1">
        <v>1</v>
      </c>
      <c r="V2" s="1">
        <v>0</v>
      </c>
      <c r="W2" s="1">
        <v>0</v>
      </c>
      <c r="X2" s="1">
        <v>1</v>
      </c>
      <c r="Y2" s="1">
        <v>280</v>
      </c>
      <c r="Z2" s="1">
        <v>0.7</v>
      </c>
    </row>
    <row r="3" spans="1:29" s="1" customFormat="1">
      <c r="A3" s="1">
        <v>0.5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2000</v>
      </c>
      <c r="R3" s="1">
        <v>1</v>
      </c>
      <c r="S3" s="1">
        <v>0</v>
      </c>
      <c r="T3" s="1">
        <v>3</v>
      </c>
      <c r="U3" s="1">
        <v>1</v>
      </c>
      <c r="V3" s="1">
        <v>0</v>
      </c>
      <c r="W3" s="1">
        <v>0</v>
      </c>
      <c r="X3" s="1">
        <v>15</v>
      </c>
      <c r="Y3" s="1">
        <v>280</v>
      </c>
      <c r="Z3" s="1">
        <v>0.7</v>
      </c>
    </row>
    <row r="4" spans="1:29" s="1" customFormat="1">
      <c r="A4" s="1">
        <v>0.1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100</v>
      </c>
      <c r="R4" s="1">
        <v>0.1</v>
      </c>
      <c r="S4" s="1">
        <v>0</v>
      </c>
      <c r="T4" s="1">
        <v>3</v>
      </c>
      <c r="U4" s="1">
        <v>1</v>
      </c>
      <c r="V4" s="1">
        <v>0</v>
      </c>
      <c r="W4" s="1">
        <v>0</v>
      </c>
      <c r="X4" s="1">
        <v>5</v>
      </c>
      <c r="Y4" s="1">
        <v>280</v>
      </c>
      <c r="Z4" s="1">
        <v>0.7</v>
      </c>
    </row>
    <row r="5" spans="1:29" s="1" customFormat="1">
      <c r="A5" s="1">
        <v>0.8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1000</v>
      </c>
      <c r="R5" s="1">
        <v>1</v>
      </c>
      <c r="S5" s="1">
        <v>0</v>
      </c>
      <c r="T5" s="1">
        <v>3</v>
      </c>
      <c r="U5" s="1">
        <v>1</v>
      </c>
      <c r="V5" s="1">
        <v>0</v>
      </c>
      <c r="W5" s="1">
        <v>0</v>
      </c>
      <c r="X5" s="1">
        <v>8</v>
      </c>
      <c r="Y5" s="1">
        <v>280</v>
      </c>
      <c r="Z5" s="1">
        <v>0.7</v>
      </c>
    </row>
    <row r="6" spans="1:29" s="1" customFormat="1">
      <c r="A6" s="1">
        <v>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2000</v>
      </c>
      <c r="R6" s="1">
        <v>1.5</v>
      </c>
      <c r="S6" s="1">
        <v>0</v>
      </c>
      <c r="T6" s="1">
        <v>3</v>
      </c>
      <c r="U6" s="1">
        <v>1</v>
      </c>
      <c r="V6" s="1">
        <v>0</v>
      </c>
      <c r="W6" s="1">
        <v>0</v>
      </c>
      <c r="X6" s="1">
        <v>10</v>
      </c>
      <c r="Y6" s="1">
        <v>280</v>
      </c>
      <c r="Z6" s="1">
        <v>0.7</v>
      </c>
    </row>
    <row r="7" spans="1:29" s="1" customFormat="1">
      <c r="A7" s="1">
        <v>0.05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2000</v>
      </c>
      <c r="R7" s="1">
        <v>1.5</v>
      </c>
      <c r="S7" s="1">
        <v>0</v>
      </c>
      <c r="T7" s="1">
        <v>3</v>
      </c>
      <c r="U7" s="1">
        <v>1</v>
      </c>
      <c r="V7" s="1">
        <v>0</v>
      </c>
      <c r="W7" s="1">
        <v>0</v>
      </c>
      <c r="X7" s="1">
        <v>0.5</v>
      </c>
      <c r="Y7" s="1">
        <v>200</v>
      </c>
      <c r="Z7" s="1">
        <v>0.7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2022-05-10T01:43:48Z</dcterms:created>
  <dcterms:modified xsi:type="dcterms:W3CDTF">2022-05-26T03:55:22Z</dcterms:modified>
</cp:coreProperties>
</file>