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MAN SNA Social Network Analysis\Survival &amp; Cohort Analysis\Survival &amp; Cohort Analysis\Day 2\"/>
    </mc:Choice>
  </mc:AlternateContent>
  <xr:revisionPtr revIDLastSave="0" documentId="8_{6D48D675-B06D-4CDA-B9AD-860E6C1BDA16}" xr6:coauthVersionLast="47" xr6:coauthVersionMax="47" xr10:uidLastSave="{00000000-0000-0000-0000-000000000000}"/>
  <bookViews>
    <workbookView xWindow="-120" yWindow="-120" windowWidth="20730" windowHeight="11760" activeTab="1" xr2:uid="{A7581AF2-BE41-4FCF-9935-A414A741A68A}"/>
  </bookViews>
  <sheets>
    <sheet name="Function List" sheetId="1" r:id="rId1"/>
    <sheet name="pivot" sheetId="7" r:id="rId2"/>
    <sheet name="Practice logical &amp; descriptive" sheetId="2" r:id="rId3"/>
    <sheet name="Practice Reference" sheetId="3" r:id="rId4"/>
    <sheet name="Practice Time" sheetId="4" r:id="rId5"/>
    <sheet name="Sheet6" sheetId="6" state="hidden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 a="1"/>
  <c r="H13" i="2" s="1"/>
  <c r="K3" i="4"/>
  <c r="K4" i="4"/>
  <c r="K5" i="4"/>
  <c r="K6" i="4"/>
  <c r="K7" i="4"/>
  <c r="K8" i="4"/>
  <c r="K9" i="4"/>
  <c r="K10" i="4"/>
  <c r="K11" i="4"/>
  <c r="K12" i="4"/>
  <c r="K13" i="4"/>
  <c r="K2" i="4"/>
  <c r="J3" i="4"/>
  <c r="J4" i="4"/>
  <c r="J5" i="4"/>
  <c r="J6" i="4"/>
  <c r="J7" i="4"/>
  <c r="J8" i="4"/>
  <c r="J9" i="4"/>
  <c r="J10" i="4"/>
  <c r="J11" i="4"/>
  <c r="J12" i="4"/>
  <c r="J13" i="4"/>
  <c r="J2" i="4"/>
  <c r="I3" i="4"/>
  <c r="I4" i="4"/>
  <c r="I5" i="4"/>
  <c r="I6" i="4"/>
  <c r="I7" i="4"/>
  <c r="I8" i="4"/>
  <c r="I9" i="4"/>
  <c r="I10" i="4"/>
  <c r="I11" i="4"/>
  <c r="I12" i="4"/>
  <c r="I13" i="4"/>
  <c r="I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F3" i="4"/>
  <c r="F4" i="4"/>
  <c r="F5" i="4"/>
  <c r="F6" i="4"/>
  <c r="F7" i="4"/>
  <c r="F8" i="4"/>
  <c r="F9" i="4"/>
  <c r="F10" i="4"/>
  <c r="F11" i="4"/>
  <c r="F12" i="4"/>
  <c r="F13" i="4"/>
  <c r="F2" i="4"/>
  <c r="E20" i="4"/>
  <c r="E19" i="4"/>
  <c r="J21" i="3"/>
  <c r="I21" i="3"/>
  <c r="H21" i="3"/>
  <c r="J18" i="3"/>
  <c r="I18" i="3"/>
  <c r="H18" i="3"/>
  <c r="J14" i="3"/>
  <c r="J13" i="3"/>
  <c r="I14" i="3"/>
  <c r="I13" i="3"/>
  <c r="H14" i="3"/>
  <c r="H13" i="3"/>
  <c r="J9" i="3"/>
  <c r="J8" i="3"/>
  <c r="I9" i="3"/>
  <c r="I8" i="3"/>
  <c r="H9" i="3"/>
  <c r="H8" i="3"/>
  <c r="D17" i="2"/>
  <c r="F3" i="2"/>
  <c r="F4" i="2"/>
  <c r="F5" i="2"/>
  <c r="F6" i="2"/>
  <c r="F7" i="2"/>
  <c r="F8" i="2"/>
  <c r="F9" i="2"/>
  <c r="F10" i="2"/>
  <c r="F11" i="2"/>
  <c r="F12" i="2"/>
  <c r="F13" i="2"/>
  <c r="F2" i="2"/>
  <c r="D15" i="2"/>
  <c r="D14" i="2"/>
  <c r="H2" i="2" a="1"/>
  <c r="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<sst xmlns="http://schemas.openxmlformats.org/spreadsheetml/2006/main" count="259" uniqueCount="112">
  <si>
    <t>Country</t>
  </si>
  <si>
    <t>Description</t>
  </si>
  <si>
    <t>Quantity</t>
  </si>
  <si>
    <t>MIN</t>
  </si>
  <si>
    <t>MAX</t>
  </si>
  <si>
    <t>IF</t>
  </si>
  <si>
    <t>LOOKUP</t>
  </si>
  <si>
    <t>HLOOKUP</t>
  </si>
  <si>
    <t>VLOOKUP</t>
  </si>
  <si>
    <t>XLOOKUP</t>
  </si>
  <si>
    <t>Function</t>
  </si>
  <si>
    <t>Definition</t>
  </si>
  <si>
    <t>Formula</t>
  </si>
  <si>
    <t>Calculate the smallest in a range</t>
  </si>
  <si>
    <t>Calculate the largest number in a range</t>
  </si>
  <si>
    <t>DATE</t>
  </si>
  <si>
    <t>YEAR</t>
  </si>
  <si>
    <t>MONTH</t>
  </si>
  <si>
    <t>=MAX(number1,number2)</t>
  </si>
  <si>
    <t>=MIN(number1,number2)</t>
  </si>
  <si>
    <t>A logical function. "IF" function returns one value if a condition is true and another value if it's false.</t>
  </si>
  <si>
    <t>=IF(logical_test, value_if_true, value_if_false)</t>
  </si>
  <si>
    <t>=LOOKUP(lookup_value, lookup_vector, result_vector)</t>
  </si>
  <si>
    <r>
      <t xml:space="preserve">The "HLOOKUP" function searches for a value in a </t>
    </r>
    <r>
      <rPr>
        <b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 xml:space="preserve"> table and returns a matching value from the same position in another row.</t>
    </r>
  </si>
  <si>
    <t>The "LOOKUP" function searches for a value in one column or row and returns a matching value from the same position in another column or row</t>
  </si>
  <si>
    <r>
      <t xml:space="preserve">The "HLOOKUP" function searches for a value in a </t>
    </r>
    <r>
      <rPr>
        <b/>
        <sz val="11"/>
        <color theme="1"/>
        <rFont val="Calibri"/>
        <family val="2"/>
        <scheme val="minor"/>
      </rPr>
      <t>vertical</t>
    </r>
    <r>
      <rPr>
        <sz val="11"/>
        <color theme="1"/>
        <rFont val="Calibri"/>
        <family val="2"/>
        <scheme val="minor"/>
      </rPr>
      <t xml:space="preserve"> table and returns a matching value from the same position in another column.</t>
    </r>
  </si>
  <si>
    <t>=HLOOKUP(lookup_value, table_array, row_index_num, range_lookup)</t>
  </si>
  <si>
    <t>=VLOOKUP(lookup_value, table_array, col_index_num, range_lookup)</t>
  </si>
  <si>
    <t>=XLOOKUP(lookup_value, lookup_array, return_array)</t>
  </si>
  <si>
    <r>
      <t xml:space="preserve">The "XLOOKUP" function searches for a value in </t>
    </r>
    <r>
      <rPr>
        <b/>
        <sz val="11"/>
        <color theme="1"/>
        <rFont val="Calibri"/>
        <family val="2"/>
        <scheme val="minor"/>
      </rPr>
      <t>a table or range by row</t>
    </r>
    <r>
      <rPr>
        <sz val="11"/>
        <color theme="1"/>
        <rFont val="Calibri"/>
        <family val="2"/>
        <scheme val="minor"/>
      </rPr>
      <t xml:space="preserve"> and returns the item corresponding to the first match it finds</t>
    </r>
  </si>
  <si>
    <t>DATE function creates a valid date from individual year, month, and day components.</t>
  </si>
  <si>
    <t>=DATE(year, month, day)</t>
  </si>
  <si>
    <t xml:space="preserve">YEAR function returns the year component of a date as a 4-digit number. </t>
  </si>
  <si>
    <t>=YEAR(serieal_number)</t>
  </si>
  <si>
    <t>MONTH function extracts the month from a given date as number between 1 to 12.</t>
  </si>
  <si>
    <t>=MONTH(serial_number)</t>
  </si>
  <si>
    <t>Abr</t>
  </si>
  <si>
    <t>Total Sales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</si>
  <si>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</si>
  <si>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</si>
  <si>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</si>
  <si>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</si>
  <si>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</si>
  <si>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</si>
  <si>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</si>
  <si>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</si>
  <si>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</si>
  <si>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</si>
  <si>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UNIQUE</t>
  </si>
  <si>
    <t xml:space="preserve"> UNIQUE function returns a list of unique values in a list or range</t>
  </si>
  <si>
    <t>=UNIQUE(array)</t>
  </si>
  <si>
    <t>CN</t>
  </si>
  <si>
    <t>IN</t>
  </si>
  <si>
    <t>US</t>
  </si>
  <si>
    <t>ID</t>
  </si>
  <si>
    <t>BR</t>
  </si>
  <si>
    <t>PK</t>
  </si>
  <si>
    <t>NG</t>
  </si>
  <si>
    <t>BD</t>
  </si>
  <si>
    <t>RU</t>
  </si>
  <si>
    <t>MX</t>
  </si>
  <si>
    <t>Prefix</t>
  </si>
  <si>
    <t>+86</t>
  </si>
  <si>
    <t>+91</t>
  </si>
  <si>
    <t>+1</t>
  </si>
  <si>
    <t>+62</t>
  </si>
  <si>
    <t>+55</t>
  </si>
  <si>
    <t>+92</t>
  </si>
  <si>
    <t>+234</t>
  </si>
  <si>
    <t>+880</t>
  </si>
  <si>
    <t>+7</t>
  </si>
  <si>
    <t>+52</t>
  </si>
  <si>
    <t>First Transaction Date</t>
  </si>
  <si>
    <t>Sales Category</t>
  </si>
  <si>
    <t>No</t>
  </si>
  <si>
    <t>Look for the Prefix!</t>
  </si>
  <si>
    <t>Look for the Abbreviation!</t>
  </si>
  <si>
    <t>Look for the Country!</t>
  </si>
  <si>
    <t>Year</t>
  </si>
  <si>
    <t>Month</t>
  </si>
  <si>
    <t>Date</t>
  </si>
  <si>
    <t>Let's create new date!</t>
  </si>
  <si>
    <t>Day</t>
  </si>
  <si>
    <t>Random</t>
  </si>
  <si>
    <t>Grand Total</t>
  </si>
  <si>
    <t>Sum of Total Sales</t>
  </si>
  <si>
    <t>InvoiceNo</t>
  </si>
  <si>
    <t xml:space="preserve"> Invoice number. Nominal. A 6-digit integral number uniquely assigned to each transaction. If this code starts with the letter 'c', it indicates a cancellation.</t>
  </si>
  <si>
    <t>StockCode</t>
  </si>
  <si>
    <t xml:space="preserve"> Product (item) code. Nominal. A 5-digit integral number uniquely assigned to each distinct product.</t>
  </si>
  <si>
    <t xml:space="preserve"> Product (item) name. Nominal.</t>
  </si>
  <si>
    <t xml:space="preserve"> The quantities of each product (item) per transaction. Numeric.</t>
  </si>
  <si>
    <t>InvoiceDate</t>
  </si>
  <si>
    <t xml:space="preserve"> Invice date and time. Numeric. The day and time when a transaction was generated.</t>
  </si>
  <si>
    <t>UnitPrice</t>
  </si>
  <si>
    <t xml:space="preserve"> Unit price. Numeric. Product price per unit in sterling (Â£).</t>
  </si>
  <si>
    <t>CustomerID</t>
  </si>
  <si>
    <t xml:space="preserve"> Customer number. Nominal. A 5-digit integral number uniquely assigned to each customer.</t>
  </si>
  <si>
    <t xml:space="preserve"> Country name. Nominal. The name of the country where a customer resides.</t>
  </si>
  <si>
    <t xml:space="preserve">Attribute </t>
  </si>
  <si>
    <t>Min. Sales in India</t>
  </si>
  <si>
    <t>Age (days)</t>
  </si>
  <si>
    <t>Age (month)</t>
  </si>
  <si>
    <t>Sales&lt;5jt</t>
  </si>
  <si>
    <t>Sales&gt;=5jt</t>
  </si>
  <si>
    <t xml:space="preserve">Cara membuat Pivot : </t>
  </si>
  <si>
    <t>fungsi Pivot : membuat rangkuman data besar untuk dianalysis atau lebih di explore data.</t>
  </si>
  <si>
    <t>Langkah -langkah menggunakan pivot :</t>
  </si>
  <si>
    <t>1). Blok data yang akan dibuat pivotnya</t>
  </si>
  <si>
    <t>2). Ke tab Insert kemudian klik PivotTable</t>
  </si>
  <si>
    <t>3). Kemudian bisa explore lebih jauh data tersebut pada PivotTable Fields</t>
  </si>
  <si>
    <t>4). Agar datanya lebih enak dibaca, klik tab Design kemudian Subtotals_nya bisa dimatikan dan tampilkan dalam data model Tabular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</si>
</sst>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5" fontId="0" fillId="0" borderId="0" xfId="1" applyNumberFormat="1" applyFont="1"/>
    <xf numFmtId="165" fontId="0" fillId="0" borderId="1" xfId="1" applyNumberFormat="1" applyFont="1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0" xfId="0" applyFill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0" fontId="2" fillId="2" borderId="5" xfId="0" applyFont="1" applyFill="1" applyBorder="1"/>
    <xf numFmtId="0" fontId="0" fillId="5" borderId="1" xfId="0" applyFont="1" applyFill="1" applyBorder="1"/>
    <xf numFmtId="0" fontId="2" fillId="0" borderId="0" xfId="0" applyFont="1" applyFill="1" applyBorder="1"/>
    <xf numFmtId="0" fontId="0" fillId="0" borderId="0" xfId="0" pivotButton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0" xfId="0" applyFill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1"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rina" refreshedDate="44860.824016319442" createdVersion="8" refreshedVersion="8" minRefreshableVersion="3" recordCount="12" xr:uid="{8C8BAFD3-A8C0-4BA6-8649-F8DA2CED83C2}">
  <cacheSource type="worksheet">
    <worksheetSource ref="A1:F13" sheet="Practice logical &amp; descriptive"/>
  </cacheSource>
  <cacheFields count="6">
    <cacheField name="No" numFmtId="0">
      <sharedItems containsSemiMixedTypes="0" containsString="0" containsNumber="1" containsInteger="1" minValue="1" maxValue="12"/>
    </cacheField>
    <cacheField name="Country" numFmtId="0">
      <sharedItems count="10">
        <s v="China"/>
        <s v="India"/>
        <s v="Brazil"/>
        <s v="United States"/>
        <s v="Indonesia"/>
        <s v="Pakistan"/>
        <s v="Nigeria"/>
        <s v="Bangladesh"/>
        <s v="Russia"/>
        <s v="Mexico"/>
      </sharedItems>
    </cacheField>
    <cacheField name="Prefix" numFmtId="0">
      <sharedItems count="10">
        <s v="+86"/>
        <s v="+91"/>
        <s v="+55"/>
        <s v="+1"/>
        <s v="+62"/>
        <s v="+92"/>
        <s v="+234"/>
        <s v="+880"/>
        <s v="+7"/>
        <s v="+52"/>
      </sharedItems>
    </cacheField>
    <cacheField name="Total Sales" numFmtId="165">
      <sharedItems containsSemiMixedTypes="0" containsString="0" containsNumber="1" containsInteger="1" minValue="1204900" maxValue="8061397"/>
    </cacheField>
    <cacheField name="First Transaction Date" numFmtId="14">
      <sharedItems containsSemiMixedTypes="0" containsNonDate="0" containsDate="1" containsString="0" minDate="2018-03-04T00:00:00" maxDate="2018-12-11T00:00:00"/>
    </cacheField>
    <cacheField name="Sales Category" numFmtId="0">
      <sharedItems count="2">
        <s v="Sales&gt;=5jt"/>
        <s v="Sales&lt;5j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x v="0"/>
    <n v="8061397"/>
    <d v="2018-12-10T00:00:00"/>
    <x v="0"/>
  </r>
  <r>
    <n v="2"/>
    <x v="1"/>
    <x v="1"/>
    <n v="5356905"/>
    <d v="2018-11-19T00:00:00"/>
    <x v="0"/>
  </r>
  <r>
    <n v="3"/>
    <x v="2"/>
    <x v="2"/>
    <n v="7028990"/>
    <d v="2018-08-30T00:00:00"/>
    <x v="0"/>
  </r>
  <r>
    <n v="4"/>
    <x v="3"/>
    <x v="3"/>
    <n v="6842302"/>
    <d v="2018-07-13T00:00:00"/>
    <x v="0"/>
  </r>
  <r>
    <n v="5"/>
    <x v="4"/>
    <x v="4"/>
    <n v="1438324"/>
    <d v="2018-03-21T00:00:00"/>
    <x v="1"/>
  </r>
  <r>
    <n v="6"/>
    <x v="2"/>
    <x v="2"/>
    <n v="1204900"/>
    <d v="2018-08-30T00:00:00"/>
    <x v="1"/>
  </r>
  <r>
    <n v="7"/>
    <x v="5"/>
    <x v="5"/>
    <n v="5790862"/>
    <d v="2018-03-05T00:00:00"/>
    <x v="0"/>
  </r>
  <r>
    <n v="8"/>
    <x v="6"/>
    <x v="6"/>
    <n v="3589662"/>
    <d v="2018-03-04T00:00:00"/>
    <x v="1"/>
  </r>
  <r>
    <n v="9"/>
    <x v="1"/>
    <x v="1"/>
    <n v="4053360"/>
    <d v="2018-11-19T00:00:00"/>
    <x v="1"/>
  </r>
  <r>
    <n v="10"/>
    <x v="7"/>
    <x v="7"/>
    <n v="5376157"/>
    <d v="2018-10-19T00:00:00"/>
    <x v="0"/>
  </r>
  <r>
    <n v="11"/>
    <x v="8"/>
    <x v="8"/>
    <n v="6981164"/>
    <d v="2018-04-28T00:00:00"/>
    <x v="0"/>
  </r>
  <r>
    <n v="12"/>
    <x v="9"/>
    <x v="9"/>
    <n v="4208489"/>
    <d v="2018-11-05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03EC2-48F3-405F-947C-BAFF2425FA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6" firstHeaderRow="1" firstDataRow="1" firstDataCol="2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7"/>
        <item x="2"/>
        <item x="0"/>
        <item x="1"/>
        <item x="4"/>
        <item x="9"/>
        <item x="6"/>
        <item x="5"/>
        <item x="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3"/>
        <item x="6"/>
        <item x="9"/>
        <item x="2"/>
        <item x="4"/>
        <item x="8"/>
        <item x="0"/>
        <item x="7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1"/>
  </rowFields>
  <rowItems count="13">
    <i>
      <x/>
      <x v="1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Total Sales" fld="3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028B-073A-44B3-A106-FAABD10C8B4F}">
  <dimension ref="A1:D13"/>
  <sheetViews>
    <sheetView workbookViewId="0">
      <selection sqref="A1:C12"/>
    </sheetView>
  </sheetViews>
  <sheetFormatPr defaultRowHeight="15" x14ac:dyDescent="0.25"/>
  <cols>
    <col min="1" max="1" width="9.140625" style="12" bestFit="1" customWidth="1"/>
    <col min="2" max="2" width="43.28515625" style="2" bestFit="1" customWidth="1"/>
    <col min="3" max="3" width="59.7109375" style="12" bestFit="1" customWidth="1"/>
    <col min="4" max="4" width="14.7109375" bestFit="1" customWidth="1"/>
  </cols>
  <sheetData>
    <row r="1" spans="1:4" x14ac:dyDescent="0.25">
      <c r="A1" s="9" t="s">
        <v>10</v>
      </c>
      <c r="B1" s="5" t="s">
        <v>11</v>
      </c>
      <c r="C1" s="9" t="s">
        <v>12</v>
      </c>
    </row>
    <row r="2" spans="1:4" ht="45" x14ac:dyDescent="0.25">
      <c r="A2" s="10" t="s">
        <v>5</v>
      </c>
      <c r="B2" s="7" t="s">
        <v>20</v>
      </c>
      <c r="C2" s="10" t="s">
        <v>21</v>
      </c>
      <c r="D2" s="1"/>
    </row>
    <row r="3" spans="1:4" ht="30" x14ac:dyDescent="0.25">
      <c r="A3" s="10" t="s">
        <v>48</v>
      </c>
      <c r="B3" s="7" t="s">
        <v>49</v>
      </c>
      <c r="C3" s="10" t="s">
        <v>50</v>
      </c>
      <c r="D3" s="1"/>
    </row>
    <row r="4" spans="1:4" x14ac:dyDescent="0.25">
      <c r="A4" s="10" t="s">
        <v>4</v>
      </c>
      <c r="B4" s="7" t="s">
        <v>14</v>
      </c>
      <c r="C4" s="10" t="s">
        <v>18</v>
      </c>
      <c r="D4" s="1"/>
    </row>
    <row r="5" spans="1:4" x14ac:dyDescent="0.25">
      <c r="A5" s="10" t="s">
        <v>3</v>
      </c>
      <c r="B5" s="7" t="s">
        <v>13</v>
      </c>
      <c r="C5" s="10" t="s">
        <v>19</v>
      </c>
      <c r="D5" s="1"/>
    </row>
    <row r="6" spans="1:4" ht="60" x14ac:dyDescent="0.25">
      <c r="A6" s="10" t="s">
        <v>6</v>
      </c>
      <c r="B6" s="7" t="s">
        <v>24</v>
      </c>
      <c r="C6" s="10" t="s">
        <v>22</v>
      </c>
      <c r="D6" s="1"/>
    </row>
    <row r="7" spans="1:4" ht="45" x14ac:dyDescent="0.25">
      <c r="A7" s="10" t="s">
        <v>7</v>
      </c>
      <c r="B7" s="7" t="s">
        <v>23</v>
      </c>
      <c r="C7" s="10" t="s">
        <v>26</v>
      </c>
      <c r="D7" s="1"/>
    </row>
    <row r="8" spans="1:4" ht="45" x14ac:dyDescent="0.25">
      <c r="A8" s="10" t="s">
        <v>8</v>
      </c>
      <c r="B8" s="7" t="s">
        <v>25</v>
      </c>
      <c r="C8" s="10" t="s">
        <v>27</v>
      </c>
      <c r="D8" s="1"/>
    </row>
    <row r="9" spans="1:4" ht="45" x14ac:dyDescent="0.25">
      <c r="A9" s="10" t="s">
        <v>9</v>
      </c>
      <c r="B9" s="7" t="s">
        <v>29</v>
      </c>
      <c r="C9" s="10" t="s">
        <v>28</v>
      </c>
      <c r="D9" s="1"/>
    </row>
    <row r="10" spans="1:4" ht="30" x14ac:dyDescent="0.25">
      <c r="A10" s="11" t="s">
        <v>15</v>
      </c>
      <c r="B10" s="7" t="s">
        <v>30</v>
      </c>
      <c r="C10" s="10" t="s">
        <v>31</v>
      </c>
      <c r="D10" s="1"/>
    </row>
    <row r="11" spans="1:4" ht="30" x14ac:dyDescent="0.25">
      <c r="A11" s="11" t="s">
        <v>16</v>
      </c>
      <c r="B11" s="7" t="s">
        <v>32</v>
      </c>
      <c r="C11" s="10" t="s">
        <v>33</v>
      </c>
      <c r="D11" s="1"/>
    </row>
    <row r="12" spans="1:4" ht="30" x14ac:dyDescent="0.25">
      <c r="A12" s="11" t="s">
        <v>17</v>
      </c>
      <c r="B12" s="7" t="s">
        <v>34</v>
      </c>
      <c r="C12" s="10" t="s">
        <v>35</v>
      </c>
      <c r="D12" s="1"/>
    </row>
    <row r="13" spans="1:4" x14ac:dyDescent="0.25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62E-42A6-427D-AD72-7D3E2E494852}">
  <sheetPr>
    <tabColor rgb="FFFF0000"/>
  </sheetPr>
  <dimension ref="A3:C29"/>
  <sheetViews>
    <sheetView tabSelected="1" topLeftCell="A10" workbookViewId="0">
      <selection activeCell="K24" sqref="K24"/>
    </sheetView>
  </sheetViews>
  <sheetFormatPr defaultRowHeight="15" x14ac:dyDescent="0.25"/>
  <cols>
    <col min="1" max="1" width="16" bestFit="1" customWidth="1"/>
    <col min="2" max="2" width="11.85546875" bestFit="1" customWidth="1"/>
    <col min="3" max="3" width="16.42578125" bestFit="1" customWidth="1"/>
  </cols>
  <sheetData>
    <row r="3" spans="1:3" x14ac:dyDescent="0.25">
      <c r="A3" s="24" t="s">
        <v>73</v>
      </c>
      <c r="B3" s="24" t="s">
        <v>0</v>
      </c>
      <c r="C3" t="s">
        <v>85</v>
      </c>
    </row>
    <row r="4" spans="1:3" x14ac:dyDescent="0.25">
      <c r="A4" t="s">
        <v>103</v>
      </c>
      <c r="B4" t="s">
        <v>42</v>
      </c>
      <c r="C4" s="18">
        <v>1204900</v>
      </c>
    </row>
    <row r="5" spans="1:3" x14ac:dyDescent="0.25">
      <c r="A5" t="s">
        <v>103</v>
      </c>
      <c r="B5" t="s">
        <v>39</v>
      </c>
      <c r="C5" s="18">
        <v>4053360</v>
      </c>
    </row>
    <row r="6" spans="1:3" x14ac:dyDescent="0.25">
      <c r="A6" t="s">
        <v>103</v>
      </c>
      <c r="B6" t="s">
        <v>41</v>
      </c>
      <c r="C6" s="18">
        <v>1438324</v>
      </c>
    </row>
    <row r="7" spans="1:3" x14ac:dyDescent="0.25">
      <c r="A7" t="s">
        <v>103</v>
      </c>
      <c r="B7" t="s">
        <v>47</v>
      </c>
      <c r="C7" s="18">
        <v>4208489</v>
      </c>
    </row>
    <row r="8" spans="1:3" x14ac:dyDescent="0.25">
      <c r="A8" t="s">
        <v>103</v>
      </c>
      <c r="B8" t="s">
        <v>44</v>
      </c>
      <c r="C8" s="18">
        <v>3589662</v>
      </c>
    </row>
    <row r="9" spans="1:3" x14ac:dyDescent="0.25">
      <c r="A9" t="s">
        <v>104</v>
      </c>
      <c r="B9" t="s">
        <v>45</v>
      </c>
      <c r="C9" s="18">
        <v>5376157</v>
      </c>
    </row>
    <row r="10" spans="1:3" x14ac:dyDescent="0.25">
      <c r="A10" t="s">
        <v>104</v>
      </c>
      <c r="B10" t="s">
        <v>42</v>
      </c>
      <c r="C10" s="18">
        <v>7028990</v>
      </c>
    </row>
    <row r="11" spans="1:3" x14ac:dyDescent="0.25">
      <c r="A11" t="s">
        <v>104</v>
      </c>
      <c r="B11" t="s">
        <v>38</v>
      </c>
      <c r="C11" s="18">
        <v>8061397</v>
      </c>
    </row>
    <row r="12" spans="1:3" x14ac:dyDescent="0.25">
      <c r="A12" t="s">
        <v>104</v>
      </c>
      <c r="B12" t="s">
        <v>39</v>
      </c>
      <c r="C12" s="18">
        <v>5356905</v>
      </c>
    </row>
    <row r="13" spans="1:3" x14ac:dyDescent="0.25">
      <c r="A13" t="s">
        <v>104</v>
      </c>
      <c r="B13" t="s">
        <v>43</v>
      </c>
      <c r="C13" s="18">
        <v>5790862</v>
      </c>
    </row>
    <row r="14" spans="1:3" x14ac:dyDescent="0.25">
      <c r="A14" t="s">
        <v>104</v>
      </c>
      <c r="B14" t="s">
        <v>46</v>
      </c>
      <c r="C14" s="18">
        <v>6981164</v>
      </c>
    </row>
    <row r="15" spans="1:3" x14ac:dyDescent="0.25">
      <c r="A15" t="s">
        <v>104</v>
      </c>
      <c r="B15" t="s">
        <v>40</v>
      </c>
      <c r="C15" s="18">
        <v>6842302</v>
      </c>
    </row>
    <row r="16" spans="1:3" x14ac:dyDescent="0.25">
      <c r="A16" t="s">
        <v>84</v>
      </c>
      <c r="C16" s="18">
        <v>59932512</v>
      </c>
    </row>
    <row r="20" spans="1:1" x14ac:dyDescent="0.25">
      <c r="A20" s="33" t="s">
        <v>105</v>
      </c>
    </row>
    <row r="21" spans="1:1" x14ac:dyDescent="0.25">
      <c r="A21" s="33"/>
    </row>
    <row r="22" spans="1:1" x14ac:dyDescent="0.25">
      <c r="A22" s="33" t="s">
        <v>106</v>
      </c>
    </row>
    <row r="23" spans="1:1" x14ac:dyDescent="0.25">
      <c r="A23" s="33"/>
    </row>
    <row r="24" spans="1:1" x14ac:dyDescent="0.25">
      <c r="A24" s="33" t="s">
        <v>107</v>
      </c>
    </row>
    <row r="25" spans="1:1" x14ac:dyDescent="0.25">
      <c r="A25" s="33"/>
    </row>
    <row r="26" spans="1:1" x14ac:dyDescent="0.25">
      <c r="A26" s="33" t="s">
        <v>108</v>
      </c>
    </row>
    <row r="27" spans="1:1" x14ac:dyDescent="0.25">
      <c r="A27" s="33" t="s">
        <v>109</v>
      </c>
    </row>
    <row r="28" spans="1:1" x14ac:dyDescent="0.25">
      <c r="A28" s="33" t="s">
        <v>110</v>
      </c>
    </row>
    <row r="29" spans="1:1" x14ac:dyDescent="0.25">
      <c r="A29" s="33" t="s">
        <v>111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7DA4-DDB7-45D6-A024-C32AEB32860E}">
  <dimension ref="A1:J23"/>
  <sheetViews>
    <sheetView topLeftCell="A7" zoomScale="145" zoomScaleNormal="145" workbookViewId="0">
      <selection activeCell="F15" sqref="F15"/>
    </sheetView>
  </sheetViews>
  <sheetFormatPr defaultRowHeight="15" x14ac:dyDescent="0.25"/>
  <cols>
    <col min="2" max="2" width="16.28515625" bestFit="1" customWidth="1"/>
    <col min="3" max="3" width="5.5703125" bestFit="1" customWidth="1"/>
    <col min="4" max="4" width="12.85546875" bestFit="1" customWidth="1"/>
    <col min="5" max="5" width="19" bestFit="1" customWidth="1"/>
    <col min="6" max="6" width="13.28515625" bestFit="1" customWidth="1"/>
    <col min="7" max="7" width="13.28515625" style="17" customWidth="1"/>
    <col min="8" max="10" width="11.85546875" bestFit="1" customWidth="1"/>
  </cols>
  <sheetData>
    <row r="1" spans="1:10" x14ac:dyDescent="0.25">
      <c r="A1" s="4" t="s">
        <v>74</v>
      </c>
      <c r="B1" s="4" t="s">
        <v>0</v>
      </c>
      <c r="C1" s="4" t="s">
        <v>61</v>
      </c>
      <c r="D1" s="4" t="s">
        <v>37</v>
      </c>
      <c r="E1" s="4" t="s">
        <v>72</v>
      </c>
      <c r="F1" s="4" t="s">
        <v>73</v>
      </c>
      <c r="G1" s="23"/>
      <c r="H1" s="16" t="s">
        <v>48</v>
      </c>
      <c r="I1" s="16" t="s">
        <v>48</v>
      </c>
      <c r="J1" s="16" t="s">
        <v>48</v>
      </c>
    </row>
    <row r="2" spans="1:10" x14ac:dyDescent="0.25">
      <c r="A2" s="8">
        <v>1</v>
      </c>
      <c r="B2" s="8" t="s">
        <v>38</v>
      </c>
      <c r="C2" s="6" t="s">
        <v>62</v>
      </c>
      <c r="D2" s="14">
        <v>8061397</v>
      </c>
      <c r="E2" s="15">
        <v>43444</v>
      </c>
      <c r="F2" s="8" t="str">
        <f>IF(D2&gt;=5000000,"Sales&gt;=5jt","Sales&lt;5jt")</f>
        <v>Sales&gt;=5jt</v>
      </c>
      <c r="H2" t="str" cm="1">
        <f t="array" ref="H2:H11">_xlfn.UNIQUE(B2:B13)</f>
        <v>China</v>
      </c>
      <c r="I2" t="s">
        <v>38</v>
      </c>
      <c r="J2" t="s">
        <v>45</v>
      </c>
    </row>
    <row r="3" spans="1:10" x14ac:dyDescent="0.25">
      <c r="A3" s="8">
        <v>2</v>
      </c>
      <c r="B3" s="8" t="s">
        <v>39</v>
      </c>
      <c r="C3" s="6" t="s">
        <v>63</v>
      </c>
      <c r="D3" s="14">
        <v>5356905</v>
      </c>
      <c r="E3" s="15">
        <v>43423</v>
      </c>
      <c r="F3" s="8" t="str">
        <f t="shared" ref="F3:F13" si="0">IF(D3&gt;=5000000,"Sales&gt;=5jt","Sales&lt;5jt")</f>
        <v>Sales&gt;=5jt</v>
      </c>
      <c r="H3" t="str">
        <v>India</v>
      </c>
      <c r="I3" t="s">
        <v>39</v>
      </c>
      <c r="J3" t="s">
        <v>42</v>
      </c>
    </row>
    <row r="4" spans="1:10" x14ac:dyDescent="0.25">
      <c r="A4" s="8">
        <v>3</v>
      </c>
      <c r="B4" s="8" t="s">
        <v>42</v>
      </c>
      <c r="C4" s="6" t="s">
        <v>66</v>
      </c>
      <c r="D4" s="14">
        <v>7028990</v>
      </c>
      <c r="E4" s="15">
        <v>43342</v>
      </c>
      <c r="F4" s="8" t="str">
        <f t="shared" si="0"/>
        <v>Sales&gt;=5jt</v>
      </c>
      <c r="H4" t="str">
        <v>Brazil</v>
      </c>
      <c r="I4" t="s">
        <v>42</v>
      </c>
      <c r="J4" t="s">
        <v>38</v>
      </c>
    </row>
    <row r="5" spans="1:10" x14ac:dyDescent="0.25">
      <c r="A5" s="8">
        <v>4</v>
      </c>
      <c r="B5" s="8" t="s">
        <v>40</v>
      </c>
      <c r="C5" s="6" t="s">
        <v>64</v>
      </c>
      <c r="D5" s="14">
        <v>6842302</v>
      </c>
      <c r="E5" s="15">
        <v>43294</v>
      </c>
      <c r="F5" s="8" t="str">
        <f t="shared" si="0"/>
        <v>Sales&gt;=5jt</v>
      </c>
      <c r="H5" t="str">
        <v>United States</v>
      </c>
      <c r="I5" t="s">
        <v>40</v>
      </c>
      <c r="J5" t="s">
        <v>39</v>
      </c>
    </row>
    <row r="6" spans="1:10" x14ac:dyDescent="0.25">
      <c r="A6" s="8">
        <v>5</v>
      </c>
      <c r="B6" s="8" t="s">
        <v>41</v>
      </c>
      <c r="C6" s="6" t="s">
        <v>65</v>
      </c>
      <c r="D6" s="14">
        <v>1438324</v>
      </c>
      <c r="E6" s="15">
        <v>43180</v>
      </c>
      <c r="F6" s="8" t="str">
        <f t="shared" si="0"/>
        <v>Sales&lt;5jt</v>
      </c>
      <c r="H6" t="str">
        <v>Indonesia</v>
      </c>
      <c r="I6" t="s">
        <v>41</v>
      </c>
      <c r="J6" t="s">
        <v>41</v>
      </c>
    </row>
    <row r="7" spans="1:10" x14ac:dyDescent="0.25">
      <c r="A7" s="8">
        <v>6</v>
      </c>
      <c r="B7" s="8" t="s">
        <v>42</v>
      </c>
      <c r="C7" s="6" t="s">
        <v>66</v>
      </c>
      <c r="D7" s="14">
        <v>1204900</v>
      </c>
      <c r="E7" s="15">
        <v>43342</v>
      </c>
      <c r="F7" s="8" t="str">
        <f t="shared" si="0"/>
        <v>Sales&lt;5jt</v>
      </c>
      <c r="H7" t="str">
        <v>Pakistan</v>
      </c>
      <c r="I7" t="s">
        <v>43</v>
      </c>
      <c r="J7" t="s">
        <v>47</v>
      </c>
    </row>
    <row r="8" spans="1:10" x14ac:dyDescent="0.25">
      <c r="A8" s="8">
        <v>7</v>
      </c>
      <c r="B8" s="8" t="s">
        <v>43</v>
      </c>
      <c r="C8" s="6" t="s">
        <v>67</v>
      </c>
      <c r="D8" s="14">
        <v>5790862</v>
      </c>
      <c r="E8" s="15">
        <v>43164</v>
      </c>
      <c r="F8" s="8" t="str">
        <f t="shared" si="0"/>
        <v>Sales&gt;=5jt</v>
      </c>
      <c r="H8" t="str">
        <v>Nigeria</v>
      </c>
      <c r="I8" t="s">
        <v>44</v>
      </c>
      <c r="J8" t="s">
        <v>44</v>
      </c>
    </row>
    <row r="9" spans="1:10" x14ac:dyDescent="0.25">
      <c r="A9" s="8">
        <v>8</v>
      </c>
      <c r="B9" s="8" t="s">
        <v>44</v>
      </c>
      <c r="C9" s="6" t="s">
        <v>68</v>
      </c>
      <c r="D9" s="14">
        <v>3589662</v>
      </c>
      <c r="E9" s="15">
        <v>43163</v>
      </c>
      <c r="F9" s="8" t="str">
        <f t="shared" si="0"/>
        <v>Sales&lt;5jt</v>
      </c>
      <c r="H9" t="str">
        <v>Bangladesh</v>
      </c>
      <c r="I9" t="s">
        <v>45</v>
      </c>
      <c r="J9" t="s">
        <v>43</v>
      </c>
    </row>
    <row r="10" spans="1:10" x14ac:dyDescent="0.25">
      <c r="A10" s="8">
        <v>9</v>
      </c>
      <c r="B10" s="8" t="s">
        <v>39</v>
      </c>
      <c r="C10" s="6" t="s">
        <v>63</v>
      </c>
      <c r="D10" s="14">
        <v>4053360</v>
      </c>
      <c r="E10" s="15">
        <v>43423</v>
      </c>
      <c r="F10" s="8" t="str">
        <f t="shared" si="0"/>
        <v>Sales&lt;5jt</v>
      </c>
      <c r="H10" t="str">
        <v>Russia</v>
      </c>
      <c r="I10" t="s">
        <v>46</v>
      </c>
      <c r="J10" t="s">
        <v>46</v>
      </c>
    </row>
    <row r="11" spans="1:10" x14ac:dyDescent="0.25">
      <c r="A11" s="8">
        <v>10</v>
      </c>
      <c r="B11" s="8" t="s">
        <v>45</v>
      </c>
      <c r="C11" s="6" t="s">
        <v>69</v>
      </c>
      <c r="D11" s="14">
        <v>5376157</v>
      </c>
      <c r="E11" s="15">
        <v>43392</v>
      </c>
      <c r="F11" s="8" t="str">
        <f t="shared" si="0"/>
        <v>Sales&gt;=5jt</v>
      </c>
      <c r="H11" t="str">
        <v>Mexico</v>
      </c>
      <c r="I11" t="s">
        <v>47</v>
      </c>
      <c r="J11" t="s">
        <v>40</v>
      </c>
    </row>
    <row r="12" spans="1:10" x14ac:dyDescent="0.25">
      <c r="A12" s="8">
        <v>11</v>
      </c>
      <c r="B12" s="8" t="s">
        <v>46</v>
      </c>
      <c r="C12" s="6" t="s">
        <v>70</v>
      </c>
      <c r="D12" s="14">
        <v>6981164</v>
      </c>
      <c r="E12" s="15">
        <v>43218</v>
      </c>
      <c r="F12" s="8" t="str">
        <f t="shared" si="0"/>
        <v>Sales&gt;=5jt</v>
      </c>
    </row>
    <row r="13" spans="1:10" x14ac:dyDescent="0.25">
      <c r="A13" s="8">
        <v>12</v>
      </c>
      <c r="B13" s="8" t="s">
        <v>47</v>
      </c>
      <c r="C13" s="6" t="s">
        <v>71</v>
      </c>
      <c r="D13" s="14">
        <v>4208489</v>
      </c>
      <c r="E13" s="15">
        <v>43409</v>
      </c>
      <c r="F13" s="8" t="str">
        <f t="shared" si="0"/>
        <v>Sales&lt;5jt</v>
      </c>
      <c r="H13" t="str" cm="1">
        <f t="array" ref="H13:I23">_xlfn.UNIQUE(B1:C13)</f>
        <v>Country</v>
      </c>
      <c r="I13" t="str">
        <v>Prefix</v>
      </c>
    </row>
    <row r="14" spans="1:10" x14ac:dyDescent="0.25">
      <c r="B14" s="28" t="s">
        <v>4</v>
      </c>
      <c r="C14" s="29"/>
      <c r="D14" s="19">
        <f>MAX(D2:D13)</f>
        <v>8061397</v>
      </c>
      <c r="F14" s="8"/>
      <c r="H14" t="str">
        <v>China</v>
      </c>
      <c r="I14" t="str">
        <v>+86</v>
      </c>
    </row>
    <row r="15" spans="1:10" x14ac:dyDescent="0.25">
      <c r="B15" s="30" t="s">
        <v>3</v>
      </c>
      <c r="C15" s="31"/>
      <c r="D15" s="20">
        <f>MIN(D2:D13)</f>
        <v>1204900</v>
      </c>
      <c r="H15" t="str">
        <v>India</v>
      </c>
      <c r="I15" t="str">
        <v>+91</v>
      </c>
    </row>
    <row r="16" spans="1:10" x14ac:dyDescent="0.25">
      <c r="H16" t="str">
        <v>Brazil</v>
      </c>
      <c r="I16" t="str">
        <v>+55</v>
      </c>
    </row>
    <row r="17" spans="2:9" x14ac:dyDescent="0.25">
      <c r="B17" s="3" t="s">
        <v>100</v>
      </c>
      <c r="C17" t="s">
        <v>39</v>
      </c>
      <c r="D17" s="13">
        <f>_xlfn.MINIFS(D2:D13,B2:B13,C17)</f>
        <v>4053360</v>
      </c>
      <c r="H17" t="str">
        <v>United States</v>
      </c>
      <c r="I17" t="str">
        <v>+1</v>
      </c>
    </row>
    <row r="18" spans="2:9" x14ac:dyDescent="0.25">
      <c r="H18" t="str">
        <v>Indonesia</v>
      </c>
      <c r="I18" t="str">
        <v>+62</v>
      </c>
    </row>
    <row r="19" spans="2:9" x14ac:dyDescent="0.25">
      <c r="H19" t="str">
        <v>Pakistan</v>
      </c>
      <c r="I19" t="str">
        <v>+92</v>
      </c>
    </row>
    <row r="20" spans="2:9" x14ac:dyDescent="0.25">
      <c r="H20" t="str">
        <v>Nigeria</v>
      </c>
      <c r="I20" t="str">
        <v>+234</v>
      </c>
    </row>
    <row r="21" spans="2:9" x14ac:dyDescent="0.25">
      <c r="H21" t="str">
        <v>Bangladesh</v>
      </c>
      <c r="I21" t="str">
        <v>+880</v>
      </c>
    </row>
    <row r="22" spans="2:9" x14ac:dyDescent="0.25">
      <c r="H22" t="str">
        <v>Russia</v>
      </c>
      <c r="I22" t="str">
        <v>+7</v>
      </c>
    </row>
    <row r="23" spans="2:9" x14ac:dyDescent="0.25">
      <c r="H23" t="str">
        <v>Mexico</v>
      </c>
      <c r="I23" t="str">
        <v>+52</v>
      </c>
    </row>
  </sheetData>
  <mergeCells count="2">
    <mergeCell ref="B14:C14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ED80-CF7B-4F95-ADEA-406B2B70764B}">
  <dimension ref="A1:Q21"/>
  <sheetViews>
    <sheetView workbookViewId="0">
      <selection activeCell="J18" sqref="J18"/>
    </sheetView>
  </sheetViews>
  <sheetFormatPr defaultRowHeight="15" x14ac:dyDescent="0.25"/>
  <cols>
    <col min="1" max="1" width="3.42578125" bestFit="1" customWidth="1"/>
    <col min="2" max="2" width="11.85546875" bestFit="1" customWidth="1"/>
    <col min="3" max="3" width="5.7109375" bestFit="1" customWidth="1"/>
    <col min="4" max="4" width="10" bestFit="1" customWidth="1"/>
    <col min="5" max="5" width="19.28515625" bestFit="1" customWidth="1"/>
    <col min="7" max="7" width="23.5703125" bestFit="1" customWidth="1"/>
    <col min="8" max="8" width="9.140625" bestFit="1" customWidth="1"/>
    <col min="9" max="9" width="9" bestFit="1" customWidth="1"/>
    <col min="10" max="10" width="11.85546875" bestFit="1" customWidth="1"/>
    <col min="12" max="12" width="5.42578125" bestFit="1" customWidth="1"/>
    <col min="13" max="13" width="7.7109375" bestFit="1" customWidth="1"/>
    <col min="14" max="14" width="6.7109375" bestFit="1" customWidth="1"/>
    <col min="15" max="15" width="10.28515625" bestFit="1" customWidth="1"/>
    <col min="16" max="16" width="6.140625" bestFit="1" customWidth="1"/>
    <col min="17" max="17" width="7" bestFit="1" customWidth="1"/>
  </cols>
  <sheetData>
    <row r="1" spans="1:17" x14ac:dyDescent="0.25">
      <c r="A1" s="4" t="s">
        <v>74</v>
      </c>
      <c r="B1" s="4" t="s">
        <v>0</v>
      </c>
      <c r="C1" s="4" t="s">
        <v>61</v>
      </c>
      <c r="D1" s="4" t="s">
        <v>37</v>
      </c>
      <c r="E1" s="4" t="s">
        <v>72</v>
      </c>
    </row>
    <row r="2" spans="1:17" x14ac:dyDescent="0.25">
      <c r="A2" s="8">
        <v>1</v>
      </c>
      <c r="B2" s="8" t="s">
        <v>38</v>
      </c>
      <c r="C2" s="6" t="s">
        <v>62</v>
      </c>
      <c r="D2" s="14">
        <v>8061397</v>
      </c>
      <c r="E2" s="15">
        <v>43444</v>
      </c>
      <c r="G2" s="4" t="s">
        <v>0</v>
      </c>
      <c r="H2" s="8" t="s">
        <v>38</v>
      </c>
      <c r="I2" s="8" t="s">
        <v>39</v>
      </c>
      <c r="J2" s="8" t="s">
        <v>40</v>
      </c>
      <c r="K2" s="8" t="s">
        <v>41</v>
      </c>
      <c r="L2" s="8" t="s">
        <v>42</v>
      </c>
      <c r="M2" s="8" t="s">
        <v>43</v>
      </c>
      <c r="N2" s="8" t="s">
        <v>44</v>
      </c>
      <c r="O2" s="8" t="s">
        <v>45</v>
      </c>
      <c r="P2" s="8" t="s">
        <v>46</v>
      </c>
      <c r="Q2" s="8" t="s">
        <v>47</v>
      </c>
    </row>
    <row r="3" spans="1:17" x14ac:dyDescent="0.25">
      <c r="A3" s="8">
        <v>2</v>
      </c>
      <c r="B3" s="8" t="s">
        <v>39</v>
      </c>
      <c r="C3" s="6" t="s">
        <v>63</v>
      </c>
      <c r="D3" s="14">
        <v>5356905</v>
      </c>
      <c r="E3" s="15">
        <v>43423</v>
      </c>
      <c r="G3" s="4" t="s">
        <v>36</v>
      </c>
      <c r="H3" s="8" t="s">
        <v>51</v>
      </c>
      <c r="I3" s="8" t="s">
        <v>52</v>
      </c>
      <c r="J3" s="8" t="s">
        <v>53</v>
      </c>
      <c r="K3" s="8" t="s">
        <v>54</v>
      </c>
      <c r="L3" s="8" t="s">
        <v>55</v>
      </c>
      <c r="M3" s="8" t="s">
        <v>56</v>
      </c>
      <c r="N3" s="8" t="s">
        <v>57</v>
      </c>
      <c r="O3" s="8" t="s">
        <v>58</v>
      </c>
      <c r="P3" s="8" t="s">
        <v>59</v>
      </c>
      <c r="Q3" s="8" t="s">
        <v>60</v>
      </c>
    </row>
    <row r="4" spans="1:17" x14ac:dyDescent="0.25">
      <c r="A4" s="8">
        <v>3</v>
      </c>
      <c r="B4" s="8" t="s">
        <v>42</v>
      </c>
      <c r="C4" s="6" t="s">
        <v>66</v>
      </c>
      <c r="D4" s="14">
        <v>7028990</v>
      </c>
      <c r="E4" s="15">
        <v>43342</v>
      </c>
    </row>
    <row r="5" spans="1:17" x14ac:dyDescent="0.25">
      <c r="A5" s="8">
        <v>4</v>
      </c>
      <c r="B5" s="8" t="s">
        <v>40</v>
      </c>
      <c r="C5" s="6" t="s">
        <v>64</v>
      </c>
      <c r="D5" s="14">
        <v>6842302</v>
      </c>
      <c r="E5" s="15">
        <v>43294</v>
      </c>
    </row>
    <row r="6" spans="1:17" x14ac:dyDescent="0.25">
      <c r="A6" s="8">
        <v>5</v>
      </c>
      <c r="B6" s="8" t="s">
        <v>41</v>
      </c>
      <c r="C6" s="6" t="s">
        <v>65</v>
      </c>
      <c r="D6" s="14">
        <v>1438324</v>
      </c>
      <c r="E6" s="15">
        <v>43180</v>
      </c>
      <c r="G6" s="3" t="s">
        <v>75</v>
      </c>
    </row>
    <row r="7" spans="1:17" x14ac:dyDescent="0.25">
      <c r="A7" s="8">
        <v>6</v>
      </c>
      <c r="B7" s="8" t="s">
        <v>42</v>
      </c>
      <c r="C7" s="6" t="s">
        <v>66</v>
      </c>
      <c r="D7" s="14">
        <v>1204900</v>
      </c>
      <c r="E7" s="15">
        <v>43342</v>
      </c>
      <c r="H7" s="27" t="s">
        <v>7</v>
      </c>
      <c r="I7" s="27" t="s">
        <v>8</v>
      </c>
      <c r="J7" s="27" t="s">
        <v>9</v>
      </c>
    </row>
    <row r="8" spans="1:17" x14ac:dyDescent="0.25">
      <c r="A8" s="8">
        <v>7</v>
      </c>
      <c r="B8" s="8" t="s">
        <v>43</v>
      </c>
      <c r="C8" s="6" t="s">
        <v>67</v>
      </c>
      <c r="D8" s="14">
        <v>5790862</v>
      </c>
      <c r="E8" s="15">
        <v>43164</v>
      </c>
      <c r="G8" s="8" t="s">
        <v>40</v>
      </c>
      <c r="H8" s="8" t="e">
        <f>HLOOKUP(G8,$B$1:$C$13,2,FALSE)</f>
        <v>#N/A</v>
      </c>
      <c r="I8" s="8" t="str">
        <f>VLOOKUP(G8,$B$1:$C$13,2,FALSE)</f>
        <v>+1</v>
      </c>
      <c r="J8" s="8" t="str">
        <f>_xlfn.XLOOKUP(G8,B:B,C:C)</f>
        <v>+1</v>
      </c>
    </row>
    <row r="9" spans="1:17" x14ac:dyDescent="0.25">
      <c r="A9" s="8">
        <v>8</v>
      </c>
      <c r="B9" s="8" t="s">
        <v>44</v>
      </c>
      <c r="C9" s="6" t="s">
        <v>68</v>
      </c>
      <c r="D9" s="14">
        <v>3589662</v>
      </c>
      <c r="E9" s="15">
        <v>43163</v>
      </c>
      <c r="G9" s="8" t="s">
        <v>41</v>
      </c>
      <c r="H9" s="8" t="e">
        <f>HLOOKUP(G9,$B$1:$C$13,2,FALSE)</f>
        <v>#N/A</v>
      </c>
      <c r="I9" s="8" t="str">
        <f>VLOOKUP(G9,$B$1:$C$13,2,FALSE)</f>
        <v>+62</v>
      </c>
      <c r="J9" s="8" t="str">
        <f>_xlfn.XLOOKUP(G9,B:B,C:C)</f>
        <v>+62</v>
      </c>
    </row>
    <row r="10" spans="1:17" x14ac:dyDescent="0.25">
      <c r="A10" s="8">
        <v>9</v>
      </c>
      <c r="B10" s="8" t="s">
        <v>39</v>
      </c>
      <c r="C10" s="6" t="s">
        <v>63</v>
      </c>
      <c r="D10" s="14">
        <v>4053360</v>
      </c>
      <c r="E10" s="15">
        <v>43423</v>
      </c>
    </row>
    <row r="11" spans="1:17" x14ac:dyDescent="0.25">
      <c r="A11" s="8">
        <v>10</v>
      </c>
      <c r="B11" s="8" t="s">
        <v>45</v>
      </c>
      <c r="C11" s="6" t="s">
        <v>69</v>
      </c>
      <c r="D11" s="14">
        <v>5376157</v>
      </c>
      <c r="E11" s="15">
        <v>43392</v>
      </c>
      <c r="G11" s="3" t="s">
        <v>76</v>
      </c>
    </row>
    <row r="12" spans="1:17" x14ac:dyDescent="0.25">
      <c r="A12" s="8">
        <v>11</v>
      </c>
      <c r="B12" s="8" t="s">
        <v>46</v>
      </c>
      <c r="C12" s="6" t="s">
        <v>70</v>
      </c>
      <c r="D12" s="14">
        <v>6981164</v>
      </c>
      <c r="E12" s="15">
        <v>43218</v>
      </c>
      <c r="H12" s="27" t="s">
        <v>7</v>
      </c>
      <c r="I12" s="27" t="s">
        <v>8</v>
      </c>
      <c r="J12" s="27" t="s">
        <v>9</v>
      </c>
    </row>
    <row r="13" spans="1:17" x14ac:dyDescent="0.25">
      <c r="A13" s="8">
        <v>12</v>
      </c>
      <c r="B13" s="8" t="s">
        <v>47</v>
      </c>
      <c r="C13" s="6" t="s">
        <v>71</v>
      </c>
      <c r="D13" s="14">
        <v>4208489</v>
      </c>
      <c r="E13" s="15">
        <v>43409</v>
      </c>
      <c r="G13" s="8" t="s">
        <v>45</v>
      </c>
      <c r="H13" s="8" t="str">
        <f>HLOOKUP(G13,$G$2:$Q$3,2,FALSE)</f>
        <v>BD</v>
      </c>
      <c r="I13" s="8" t="e">
        <f>VLOOKUP(G13,$G$2:$Q$3,2,FALSE)</f>
        <v>#N/A</v>
      </c>
      <c r="J13" s="8" t="str">
        <f>_xlfn.XLOOKUP(G13,$G$2:$Q$2,$G$3:$Q$3)</f>
        <v>BD</v>
      </c>
    </row>
    <row r="14" spans="1:17" x14ac:dyDescent="0.25">
      <c r="G14" s="8" t="s">
        <v>46</v>
      </c>
      <c r="H14" s="8" t="str">
        <f>HLOOKUP(G14,$G$2:$Q$3,2,FALSE)</f>
        <v>RU</v>
      </c>
      <c r="I14" s="8" t="e">
        <f>VLOOKUP(G14,$G$2:$Q$3,2,FALSE)</f>
        <v>#N/A</v>
      </c>
      <c r="J14" s="8" t="str">
        <f>_xlfn.XLOOKUP(G14,$G$2:$Q$2,$G$3:$Q$3)</f>
        <v>RU</v>
      </c>
    </row>
    <row r="16" spans="1:17" x14ac:dyDescent="0.25">
      <c r="G16" s="3" t="s">
        <v>77</v>
      </c>
    </row>
    <row r="17" spans="7:10" x14ac:dyDescent="0.25">
      <c r="H17" s="27" t="s">
        <v>7</v>
      </c>
      <c r="I17" s="27" t="s">
        <v>8</v>
      </c>
      <c r="J17" s="27" t="s">
        <v>9</v>
      </c>
    </row>
    <row r="18" spans="7:10" x14ac:dyDescent="0.25">
      <c r="G18" s="8" t="s">
        <v>51</v>
      </c>
      <c r="H18" s="8" t="e">
        <f>HLOOKUP(G18,$G$2:$Q$3,1,FALSE)</f>
        <v>#N/A</v>
      </c>
      <c r="I18" s="8" t="e">
        <f>VLOOKUP(G18,$G$2:$Q$3,1,FALSE)</f>
        <v>#N/A</v>
      </c>
      <c r="J18" s="8" t="str">
        <f>_xlfn.XLOOKUP(G18,$G$3:$Q$3,$G$2:$Q$2)</f>
        <v>China</v>
      </c>
    </row>
    <row r="20" spans="7:10" x14ac:dyDescent="0.25">
      <c r="H20" s="27" t="s">
        <v>7</v>
      </c>
      <c r="I20" s="27" t="s">
        <v>8</v>
      </c>
      <c r="J20" s="27" t="s">
        <v>9</v>
      </c>
    </row>
    <row r="21" spans="7:10" x14ac:dyDescent="0.25">
      <c r="G21" s="6" t="s">
        <v>65</v>
      </c>
      <c r="H21" s="8" t="e">
        <f>HLOOKUP(G21,$B$1:$C$13,1,FALSE)</f>
        <v>#N/A</v>
      </c>
      <c r="I21" s="8" t="e">
        <f>VLOOKUP(G21,$B$1:$C$13,1,FALSE)</f>
        <v>#N/A</v>
      </c>
      <c r="J21" s="8" t="str">
        <f>_xlfn.XLOOKUP(G21,$C$1:$C$13,$B$1:$B$13)</f>
        <v>Indonesia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2E83-0F90-4D60-877E-7B4D2BC8B2D8}">
  <dimension ref="A1:K20"/>
  <sheetViews>
    <sheetView zoomScale="130" zoomScaleNormal="130" workbookViewId="0">
      <selection activeCell="G10" sqref="G10"/>
    </sheetView>
  </sheetViews>
  <sheetFormatPr defaultRowHeight="15" x14ac:dyDescent="0.25"/>
  <cols>
    <col min="1" max="1" width="11.85546875" bestFit="1" customWidth="1"/>
    <col min="2" max="2" width="5.5703125" bestFit="1" customWidth="1"/>
    <col min="3" max="3" width="12.5703125" bestFit="1" customWidth="1"/>
    <col min="4" max="4" width="19" bestFit="1" customWidth="1"/>
    <col min="5" max="5" width="19.28515625" bestFit="1" customWidth="1"/>
    <col min="8" max="9" width="9.85546875" bestFit="1" customWidth="1"/>
    <col min="10" max="11" width="11.7109375" bestFit="1" customWidth="1"/>
  </cols>
  <sheetData>
    <row r="1" spans="1:11" x14ac:dyDescent="0.25">
      <c r="A1" s="4" t="s">
        <v>74</v>
      </c>
      <c r="B1" s="4" t="s">
        <v>0</v>
      </c>
      <c r="C1" s="4" t="s">
        <v>61</v>
      </c>
      <c r="D1" s="4" t="s">
        <v>37</v>
      </c>
      <c r="E1" s="4" t="s">
        <v>72</v>
      </c>
      <c r="F1" s="21" t="s">
        <v>78</v>
      </c>
      <c r="G1" s="21" t="s">
        <v>79</v>
      </c>
      <c r="H1" s="21" t="s">
        <v>80</v>
      </c>
      <c r="I1" s="21" t="s">
        <v>101</v>
      </c>
      <c r="J1" s="21" t="s">
        <v>102</v>
      </c>
      <c r="K1" s="21" t="s">
        <v>102</v>
      </c>
    </row>
    <row r="2" spans="1:11" x14ac:dyDescent="0.25">
      <c r="A2" s="8">
        <v>1</v>
      </c>
      <c r="B2" s="8" t="s">
        <v>38</v>
      </c>
      <c r="C2" s="6" t="s">
        <v>62</v>
      </c>
      <c r="D2" s="14">
        <v>8061397</v>
      </c>
      <c r="E2" s="15">
        <v>43444</v>
      </c>
      <c r="F2" s="8">
        <f>YEAR(E2)</f>
        <v>2018</v>
      </c>
      <c r="G2" s="8">
        <f>MONTH(E2)</f>
        <v>12</v>
      </c>
      <c r="H2" s="15">
        <f>DATE(F2,G2,1)</f>
        <v>43435</v>
      </c>
      <c r="I2" s="8">
        <f>E2-H2</f>
        <v>9</v>
      </c>
      <c r="J2" s="8">
        <f>(E2-H2)/30</f>
        <v>0.3</v>
      </c>
      <c r="K2" s="8">
        <f>ROUND(J2,0)</f>
        <v>0</v>
      </c>
    </row>
    <row r="3" spans="1:11" x14ac:dyDescent="0.25">
      <c r="A3" s="8">
        <v>2</v>
      </c>
      <c r="B3" s="8" t="s">
        <v>39</v>
      </c>
      <c r="C3" s="6" t="s">
        <v>63</v>
      </c>
      <c r="D3" s="14">
        <v>5356905</v>
      </c>
      <c r="E3" s="15">
        <v>43423</v>
      </c>
      <c r="F3" s="8">
        <f t="shared" ref="F3:F13" si="0">YEAR(E3)</f>
        <v>2018</v>
      </c>
      <c r="G3" s="8">
        <f t="shared" ref="G3:G13" si="1">MONTH(E3)</f>
        <v>11</v>
      </c>
      <c r="H3" s="15">
        <f t="shared" ref="H3:H13" si="2">DATE(F3,G3,1)</f>
        <v>43405</v>
      </c>
      <c r="I3" s="8">
        <f t="shared" ref="I3:I13" si="3">E3-H3</f>
        <v>18</v>
      </c>
      <c r="J3" s="8">
        <f t="shared" ref="J3:J13" si="4">(E3-H3)/30</f>
        <v>0.6</v>
      </c>
      <c r="K3" s="8">
        <f t="shared" ref="K3:K13" si="5">ROUND(J3,0)</f>
        <v>1</v>
      </c>
    </row>
    <row r="4" spans="1:11" x14ac:dyDescent="0.25">
      <c r="A4" s="8">
        <v>3</v>
      </c>
      <c r="B4" s="8" t="s">
        <v>42</v>
      </c>
      <c r="C4" s="6" t="s">
        <v>66</v>
      </c>
      <c r="D4" s="14">
        <v>7028990</v>
      </c>
      <c r="E4" s="15">
        <v>43342</v>
      </c>
      <c r="F4" s="8">
        <f t="shared" si="0"/>
        <v>2018</v>
      </c>
      <c r="G4" s="8">
        <f t="shared" si="1"/>
        <v>8</v>
      </c>
      <c r="H4" s="15">
        <f t="shared" si="2"/>
        <v>43313</v>
      </c>
      <c r="I4" s="8">
        <f t="shared" si="3"/>
        <v>29</v>
      </c>
      <c r="J4" s="8">
        <f t="shared" si="4"/>
        <v>0.96666666666666667</v>
      </c>
      <c r="K4" s="8">
        <f t="shared" si="5"/>
        <v>1</v>
      </c>
    </row>
    <row r="5" spans="1:11" x14ac:dyDescent="0.25">
      <c r="A5" s="8">
        <v>4</v>
      </c>
      <c r="B5" s="8" t="s">
        <v>40</v>
      </c>
      <c r="C5" s="6" t="s">
        <v>64</v>
      </c>
      <c r="D5" s="14">
        <v>6842302</v>
      </c>
      <c r="E5" s="15">
        <v>43294</v>
      </c>
      <c r="F5" s="8">
        <f t="shared" si="0"/>
        <v>2018</v>
      </c>
      <c r="G5" s="8">
        <f t="shared" si="1"/>
        <v>7</v>
      </c>
      <c r="H5" s="15">
        <f t="shared" si="2"/>
        <v>43282</v>
      </c>
      <c r="I5" s="8">
        <f t="shared" si="3"/>
        <v>12</v>
      </c>
      <c r="J5" s="8">
        <f t="shared" si="4"/>
        <v>0.4</v>
      </c>
      <c r="K5" s="8">
        <f t="shared" si="5"/>
        <v>0</v>
      </c>
    </row>
    <row r="6" spans="1:11" x14ac:dyDescent="0.25">
      <c r="A6" s="8">
        <v>5</v>
      </c>
      <c r="B6" s="8" t="s">
        <v>41</v>
      </c>
      <c r="C6" s="6" t="s">
        <v>65</v>
      </c>
      <c r="D6" s="14">
        <v>1438324</v>
      </c>
      <c r="E6" s="15">
        <v>43180</v>
      </c>
      <c r="F6" s="8">
        <f t="shared" si="0"/>
        <v>2018</v>
      </c>
      <c r="G6" s="8">
        <f t="shared" si="1"/>
        <v>3</v>
      </c>
      <c r="H6" s="15">
        <f t="shared" si="2"/>
        <v>43160</v>
      </c>
      <c r="I6" s="8">
        <f t="shared" si="3"/>
        <v>20</v>
      </c>
      <c r="J6" s="8">
        <f t="shared" si="4"/>
        <v>0.66666666666666663</v>
      </c>
      <c r="K6" s="8">
        <f t="shared" si="5"/>
        <v>1</v>
      </c>
    </row>
    <row r="7" spans="1:11" x14ac:dyDescent="0.25">
      <c r="A7" s="8">
        <v>6</v>
      </c>
      <c r="B7" s="8" t="s">
        <v>42</v>
      </c>
      <c r="C7" s="6" t="s">
        <v>66</v>
      </c>
      <c r="D7" s="14">
        <v>1204900</v>
      </c>
      <c r="E7" s="15">
        <v>43342</v>
      </c>
      <c r="F7" s="8">
        <f t="shared" si="0"/>
        <v>2018</v>
      </c>
      <c r="G7" s="8">
        <f t="shared" si="1"/>
        <v>8</v>
      </c>
      <c r="H7" s="15">
        <f t="shared" si="2"/>
        <v>43313</v>
      </c>
      <c r="I7" s="8">
        <f t="shared" si="3"/>
        <v>29</v>
      </c>
      <c r="J7" s="8">
        <f t="shared" si="4"/>
        <v>0.96666666666666667</v>
      </c>
      <c r="K7" s="8">
        <f t="shared" si="5"/>
        <v>1</v>
      </c>
    </row>
    <row r="8" spans="1:11" x14ac:dyDescent="0.25">
      <c r="A8" s="8">
        <v>7</v>
      </c>
      <c r="B8" s="8" t="s">
        <v>43</v>
      </c>
      <c r="C8" s="6" t="s">
        <v>67</v>
      </c>
      <c r="D8" s="14">
        <v>5790862</v>
      </c>
      <c r="E8" s="15">
        <v>43164</v>
      </c>
      <c r="F8" s="8">
        <f t="shared" si="0"/>
        <v>2018</v>
      </c>
      <c r="G8" s="8">
        <f t="shared" si="1"/>
        <v>3</v>
      </c>
      <c r="H8" s="15">
        <f t="shared" si="2"/>
        <v>43160</v>
      </c>
      <c r="I8" s="8">
        <f t="shared" si="3"/>
        <v>4</v>
      </c>
      <c r="J8" s="8">
        <f t="shared" si="4"/>
        <v>0.13333333333333333</v>
      </c>
      <c r="K8" s="8">
        <f t="shared" si="5"/>
        <v>0</v>
      </c>
    </row>
    <row r="9" spans="1:11" x14ac:dyDescent="0.25">
      <c r="A9" s="8">
        <v>8</v>
      </c>
      <c r="B9" s="8" t="s">
        <v>44</v>
      </c>
      <c r="C9" s="6" t="s">
        <v>68</v>
      </c>
      <c r="D9" s="14">
        <v>3589662</v>
      </c>
      <c r="E9" s="15">
        <v>43163</v>
      </c>
      <c r="F9" s="8">
        <f t="shared" si="0"/>
        <v>2018</v>
      </c>
      <c r="G9" s="8">
        <f t="shared" si="1"/>
        <v>3</v>
      </c>
      <c r="H9" s="15">
        <f t="shared" si="2"/>
        <v>43160</v>
      </c>
      <c r="I9" s="8">
        <f t="shared" si="3"/>
        <v>3</v>
      </c>
      <c r="J9" s="8">
        <f t="shared" si="4"/>
        <v>0.1</v>
      </c>
      <c r="K9" s="8">
        <f t="shared" si="5"/>
        <v>0</v>
      </c>
    </row>
    <row r="10" spans="1:11" x14ac:dyDescent="0.25">
      <c r="A10" s="8">
        <v>9</v>
      </c>
      <c r="B10" s="8" t="s">
        <v>39</v>
      </c>
      <c r="C10" s="6" t="s">
        <v>63</v>
      </c>
      <c r="D10" s="14">
        <v>4053360</v>
      </c>
      <c r="E10" s="15">
        <v>43423</v>
      </c>
      <c r="F10" s="8">
        <f t="shared" si="0"/>
        <v>2018</v>
      </c>
      <c r="G10" s="8">
        <f t="shared" si="1"/>
        <v>11</v>
      </c>
      <c r="H10" s="15">
        <f t="shared" si="2"/>
        <v>43405</v>
      </c>
      <c r="I10" s="8">
        <f t="shared" si="3"/>
        <v>18</v>
      </c>
      <c r="J10" s="8">
        <f t="shared" si="4"/>
        <v>0.6</v>
      </c>
      <c r="K10" s="8">
        <f t="shared" si="5"/>
        <v>1</v>
      </c>
    </row>
    <row r="11" spans="1:11" x14ac:dyDescent="0.25">
      <c r="A11" s="8">
        <v>10</v>
      </c>
      <c r="B11" s="8" t="s">
        <v>45</v>
      </c>
      <c r="C11" s="6" t="s">
        <v>69</v>
      </c>
      <c r="D11" s="14">
        <v>5376157</v>
      </c>
      <c r="E11" s="15">
        <v>43392</v>
      </c>
      <c r="F11" s="8">
        <f t="shared" si="0"/>
        <v>2018</v>
      </c>
      <c r="G11" s="8">
        <f t="shared" si="1"/>
        <v>10</v>
      </c>
      <c r="H11" s="15">
        <f t="shared" si="2"/>
        <v>43374</v>
      </c>
      <c r="I11" s="8">
        <f t="shared" si="3"/>
        <v>18</v>
      </c>
      <c r="J11" s="8">
        <f t="shared" si="4"/>
        <v>0.6</v>
      </c>
      <c r="K11" s="8">
        <f t="shared" si="5"/>
        <v>1</v>
      </c>
    </row>
    <row r="12" spans="1:11" x14ac:dyDescent="0.25">
      <c r="A12" s="8">
        <v>11</v>
      </c>
      <c r="B12" s="8" t="s">
        <v>46</v>
      </c>
      <c r="C12" s="6" t="s">
        <v>70</v>
      </c>
      <c r="D12" s="14">
        <v>6981164</v>
      </c>
      <c r="E12" s="15">
        <v>43218</v>
      </c>
      <c r="F12" s="8">
        <f t="shared" si="0"/>
        <v>2018</v>
      </c>
      <c r="G12" s="8">
        <f t="shared" si="1"/>
        <v>4</v>
      </c>
      <c r="H12" s="15">
        <f t="shared" si="2"/>
        <v>43191</v>
      </c>
      <c r="I12" s="8">
        <f t="shared" si="3"/>
        <v>27</v>
      </c>
      <c r="J12" s="8">
        <f t="shared" si="4"/>
        <v>0.9</v>
      </c>
      <c r="K12" s="8">
        <f t="shared" si="5"/>
        <v>1</v>
      </c>
    </row>
    <row r="13" spans="1:11" x14ac:dyDescent="0.25">
      <c r="A13" s="8">
        <v>12</v>
      </c>
      <c r="B13" s="8" t="s">
        <v>47</v>
      </c>
      <c r="C13" s="6" t="s">
        <v>71</v>
      </c>
      <c r="D13" s="14">
        <v>4208489</v>
      </c>
      <c r="E13" s="15">
        <v>43409</v>
      </c>
      <c r="F13" s="8">
        <f t="shared" si="0"/>
        <v>2018</v>
      </c>
      <c r="G13" s="8">
        <f t="shared" si="1"/>
        <v>11</v>
      </c>
      <c r="H13" s="15">
        <f t="shared" si="2"/>
        <v>43405</v>
      </c>
      <c r="I13" s="8">
        <f t="shared" si="3"/>
        <v>4</v>
      </c>
      <c r="J13" s="8">
        <f t="shared" si="4"/>
        <v>0.13333333333333333</v>
      </c>
      <c r="K13" s="8">
        <f t="shared" si="5"/>
        <v>0</v>
      </c>
    </row>
    <row r="17" spans="2:5" x14ac:dyDescent="0.25">
      <c r="B17" s="3" t="s">
        <v>81</v>
      </c>
    </row>
    <row r="18" spans="2:5" x14ac:dyDescent="0.25">
      <c r="B18" s="22" t="s">
        <v>82</v>
      </c>
      <c r="C18" s="22" t="s">
        <v>79</v>
      </c>
      <c r="D18" s="22" t="s">
        <v>78</v>
      </c>
      <c r="E18" s="22" t="s">
        <v>80</v>
      </c>
    </row>
    <row r="19" spans="2:5" x14ac:dyDescent="0.25">
      <c r="B19" s="32" t="s">
        <v>83</v>
      </c>
      <c r="C19" s="32"/>
      <c r="D19" s="32"/>
      <c r="E19" s="15">
        <f>DATE(2022,10,26)</f>
        <v>44860</v>
      </c>
    </row>
    <row r="20" spans="2:5" x14ac:dyDescent="0.25">
      <c r="B20" s="8">
        <v>5</v>
      </c>
      <c r="C20" s="8">
        <v>10</v>
      </c>
      <c r="D20" s="8">
        <v>2012</v>
      </c>
      <c r="E20" s="15">
        <f>DATE(D20,C20,B20)</f>
        <v>41187</v>
      </c>
    </row>
  </sheetData>
  <mergeCells count="1">
    <mergeCell ref="B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5D45-7860-453C-AE86-F899035AAAA0}">
  <dimension ref="A1:B9"/>
  <sheetViews>
    <sheetView workbookViewId="0">
      <selection sqref="A1:B9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2" x14ac:dyDescent="0.25">
      <c r="A1" s="25" t="s">
        <v>99</v>
      </c>
      <c r="B1" s="25" t="s">
        <v>11</v>
      </c>
    </row>
    <row r="2" spans="1:2" ht="45" x14ac:dyDescent="0.25">
      <c r="A2" s="26" t="s">
        <v>86</v>
      </c>
      <c r="B2" s="26" t="s">
        <v>87</v>
      </c>
    </row>
    <row r="3" spans="1:2" ht="30" x14ac:dyDescent="0.25">
      <c r="A3" s="26" t="s">
        <v>88</v>
      </c>
      <c r="B3" s="26" t="s">
        <v>89</v>
      </c>
    </row>
    <row r="4" spans="1:2" ht="30" x14ac:dyDescent="0.25">
      <c r="A4" s="26" t="s">
        <v>1</v>
      </c>
      <c r="B4" s="26" t="s">
        <v>90</v>
      </c>
    </row>
    <row r="5" spans="1:2" x14ac:dyDescent="0.25">
      <c r="A5" s="26" t="s">
        <v>2</v>
      </c>
      <c r="B5" s="26" t="s">
        <v>91</v>
      </c>
    </row>
    <row r="6" spans="1:2" ht="30" x14ac:dyDescent="0.25">
      <c r="A6" s="26" t="s">
        <v>92</v>
      </c>
      <c r="B6" s="26" t="s">
        <v>93</v>
      </c>
    </row>
    <row r="7" spans="1:2" x14ac:dyDescent="0.25">
      <c r="A7" s="26" t="s">
        <v>94</v>
      </c>
      <c r="B7" s="26" t="s">
        <v>95</v>
      </c>
    </row>
    <row r="8" spans="1:2" ht="30" x14ac:dyDescent="0.25">
      <c r="A8" s="26" t="s">
        <v>96</v>
      </c>
      <c r="B8" s="26" t="s">
        <v>97</v>
      </c>
    </row>
    <row r="9" spans="1:2" ht="30" x14ac:dyDescent="0.25">
      <c r="A9" s="26" t="s">
        <v>0</v>
      </c>
      <c r="B9" s="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 List</vt:lpstr>
      <vt:lpstr>pivot</vt:lpstr>
      <vt:lpstr>Practice logical &amp; descriptive</vt:lpstr>
      <vt:lpstr>Practice Reference</vt:lpstr>
      <vt:lpstr>Practice Time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mtk ru</cp:lastModifiedBy>
  <dcterms:created xsi:type="dcterms:W3CDTF">2022-10-26T08:25:51Z</dcterms:created>
  <dcterms:modified xsi:type="dcterms:W3CDTF">2022-10-29T17:32:43Z</dcterms:modified>
</cp:coreProperties>
</file>